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65416" yWindow="65416" windowWidth="29040" windowHeight="15840" activeTab="0"/>
  </bookViews>
  <sheets>
    <sheet name="Rekapitulace stavby" sheetId="1" r:id="rId1"/>
    <sheet name="D.1.1.01 - ASŘ" sheetId="2" r:id="rId2"/>
    <sheet name="D.1.1.03 - Vytápění" sheetId="3" r:id="rId3"/>
    <sheet name="D.1.1.04 - VZT" sheetId="4" r:id="rId4"/>
    <sheet name="D.1.1.05 - ZTI" sheetId="5" r:id="rId5"/>
    <sheet name="D.1.1.06 - Silnoproudá el..." sheetId="6" r:id="rId6"/>
    <sheet name="D.1.1.07 - Slaboproudá el..." sheetId="7" r:id="rId7"/>
    <sheet name="TI01 - Podzemní vedení el..." sheetId="8" r:id="rId8"/>
    <sheet name="TI02-TI04 - Kanalizace a ..." sheetId="9" r:id="rId9"/>
    <sheet name="TI05 - Rekonstrukce plyno..." sheetId="10" r:id="rId10"/>
    <sheet name="VRN - Vedlejší rozpočtové..." sheetId="11" r:id="rId11"/>
    <sheet name="DO01 - Demolice oplocení" sheetId="12" r:id="rId12"/>
    <sheet name="DO02 - Plocha pochozí" sheetId="13" r:id="rId13"/>
    <sheet name="SO02 - Oplocení" sheetId="14" r:id="rId14"/>
    <sheet name="IO01 - Plochy pochozí" sheetId="15" r:id="rId15"/>
    <sheet name="IO03 - Okapový chodníček" sheetId="16" r:id="rId16"/>
    <sheet name="IO04 - Přeložení plochy p..." sheetId="17" r:id="rId17"/>
    <sheet name="SU07 - Trávník" sheetId="18" r:id="rId18"/>
    <sheet name="VRN - Vedlejší rozpočtové..._01" sheetId="19" r:id="rId19"/>
    <sheet name="Seznam figur" sheetId="20" r:id="rId20"/>
    <sheet name="Pokyny pro vyplnění" sheetId="21" r:id="rId21"/>
  </sheets>
  <definedNames>
    <definedName name="_xlnm._FilterDatabase" localSheetId="1" hidden="1">'D.1.1.01 - ASŘ'!$C$119:$K$2102</definedName>
    <definedName name="_xlnm._FilterDatabase" localSheetId="2" hidden="1">'D.1.1.03 - Vytápění'!$C$97:$K$258</definedName>
    <definedName name="_xlnm._FilterDatabase" localSheetId="3" hidden="1">'D.1.1.04 - VZT'!$C$92:$K$123</definedName>
    <definedName name="_xlnm._FilterDatabase" localSheetId="4" hidden="1">'D.1.1.05 - ZTI'!$C$99:$K$387</definedName>
    <definedName name="_xlnm._FilterDatabase" localSheetId="5" hidden="1">'D.1.1.06 - Silnoproudá el...'!$C$101:$K$302</definedName>
    <definedName name="_xlnm._FilterDatabase" localSheetId="6" hidden="1">'D.1.1.07 - Slaboproudá el...'!$C$96:$K$143</definedName>
    <definedName name="_xlnm._FilterDatabase" localSheetId="11" hidden="1">'DO01 - Demolice oplocení'!$C$87:$K$119</definedName>
    <definedName name="_xlnm._FilterDatabase" localSheetId="12" hidden="1">'DO02 - Plocha pochozí'!$C$87:$K$104</definedName>
    <definedName name="_xlnm._FilterDatabase" localSheetId="14" hidden="1">'IO01 - Plochy pochozí'!$C$93:$K$192</definedName>
    <definedName name="_xlnm._FilterDatabase" localSheetId="15" hidden="1">'IO03 - Okapový chodníček'!$C$92:$K$147</definedName>
    <definedName name="_xlnm._FilterDatabase" localSheetId="16" hidden="1">'IO04 - Přeložení plochy p...'!$C$92:$K$172</definedName>
    <definedName name="_xlnm._FilterDatabase" localSheetId="13" hidden="1">'SO02 - Oplocení'!$C$92:$K$204</definedName>
    <definedName name="_xlnm._FilterDatabase" localSheetId="17" hidden="1">'SU07 - Trávník'!$C$87:$K$130</definedName>
    <definedName name="_xlnm._FilterDatabase" localSheetId="7" hidden="1">'TI01 - Podzemní vedení el...'!$C$88:$K$115</definedName>
    <definedName name="_xlnm._FilterDatabase" localSheetId="8" hidden="1">'TI02-TI04 - Kanalizace a ...'!$C$94:$K$349</definedName>
    <definedName name="_xlnm._FilterDatabase" localSheetId="9" hidden="1">'TI05 - Rekonstrukce plyno...'!$C$92:$K$262</definedName>
    <definedName name="_xlnm._FilterDatabase" localSheetId="10" hidden="1">'VRN - Vedlejší rozpočtové...'!$C$88:$K$105</definedName>
    <definedName name="_xlnm._FilterDatabase" localSheetId="18" hidden="1">'VRN - Vedlejší rozpočtové..._01'!$C$89:$K$110</definedName>
    <definedName name="_xlnm.Print_Area" localSheetId="1">'D.1.1.01 - ASŘ'!$C$4:$J$43,'D.1.1.01 - ASŘ'!$C$49:$J$97,'D.1.1.01 - ASŘ'!$C$103:$K$2102</definedName>
    <definedName name="_xlnm.Print_Area" localSheetId="2">'D.1.1.03 - Vytápění'!$C$4:$J$43,'D.1.1.03 - Vytápění'!$C$49:$J$75,'D.1.1.03 - Vytápění'!$C$81:$K$258</definedName>
    <definedName name="_xlnm.Print_Area" localSheetId="3">'D.1.1.04 - VZT'!$C$4:$J$43,'D.1.1.04 - VZT'!$C$49:$J$70,'D.1.1.04 - VZT'!$C$76:$K$123</definedName>
    <definedName name="_xlnm.Print_Area" localSheetId="4">'D.1.1.05 - ZTI'!$C$4:$J$43,'D.1.1.05 - ZTI'!$C$49:$J$77,'D.1.1.05 - ZTI'!$C$83:$K$387</definedName>
    <definedName name="_xlnm.Print_Area" localSheetId="5">'D.1.1.06 - Silnoproudá el...'!$C$4:$J$43,'D.1.1.06 - Silnoproudá el...'!$C$49:$J$79,'D.1.1.06 - Silnoproudá el...'!$C$85:$K$302</definedName>
    <definedName name="_xlnm.Print_Area" localSheetId="6">'D.1.1.07 - Slaboproudá el...'!$C$4:$J$43,'D.1.1.07 - Slaboproudá el...'!$C$49:$J$74,'D.1.1.07 - Slaboproudá el...'!$C$80:$K$143</definedName>
    <definedName name="_xlnm.Print_Area" localSheetId="11">'DO01 - Demolice oplocení'!$C$4:$J$41,'DO01 - Demolice oplocení'!$C$47:$J$67,'DO01 - Demolice oplocení'!$C$73:$K$119</definedName>
    <definedName name="_xlnm.Print_Area" localSheetId="12">'DO02 - Plocha pochozí'!$C$4:$J$41,'DO02 - Plocha pochozí'!$C$47:$J$67,'DO02 - Plocha pochozí'!$C$73:$K$104</definedName>
    <definedName name="_xlnm.Print_Area" localSheetId="14">'IO01 - Plochy pochozí'!$C$4:$J$41,'IO01 - Plochy pochozí'!$C$47:$J$73,'IO01 - Plochy pochozí'!$C$79:$K$192</definedName>
    <definedName name="_xlnm.Print_Area" localSheetId="15">'IO03 - Okapový chodníček'!$C$4:$J$41,'IO03 - Okapový chodníček'!$C$47:$J$72,'IO03 - Okapový chodníček'!$C$78:$K$147</definedName>
    <definedName name="_xlnm.Print_Area" localSheetId="16">'IO04 - Přeložení plochy p...'!$C$4:$J$41,'IO04 - Přeložení plochy p...'!$C$47:$J$72,'IO04 - Přeložení plochy p...'!$C$78:$K$172</definedName>
    <definedName name="_xlnm.Print_Area" localSheetId="20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stavby'!$C$42:$AQ$76</definedName>
    <definedName name="_xlnm.Print_Area" localSheetId="19">'Seznam figur'!$C$4:$G$720</definedName>
    <definedName name="_xlnm.Print_Area" localSheetId="13">'SO02 - Oplocení'!$C$4:$J$41,'SO02 - Oplocení'!$C$47:$J$72,'SO02 - Oplocení'!$C$78:$K$204</definedName>
    <definedName name="_xlnm.Print_Area" localSheetId="17">'SU07 - Trávník'!$C$4:$J$41,'SU07 - Trávník'!$C$47:$J$67,'SU07 - Trávník'!$C$73:$K$130</definedName>
    <definedName name="_xlnm.Print_Area" localSheetId="7">'TI01 - Podzemní vedení el...'!$C$4:$J$41,'TI01 - Podzemní vedení el...'!$C$47:$J$68,'TI01 - Podzemní vedení el...'!$C$74:$K$115</definedName>
    <definedName name="_xlnm.Print_Area" localSheetId="8">'TI02-TI04 - Kanalizace a ...'!$C$4:$J$41,'TI02-TI04 - Kanalizace a ...'!$C$47:$J$74,'TI02-TI04 - Kanalizace a ...'!$C$80:$K$349</definedName>
    <definedName name="_xlnm.Print_Area" localSheetId="9">'TI05 - Rekonstrukce plyno...'!$C$4:$J$41,'TI05 - Rekonstrukce plyno...'!$C$47:$J$72,'TI05 - Rekonstrukce plyno...'!$C$78:$K$262</definedName>
    <definedName name="_xlnm.Print_Area" localSheetId="10">'VRN - Vedlejší rozpočtové...'!$C$4:$J$41,'VRN - Vedlejší rozpočtové...'!$C$47:$J$68,'VRN - Vedlejší rozpočtové...'!$C$74:$K$105</definedName>
    <definedName name="_xlnm.Print_Area" localSheetId="18">'VRN - Vedlejší rozpočtové..._01'!$C$4:$J$41,'VRN - Vedlejší rozpočtové..._01'!$C$47:$J$69,'VRN - Vedlejší rozpočtové..._01'!$C$75:$K$110</definedName>
    <definedName name="_xlnm.Print_Titles" localSheetId="0">'Rekapitulace stavby'!$52:$52</definedName>
    <definedName name="_xlnm.Print_Titles" localSheetId="1">'D.1.1.01 - ASŘ'!$119:$119</definedName>
    <definedName name="_xlnm.Print_Titles" localSheetId="2">'D.1.1.03 - Vytápění'!$97:$97</definedName>
    <definedName name="_xlnm.Print_Titles" localSheetId="3">'D.1.1.04 - VZT'!$92:$92</definedName>
    <definedName name="_xlnm.Print_Titles" localSheetId="4">'D.1.1.05 - ZTI'!$99:$99</definedName>
    <definedName name="_xlnm.Print_Titles" localSheetId="5">'D.1.1.06 - Silnoproudá el...'!$101:$101</definedName>
    <definedName name="_xlnm.Print_Titles" localSheetId="6">'D.1.1.07 - Slaboproudá el...'!$96:$96</definedName>
    <definedName name="_xlnm.Print_Titles" localSheetId="7">'TI01 - Podzemní vedení el...'!$88:$88</definedName>
    <definedName name="_xlnm.Print_Titles" localSheetId="8">'TI02-TI04 - Kanalizace a ...'!$94:$94</definedName>
    <definedName name="_xlnm.Print_Titles" localSheetId="9">'TI05 - Rekonstrukce plyno...'!$92:$92</definedName>
    <definedName name="_xlnm.Print_Titles" localSheetId="10">'VRN - Vedlejší rozpočtové...'!$88:$88</definedName>
    <definedName name="_xlnm.Print_Titles" localSheetId="11">'DO01 - Demolice oplocení'!$87:$87</definedName>
    <definedName name="_xlnm.Print_Titles" localSheetId="12">'DO02 - Plocha pochozí'!$87:$87</definedName>
    <definedName name="_xlnm.Print_Titles" localSheetId="13">'SO02 - Oplocení'!$92:$92</definedName>
    <definedName name="_xlnm.Print_Titles" localSheetId="14">'IO01 - Plochy pochozí'!$93:$93</definedName>
    <definedName name="_xlnm.Print_Titles" localSheetId="15">'IO03 - Okapový chodníček'!$92:$92</definedName>
    <definedName name="_xlnm.Print_Titles" localSheetId="16">'IO04 - Přeložení plochy p...'!$92:$92</definedName>
    <definedName name="_xlnm.Print_Titles" localSheetId="17">'SU07 - Trávník'!$87:$87</definedName>
    <definedName name="_xlnm.Print_Titles" localSheetId="18">'VRN - Vedlejší rozpočtové..._01'!$89:$89</definedName>
    <definedName name="_xlnm.Print_Titles" localSheetId="19">'Seznam figur'!$9:$9</definedName>
  </definedNames>
  <calcPr calcId="181029"/>
  <extLst/>
</workbook>
</file>

<file path=xl/sharedStrings.xml><?xml version="1.0" encoding="utf-8"?>
<sst xmlns="http://schemas.openxmlformats.org/spreadsheetml/2006/main" count="38139" uniqueCount="5103">
  <si>
    <t>Export Komplet</t>
  </si>
  <si>
    <t>VZ</t>
  </si>
  <si>
    <t>2.0</t>
  </si>
  <si>
    <t>ZAMOK</t>
  </si>
  <si>
    <t>False</t>
  </si>
  <si>
    <t>{1759c622-e48e-43fd-afe7-7ff9154b786e}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</si>
  <si>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</si>
  <si>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</si>
  <si>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</si>
  <si>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</si>
  <si>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</si>
  <si>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</si>
  <si>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</si>
  <si>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</si>
  <si>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18005_01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</si>
  <si>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</si>
  <si>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</si>
  <si>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Transformace ÚSP pro mládež Kvasiny - Kostelec 3</t>
  </si>
  <si>
    <t>KSO:</t>
  </si>
  <si>
    <t/>
  </si>
  <si>
    <t>CC-CZ:</t>
  </si>
  <si>
    <t>Místo:</t>
  </si>
  <si>
    <t>Kostelec nad Orlicí</t>
  </si>
  <si>
    <t>Datum:</t>
  </si>
  <si>
    <t>17. 3. 2018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</si>
  <si>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</si>
  <si>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</si>
  <si>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</si>
  <si>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</si>
  <si>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</si>
  <si>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</si>
  <si>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</si>
  <si>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</si>
  <si>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</si>
  <si>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</si>
  <si>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</si>
  <si>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</si>
  <si>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</si>
  <si>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</si>
  <si>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</si>
  <si>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</si>
  <si>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</si>
  <si>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</si>
  <si>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</si>
  <si>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</si>
  <si>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</si>
  <si>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</si>
  <si>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</si>
  <si>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</si>
  <si>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</si>
  <si>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</si>
  <si>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</si>
  <si>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</si>
  <si>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</si>
  <si>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</si>
  <si>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</si>
  <si>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</si>
  <si>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</si>
  <si>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</si>
  <si>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</si>
  <si>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</si>
  <si>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</si>
  <si>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</si>
  <si>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</si>
  <si>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</si>
  <si>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</si>
  <si>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</si>
  <si>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</si>
  <si>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</si>
  <si>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</si>
  <si>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</si>
  <si>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</si>
  <si>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</si>
  <si>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</si>
  <si>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A</t>
  </si>
  <si>
    <t>Hlavní aktivity projektu</t>
  </si>
  <si>
    <t>STA</t>
  </si>
  <si>
    <t>1</t>
  </si>
  <si>
    <t>{0f369e8e-2754-4fcb-b00b-2585d04ecde2}</t>
  </si>
  <si>
    <t>2</t>
  </si>
  <si>
    <t>SO01</t>
  </si>
  <si>
    <t>Rodinný dům</t>
  </si>
  <si>
    <t>Soupis</t>
  </si>
  <si>
    <t>{91888ef6-bf63-4c54-a699-434932ce755b}</t>
  </si>
  <si>
    <t>/</t>
  </si>
  <si>
    <t>D.1.1.01</t>
  </si>
  <si>
    <t>ASŘ</t>
  </si>
  <si>
    <t>3</t>
  </si>
  <si>
    <t>{6303655e-b00e-47d2-9d13-4950a33ba6f7}</t>
  </si>
  <si>
    <t>D.1.1.03</t>
  </si>
  <si>
    <t>Vytápění</t>
  </si>
  <si>
    <t>{6e3fdb51-c0c1-4bb3-93cf-f631d595ef98}</t>
  </si>
  <si>
    <t>D.1.1.04</t>
  </si>
  <si>
    <t>VZT</t>
  </si>
  <si>
    <t>{e38606f0-7b77-40ea-815d-8dedd6ff4c7f}</t>
  </si>
  <si>
    <t>D.1.1.05</t>
  </si>
  <si>
    <t>ZTI</t>
  </si>
  <si>
    <t>{15b23be3-240a-421f-967c-68d7c4142ccd}</t>
  </si>
  <si>
    <t>D.1.1.06</t>
  </si>
  <si>
    <t>Silnoproudá elektroinstalace</t>
  </si>
  <si>
    <t>{54bff44b-ae5c-423e-9938-2898f20099e4}</t>
  </si>
  <si>
    <t>D.1.1.07</t>
  </si>
  <si>
    <t>Slaboproudá elektroinstalace</t>
  </si>
  <si>
    <t>{aaa9774c-d3dc-463b-b817-8128dd20ac9a}</t>
  </si>
  <si>
    <t>TI01</t>
  </si>
  <si>
    <t>Podzemní vedení elektro</t>
  </si>
  <si>
    <t>{3b3ad7ef-23bb-4c65-8ab6-c564213dfb25}</t>
  </si>
  <si>
    <t>TI02-TI04</t>
  </si>
  <si>
    <t>Kanalizace a vodovod</t>
  </si>
  <si>
    <t>{3a4b8e0a-b69b-4c98-8795-666997ebca83}</t>
  </si>
  <si>
    <t>TI05</t>
  </si>
  <si>
    <t>Rekonstrukce plynovodu</t>
  </si>
  <si>
    <t>{a1a8212f-31fc-42bf-9dc0-7f79b50f0e98}</t>
  </si>
  <si>
    <t>VRN</t>
  </si>
  <si>
    <t>Vedlejší rozpočtové náklady</t>
  </si>
  <si>
    <t>{17c13632-b559-4f4e-9bd7-4399d457e4cb}</t>
  </si>
  <si>
    <t>B</t>
  </si>
  <si>
    <t>Vedlejší aktivity objektu</t>
  </si>
  <si>
    <t>{efe60a87-93d5-4786-9064-ba363459c664}</t>
  </si>
  <si>
    <t>DO01</t>
  </si>
  <si>
    <t>Demolice oplocení</t>
  </si>
  <si>
    <t>{a519def0-f30b-4212-8408-8c288eaf896c}</t>
  </si>
  <si>
    <t>DO02</t>
  </si>
  <si>
    <t>Plocha pochozí</t>
  </si>
  <si>
    <t>{1bc302e9-2d13-44f5-b088-9e4b7ba94c34}</t>
  </si>
  <si>
    <t>SO02</t>
  </si>
  <si>
    <t>Oplocení</t>
  </si>
  <si>
    <t>{d9bb6b31-96a7-4d66-80d5-63afd5f51411}</t>
  </si>
  <si>
    <t>IO01</t>
  </si>
  <si>
    <t>Plochy pochozí</t>
  </si>
  <si>
    <t>{5789a35d-e3f8-419d-bc1f-a2ba824f61ea}</t>
  </si>
  <si>
    <t>IO03</t>
  </si>
  <si>
    <t>Okapový chodníček</t>
  </si>
  <si>
    <t>{dd29bc79-3acf-4c56-bdd5-9f7bacdebdff}</t>
  </si>
  <si>
    <t>IO04</t>
  </si>
  <si>
    <t>Přeložení plochy pochozí</t>
  </si>
  <si>
    <t>{8e362ef8-64bf-4ead-92d0-c3e1c2ed071a}</t>
  </si>
  <si>
    <t>SU07</t>
  </si>
  <si>
    <t>Trávník</t>
  </si>
  <si>
    <t>{98c84e01-5fe9-4c37-9e39-257b4c73a917}</t>
  </si>
  <si>
    <t>{67f032f1-7b8e-441b-bd6d-1ac3f0a10673}</t>
  </si>
  <si>
    <t>Dem_krytina</t>
  </si>
  <si>
    <t>160,002</t>
  </si>
  <si>
    <t>Dem_terasa</t>
  </si>
  <si>
    <t>15,555</t>
  </si>
  <si>
    <t>KRYCÍ LIST SOUPISU PRACÍ</t>
  </si>
  <si>
    <t>Dem_balkon2</t>
  </si>
  <si>
    <t>4,438</t>
  </si>
  <si>
    <t>Dem_balkon</t>
  </si>
  <si>
    <t>ZP_ornice</t>
  </si>
  <si>
    <t>30</t>
  </si>
  <si>
    <t>ZP_rýha</t>
  </si>
  <si>
    <t>29,01</t>
  </si>
  <si>
    <t>Objekt:</t>
  </si>
  <si>
    <t>Zásyp</t>
  </si>
  <si>
    <t>A - Hlavní aktivity projektu</t>
  </si>
  <si>
    <t>Odvoz</t>
  </si>
  <si>
    <t>80,56</t>
  </si>
  <si>
    <t>Soupis:</t>
  </si>
  <si>
    <t>ZP_vykop</t>
  </si>
  <si>
    <t>21,55</t>
  </si>
  <si>
    <t>SO01 - Rodinný dům</t>
  </si>
  <si>
    <t>Dlažba_sokl</t>
  </si>
  <si>
    <t>111,625</t>
  </si>
  <si>
    <t>Úroveň 3:</t>
  </si>
  <si>
    <t>Dlažba</t>
  </si>
  <si>
    <t>161,07</t>
  </si>
  <si>
    <t>D.1.1.01 - ASŘ</t>
  </si>
  <si>
    <t>Skladba_P01</t>
  </si>
  <si>
    <t>8,232</t>
  </si>
  <si>
    <t>Maz</t>
  </si>
  <si>
    <t>7,251</t>
  </si>
  <si>
    <t>Bed_maz</t>
  </si>
  <si>
    <t>Izol_vod</t>
  </si>
  <si>
    <t>101,815</t>
  </si>
  <si>
    <t>Izol_sv</t>
  </si>
  <si>
    <t>24</t>
  </si>
  <si>
    <t>Vinyl</t>
  </si>
  <si>
    <t>200,39</t>
  </si>
  <si>
    <t>Skladba_P02</t>
  </si>
  <si>
    <t>35,665</t>
  </si>
  <si>
    <t>Skladba_P03</t>
  </si>
  <si>
    <t>16,37</t>
  </si>
  <si>
    <t>Izol_strop</t>
  </si>
  <si>
    <t>57,52</t>
  </si>
  <si>
    <t>Skladba_P04</t>
  </si>
  <si>
    <t>54,67</t>
  </si>
  <si>
    <t>Skladba_P05</t>
  </si>
  <si>
    <t>76,36</t>
  </si>
  <si>
    <t>Skladba_P06</t>
  </si>
  <si>
    <t>110,055</t>
  </si>
  <si>
    <t>Skladba_P09</t>
  </si>
  <si>
    <t>5,7</t>
  </si>
  <si>
    <t>Lešení</t>
  </si>
  <si>
    <t>392</t>
  </si>
  <si>
    <t>Malby</t>
  </si>
  <si>
    <t>1183,584</t>
  </si>
  <si>
    <t>Skladba_P07</t>
  </si>
  <si>
    <t>57,918</t>
  </si>
  <si>
    <t>Skladba_P08</t>
  </si>
  <si>
    <t>19,425</t>
  </si>
  <si>
    <t>Omítka_vnitrni</t>
  </si>
  <si>
    <t>686,054</t>
  </si>
  <si>
    <t>Obklad</t>
  </si>
  <si>
    <t>75,043</t>
  </si>
  <si>
    <t>Profil_1</t>
  </si>
  <si>
    <t>113,33</t>
  </si>
  <si>
    <t>Profil_2</t>
  </si>
  <si>
    <t>27,06</t>
  </si>
  <si>
    <t>Profil_3</t>
  </si>
  <si>
    <t>26</t>
  </si>
  <si>
    <t>Profil_4</t>
  </si>
  <si>
    <t>10</t>
  </si>
  <si>
    <t>Skladba_P10</t>
  </si>
  <si>
    <t>2,19</t>
  </si>
  <si>
    <t>KZS_podhled2</t>
  </si>
  <si>
    <t>KZS_podhled</t>
  </si>
  <si>
    <t>KZS_balkon</t>
  </si>
  <si>
    <t>1,36</t>
  </si>
  <si>
    <t>Sanace</t>
  </si>
  <si>
    <t>93</t>
  </si>
  <si>
    <t>Om_strop</t>
  </si>
  <si>
    <t>279,53</t>
  </si>
  <si>
    <t>Om_schod</t>
  </si>
  <si>
    <t>130</t>
  </si>
  <si>
    <t>Sokl</t>
  </si>
  <si>
    <t>39,188</t>
  </si>
  <si>
    <t>KZS</t>
  </si>
  <si>
    <t>394,36</t>
  </si>
  <si>
    <t>Malby2</t>
  </si>
  <si>
    <t>Bed_01</t>
  </si>
  <si>
    <t>18,44</t>
  </si>
  <si>
    <t>ŽB_věnec</t>
  </si>
  <si>
    <t>3,352</t>
  </si>
  <si>
    <t>Dobetonávka_strop</t>
  </si>
  <si>
    <t>28,56</t>
  </si>
  <si>
    <t>REKAPITULACE ČLENĚNÍ SOUPISU PRACÍ</t>
  </si>
  <si>
    <t>Bed_02</t>
  </si>
  <si>
    <t>Bed_03</t>
  </si>
  <si>
    <t>Špalety</t>
  </si>
  <si>
    <t>20,399</t>
  </si>
  <si>
    <t>Špalety2</t>
  </si>
  <si>
    <t>0,81</t>
  </si>
  <si>
    <t>Střecha</t>
  </si>
  <si>
    <t>175</t>
  </si>
  <si>
    <t>Podhled</t>
  </si>
  <si>
    <t>125</t>
  </si>
  <si>
    <t>Suterén</t>
  </si>
  <si>
    <t>33,422</t>
  </si>
  <si>
    <t>Dlažba_schod</t>
  </si>
  <si>
    <t>Sokl_schod</t>
  </si>
  <si>
    <t>48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</si>
  <si>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</si>
  <si>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</si>
  <si>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</si>
  <si>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</si>
  <si>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</si>
  <si>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</si>
  <si>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</si>
  <si>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</si>
  <si>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</si>
  <si>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</si>
  <si>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</si>
  <si>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</si>
  <si>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</si>
  <si>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</si>
  <si>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</si>
  <si>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</si>
  <si>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715 - Izolace proti chemickým vlivům</t>
  </si>
  <si>
    <t xml:space="preserve">    761 - Konstrukce prosvětlovací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</si>
  <si>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</si>
  <si>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</si>
  <si>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</si>
  <si>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</si>
  <si>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</si>
  <si>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76601 - Nábytek - specifikace viz výpis D.1.1.1.14.4 Výpis nábytku stavba</t>
  </si>
  <si>
    <t xml:space="preserve">    76602 - Vybavení kuchyně - specifikace viz výpis D.1.1.1.14.6 Výpis vybavení kuchyňské linky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</si>
  <si>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</si>
  <si>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</si>
  <si>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</si>
  <si>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</si>
  <si>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</si>
  <si>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</si>
  <si>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</si>
  <si>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</si>
  <si>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</si>
  <si>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</si>
  <si>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</si>
  <si>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</si>
  <si>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</si>
  <si>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</si>
  <si>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</si>
  <si>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</si>
  <si>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</si>
  <si>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</si>
  <si>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</si>
  <si>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</si>
  <si>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</si>
  <si>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</si>
  <si>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</si>
  <si>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</si>
  <si>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</si>
  <si>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121151103</t>
  </si>
  <si>
    <t>Sejmutí ornice plochy do 100 m2 tl vrstvy do 200 mm strojně</t>
  </si>
  <si>
    <t>m2</t>
  </si>
  <si>
    <t>CS ÚRS 2020 01</t>
  </si>
  <si>
    <t>4</t>
  </si>
  <si>
    <t>1569329794</t>
  </si>
  <si>
    <t>PP</t>
  </si>
  <si>
    <t>Sejmutí ornice strojně při souvislé ploše do 100 m2, tl. vrstvy do 200 mm</t>
  </si>
  <si>
    <t>VV</t>
  </si>
  <si>
    <t>D.1.1.9.1 Půdorys 1PP</t>
  </si>
  <si>
    <t>"Odkopávky pro bourací práce, zateplení" 15*02</t>
  </si>
  <si>
    <t>Součet</t>
  </si>
  <si>
    <t>131251103</t>
  </si>
  <si>
    <t>Hloubení jam nezapažených v hornině třídy těžitelnosti I, skupiny 3 objem do 100 m3 strojně</t>
  </si>
  <si>
    <t>m3</t>
  </si>
  <si>
    <t>-1710094500</t>
  </si>
  <si>
    <t>Hloubení nezapažených jam a zářezů strojně s urovnáním dna do předepsaného profilu a spádu v hornině třídy těžitelnosti I skupiny 3 přes 50 do 100 m3</t>
  </si>
  <si>
    <t>"Odkopávky pro bourací práce" 13</t>
  </si>
  <si>
    <t>ZP_jáma</t>
  </si>
  <si>
    <t>132254102</t>
  </si>
  <si>
    <t>Hloubení rýh zapažených š do 800 mm v hornině třídy těžitelnosti I, skupiny 3 objem do 50 m3 strojně</t>
  </si>
  <si>
    <t>-485045766</t>
  </si>
  <si>
    <t>Hloubení zapažených rýh šířky do 800 mm strojně s urovnáním dna do předepsaného profilu a spádu v hornině třídy těžitelnosti I skupiny 3 přes 20 do 50 m3</t>
  </si>
  <si>
    <t>C.2 Koordinační výkres</t>
  </si>
  <si>
    <t>"Výkopy pro zateplení " (10,5+12,785+10,55+12,785)*0,9*0,6</t>
  </si>
  <si>
    <t>"Palisáda" (3,6+8+1,28+2,1+3*0,12)*0,5*0,5</t>
  </si>
  <si>
    <t>139751101</t>
  </si>
  <si>
    <t>Vykopávky v uzavřených prostorech v hornině třídy těžitelnosti I, skupiny 1 až 3 ručně</t>
  </si>
  <si>
    <t>1365213230</t>
  </si>
  <si>
    <t>Vykopávka v uzavřených prostorech ručně v hornině třídy těžitelnosti I skupiny 1 až 3</t>
  </si>
  <si>
    <t>D.1.1.9.1 Půdorys 1PP, D.1.1.9.2 Půdorys 1NP</t>
  </si>
  <si>
    <t>"001 Sklepní prostor" 19,95*0,14+(0,1*(4,6+2,5)+0,15*4,6)*0,14</t>
  </si>
  <si>
    <t>"002 Sklepní prostor" 9,51*0,14</t>
  </si>
  <si>
    <t>"003 Sklepní prostor" 5,65*0,14</t>
  </si>
  <si>
    <t>"004 Sklepní prostor" 22,43*0,14</t>
  </si>
  <si>
    <t>"S101 Zádveří" 7,53*0,23</t>
  </si>
  <si>
    <t>"S108 Pokoj" 15,35*0,23</t>
  </si>
  <si>
    <t>"S107 Pokoj" 13,26*0,23</t>
  </si>
  <si>
    <t>"S106 Pokoj" 21,68*0,23</t>
  </si>
  <si>
    <t>5</t>
  </si>
  <si>
    <t>162251102</t>
  </si>
  <si>
    <t>Vodorovné přemístění do 50 m výkopku/sypaniny z horniny třídy těžitelnosti I, skupiny 1 až 3</t>
  </si>
  <si>
    <t>504215936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</si>
  <si>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</si>
  <si>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"Zemina pro zpětný Zásyp - uložení ornice v rámci položky sejmutí ornice" Zásyp</t>
  </si>
  <si>
    <t>ZP_zásyp</t>
  </si>
  <si>
    <t>"Zpětné zásypy" Zásyp</t>
  </si>
  <si>
    <t>6</t>
  </si>
  <si>
    <t>162751117</t>
  </si>
  <si>
    <t>Vodorovné přemístění do 10000 m výkopku/sypaniny z horniny třídy těžitelnosti I, skupiny 1 až 3</t>
  </si>
  <si>
    <t>1451101337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</si>
  <si>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</si>
  <si>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ZP_vykop+ZP_ornice+ZP_rýha</t>
  </si>
  <si>
    <t>7</t>
  </si>
  <si>
    <t>162751119</t>
  </si>
  <si>
    <t>Příplatek k vodorovnému přemístění výkopku/sypaniny z horniny třídy těžitelnosti I, skupiny 1 až 3 ZKD 1000 m přes 10000 m</t>
  </si>
  <si>
    <t>1231848596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</si>
  <si>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</si>
  <si>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8</t>
  </si>
  <si>
    <t>167151101</t>
  </si>
  <si>
    <t>Nakládání výkopku z hornin třídy těžitelnosti I, skupiny 1 až 3 do 100 m3</t>
  </si>
  <si>
    <t>1709330121</t>
  </si>
  <si>
    <t>Nakládání, skládání a překládání neulehlého výkopku nebo sypaniny strojně nakládání, množství do 100 m3, z horniny třídy těžitelnosti I, skupiny 1 až 3</t>
  </si>
  <si>
    <t>9</t>
  </si>
  <si>
    <t>171201221</t>
  </si>
  <si>
    <t>Poplatek za uložení na skládce (skládkovné) zeminy a kamení kód odpadu 17 05 04</t>
  </si>
  <si>
    <t>t</t>
  </si>
  <si>
    <t>23757636</t>
  </si>
  <si>
    <t>Poplatek za uložení stavebního odpadu na skládce (skládkovné) zeminy a kamení zatříděného do Katalogu odpadů pod kódem 17 05 04</t>
  </si>
  <si>
    <t>Odvoz*1,8</t>
  </si>
  <si>
    <t>174101101</t>
  </si>
  <si>
    <t>Zásyp jam, šachet rýh nebo kolem objektů sypaninou se zhutněním</t>
  </si>
  <si>
    <t>2021249932</t>
  </si>
  <si>
    <t>Zásyp sypaninou z jakékoliv horniny strojně s uložením výkopku ve vrstvách se zhutněním jam, šachet, rýh nebo kolem objektů v těchto vykopávkách</t>
  </si>
  <si>
    <t>"výpočet z CAD modelu" 15</t>
  </si>
  <si>
    <t>Zakládání</t>
  </si>
  <si>
    <t>11</t>
  </si>
  <si>
    <t>271532212</t>
  </si>
  <si>
    <t>Podsyp pod základové konstrukce se zhutněním z hrubého kameniva frakce 16 až 32 mm</t>
  </si>
  <si>
    <t>1345970932</t>
  </si>
  <si>
    <t>Podsyp pod základové konstrukce se zhutněním a urovnáním povrchu z kameniva hrubého, frakce 16 - 32 mm</t>
  </si>
  <si>
    <t>D.1.1.1.2 Půdorys 1NP - nové kce</t>
  </si>
  <si>
    <t>(Skladba_P01+Skladba_P02+Skladba_P07)*0,15</t>
  </si>
  <si>
    <t>12</t>
  </si>
  <si>
    <t>273311511</t>
  </si>
  <si>
    <t>Základové desky prokládané kamenem z betonu tř. C 12/15</t>
  </si>
  <si>
    <t>-1850586839</t>
  </si>
  <si>
    <t>Základy z betonu prostého desky z betonu kamenem prokládaného tř. C 12/15</t>
  </si>
  <si>
    <t>"Podkladní beton" (Skladba_P01+Skladba_P02+Skladba_P07)*0,05</t>
  </si>
  <si>
    <t>13</t>
  </si>
  <si>
    <t>273321511</t>
  </si>
  <si>
    <t>Základové desky ze ŽB bez zvýšených nároků na prostředí tř. C 25/30</t>
  </si>
  <si>
    <t>1110304902</t>
  </si>
  <si>
    <t>Základy z betonu železového (bez výztuže) desky z betonu bez zvláštních nároků na prostředí tř. C 25/30</t>
  </si>
  <si>
    <t>14</t>
  </si>
  <si>
    <t>273351121</t>
  </si>
  <si>
    <t>Zřízení bednění základových desek</t>
  </si>
  <si>
    <t>-1234078260</t>
  </si>
  <si>
    <t>Bednění základů desek zřízení</t>
  </si>
  <si>
    <t>"Předpoklad" 10</t>
  </si>
  <si>
    <t>273351122</t>
  </si>
  <si>
    <t>Odstranění bednění základových desek</t>
  </si>
  <si>
    <t>-2082718381</t>
  </si>
  <si>
    <t>Bednění základů desek odstranění</t>
  </si>
  <si>
    <t>16</t>
  </si>
  <si>
    <t>273362021</t>
  </si>
  <si>
    <t>Výztuž základových desek svařovanými sítěmi Kari</t>
  </si>
  <si>
    <t>-2034301214</t>
  </si>
  <si>
    <t>Výztuž základů desek ze svařovaných sítí z drátů typu KARI</t>
  </si>
  <si>
    <t>2*(Skladba_P01+Skladba_P02+Skladba_P07)*5,4/1000*1,3</t>
  </si>
  <si>
    <t>Svislé a kompletní konstrukce</t>
  </si>
  <si>
    <t>17</t>
  </si>
  <si>
    <t>311231116</t>
  </si>
  <si>
    <t>Zdivo nosné z cihel dl 290 mm P7 až 15 na MC 10</t>
  </si>
  <si>
    <t>-1338715358</t>
  </si>
  <si>
    <t>Zdivo z cihel pálených nosné z cihel plných dl. 290 mm P 7 až 15, na maltu MC-5 nebo MC-10</t>
  </si>
  <si>
    <t>D.1.1.1.02 Půdorys 1PP - Nové kce, D.1.1.1.03 Půdorys 1NP - Nové kce, D.1.1.1.04 Půdorys 2NP - Nové kce</t>
  </si>
  <si>
    <t>"1PP" 0,375*(0,9*0,6)</t>
  </si>
  <si>
    <t>"1NP" 0,4*(0,3*0,8+1,75*1,5)+0,3*2,4*2,6</t>
  </si>
  <si>
    <t>"2NP" 0,4*(0,3*0,8+1,5*1,5)+0,3*0,3*2,55*2</t>
  </si>
  <si>
    <t>18</t>
  </si>
  <si>
    <t>311235151</t>
  </si>
  <si>
    <t>Zdivo jednovrstvé z cihel broušených do P10 na tenkovrstvou maltu tl 300 mm</t>
  </si>
  <si>
    <t>1869004275</t>
  </si>
  <si>
    <t>Zdivo jednovrstvé z cihel děrovaných broušených na celoplošnou tenkovrstvou maltu, pevnost cihel do P10, tl. zdiva 300 mm</t>
  </si>
  <si>
    <t>D.1.1.1.05 Půdorys podkroví</t>
  </si>
  <si>
    <t>"Podkroví" 15</t>
  </si>
  <si>
    <t>19</t>
  </si>
  <si>
    <t>317168022</t>
  </si>
  <si>
    <t>Překlad keramický plochý š 145 mm dl 1250 mm</t>
  </si>
  <si>
    <t>kus</t>
  </si>
  <si>
    <t>48406971</t>
  </si>
  <si>
    <t>Překlady keramické ploché osazené do maltového lože, výšky překladu 71 mm šířky 145 mm, délky 1250 mm</t>
  </si>
  <si>
    <t>D.1.1.10 Výpis prvků PSV</t>
  </si>
  <si>
    <t>"HSV 1" 18</t>
  </si>
  <si>
    <t>20</t>
  </si>
  <si>
    <t>317168024</t>
  </si>
  <si>
    <t>Překlad keramický plochý š 145 mm dl 1750 mm</t>
  </si>
  <si>
    <t>1494300070</t>
  </si>
  <si>
    <t>Překlady keramické ploché osazené do maltového lože, výšky překladu 71 mm šířky 145 mm, délky 1750 mm</t>
  </si>
  <si>
    <t>"HSV 1" 4</t>
  </si>
  <si>
    <t>317941121</t>
  </si>
  <si>
    <t>Osazování ocelových válcovaných nosníků na zdivu I, IE, U, UE nebo L do č 12</t>
  </si>
  <si>
    <t>-1024601684</t>
  </si>
  <si>
    <t>Osazování ocelových válcovaných nosníků na zdivu I nebo IE nebo U nebo UE nebo L do č. 12 nebo výšky do 120 mm</t>
  </si>
  <si>
    <t>P</t>
  </si>
  <si>
    <t>Poznámka k položce:
Ocelové prkvy nového i stáavjícího stropu budou na prvůlaku pokládány dle potřeby přesným ocelovými plechy a následně zavařeny, podobně Výztuž stávajícího věnce bude přivařen k průvlakům, u prvků nad nově vytvořenými otovry - navýšen koeficient výměr +15%</t>
  </si>
  <si>
    <t>D.1.2.01 - Strop nad 1.NP, D.1.2.02 Strop nad 2.NP</t>
  </si>
  <si>
    <t>Strop 1NP</t>
  </si>
  <si>
    <t>"100 - I100" 60/1000</t>
  </si>
  <si>
    <t>"102 - I100" 42,5/1000</t>
  </si>
  <si>
    <t>"105 - I100"10,4/1000</t>
  </si>
  <si>
    <t>Strop 2NP</t>
  </si>
  <si>
    <t>"111 - I100" 60/1000</t>
  </si>
  <si>
    <t>0,173*1,15 "Přepočtené koeficientem množství</t>
  </si>
  <si>
    <t>22</t>
  </si>
  <si>
    <t>M</t>
  </si>
  <si>
    <t>13010742</t>
  </si>
  <si>
    <t>ocel profilová IPE 100 jakost 11 375</t>
  </si>
  <si>
    <t>1972851327</t>
  </si>
  <si>
    <t>Poznámka k položce:
Hmotnost: 8,10 kg/m</t>
  </si>
  <si>
    <t>23</t>
  </si>
  <si>
    <t>317941123</t>
  </si>
  <si>
    <t>Osazování ocelových válcovaných nosníků na zdivu I, IE, U, UE nebo L do č 22</t>
  </si>
  <si>
    <t>803957618</t>
  </si>
  <si>
    <t>Osazování ocelových válcovaných nosníků na zdivu I nebo IE nebo U nebo UE nebo L č. 14 až 22 nebo výšky do 220 mm</t>
  </si>
  <si>
    <t>Poznámka k položce:
Dvojice I180, I220 bude svařena, aby tvorila uzavřený profil. Průřezy spojeny tak, aby působili jako spojitý nosník, profily HEA 140 - obdobně.
Ocelové prkvy nového i stáavjícího stropu budou na prvůlaku pokládány dle potřeby přesným ocelovými plechy a následně zavařeny, podobně Výztuž stávajícího věnce bude přivařen k průvlakům, u prvků nad nově vytvořenými otovry - navýšen koeficient výměr +15%</t>
  </si>
  <si>
    <t xml:space="preserve">D.1.2.01,02,04 </t>
  </si>
  <si>
    <t>Strop nad 1PP</t>
  </si>
  <si>
    <t>"0 - I180" 107,3/1000</t>
  </si>
  <si>
    <t>Strop nad 1.NP</t>
  </si>
  <si>
    <t>"101 - I140" 205,9/1000</t>
  </si>
  <si>
    <t>"103 -I220" 304,8/1000</t>
  </si>
  <si>
    <t>"104-U200" 52,6/1000</t>
  </si>
  <si>
    <t>"106-U200"60,7/1000</t>
  </si>
  <si>
    <t>Strop nad 2.NP</t>
  </si>
  <si>
    <t>"100 - I220" 455,3/1000</t>
  </si>
  <si>
    <t>"101 - I220" 356,4/1000</t>
  </si>
  <si>
    <t>"102 - I220" 345,2/1000</t>
  </si>
  <si>
    <t>"103 - I180" 221,2/1000</t>
  </si>
  <si>
    <t>"104 - I180" 216,8/1000</t>
  </si>
  <si>
    <t>"105 - U180" 110/1000</t>
  </si>
  <si>
    <t>"107 - U180" 47,1/1000</t>
  </si>
  <si>
    <t>"109 - HEA 140" 124,7/1000</t>
  </si>
  <si>
    <t>"110 - HEA 140" 122,3/1000</t>
  </si>
  <si>
    <t>2,73*1,15 "Přepočtené koeficientem množství</t>
  </si>
  <si>
    <t>13010746</t>
  </si>
  <si>
    <t>ocel profilová IPE 140 jakost 11 375</t>
  </si>
  <si>
    <t>31632994</t>
  </si>
  <si>
    <t>Poznámka k položce:
Hmotnost: 13,40 kg/m</t>
  </si>
  <si>
    <t>"101" 205,9/1000</t>
  </si>
  <si>
    <t>0,206*1,15 "Přepočtené koeficientem množství</t>
  </si>
  <si>
    <t>25</t>
  </si>
  <si>
    <t>13010754</t>
  </si>
  <si>
    <t>ocel profilová IPE 220 jakost 11 375</t>
  </si>
  <si>
    <t>1038772982</t>
  </si>
  <si>
    <t>Poznámka k položce:
Hmotnost: 26,90 kg/m</t>
  </si>
  <si>
    <t>"103" 304,8/1000</t>
  </si>
  <si>
    <t>1,461*1,15 "Přepočtené koeficientem množství</t>
  </si>
  <si>
    <t>13010750</t>
  </si>
  <si>
    <t>ocel profilová IPE 180 jakost 11 375</t>
  </si>
  <si>
    <t>106071428</t>
  </si>
  <si>
    <t>Poznámka k položce:
Hmotnost: 19,30 kg/m</t>
  </si>
  <si>
    <t>0,545*1,15 "Přepočtené koeficientem množství</t>
  </si>
  <si>
    <t>27</t>
  </si>
  <si>
    <t>13010936</t>
  </si>
  <si>
    <t>ocel profilová UPE 180 jakost 11 375</t>
  </si>
  <si>
    <t>1071912275</t>
  </si>
  <si>
    <t>Poznámka k položce:
Hmotnost: 20,20 kg/m</t>
  </si>
  <si>
    <t>0,157*1,15 "Přepočtené koeficientem množství</t>
  </si>
  <si>
    <t>28</t>
  </si>
  <si>
    <t>13010938</t>
  </si>
  <si>
    <t>ocel profilová UPE 200 jakost 11 375</t>
  </si>
  <si>
    <t>-113454977</t>
  </si>
  <si>
    <t>Poznámka k položce:
Hmotnost: 22,80 kg/m</t>
  </si>
  <si>
    <t>"104" 52,6/1000</t>
  </si>
  <si>
    <t>"106" 60,7/1000</t>
  </si>
  <si>
    <t>0,114*1,15 "Přepočtené koeficientem množství</t>
  </si>
  <si>
    <t>29</t>
  </si>
  <si>
    <t>13010954</t>
  </si>
  <si>
    <t>ocel profilová HE-A 140 jakost 11 375</t>
  </si>
  <si>
    <t>1982843070</t>
  </si>
  <si>
    <t>Poznámka k položce:
Hmotnost: 25,30 kg/m</t>
  </si>
  <si>
    <t>0,247*1,15 "Přepočtené koeficientem množství</t>
  </si>
  <si>
    <t>317998121</t>
  </si>
  <si>
    <t>Tepelná izolace mezi překlady jakékoliv výšky z EPS tl do 50 mm</t>
  </si>
  <si>
    <t>494487471</t>
  </si>
  <si>
    <t>Izolace tepelná mezi překlady z pěnového polystyrenu jakékoliv výšky, tloušťky přes 30 do 50 mm</t>
  </si>
  <si>
    <t>Statika D.1.2</t>
  </si>
  <si>
    <t>"Překlady nad otvory" 0,15*1,5*2+0,15*3,1</t>
  </si>
  <si>
    <t>31</t>
  </si>
  <si>
    <t>331231116</t>
  </si>
  <si>
    <t>Zdivo pilířů z cihel dl 290 mm pevnosti P 15 na MC 10</t>
  </si>
  <si>
    <t>1429515275</t>
  </si>
  <si>
    <t>Pilíře volně stojící z cihel pálených čtyřhranné až osmihranné (průřezu čtverce, T nebo kříže) pravoúhlé pod omítku nebo režné, bez spárování z cihel plných dl. 290 mm P 7 až P 15 M I, na maltu MC-5 nebo MC-10</t>
  </si>
  <si>
    <t>"Zděný sloup podkroví" 0,3*0,3*2,7*2</t>
  </si>
  <si>
    <t>32</t>
  </si>
  <si>
    <t>342244221</t>
  </si>
  <si>
    <t>Příčka z cihel broušených na tenkovrstvou maltu tloušťky 140 mm</t>
  </si>
  <si>
    <t>-1573051697</t>
  </si>
  <si>
    <t>Příčky jednoduché z cihel děrovaných broušených, na tenkovrstvou maltu, pevnost cihel do P15, tl. příčky 140 mm</t>
  </si>
  <si>
    <t>D.1.1.1.02 Půdorys 1PP - Nové kce, D.1.1.1.03 Půdorys 1NP - Nové kce, D.1.1.1.04 Půdorys 2NP - Nové kce, D.1.1.1.05 Půdorys podkroví</t>
  </si>
  <si>
    <t>"1NP" 2,6*(3,485+2,21+1,685+1,94+2,105+2,344+2,2+0,96+4,9+0,6+4,65*2+4,56)</t>
  </si>
  <si>
    <t>"1NP - odpočet otvorů" -(0,7*1,97*4+0,9*1,97+4*0,8*1,97)</t>
  </si>
  <si>
    <t>"2NP" 2,55*(3,485+2,21+1,705+2,415+1,05+5,4+3,35+1,75+10,25+11,85+3,8+3,8)</t>
  </si>
  <si>
    <t>"2NP - odpočet otvorů" -(0,7*1,97*3+1,2*1,97*2+0,8*1,97*3)</t>
  </si>
  <si>
    <t>"Podkroví - pr. Výška 2,2m" 2,2*(5,764+2,21+4,6+7,2+3,695+5,822+4,78+5,822)</t>
  </si>
  <si>
    <t>"Podkroví - odpočet otvorů" -(0,7*1,97+0,8*1,97*3)</t>
  </si>
  <si>
    <t>33</t>
  </si>
  <si>
    <t>342291112</t>
  </si>
  <si>
    <t>Ukotvení příček montážní polyuretanovou pěnou tl příčky přes 100 mm</t>
  </si>
  <si>
    <t>m</t>
  </si>
  <si>
    <t>648658130</t>
  </si>
  <si>
    <t>Ukotvení příček polyuretanovou pěnou, tl. příčky přes 100 mm</t>
  </si>
  <si>
    <t>"1NP" (3,485+2,21+1,685+1,94+2,105+2,344+2,2+0,96+4,9+0,6+4,65*2+4,56)</t>
  </si>
  <si>
    <t>"2NP" (3,485+2,21+1,705+2,415+1,05+5,4+3,35+1,75+1,025+11,85+3,8+3,8)</t>
  </si>
  <si>
    <t>"Podkroví" (5,764+2,21+4,6+7,2+3,695+5,822+4,78+5,822)</t>
  </si>
  <si>
    <t>34</t>
  </si>
  <si>
    <t>342291121</t>
  </si>
  <si>
    <t>Ukotvení příček k cihelným konstrukcím plochými kotvami</t>
  </si>
  <si>
    <t>1624680252</t>
  </si>
  <si>
    <t>Ukotvení příček plochými kotvami, do konstrukce cihelné</t>
  </si>
  <si>
    <t>Ukotvení do nosného zdiva</t>
  </si>
  <si>
    <t>"1NP" 26</t>
  </si>
  <si>
    <t>"2NP" 15,3</t>
  </si>
  <si>
    <t>"Podkroví"12</t>
  </si>
  <si>
    <t>35</t>
  </si>
  <si>
    <t>346244352</t>
  </si>
  <si>
    <t>Obezdívka koupelnových van ploch rovných tl 50 mm z pórobetonových přesných tvárnic</t>
  </si>
  <si>
    <t>1510378536</t>
  </si>
  <si>
    <t>Obezdívka koupelnových van ploch rovných z přesných pórobetonových tvárnic, na tenké maltové lože, tl. 50 mm</t>
  </si>
  <si>
    <t>"Obezdívka WC" 2*1*0,75</t>
  </si>
  <si>
    <t>36</t>
  </si>
  <si>
    <t>R0301</t>
  </si>
  <si>
    <t>Výplň betonem nebo maltou - překlady nad otvory</t>
  </si>
  <si>
    <t>-1863652314</t>
  </si>
  <si>
    <t>PD statika D.1.2</t>
  </si>
  <si>
    <t>"Strop nad 1NP" 1,5*0,4*0,15+3,1*0,4*0,15</t>
  </si>
  <si>
    <t>"Strop nad 2NP" 1,5*0,4*0,15</t>
  </si>
  <si>
    <t>Vodorovné konstrukce</t>
  </si>
  <si>
    <t>37</t>
  </si>
  <si>
    <t>411321414</t>
  </si>
  <si>
    <t>Stropy deskové ze ŽB tř. C 25/30</t>
  </si>
  <si>
    <t>303319876</t>
  </si>
  <si>
    <t>Stropy z betonu železového (bez výztuže) stropů deskových, plochých střech, desek balkonových, desek hřibových stropů včetně hlavic hřibových sloupů tř. C 25/30</t>
  </si>
  <si>
    <t>Dobetonávka_strop*0,09</t>
  </si>
  <si>
    <t>38</t>
  </si>
  <si>
    <t>411351011</t>
  </si>
  <si>
    <t>Zřízení bednění stropů deskových tl do 25 cm bez podpěrné kce</t>
  </si>
  <si>
    <t>-816131334</t>
  </si>
  <si>
    <t>Bednění stropních konstrukcí - bez podpěrné konstrukce desek tloušťky stropní desky přes 5 do 25 cm zřízení</t>
  </si>
  <si>
    <t>"Bednění obvod - přepdoklad" 10</t>
  </si>
  <si>
    <t>39</t>
  </si>
  <si>
    <t>411351012</t>
  </si>
  <si>
    <t>Odstranění bednění stropů deskových tl do 25 cm bez podpěrné kce</t>
  </si>
  <si>
    <t>383535325</t>
  </si>
  <si>
    <t>Bednění stropních konstrukcí - bez podpěrné konstrukce desek tloušťky stropní desky přes 5 do 25 cm odstranění</t>
  </si>
  <si>
    <t>40</t>
  </si>
  <si>
    <t>411354313</t>
  </si>
  <si>
    <t>Zřízení podpěrné konstrukce stropů výšky do 4 m tl do 25 cm</t>
  </si>
  <si>
    <t>-1113848123</t>
  </si>
  <si>
    <t>Podpěrná konstrukce stropů - desek, kleneb a skořepin výška podepření do 4 m tloušťka stropu přes 15 do 25 cm zřízení</t>
  </si>
  <si>
    <t>41</t>
  </si>
  <si>
    <t>411354314</t>
  </si>
  <si>
    <t>Odstranění podpěrné konstrukce stropů výšky do 4 m tl do 25 cm</t>
  </si>
  <si>
    <t>1952038444</t>
  </si>
  <si>
    <t>Podpěrná konstrukce stropů - desek, kleneb a skořepin výška podepření do 4 m tloušťka stropu přes 15 do 25 cm odstranění</t>
  </si>
  <si>
    <t>42</t>
  </si>
  <si>
    <t>411354239</t>
  </si>
  <si>
    <t>Bednění stropů ztracené z hraněných trapézových vln v 40 mm plech pozinkovaný tl 1,0 mm</t>
  </si>
  <si>
    <t>-1304523313</t>
  </si>
  <si>
    <t>Bednění stropů ztracené ocelové žebrované ze širokých tenkostěnných ohýbaných profilů (hraněných trapézových vln), bez úpravy povrchu otevřeného podhledu, bez podpěrné konstrukce, s osazením nasucho na zdech do připravených ozubů, popř. na rovných zdech, trámech, průvlacích, do traverz s povrchem pozinkovaným, výšky vln 40 mm, tl. plechu 1,00 mm</t>
  </si>
  <si>
    <t>"Dobetonávka stropu"  1,2*4,6+1,2*3,6+1,2*3,6+1,2*2,4+1,2*9,6</t>
  </si>
  <si>
    <t>43</t>
  </si>
  <si>
    <t>411361821</t>
  </si>
  <si>
    <t>Výztuž stropů betonářskou ocelí 10 505</t>
  </si>
  <si>
    <t>2066535227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</si>
  <si>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</si>
  <si>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Dobetonávka_strop*0,09*0,08</t>
  </si>
  <si>
    <t>44</t>
  </si>
  <si>
    <t>417321414</t>
  </si>
  <si>
    <t>Ztužující pásy a věnce ze ŽB tř. C 20/25</t>
  </si>
  <si>
    <t>1984771244</t>
  </si>
  <si>
    <t>Ztužující pásy a věnce z betonu železového (bez výztuže) tř. C 20/25</t>
  </si>
  <si>
    <t>Statika D.1.2.05</t>
  </si>
  <si>
    <t>0,4*0,2*(11,85*2+2*0,4+9,6)+0,3*0,2*(2*0,4+9,6)</t>
  </si>
  <si>
    <t>45</t>
  </si>
  <si>
    <t>417351115</t>
  </si>
  <si>
    <t>Zřízení bednění ztužujících věnců</t>
  </si>
  <si>
    <t>-1913185546</t>
  </si>
  <si>
    <t>Bednění bočnic ztužujících pásů a věnců včetně vzpěr zřízení</t>
  </si>
  <si>
    <t>0,2*(11,85*2+2*0,4+9,6)*2+0,2*(2*0,4+9,6)*2+0,4*0,4*4</t>
  </si>
  <si>
    <t>46</t>
  </si>
  <si>
    <t>417351116</t>
  </si>
  <si>
    <t>Odstranění bednění ztužujících věnců</t>
  </si>
  <si>
    <t>1656679962</t>
  </si>
  <si>
    <t>Bednění bočnic ztužujících pásů a věnců včetně vzpěr odstranění</t>
  </si>
  <si>
    <t>47</t>
  </si>
  <si>
    <t>417361821</t>
  </si>
  <si>
    <t>Výztuž ztužujících pásů a věnců betonářskou ocelí 10 505</t>
  </si>
  <si>
    <t>-1032544241</t>
  </si>
  <si>
    <t>Výztuž ztužujících pásů a věnců z betonářské oceli 10 505 (R) nebo BSt 500</t>
  </si>
  <si>
    <t>ŽB_věnec*0,1</t>
  </si>
  <si>
    <t>430321414</t>
  </si>
  <si>
    <t>Schodišťová konstrukce a rampa ze ŽB tř. C 25/30</t>
  </si>
  <si>
    <t>-1590072311</t>
  </si>
  <si>
    <t>Schodišťové konstrukce a rampy z betonu železového (bez výztuže) stupně, schodnice, ramena, podesty s nosníky tř. C 25/30</t>
  </si>
  <si>
    <t>"Hlavní schodiště" 6</t>
  </si>
  <si>
    <t>49</t>
  </si>
  <si>
    <t>R0401</t>
  </si>
  <si>
    <t>M+D bednění schodišť</t>
  </si>
  <si>
    <t>kpl</t>
  </si>
  <si>
    <t>-1923530506</t>
  </si>
  <si>
    <t>50</t>
  </si>
  <si>
    <t>430361821</t>
  </si>
  <si>
    <t>Výztuž schodišťové konstrukce a rampy betonářskou ocelí 10 505</t>
  </si>
  <si>
    <t>236862197</t>
  </si>
  <si>
    <t>Výztuž schodišťových konstrukcí a ramp stupňů, schodnic, ramen, podest s nosníky z betonářské oceli 10 505 (R) nebo BSt 500</t>
  </si>
  <si>
    <t>10*0,15</t>
  </si>
  <si>
    <t>51</t>
  </si>
  <si>
    <t>R0402</t>
  </si>
  <si>
    <t>Oprava stávajích schodišťových stupňů - obroušení stupnů, případná dobetonávka</t>
  </si>
  <si>
    <t>1950547229</t>
  </si>
  <si>
    <t>D.1.1.03 Půdorys 1NP</t>
  </si>
  <si>
    <t>"venkovní schodiště" 3</t>
  </si>
  <si>
    <t>Úpravy povrchů, podlahy a osazování výplní</t>
  </si>
  <si>
    <t>52</t>
  </si>
  <si>
    <t>611131101</t>
  </si>
  <si>
    <t>Cementový postřik vnitřních stropů nanášený celoplošně ručně</t>
  </si>
  <si>
    <t>-2040849672</t>
  </si>
  <si>
    <t>Podkladní a spojovací vrstva vnitřních omítaných ploch cementový postřik nanášený ručně celoplošně stropů</t>
  </si>
  <si>
    <t>53</t>
  </si>
  <si>
    <t>611131105</t>
  </si>
  <si>
    <t>Cementový postřik vnitřních schodišťových konstrukcí nanášený celoplošně ručně</t>
  </si>
  <si>
    <t>-1344704566</t>
  </si>
  <si>
    <t>Podkladní a spojovací vrstva vnitřních omítaných ploch cementový postřik nanášený ručně celoplošně schodišťových konstrukcí</t>
  </si>
  <si>
    <t>54</t>
  </si>
  <si>
    <t>611142001</t>
  </si>
  <si>
    <t>Potažení vnitřních stropů sklovláknitým pletivem vtlačeným do tenkovrstvé hmoty</t>
  </si>
  <si>
    <t>-650863464</t>
  </si>
  <si>
    <t>Potažení vnitřních ploch pletivem v ploše nebo pruzích, na plném podkladu sklovláknitým vtlačením do tmelu stropů</t>
  </si>
  <si>
    <t>55</t>
  </si>
  <si>
    <t>611321141</t>
  </si>
  <si>
    <t>Vápenocementová omítka štuková dvouvrstvá vnitřních stropů rovných nanášená ručně</t>
  </si>
  <si>
    <t>-1106284963</t>
  </si>
  <si>
    <t>Omítka vápenocementová vnitřních ploch nanášená ručně dvouvrstvá, tloušťky jádrové omítky do 10 mm a tloušťky štuku do 3 mm štuková vodorovných konstrukcí stropů rovných</t>
  </si>
  <si>
    <t>"1PP" 19,95+9,51+5,65+22,43</t>
  </si>
  <si>
    <t>"1NP" 7,53+6,87+18,32+22,54+16,32+16,33+16,09+1,41+6,13+1,8</t>
  </si>
  <si>
    <t>"2NP" 14,92+16,64+24,39+15,86+14,8+13,3+1,62+1,43+5,69</t>
  </si>
  <si>
    <t>56</t>
  </si>
  <si>
    <t>611321145</t>
  </si>
  <si>
    <t>Vápenocementová omítka štuková dvouvrstvá vnitřních schodišťových konstrukcí nanášená ručně</t>
  </si>
  <si>
    <t>-912600257</t>
  </si>
  <si>
    <t>Omítka vápenocementová vnitřních ploch nanášená ručně dvouvrstvá, tloušťky jádrové omítky do 10 mm a tloušťky štuku do 3 mm štuková schodišťových konstrukcí stropů, stěn, ramen nebo nosníků</t>
  </si>
  <si>
    <t>"1PP-3NP" 130</t>
  </si>
  <si>
    <t>57</t>
  </si>
  <si>
    <t>611321191</t>
  </si>
  <si>
    <t>Příplatek k vápenocementové omítce vnitřních stropů za každých dalších 5 mm tloušťky ručně</t>
  </si>
  <si>
    <t>580412552</t>
  </si>
  <si>
    <t>Omítka vápenocementová vnitřních ploch nanášená ručně Příplatek k cenám za každých dalších i započatých 5 mm tloušťky omítky přes 10 mm stropů</t>
  </si>
  <si>
    <t>279,53*2 "Přepočtené koeficientem množství</t>
  </si>
  <si>
    <t>58</t>
  </si>
  <si>
    <t>611321195</t>
  </si>
  <si>
    <t>Příplatek k vápenocementové omítce schodišťových konstrukcí za každých dalších 5 mm tloušťky ručně</t>
  </si>
  <si>
    <t>1320571284</t>
  </si>
  <si>
    <t>Omítka vápenocementová vnitřních ploch nanášená ručně Příplatek k cenám za každých dalších i započatých 5 mm tloušťky omítky přes 10 mm schodišťových konstrukcí</t>
  </si>
  <si>
    <t>130*2 "Přepočtené koeficientem množství</t>
  </si>
  <si>
    <t>59</t>
  </si>
  <si>
    <t>612131101</t>
  </si>
  <si>
    <t>Cementový postřik vnitřních stěn nanášený celoplošně ručně</t>
  </si>
  <si>
    <t>237770622</t>
  </si>
  <si>
    <t>Podkladní a spojovací vrstva vnitřních omítaných ploch cementový postřik nanášený ručně celoplošně stěn</t>
  </si>
  <si>
    <t>Omítka_vnitrni+Obklad</t>
  </si>
  <si>
    <t>60</t>
  </si>
  <si>
    <t>612321121</t>
  </si>
  <si>
    <t>Vápenocementová omítka hladká jednovrstvá vnitřních stěn nanášená ručně</t>
  </si>
  <si>
    <t>2122047978</t>
  </si>
  <si>
    <t>Omítka vápenocementová vnitřních ploch nanášená ručně jednovrstvá, tloušťky do 10 mm hladká svislých konstrukcí stěn</t>
  </si>
  <si>
    <t>61</t>
  </si>
  <si>
    <t>612321141</t>
  </si>
  <si>
    <t>Vápenocementová omítka štuková dvouvrstvá vnitřních stěn nanášená ručně</t>
  </si>
  <si>
    <t>-2082625273</t>
  </si>
  <si>
    <t>Omítka vápenocementová vnitřních ploch nanášená ručně dvouvrstvá, tloušťky jádrové omítky do 10 mm a tloušťky štuku do 3 mm štuková svislých konstrukcí stěn</t>
  </si>
  <si>
    <t>1NP (bez schodiště)</t>
  </si>
  <si>
    <t>"101" 2,6*(2*2,85+2*2,55)-1,8*1,5-1,44*2,34-1,1*2,6</t>
  </si>
  <si>
    <t>"103" 2,6*(2,2+2,105*2+0,6+1+0,6*2+14,15+1,375*2+4,58+2,53+1,7+1,14+0,57+2,03+2*0,14)-0,7*1,97*3-0,8*1,97*4-0,9*1,97</t>
  </si>
  <si>
    <t>"104" 2,6*(4,6*2+4,9*2)-2,1*1,5-0,9*2,35-1,5*1,5-0,8*1,97</t>
  </si>
  <si>
    <t>"105" 2,6*(3,51*2+4,65*2)-1,8*1,5-0,85*2,35-0,8*1,97</t>
  </si>
  <si>
    <t>"106" 2,6*(4,6*2+3,55*2)-0,8*1,97-1,8*1,5</t>
  </si>
  <si>
    <t>"107" 2,6*(3,46*2+4,65*2)-1,8*1,5-0,8*1,97</t>
  </si>
  <si>
    <t>"108"(2,6-2,1)*(0,9*2+1,685*2)</t>
  </si>
  <si>
    <t>"109" (2,6-2,1)*(2,21*2+2,774*2)</t>
  </si>
  <si>
    <t>"111" 2,6*(0,82*2+2,2*2)-0,7*1,97</t>
  </si>
  <si>
    <t>2NP (bez schodiště)</t>
  </si>
  <si>
    <t>"202" 2,55*(3,349*2+0,687+0,231+1,3+2,25+1,189+1,073+2,925+4,9)-1,2*1,97-2,1*1,5-1,5*1,5</t>
  </si>
  <si>
    <t>"203" 2,55*(1,17+1,7+1,4+11,9+6,37+1,01+1,64+5,368+0,77+1,14)-0,7*1,97*3-1,2*1,97*2-3*0,8*1,97</t>
  </si>
  <si>
    <t>"204" 2,55*(4,175*2+3,8*2)-0,8*1,97-0,85*2,35-1,8*1,5</t>
  </si>
  <si>
    <t>"205" 2,55*(3,895*2+3,8*2)-0,8*1,97-1,8*1,5</t>
  </si>
  <si>
    <t>"206" 2,55*(3,5*2+3,8*2)-0,8*1,97-1,8*1,5</t>
  </si>
  <si>
    <t>"207" 2,55*((1,385+0,9)*2+1,05*2)-0,7*1,97</t>
  </si>
  <si>
    <t>"208" (2,55-2,1)*(1,705*2+0,9*2)</t>
  </si>
  <si>
    <t>"209" (2,55-2,1)*(2,21*2+2,575*2)</t>
  </si>
  <si>
    <t>Podkroví (bez schodiště) - prům výška 2,4m</t>
  </si>
  <si>
    <t>"302" (2,4-2,1)*(2,21*2+2,05*2)</t>
  </si>
  <si>
    <t>"303" 2,4*(5,843*2+4,5*2)-0,8*1,97</t>
  </si>
  <si>
    <t>"304" 2,4*(3,35*2+3,695*2)-0,8*1,97</t>
  </si>
  <si>
    <t>"305" 2,4*(3,695*2+8,36*2)-0,8*1,97</t>
  </si>
  <si>
    <t>Špalety 1NP</t>
  </si>
  <si>
    <t>"101" 0,3*(1,8+2*1,5+2*2,34+1,44)</t>
  </si>
  <si>
    <t>"104" 0,3*(3+1,5+2,35+4*1,5)</t>
  </si>
  <si>
    <t>"105" 0,3*(0,85+1,8+1,5+2,35)</t>
  </si>
  <si>
    <t>"106" 0,3*(1,8+2*1,5)</t>
  </si>
  <si>
    <t>"107" 0,3*(1,8+2*1,5)</t>
  </si>
  <si>
    <t>"109" 0,3*(0,86+2*0,88)</t>
  </si>
  <si>
    <t>Špalety 2NP</t>
  </si>
  <si>
    <t>"201" 0,3*(1,5+1,5*2+0,9+2,1*2)</t>
  </si>
  <si>
    <t>"202" 0,3*(2,1+2*1,5+3*1,5)</t>
  </si>
  <si>
    <t>"204" 0,3*(1,8+0,85+1,5+2,35)</t>
  </si>
  <si>
    <t>"205" 0,3*(1,8+2*1,5)</t>
  </si>
  <si>
    <t>"206"0,3*(1,8+2*1,5)</t>
  </si>
  <si>
    <t>"209" 0,3*(2*0,88+0,86)</t>
  </si>
  <si>
    <t>62</t>
  </si>
  <si>
    <t>612321191</t>
  </si>
  <si>
    <t>Příplatek k vápenocementové omítce vnitřních stěn za každých dalších 5 mm tloušťky ručně</t>
  </si>
  <si>
    <t>-1986383214</t>
  </si>
  <si>
    <t>Omítka vápenocementová vnitřních ploch nanášená ručně Příplatek k cenám za každých dalších i započatých 5 mm tloušťky omítky přes 10 mm stěn</t>
  </si>
  <si>
    <t>761,097*2 "Přepočtené koeficientem množství</t>
  </si>
  <si>
    <t>63</t>
  </si>
  <si>
    <t>621325201</t>
  </si>
  <si>
    <t>Oprava vnější vápenocementové štukové omítky složitosti 1 podhledů v rozsahu do 10%</t>
  </si>
  <si>
    <t>689204603</t>
  </si>
  <si>
    <t>Oprava vápenocementové omítky vnějších ploch stupně členitosti 1 štukové podhledů, v rozsahu opravované plochy do 10%</t>
  </si>
  <si>
    <t>KZS+KZS_balkon+KZS_podhled+KZS_podhled2+Sokl+Suterén</t>
  </si>
  <si>
    <t>64</t>
  </si>
  <si>
    <t>622135001</t>
  </si>
  <si>
    <t>Vyrovnání podkladu vnějších stěn maltou vápenocementovou tl do 10 mm</t>
  </si>
  <si>
    <t>1447882048</t>
  </si>
  <si>
    <t>Vyrovnání nerovností podkladu vnějších omítaných ploch maltou, tloušťky do 10 mm vápenocementovou stěn</t>
  </si>
  <si>
    <t>Otlučení nesoudržných částí fasády</t>
  </si>
  <si>
    <t>"Předpoklad" 50</t>
  </si>
  <si>
    <t>65</t>
  </si>
  <si>
    <t>622135091</t>
  </si>
  <si>
    <t>Příplatek k vyrovnání vnějších stěn maltou vápenocementovou za každých dalších 5 mm tl</t>
  </si>
  <si>
    <t>1013619356</t>
  </si>
  <si>
    <t>Vyrovnání nerovností podkladu vnějších omítaných ploch tmelem, tloušťky do 2 mm Příplatek k ceně za každých dalších 5 mm tloušťky podkladní vrstvy přes 10 mm maltou vápenocementovou stěn</t>
  </si>
  <si>
    <t>50*4 "Přepočtené koeficientem množství</t>
  </si>
  <si>
    <t>66</t>
  </si>
  <si>
    <t>622142001</t>
  </si>
  <si>
    <t>Potažení vnějších stěn sklovláknitým pletivem vtlačeným do tenkovrstvé hmoty</t>
  </si>
  <si>
    <t>1493889146</t>
  </si>
  <si>
    <t>Potažení vnějších ploch pletivem v ploše nebo pruzích, na plném podkladu sklovláknitým vtlačením do tmelu stěn</t>
  </si>
  <si>
    <t>Špalety+Špalety2</t>
  </si>
  <si>
    <t>67</t>
  </si>
  <si>
    <t>622511101</t>
  </si>
  <si>
    <t>Tenkovrstvá akrylátová mozaiková jemnozrnná omítka včetně penetrace vnějších stěn</t>
  </si>
  <si>
    <t>238500680</t>
  </si>
  <si>
    <t>Omítka tenkovrstvá akrylátová vnějších ploch probarvená, včetně penetrace podkladu mozaiková jemnozrnná stěn</t>
  </si>
  <si>
    <t>68</t>
  </si>
  <si>
    <t>629995101</t>
  </si>
  <si>
    <t>Očištění vnějších ploch tlakovou vodou</t>
  </si>
  <si>
    <t>217191047</t>
  </si>
  <si>
    <t>Očištění vnějších ploch tlakovou vodou omytím</t>
  </si>
  <si>
    <t>69</t>
  </si>
  <si>
    <t>R0601</t>
  </si>
  <si>
    <t>Nátěr křemičitanu pro provedení sanací zdiva</t>
  </si>
  <si>
    <t>-1704803366</t>
  </si>
  <si>
    <t>70</t>
  </si>
  <si>
    <t>612821012</t>
  </si>
  <si>
    <t>Vnitřní sanační štuková omítka pro vlhké a zasolené zdivo prováděná ručně</t>
  </si>
  <si>
    <t>-463811995</t>
  </si>
  <si>
    <t>Sanační omítka vnitřních ploch stěn pro vlhké a zasolené zdivo, prováděná ve dvou vrstvách, tl. jádrové omítky do 30 mm ručně štuková</t>
  </si>
  <si>
    <t>"1PP - sanace stěn" 93</t>
  </si>
  <si>
    <t>71</t>
  </si>
  <si>
    <t>612821031</t>
  </si>
  <si>
    <t>Vnitřní vyrovnávací sanační omítka prováděná ručně</t>
  </si>
  <si>
    <t>-1375933288</t>
  </si>
  <si>
    <t>Sanační omítka vnitřních ploch stěn vyrovnávací vrstva, prováděná v tl. do 20 mm ručně</t>
  </si>
  <si>
    <t>Poznámka k položce:
rychleschnoucí těsnící malta - vyrovnání nerovností</t>
  </si>
  <si>
    <t>Předpoklad vyrovnání nerovností cca 25%</t>
  </si>
  <si>
    <t>0,25*Sanace</t>
  </si>
  <si>
    <t>72</t>
  </si>
  <si>
    <t>R0602</t>
  </si>
  <si>
    <t>Izolační hmota pro sanaci</t>
  </si>
  <si>
    <t>839685310</t>
  </si>
  <si>
    <t>73</t>
  </si>
  <si>
    <t>619991001</t>
  </si>
  <si>
    <t>Zakrytí podlah fólií přilepenou lepící páskou</t>
  </si>
  <si>
    <t>-627473033</t>
  </si>
  <si>
    <t>Zakrytí vnitřních ploch před znečištěním včetně pozdějšího odkrytí podlah fólií přilepenou lepící páskou</t>
  </si>
  <si>
    <t>"podkroví" 9,92+4,33+25,93+12,38+45,59</t>
  </si>
  <si>
    <t>74</t>
  </si>
  <si>
    <t>619991011</t>
  </si>
  <si>
    <t>Obalení konstrukcí a prvků fólií přilepenou lepící páskou</t>
  </si>
  <si>
    <t>-197035746</t>
  </si>
  <si>
    <t>Zakrytí vnitřních ploch před znečištěním včetně pozdějšího odkrytí konstrukcí a prvků obalením fólií a přelepením páskou</t>
  </si>
  <si>
    <t>75</t>
  </si>
  <si>
    <t>621221001</t>
  </si>
  <si>
    <t>Montáž kontaktního zateplení vnějších podhledů lepením a mechanickým kotvením desek z minerální vlny s podélnou orientací tl do 40 mm</t>
  </si>
  <si>
    <t>-1257079862</t>
  </si>
  <si>
    <t>Montáž kontaktního zateplení lepením a mechanickým kotvením z desek z minerální vlny s podélnou orientací vláken na vnější podhledy, tloušťky desek do 40 mm</t>
  </si>
  <si>
    <t>D.1.1.1.3 Půdorys 2NP - nové kce</t>
  </si>
  <si>
    <t>76</t>
  </si>
  <si>
    <t>63151518</t>
  </si>
  <si>
    <t>deska tepelně izolační minerální kontaktních fasád podélné vlákno λ=0,036 tl 40mm</t>
  </si>
  <si>
    <t>-1547182853</t>
  </si>
  <si>
    <t>5,7*1,02 "Přepočtené koeficientem množství</t>
  </si>
  <si>
    <t>77</t>
  </si>
  <si>
    <t>621221041</t>
  </si>
  <si>
    <t>Montáž kontaktního zateplení vnějších podhledů lepením a mechanickým kotvením desek z minerální vlny s podélnou orientací tl přes 160 mm</t>
  </si>
  <si>
    <t>437468755</t>
  </si>
  <si>
    <t>Montáž kontaktního zateplení lepením a mechanickým kotvením z desek z minerální vlny s podélnou orientací vláken na vnější podhledy, tloušťky desek přes 160 mm</t>
  </si>
  <si>
    <t>"Zádveří" 1*2,19</t>
  </si>
  <si>
    <t>78</t>
  </si>
  <si>
    <t>63151539</t>
  </si>
  <si>
    <t>deska tepelně izolační minerální kontaktních fasád podélné vlákno λ=0,036 tl 180mm</t>
  </si>
  <si>
    <t>1407852934</t>
  </si>
  <si>
    <t>2,19*1,02 "Přepočtené koeficientem množství</t>
  </si>
  <si>
    <t>79</t>
  </si>
  <si>
    <t>621531021</t>
  </si>
  <si>
    <t>Tenkovrstvá silikonová zrnitá omítka tl. 2,0 mm včetně penetrace vnějších podhledů</t>
  </si>
  <si>
    <t>-1545475236</t>
  </si>
  <si>
    <t>Omítka tenkovrstvá silikonová vnějších ploch probarvená, včetně penetrace podkladu zrnitá, tloušťky 2,0 mm podhledů</t>
  </si>
  <si>
    <t>Poznámka k položce:
vč. Příplatku k úpravám povrchů za provádění styku dvou barev nebo struktur na fasádě</t>
  </si>
  <si>
    <t>KZS_podhled+KZS_podhled2</t>
  </si>
  <si>
    <t>80</t>
  </si>
  <si>
    <t>622143001</t>
  </si>
  <si>
    <t>Montáž omítkových plastových nebo pozinkovaných soklových profilů</t>
  </si>
  <si>
    <t>928019758</t>
  </si>
  <si>
    <t>Montáž omítkových profilů plastových, pozinkovaných nebo dřevěných upevněných vtlačením do podkladní vrstvy nebo přibitím soklových</t>
  </si>
  <si>
    <t>(12,91+2,55*2+1,5*2+10,76*2+12,91-0,85-0,9-1,44)</t>
  </si>
  <si>
    <t>81</t>
  </si>
  <si>
    <t>59051655</t>
  </si>
  <si>
    <t>profil zakládací Al tl 0,7mm pro ETICS pro izolant tl 180mm</t>
  </si>
  <si>
    <t>1801928397</t>
  </si>
  <si>
    <t>52,25*1,05 "Přepočtené koeficientem množství</t>
  </si>
  <si>
    <t>82</t>
  </si>
  <si>
    <t>622143003</t>
  </si>
  <si>
    <t>Montáž omítkových plastových nebo pozinkovaných rohových profilů s tkaninou</t>
  </si>
  <si>
    <t>-1823591598</t>
  </si>
  <si>
    <t>Montáž omítkových profilů plastových, pozinkovaných nebo dřevěných upevněných vtlačením do podkladní vrstvy nebo přibitím rohových s tkaninou</t>
  </si>
  <si>
    <t>PD: D.1.1.01.01 Technická zpráva; výkresy: D.1.1.01.03, D.1.1.01.07</t>
  </si>
  <si>
    <t>Výplně otvorů</t>
  </si>
  <si>
    <t>"1PP" 2*0,6+2*0,6</t>
  </si>
  <si>
    <t>"1NP" 2*0,86+2*1,5+2*1,5+2,1*1,5+2,35+1,5+1,5+2,35+4*1,5</t>
  </si>
  <si>
    <t>"2NP" 2*0,86+2*1,5+2*1,5+2,35+1,5+1,5*2*2</t>
  </si>
  <si>
    <t>83</t>
  </si>
  <si>
    <t>59051486</t>
  </si>
  <si>
    <t>profil rohový PVC 15x15mm s výztužnou tkaninou š 100mm pro ETICS</t>
  </si>
  <si>
    <t>-2021260186</t>
  </si>
  <si>
    <t>94,54*1,05 "Přepočtené koeficientem množství</t>
  </si>
  <si>
    <t>84</t>
  </si>
  <si>
    <t>622143004</t>
  </si>
  <si>
    <t>Montáž omítkových samolepících začišťovacích profilů pro spojení s okenním rámem</t>
  </si>
  <si>
    <t>325079774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</si>
  <si>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</si>
  <si>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Profil okenní začišťovací</t>
  </si>
  <si>
    <t>"1PP" 2*0,9+2*0,6+4*0,6</t>
  </si>
  <si>
    <t>"1NP" 2*1,8+2*1,5+1,44+2*2,34+4*1,5+3+1,5*2+2,35+2,65+1,5+1,8+2,35+1,8*6+1,5*6+0,86*2+0,88*2</t>
  </si>
  <si>
    <t>"2NP" 2*0,86+2*0,88+4*1,5+0,9+2*2,1+1,5*4+2,1*2+1,5*2+2,65+1,5+2,35+1,8+4*1,8+4*1,5</t>
  </si>
  <si>
    <t>Mezisoučet</t>
  </si>
  <si>
    <t>Profil okenní začišťovací - s okapničkou</t>
  </si>
  <si>
    <t>"1PP" 0,9+0,6</t>
  </si>
  <si>
    <t>"1NP" 0,86+1,8+1,44+1,5+2,1+0,9+1,8+0,85+2*1,8</t>
  </si>
  <si>
    <t>"2NP"0,86+1,5+2,1+1,8+0,85+1,8*2</t>
  </si>
  <si>
    <t>Profil parapetní</t>
  </si>
  <si>
    <t>Profil parapetní - připojovací</t>
  </si>
  <si>
    <t>85</t>
  </si>
  <si>
    <t>59051476</t>
  </si>
  <si>
    <t>profil začišťovací PVC 9mm s výztužnou tkaninou pro ostění ETICS</t>
  </si>
  <si>
    <t>1868698826</t>
  </si>
  <si>
    <t>113,33*1,05 "Přepočtené koeficientem množství</t>
  </si>
  <si>
    <t>86</t>
  </si>
  <si>
    <t>R59001</t>
  </si>
  <si>
    <t>profil okenní začišťovací s tkaninou - 9 mm/2,4 m - s okapničkou</t>
  </si>
  <si>
    <t>-529551455</t>
  </si>
  <si>
    <t>27,06*1,05 "Přepočtené koeficientem množství</t>
  </si>
  <si>
    <t>87</t>
  </si>
  <si>
    <t>59051512</t>
  </si>
  <si>
    <t>profil začišťovací s okapnicí PVC s výztužnou tkaninou pro parapet ETICS</t>
  </si>
  <si>
    <t>-599089951</t>
  </si>
  <si>
    <t>26*1,05 "Přepočtené koeficientem množství</t>
  </si>
  <si>
    <t>88</t>
  </si>
  <si>
    <t>R59002</t>
  </si>
  <si>
    <t>připojovací profil - délka 2m pro napojení parapetu</t>
  </si>
  <si>
    <t>2004735623</t>
  </si>
  <si>
    <t>10*1,05 "Přepočtené koeficientem množství</t>
  </si>
  <si>
    <t>89</t>
  </si>
  <si>
    <t>622211041</t>
  </si>
  <si>
    <t>Montáž kontaktního zateplení vnějších stěn lepením a mechanickým kotvením polystyrénových desek tl do 200 mm</t>
  </si>
  <si>
    <t>999613235</t>
  </si>
  <si>
    <t>Montáž kontaktního zateplení lepením a mechanickým kotvením z polystyrenových desek nebo z kombinovaných desek na vnější stěny, tloušťky desek přes 160 do 200 mm</t>
  </si>
  <si>
    <t>(12,91+2,55*2+1,5*2+10,76*2+12,91-0,85-0,9-1,44)*0,75</t>
  </si>
  <si>
    <t>90</t>
  </si>
  <si>
    <t>28376404</t>
  </si>
  <si>
    <t>deska z polystyrénu XPS, hrana rovná a strukturovaný povrch λ=0,033</t>
  </si>
  <si>
    <t>-1750027920</t>
  </si>
  <si>
    <t>Sokl*0,18</t>
  </si>
  <si>
    <t>7,054*1,02 "Přepočtené koeficientem množství</t>
  </si>
  <si>
    <t>91</t>
  </si>
  <si>
    <t>622211011</t>
  </si>
  <si>
    <t>Montáž kontaktního zateplení vnějších stěn lepením a mechanickým kotvením polystyrénových desek tl do 80 mm</t>
  </si>
  <si>
    <t>764724534</t>
  </si>
  <si>
    <t>Montáž kontaktního zateplení lepením a mechanickým kotvením z polystyrenových desek nebo z kombinovaných desek na vnější stěny, tloušťky desek přes 40 do 80 mm</t>
  </si>
  <si>
    <t>"Zateplení základu" (10,505+12,785+5,235+0,125+5,35+3,135)*0,9</t>
  </si>
  <si>
    <t>92</t>
  </si>
  <si>
    <t>28376381</t>
  </si>
  <si>
    <t>deska z polystyrénu XPS, hrana polodrážková a hladký povrch s vyšší odolností tl 80mm</t>
  </si>
  <si>
    <t>-2090505398</t>
  </si>
  <si>
    <t>33,422*1,02 "Přepočtené koeficientem množství</t>
  </si>
  <si>
    <t>622221001</t>
  </si>
  <si>
    <t>Montáž kontaktního zateplení vnějších stěn lepením a mechanickým kotvením desek z minerální vlny s podélnou orientací vláken tl do 40 mm</t>
  </si>
  <si>
    <t>-1599364803</t>
  </si>
  <si>
    <t>Montáž kontaktního zateplení lepením a mechanickým kotvením z desek z minerální vlny s podélnou orientací vláken na vnější stěny, tloušťky desek do 40 mm</t>
  </si>
  <si>
    <t>"Skladba_P09" 0,2*(1,5*2+3,8)</t>
  </si>
  <si>
    <t>94</t>
  </si>
  <si>
    <t>-149787039</t>
  </si>
  <si>
    <t>1,36*1,02 "Přepočtené koeficientem množství</t>
  </si>
  <si>
    <t>95</t>
  </si>
  <si>
    <t>622221041</t>
  </si>
  <si>
    <t>Montáž kontaktního zateplení vnějších stěn lepením a mechanickým kotvením desek z minerální vlny s podélnou orientací tl přes 160 mm</t>
  </si>
  <si>
    <t>129891450</t>
  </si>
  <si>
    <t>Montáž kontaktního zateplení lepením a mechanickým kotvením z desek z minerální vlny s podélnou orientací vláken na vnější stěny, tloušťky desek přes 160 mm</t>
  </si>
  <si>
    <t>96</t>
  </si>
  <si>
    <t>-520563863</t>
  </si>
  <si>
    <t>394,36*1,02 "Přepočtené koeficientem množství</t>
  </si>
  <si>
    <t>97</t>
  </si>
  <si>
    <t>622511111</t>
  </si>
  <si>
    <t>Tenkovrstvá akrylátová mozaiková střednězrnná omítka včetně penetrace vnějších stěn</t>
  </si>
  <si>
    <t>935904764</t>
  </si>
  <si>
    <t>Omítka tenkovrstvá akrylátová vnějších ploch probarvená, včetně penetrace podkladu mozaiková střednězrnná stěn</t>
  </si>
  <si>
    <t>Soklová omítka</t>
  </si>
  <si>
    <t>"Špalety" 0,75*0,18*6</t>
  </si>
  <si>
    <t>98</t>
  </si>
  <si>
    <t>622531021</t>
  </si>
  <si>
    <t>Tenkovrstvá silikonová zrnitá omítka tl. 2,0 mm včetně penetrace vnějších stěn</t>
  </si>
  <si>
    <t>-1564010990</t>
  </si>
  <si>
    <t>Omítka tenkovrstvá silikonová vnějších ploch probarvená, včetně penetrace podkladu zrnitá, tloušťky 2,0 mm stěn</t>
  </si>
  <si>
    <t>Špaleta</t>
  </si>
  <si>
    <t>"1PP" 0,18*(2*0,9+2*0,6+4*0,6)</t>
  </si>
  <si>
    <t>"1NP" 0,18*(2*1,8+2*1,5+1,44+2*2,34+4*1,5+3+1,5*2+2,35+2,65+1,5+1,8+2,35+1,8*6+1,5*6+0,86*2+0,88*2)</t>
  </si>
  <si>
    <t>"2NP" 0,18*( 2*0,86+2*0,88+4*1,5+0,9+2*2,1+1,5*4+2,1*2+1,5*2+2,65+1,5+2,35+1,8+4*1,8+4*1,5)</t>
  </si>
  <si>
    <t>99</t>
  </si>
  <si>
    <t>629991011</t>
  </si>
  <si>
    <t>Zakrytí výplní otvorů a svislých ploch fólií přilepenou lepící páskou</t>
  </si>
  <si>
    <t>-332263341</t>
  </si>
  <si>
    <t>Zakrytí vnějších ploch před znečištěním včetně pozdějšího odkrytí výplní otvorů a svislých ploch fólií přilepenou lepící páskou</t>
  </si>
  <si>
    <t>"1NP otvory" 30</t>
  </si>
  <si>
    <t>"2 NP otvory" 25</t>
  </si>
  <si>
    <t>100</t>
  </si>
  <si>
    <t>631311115</t>
  </si>
  <si>
    <t>Mazanina tl do 80 mm z betonu prostého bez zvýšených nároků na prostředí tř. C 20/25</t>
  </si>
  <si>
    <t>873661899</t>
  </si>
  <si>
    <t>Mazanina z betonu prostého bez zvýšených nároků na prostředí tl. přes 50 do 80 mm tř. C 20/25</t>
  </si>
  <si>
    <t>(Skladba_P01+Skladba_P02+Skladba_P07)*0,06</t>
  </si>
  <si>
    <t>"Dobetonávka stropů" Dobetonávka_strop*0,04</t>
  </si>
  <si>
    <t>101</t>
  </si>
  <si>
    <t>631319011</t>
  </si>
  <si>
    <t>Příplatek k mazanině tl do 80 mm za přehlazení povrchu</t>
  </si>
  <si>
    <t>-1534021582</t>
  </si>
  <si>
    <t>Příplatek k cenám mazanin za úpravu povrchu mazaniny přehlazením, mazanina tl. přes 50 do 80 mm</t>
  </si>
  <si>
    <t>102</t>
  </si>
  <si>
    <t>631319171</t>
  </si>
  <si>
    <t>Příplatek k mazanině tl do 80 mm za stržení povrchu spodní vrstvy před vložením výztuže</t>
  </si>
  <si>
    <t>-424031672</t>
  </si>
  <si>
    <t>Příplatek k cenám mazanin za stržení povrchu spodní vrstvy mazaniny latí před vložením výztuže nebo pletiva pro tl. obou vrstev mazaniny přes 50 do 80 mm</t>
  </si>
  <si>
    <t>103</t>
  </si>
  <si>
    <t>631351101</t>
  </si>
  <si>
    <t>Zřízení bednění rýh a hran v podlahách</t>
  </si>
  <si>
    <t>-1632358474</t>
  </si>
  <si>
    <t>Bednění v podlahách rýh a hran zřízení</t>
  </si>
  <si>
    <t>104</t>
  </si>
  <si>
    <t>631351102</t>
  </si>
  <si>
    <t>Odstranění bednění rýh a hran v podlahách</t>
  </si>
  <si>
    <t>2034856520</t>
  </si>
  <si>
    <t>Bednění v podlahách rýh a hran odstranění</t>
  </si>
  <si>
    <t>105</t>
  </si>
  <si>
    <t>631362021</t>
  </si>
  <si>
    <t>Výztuž mazanin svařovanými sítěmi Kari</t>
  </si>
  <si>
    <t>712356124</t>
  </si>
  <si>
    <t>Výztuž mazanin ze svařovaných sítí z drátů typu KARI</t>
  </si>
  <si>
    <t>(Skladba_P01+Skladba_P02+Skladba_P07+ Dobetonávka_strop)*3,0333/1000*1,3</t>
  </si>
  <si>
    <t>106</t>
  </si>
  <si>
    <t>632481213</t>
  </si>
  <si>
    <t>Separační vrstva z PE fólie</t>
  </si>
  <si>
    <t>1359898736</t>
  </si>
  <si>
    <t>Separační vrstva k oddělení podlahových vrstev z polyetylénové fólie</t>
  </si>
  <si>
    <t>Skladba_P01+Skladba_P02+Skladba_P07</t>
  </si>
  <si>
    <t>107</t>
  </si>
  <si>
    <t>634112113</t>
  </si>
  <si>
    <t>Obvodová dilatace podlahovým páskem z pěnového PE mezi stěnou a mazaninou nebo potěrem v 80 mm</t>
  </si>
  <si>
    <t>-1557182980</t>
  </si>
  <si>
    <t>Obvodová dilatace mezi stěnou a mazaninou nebo potěrem podlahovým páskem z pěnového PE tl. do 10 mm, výšky 80 mm</t>
  </si>
  <si>
    <t>1PP</t>
  </si>
  <si>
    <t>"001-004"18,2+19,32+11,471+44,85</t>
  </si>
  <si>
    <t>1NP</t>
  </si>
  <si>
    <t>"1NP" (3,46+0,14+4,6+0,14+3,51)*2+4,65*4+4,6*2</t>
  </si>
  <si>
    <t>2NP</t>
  </si>
  <si>
    <t>"2NP" (3,5+0,14+3,895+0,14+4,175)*2+(3,8+0,14+1,073+1,189+3,349)*2</t>
  </si>
  <si>
    <t>3NP</t>
  </si>
  <si>
    <t>"3NP" 38</t>
  </si>
  <si>
    <t>108</t>
  </si>
  <si>
    <t>636311112</t>
  </si>
  <si>
    <t>Kladení dlažby z betonových dlaždic 40x40cm na sucho na terče z umělé hmoty do výšky do 70 mm</t>
  </si>
  <si>
    <t>-1465860295</t>
  </si>
  <si>
    <t>Kladení dlažby z betonových dlaždic na sucho na terče z umělé hmoty o rozměru dlažby 40x40 cm, o výšce terče přes 25 do 70 mm</t>
  </si>
  <si>
    <t>"210 Terasa" 3,2*5,55+0,3*5,55</t>
  </si>
  <si>
    <t>"211 Balkon" 1,5*3,8</t>
  </si>
  <si>
    <t>109</t>
  </si>
  <si>
    <t>59245716</t>
  </si>
  <si>
    <t>dlažba plošná betonová terasová vymývaná 400x400x40mm</t>
  </si>
  <si>
    <t>1064902269</t>
  </si>
  <si>
    <t>Poznámka k položce:
Spotřeba: 6,25 kus/m2</t>
  </si>
  <si>
    <t>25,125*1,02 "Přepočtené koeficientem množství</t>
  </si>
  <si>
    <t>Ostatní konstrukce a práce, bourání</t>
  </si>
  <si>
    <t>110</t>
  </si>
  <si>
    <t>941111121</t>
  </si>
  <si>
    <t>Montáž lešení řadového trubkového lehkého s podlahami zatížení do 200 kg/m2 š do 1,2 m v do 10 m</t>
  </si>
  <si>
    <t>-2090729670</t>
  </si>
  <si>
    <t>Montáž lešení řadového trubkového lehkého pracovního s podlahami s provozním zatížením tř. 3 do 200 kg/m2 šířky tř. W09 přes 0,9 do 1,2 m, výšky do 10 m</t>
  </si>
  <si>
    <t>Lešení kolem objektu</t>
  </si>
  <si>
    <t>111</t>
  </si>
  <si>
    <t>941111221</t>
  </si>
  <si>
    <t>Příplatek k lešení řadovému trubkovému lehkému s podlahami š 1,2 m v 10 m za první a ZKD den použití</t>
  </si>
  <si>
    <t>1663696631</t>
  </si>
  <si>
    <t>Montáž lešení řadového trubkového lehkého pracovního s podlahami s provozním zatížením tř. 3 do 200 kg/m2 Příplatek za první a každý další den použití lešení k ceně -1121</t>
  </si>
  <si>
    <t>392*60 "Přepočtené koeficientem množství</t>
  </si>
  <si>
    <t>112</t>
  </si>
  <si>
    <t>941111821</t>
  </si>
  <si>
    <t>Demontáž lešení řadového trubkového lehkého s podlahami zatížení do 200 kg/m2 š do 1,2 m v do 10 m</t>
  </si>
  <si>
    <t>852688684</t>
  </si>
  <si>
    <t>Demontáž lešení řadového trubkového lehkého pracovního s podlahami s provozním zatížením tř. 3 do 200 kg/m2 šířky tř. W09 přes 0,9 do 1,2 m, výšky do 10 m</t>
  </si>
  <si>
    <t>113</t>
  </si>
  <si>
    <t>944511111</t>
  </si>
  <si>
    <t>Montáž ochranné sítě z textilie z umělých vláken</t>
  </si>
  <si>
    <t>-1793244762</t>
  </si>
  <si>
    <t>Montáž ochranné sítě zavěšené na konstrukci lešení z textilie z umělých vláken</t>
  </si>
  <si>
    <t>114</t>
  </si>
  <si>
    <t>944511211</t>
  </si>
  <si>
    <t>Příplatek k ochranné síti za první a ZKD den použití</t>
  </si>
  <si>
    <t>-1243916909</t>
  </si>
  <si>
    <t>Montáž ochranné sítě Příplatek za první a každý další den použití sítě k ceně -1111</t>
  </si>
  <si>
    <t>115</t>
  </si>
  <si>
    <t>944511811</t>
  </si>
  <si>
    <t>Demontáž ochranné sítě z textilie z umělých vláken</t>
  </si>
  <si>
    <t>1425848102</t>
  </si>
  <si>
    <t>Demontáž ochranné sítě zavěšené na konstrukci lešení z textilie z umělých vláken</t>
  </si>
  <si>
    <t>116</t>
  </si>
  <si>
    <t>949101111</t>
  </si>
  <si>
    <t>Lešení pomocné pro objekty pozemních staveb s lešeňovou podlahou v do 1,9 m zatížení do 150 kg/m2</t>
  </si>
  <si>
    <t>-1489805560</t>
  </si>
  <si>
    <t>Lešení pomocné pracovní pro objekty pozemních staveb pro zatížení do 150 kg/m2, o výšce lešeňové podlahy do 1,9 m</t>
  </si>
  <si>
    <t>117</t>
  </si>
  <si>
    <t>952901111</t>
  </si>
  <si>
    <t>Vyčištění budov bytové a občanské výstavby při výšce podlaží do 4 m</t>
  </si>
  <si>
    <t>-2065991094</t>
  </si>
  <si>
    <t>Vyčištění budov nebo objektů před předáním do užívání budov bytové nebo občanské výstavby, světlé výšky podlaží do 4 m</t>
  </si>
  <si>
    <t>118</t>
  </si>
  <si>
    <t>961055111</t>
  </si>
  <si>
    <t>Bourání základů ze ŽB</t>
  </si>
  <si>
    <t>1538766550</t>
  </si>
  <si>
    <t>Bourání základů z betonu železového</t>
  </si>
  <si>
    <t>"Anglický dvorek - stěny" 0,3</t>
  </si>
  <si>
    <t>"Anglický dvorek - podlaha" 0,625*1,4*(0,05+0,07)</t>
  </si>
  <si>
    <t>"Kanál UT" 13,4*0,2</t>
  </si>
  <si>
    <t>"Balkon 1NP" 0,08*3,55*1,25+(2*0,85+3,55)*0,3*1,05</t>
  </si>
  <si>
    <t>"001 Sklepní prostor" 19,95*0,07+(0,1*(4,6+2,5)+0,15*4,6)*0,07</t>
  </si>
  <si>
    <t>"002 Sklepní prostor" 9,51*0,07</t>
  </si>
  <si>
    <t>"003 Sklepní prostor" 5,65*0,07</t>
  </si>
  <si>
    <t>"004 Sklepní prostor" 22,43*0,07</t>
  </si>
  <si>
    <t>"S101 Zádveří" 7,53*0,05</t>
  </si>
  <si>
    <t>"S108 Pokoj" 15,35*0,05</t>
  </si>
  <si>
    <t>"S107 Pokoj" 13,26*0,05</t>
  </si>
  <si>
    <t>"S106 Pokoj" 21,68*0,05</t>
  </si>
  <si>
    <t>119</t>
  </si>
  <si>
    <t>962031132</t>
  </si>
  <si>
    <t>Bourání příček z cihel pálených na MVC tl do 100 mm</t>
  </si>
  <si>
    <t>1583511973</t>
  </si>
  <si>
    <t>Bourání příček z cihel, tvárnic nebo příčkovek z cihel pálených, plných nebo dutých na maltu vápennou nebo vápenocementovou, tl. do 100 mm</t>
  </si>
  <si>
    <t>D.1.1.9.2 Půdorys 1NP, D.1.1.9.3 Půdorys 2NP</t>
  </si>
  <si>
    <t>"1NP" 2,6*(2,25+3,25+2+1,2+1,15+0,6*2+2,3+2,2+2,45+4,6+3,45+4,65+2,9+2,6)</t>
  </si>
  <si>
    <t>"1NP odpočet otvorů" -(4*0,6*1,97+6*0,8*1,97)</t>
  </si>
  <si>
    <t>"2NP" 2,55*(2,25+2+1,2+1,6+1,25+2,3+0,5*2+2,2+2,45+3,3+4,65+2,9+4,6)</t>
  </si>
  <si>
    <t>"2NP odpočet otvorů" -(4*0,6*1,97+5*0,8*1,97)</t>
  </si>
  <si>
    <t>"Podkroví" 2,0*(1,4)</t>
  </si>
  <si>
    <t>"Podkroví odpočet otvorů" -0,8*1,753</t>
  </si>
  <si>
    <t>120</t>
  </si>
  <si>
    <t>962031133</t>
  </si>
  <si>
    <t>Bourání příček z cihel pálených na MVC tl do 150 mm</t>
  </si>
  <si>
    <t>-1279354628</t>
  </si>
  <si>
    <t>Bourání příček z cihel, tvárnic nebo příčkovek z cihel pálených, plných nebo dutých na maltu vápennou nebo vápenocementovou, tl. do 150 mm</t>
  </si>
  <si>
    <t>D.1.1.9.4 Půdorys podkroví</t>
  </si>
  <si>
    <t>"Podkroví" 2,0*(2*5)</t>
  </si>
  <si>
    <t>121</t>
  </si>
  <si>
    <t>962032231</t>
  </si>
  <si>
    <t>Bourání zdiva z cihel pálených nebo vápenopískových na MV nebo MVC přes 1 m3</t>
  </si>
  <si>
    <t>1543936234</t>
  </si>
  <si>
    <t>Bourání zdiva nadzákladového z cihel nebo tvárnic z cihel pálených nebo vápenopískových, na maltu vápennou nebo vápenocementovou, objemu přes 1 m3</t>
  </si>
  <si>
    <t>D.1.1.9.1 Půdorys 1PP, D.1.1.9.6 Řez A-A, D.1.1.9.3 Půdorys 2NP, D.1.1.9.4 Půdorys podkroví</t>
  </si>
  <si>
    <t>"2NP" 2,55*(3,6+5)*0,3</t>
  </si>
  <si>
    <t>"Podkroví" 28,35*0,3</t>
  </si>
  <si>
    <t>"Komín" 10,5*(0,5*0,45+0,5*1,25+0,4*0,75)</t>
  </si>
  <si>
    <t>"Kanál ut" (0,625+4,8+3,85*2+0,8+3,375+1,3+0,85+2,175)*0,25*0,31+9,075*0,1*0,31</t>
  </si>
  <si>
    <t>"Balkon 1NP" 1,4</t>
  </si>
  <si>
    <t>122</t>
  </si>
  <si>
    <t>962032631</t>
  </si>
  <si>
    <t>Bourání zdiva komínového nad střechou z cihel na MV nebo MVC</t>
  </si>
  <si>
    <t>1734154790</t>
  </si>
  <si>
    <t>Bourání zdiva nadzákladového z cihel nebo tvárnic komínového z cihel pálených, šamotových nebo vápenopískových nad střechou na maltu vápennou nebo vápenocementovou</t>
  </si>
  <si>
    <t>D.1.1.9.6 Řez AA</t>
  </si>
  <si>
    <t>"Komín - nadstřešn zdivo" 2,5*(0,5*0,45+0,5*1,25+0,4*0,75)</t>
  </si>
  <si>
    <t>123</t>
  </si>
  <si>
    <t>962081141</t>
  </si>
  <si>
    <t>Bourání příček ze skleněných tvárnic tl do 150 mm</t>
  </si>
  <si>
    <t>-572905443</t>
  </si>
  <si>
    <t>Bourání zdiva příček nebo vybourání otvorů ze skleněných tvárnic, tl. do 150 mm</t>
  </si>
  <si>
    <t>"1NP" 0,808*2,276</t>
  </si>
  <si>
    <t>"2NP" 1,2*2,1</t>
  </si>
  <si>
    <t>124</t>
  </si>
  <si>
    <t>963011511</t>
  </si>
  <si>
    <t>Bourání stropů z tvárnic pálených do nosníků ocelových tl do 120 mm</t>
  </si>
  <si>
    <t>1648319667</t>
  </si>
  <si>
    <t>Bourání stropů z tvárnic pálených do nosníků ocelových, bez jejich vybourání a odklizení, tloušťky do 120 mm</t>
  </si>
  <si>
    <t>Bourání stropů</t>
  </si>
  <si>
    <t>"nad 1PP" 1,2*4,6</t>
  </si>
  <si>
    <t>"nad 1NP" 1,2*3,6+1,2*3,6</t>
  </si>
  <si>
    <t>"nad 2NP"  1,2*2,4+1,2*9,6</t>
  </si>
  <si>
    <t>963053935</t>
  </si>
  <si>
    <t>Bourání ŽB schodišťových ramen monolitických zazděných oboustranně</t>
  </si>
  <si>
    <t>857702161</t>
  </si>
  <si>
    <t>Bourání železobetonových monolitických schodišťových ramen zazděných oboustranně</t>
  </si>
  <si>
    <t>Poznámka k položce:
vč. vybourání schodišť. stupnů</t>
  </si>
  <si>
    <t>13,4</t>
  </si>
  <si>
    <t>126</t>
  </si>
  <si>
    <t>965024131</t>
  </si>
  <si>
    <t>Bourání kamenných podlah nebo dlažeb z desek nebo mozaiky pl přes 1 m2</t>
  </si>
  <si>
    <t>1676943647</t>
  </si>
  <si>
    <t>Bourání podlah kamenných bez podkladního lože, s jakoukoliv výplní spár z desek nebo mozaiky, plochy přes 1 m2</t>
  </si>
  <si>
    <t>D.1.1.9.2 Půdorys 1NP</t>
  </si>
  <si>
    <t>"Terasa" 3,55*1,25</t>
  </si>
  <si>
    <t>127</t>
  </si>
  <si>
    <t>965042141</t>
  </si>
  <si>
    <t>Bourání podkladů pod dlažby nebo mazanin betonových nebo z litého asfaltu tl do 100 mm pl přes 4 m2</t>
  </si>
  <si>
    <t>-1213618700</t>
  </si>
  <si>
    <t>Bourání mazanin betonových nebo z litého asfaltu tl. do 100 mm, plochy přes 4 m2</t>
  </si>
  <si>
    <t>"001 Sklepní prostor" 19,95*0,05+(0,1*(4,6+2,5)+0,15*4,6)*0,05</t>
  </si>
  <si>
    <t>"002 Sklepní prostor" 9,51*0,05</t>
  </si>
  <si>
    <t>"003 Sklepní prostor" 5,65*0,05</t>
  </si>
  <si>
    <t>"004 Sklepní prostor" 22,43*0,05</t>
  </si>
  <si>
    <t>"Kanál UT" 13,4*0,09</t>
  </si>
  <si>
    <t>"Bourání stropu nad 1PP" 1,2*4,6*0,08</t>
  </si>
  <si>
    <t>"nad 1NP" (1,2*3,6+1,2*3,6)*0,08</t>
  </si>
  <si>
    <t>"nad 2NP"  (1,2*2,4+1,2*9,6)*0,08</t>
  </si>
  <si>
    <t>128</t>
  </si>
  <si>
    <t>965045113</t>
  </si>
  <si>
    <t>Bourání potěrů cementových nebo pískocementových tl do 50 mm pl přes 4 m2</t>
  </si>
  <si>
    <t>1415844392</t>
  </si>
  <si>
    <t>Bourání potěrů tl. do 50 mm cementových nebo pískocementových, plochy přes 4 m2</t>
  </si>
  <si>
    <t>D.1.1.9.3 Půdorys 2NP</t>
  </si>
  <si>
    <t>Dem_terasa*2+Dem_balkon2+Dem_balkon*2</t>
  </si>
  <si>
    <t>129</t>
  </si>
  <si>
    <t>968072455</t>
  </si>
  <si>
    <t>Vybourání kovových dveřních zárubní pl do 2 m2</t>
  </si>
  <si>
    <t>-296941829</t>
  </si>
  <si>
    <t>Vybourání kovových rámů oken s křídly, dveřních zárubní, vrat, stěn, ostění nebo obkladů dveřních zárubní, plochy do 2 m2</t>
  </si>
  <si>
    <t>D.1.1.9.1 Půdorys 1PP, D.1.1.9.2 Půdorys 1NP, D.1.1.9.3 Půdorys 2NP</t>
  </si>
  <si>
    <t>"1NP" 0,7*2,02*4+0,9*2,02*6</t>
  </si>
  <si>
    <t>"2NP" 0,8*2,02*4+0,9*2,02*5</t>
  </si>
  <si>
    <t>"Podkroví" 0,9*1,8</t>
  </si>
  <si>
    <t>968072456</t>
  </si>
  <si>
    <t>Vybourání kovových dveřních zárubní pl přes 2 m2</t>
  </si>
  <si>
    <t>-463603430</t>
  </si>
  <si>
    <t>Vybourání kovových rámů oken s křídly, dveřních zárubní, vrat, stěn, ostění nebo obkladů dveřních zárubní, plochy přes 2 m2</t>
  </si>
  <si>
    <t>"1NP" 1*2,02+1,1*2,2</t>
  </si>
  <si>
    <t>"Podkroví" 1*2,1</t>
  </si>
  <si>
    <t>131</t>
  </si>
  <si>
    <t>968082015</t>
  </si>
  <si>
    <t>Vybourání plastových rámů oken včetně křídel plochy do 1 m2</t>
  </si>
  <si>
    <t>-1708908636</t>
  </si>
  <si>
    <t>Vybourání plastových rámů oken s křídly, dveřních zárubní, vrat rámu oken s křídly, plochy do 1 m2</t>
  </si>
  <si>
    <t>Poznámka k položce:
popř. dřev. výplně</t>
  </si>
  <si>
    <t>"1PP" 0,9*0,6*2+0,6*0,6</t>
  </si>
  <si>
    <t>"1NP" 0,3*0,8+0,86*0,88</t>
  </si>
  <si>
    <t>"2NP" 0,86*0,88+0,3*0,8</t>
  </si>
  <si>
    <t>132</t>
  </si>
  <si>
    <t>968082017</t>
  </si>
  <si>
    <t>Vybourání plastových rámů oken včetně křídel plochy přes 2 do 4 m2</t>
  </si>
  <si>
    <t>596175621</t>
  </si>
  <si>
    <t>Vybourání plastových rámů oken s křídly, dveřních zárubní, vrat rámu oken s křídly, plochy přes 2 do 4 m2</t>
  </si>
  <si>
    <t>"1NP" 1,75*1,5+2,1*1,5+1,8*1,5</t>
  </si>
  <si>
    <t>"2NP" 1,5*1,5+2,1*1,5</t>
  </si>
  <si>
    <t>133</t>
  </si>
  <si>
    <t>971033541</t>
  </si>
  <si>
    <t>Vybourání otvorů ve zdivu cihelném pl do 1 m2 na MVC nebo MV tl do 300 mm</t>
  </si>
  <si>
    <t>-457899334</t>
  </si>
  <si>
    <t>Vybourání otvorů ve zdivu základovém nebo nadzákladovém z cihel, tvárnic, příčkovek z cihel pálených na maltu vápennou nebo vápenocementovou plochy do 1 m2, tl. do 300 mm</t>
  </si>
  <si>
    <t>"2NP" 0,3*1,8*0,3</t>
  </si>
  <si>
    <t>134</t>
  </si>
  <si>
    <t>971033641</t>
  </si>
  <si>
    <t>Vybourání otvorů ve zdivu cihelném pl do 4 m2 na MVC nebo MV tl do 300 mm</t>
  </si>
  <si>
    <t>-2071015784</t>
  </si>
  <si>
    <t>Vybourání otvorů ve zdivu základovém nebo nadzákladovém z cihel, tvárnic, příčkovek z cihel pálených na maltu vápennou nebo vápenocementovou plochy do 4 m2, tl. do 300 mm</t>
  </si>
  <si>
    <t>"1NP" 0,39*2,7*0,3</t>
  </si>
  <si>
    <t>"2NP" 1,5*1,8*0,3</t>
  </si>
  <si>
    <t>135</t>
  </si>
  <si>
    <t>971033651</t>
  </si>
  <si>
    <t>Vybourání otvorů ve zdivu cihelném pl do 4 m2 na MVC nebo MV tl do 600 mm</t>
  </si>
  <si>
    <t>-1832977707</t>
  </si>
  <si>
    <t>Vybourání otvorů ve zdivu základovém nebo nadzákladovém z cihel, tvárnic, příčkovek z cihel pálených na maltu vápennou nebo vápenocementovou plochy do 4 m2, tl. do 600 mm</t>
  </si>
  <si>
    <t>"1NP" 0,9*2,7*0,4</t>
  </si>
  <si>
    <t>"1NP" 1,5*1,5*0,4</t>
  </si>
  <si>
    <t>136</t>
  </si>
  <si>
    <t>973031334</t>
  </si>
  <si>
    <t>Vysekání kapes ve zdivu cihelném na MV nebo MVC pl do 0,16 m2 hl do 150 mm</t>
  </si>
  <si>
    <t>52262238</t>
  </si>
  <si>
    <t>Vysekání výklenků nebo kapes ve zdivu z cihel na maltu vápennou nebo vápenocementovou kapes, plochy do 0,16 m2, hl. do 150 mm</t>
  </si>
  <si>
    <t>137</t>
  </si>
  <si>
    <t>976072321</t>
  </si>
  <si>
    <t>Vybourání kovových komínových dvířek pl přes 0,3 m2 ze zdiva cihelného</t>
  </si>
  <si>
    <t>-1721813824</t>
  </si>
  <si>
    <t>Vybourání kovových madel, zábradlí, dvířek, zděří, kotevních želez komínových a topných dvířek, ventilací apod., plochy přes 0,30 m2, ze zdiva cihelného nebo kamenného</t>
  </si>
  <si>
    <t>138</t>
  </si>
  <si>
    <t>978011191</t>
  </si>
  <si>
    <t>Otlučení (osekání) vnitřní vápenné nebo vápenocementové omítky stropů v rozsahu do 100 %</t>
  </si>
  <si>
    <t>-1957286496</t>
  </si>
  <si>
    <t>Otlučení vápenných nebo vápenocementových omítek vnitřních ploch stropů, v rozsahu přes 50 do 100 %</t>
  </si>
  <si>
    <t>"1PP" 9,51+19,95+22,43+5,65</t>
  </si>
  <si>
    <t>"1NP" 5,15+0,96+1,32+24,21+15,35+13,26+21,68+13,14+9,66+1,98</t>
  </si>
  <si>
    <t>"2NP" 5,45+0,96+1,32+24,36+1,98+9,66+16,04+12,73+21,68+13,14</t>
  </si>
  <si>
    <t>139</t>
  </si>
  <si>
    <t>978013191</t>
  </si>
  <si>
    <t>Otlučení (osekání) vnitřní vápenné nebo vápenocementové omítky stěn v rozsahu do 100 %</t>
  </si>
  <si>
    <t>535502556</t>
  </si>
  <si>
    <t>Otlučení vápenných nebo vápenocementových omítek vnitřních ploch stěn s vyškrabáním spar, s očištěním zdiva, v rozsahu přes 50 do 100 %</t>
  </si>
  <si>
    <t>"001" 2,24*(4,6*2+2,075*2+0,4*2)-0,8*1,97</t>
  </si>
  <si>
    <t>"002" 2,24*(4,6*2+4,5*2+2*0,4)-3*0,8*1,97</t>
  </si>
  <si>
    <t>"003" 2,24*(3,35*2+1,725*2)-0,8*1,97</t>
  </si>
  <si>
    <t>"004" 2,24*(4,6*2+4,875*2)-0,8*1,97</t>
  </si>
  <si>
    <t>"S102" 2,6*(0,95+2+2,3+0,3+3,45+2*1+0,2+0,3+1,15+1+0,1+0,6+1,05+0,6+2,3+2,375+2,16)-0,9*1,97-0,8*1,97*6-0,6*1,97*3</t>
  </si>
  <si>
    <t>"S103" 2,6*(2,1*2+4,6*2)-0,8*1,97*2-0,6*1,97-1,75*1,5</t>
  </si>
  <si>
    <t>"S104" 2,6*(0,9*2+2,2*2)-0,6*1,97-0,3*0,8</t>
  </si>
  <si>
    <t>"S105" 2,6*(4,6*2+2,7*2+2*0,3)-2,1*1,5-0,8*1,97</t>
  </si>
  <si>
    <t>"S106" 2,6*(2*4,65+2*4,65)-0,85*2,35-1,8*1,5-0,8*1,97</t>
  </si>
  <si>
    <t>"S107" 2,6*(2*3,8+3,55*2)-1,8*1,5-0,8*1,97</t>
  </si>
  <si>
    <t>"S108" 2,6*(2*3,3+2*4,65)-0,8*1,97-1,8*1,5</t>
  </si>
  <si>
    <t>"S109" 2,6*(1,2*2+1,1*2)-0,6*1,97</t>
  </si>
  <si>
    <t>"S110" 2,6*(1,2*2+0,8*2)-0,6*1,97</t>
  </si>
  <si>
    <t>"S111" 2,6*(2,5*2+2,2*2+0,35*2)-0,6*1,97-0,88*0,86</t>
  </si>
  <si>
    <t>"S201" 2,55*(0,95+2+2,3+0,3+0,1+1+3,3+2,45+1+0,1+0,6*2+1,05+2,3+1,245+1,4+1,5+2,43)-3*0,6*1,97-4*0,8*1,97-0,9*2,1</t>
  </si>
  <si>
    <t>"S202" 2,55*(2,25*2+2,5*2+2*0,3)-0,6*1,97-0,86*0,88</t>
  </si>
  <si>
    <t>"S203" 2,55*(1,2*2+0,8*2)-0,6*1,97</t>
  </si>
  <si>
    <t>"S204" 2,55*(1,2*2+1,1*2)-0,6*1,97</t>
  </si>
  <si>
    <t>"S205" 2,55*(2*4,65+2*3,45)-0,8*1,97-1,8*1,5</t>
  </si>
  <si>
    <t>"S206" 2,55*(2*3,65+2*3,55)-0,8*1,97-1,8*1,5</t>
  </si>
  <si>
    <t>"S207" 2,55*(2*4,65+2*0,35+4,65*2)-0,85*2,35-1,8*1,5-0,8*1,97</t>
  </si>
  <si>
    <t>"S208" 2,55*(2*2,7+2*4,9)-2,1*1,5-0,8*1,97</t>
  </si>
  <si>
    <t>"S209" 2,55*(2,1*2+2*4,6)-1,5*1,5-2*0,8*1,97-0,6*1,97</t>
  </si>
  <si>
    <t>"S210" 2,55*(0,9*2+2,2*2)-0,3*0,8</t>
  </si>
  <si>
    <t>Mezisoučet Stěny</t>
  </si>
  <si>
    <t>"S102" 0,25*(1+2,02*2)</t>
  </si>
  <si>
    <t>"S103" 0,25*(1,75+2*1,5)</t>
  </si>
  <si>
    <t>"S104" 0,25*(0,3+2*0,8)</t>
  </si>
  <si>
    <t>"S105"0,25*(2,1+2*1,5)</t>
  </si>
  <si>
    <t>"S106" 0,25*(1,8+0,85+2,35+0,85+1,5)</t>
  </si>
  <si>
    <t>"S107" 0,25*(1,8+2*1,5)</t>
  </si>
  <si>
    <t>"S108" 0,25*(1,8+2*1,5)</t>
  </si>
  <si>
    <t>"S111" 0,25*(0,88*2+0,86)</t>
  </si>
  <si>
    <t>"S201" 0,25*(0,9+2*2,1+1,2+2*2,1)</t>
  </si>
  <si>
    <t>"S202" 0,25*(0,86+2*0,88)</t>
  </si>
  <si>
    <t>"S205" 0,25*(1,8+2*1,5)</t>
  </si>
  <si>
    <t>"S206" 0,25*(1,8+2*1,5)</t>
  </si>
  <si>
    <t>"S207" 0,25*(1,8+0,85+2,35+0,85+1,5)</t>
  </si>
  <si>
    <t>"S208" 0,25*(2,1+2*1,5)</t>
  </si>
  <si>
    <t>"S209" 0,25*(1,5+2*1,5)</t>
  </si>
  <si>
    <t>"S210" 0,25*(0,3+2*0,8)</t>
  </si>
  <si>
    <t>Mezisoučet Stěny - špalety</t>
  </si>
  <si>
    <t>"002" 3*(2,25+3,37+2)</t>
  </si>
  <si>
    <t>"S102"3*(1,15+3,12+2,16)</t>
  </si>
  <si>
    <t>"S202" 3*(3,35+2,43+0,85+0,9+2)-1,2*2,1</t>
  </si>
  <si>
    <t>3*(4,7*2*2+1,4*2)-0,8*1,753*2</t>
  </si>
  <si>
    <t>Mezisoučet Schodiště</t>
  </si>
  <si>
    <t>140</t>
  </si>
  <si>
    <t>978015391</t>
  </si>
  <si>
    <t>Otlučení (osekání) vnější vápenné nebo vápenocementové omítky stupně členitosti 1 a 2 do 100%</t>
  </si>
  <si>
    <t>-813690649</t>
  </si>
  <si>
    <t>Otlučení vápenných nebo vápenocementových omítek vnějších ploch s vyškrabáním spar a s očištěním zdiva stupně členitosti 1 a 2, v rozsahu přes 80 do 100 %</t>
  </si>
  <si>
    <t>141</t>
  </si>
  <si>
    <t>985131111</t>
  </si>
  <si>
    <t>Očištění ploch stěn, rubu kleneb a podlah tlakovou vodou</t>
  </si>
  <si>
    <t>-1802028060</t>
  </si>
  <si>
    <t>142</t>
  </si>
  <si>
    <t>985131411</t>
  </si>
  <si>
    <t>Vysušení ploch stěn, rubu kleneb a podlah stlačeným vzduchem</t>
  </si>
  <si>
    <t>-1640779342</t>
  </si>
  <si>
    <t>Očištění ploch stěn, rubu kleneb a podlah vysušení stlačeným vzduchem</t>
  </si>
  <si>
    <t>143</t>
  </si>
  <si>
    <t>R0901</t>
  </si>
  <si>
    <t>Demontáž prvků fasády (antény, osvětlení apod)</t>
  </si>
  <si>
    <t>1968539720</t>
  </si>
  <si>
    <t>144</t>
  </si>
  <si>
    <t>R09O1a</t>
  </si>
  <si>
    <t>M+D přenosného hasicího přístroje včetně držáku na zeď a revize - práškový 34A</t>
  </si>
  <si>
    <t>238505566</t>
  </si>
  <si>
    <t>D.1.1.14 Výpis ostatních prvků</t>
  </si>
  <si>
    <t>"O1" 3</t>
  </si>
  <si>
    <t>145</t>
  </si>
  <si>
    <t>R09O1b</t>
  </si>
  <si>
    <t>M+D přenosného hasicího přístroje včetně držáku na zeď a revize - práškový 183B</t>
  </si>
  <si>
    <t>1112767905</t>
  </si>
  <si>
    <t>"O1 -  183B" 1</t>
  </si>
  <si>
    <t>997</t>
  </si>
  <si>
    <t>Přesun sutě</t>
  </si>
  <si>
    <t>146</t>
  </si>
  <si>
    <t>997013113</t>
  </si>
  <si>
    <t>Vnitrostaveništní doprava suti a vybouraných hmot pro budovy v do 12 m s použitím mechanizace</t>
  </si>
  <si>
    <t>1546357283</t>
  </si>
  <si>
    <t>Vnitrostaveništní doprava suti a vybouraných hmot vodorovně do 50 m svisle s použitím mechanizace pro budovy a haly výšky přes 9 do 12 m</t>
  </si>
  <si>
    <t>147</t>
  </si>
  <si>
    <t>997013501</t>
  </si>
  <si>
    <t>Odvoz suti a vybouraných hmot na skládku nebo meziskládku do 1 km se složením</t>
  </si>
  <si>
    <t>426405333</t>
  </si>
  <si>
    <t>Odvoz suti a vybouraných hmot na skládku nebo meziskládku se složením, na vzdálenost do 1 km</t>
  </si>
  <si>
    <t>148</t>
  </si>
  <si>
    <t>997013509</t>
  </si>
  <si>
    <t>Příplatek k odvozu suti a vybouraných hmot na skládku ZKD 1 km přes 1 km</t>
  </si>
  <si>
    <t>-2936789</t>
  </si>
  <si>
    <t>Odvoz suti a vybouraných hmot na skládku nebo meziskládku se složením, na vzdálenost Příplatek k ceně za každý další i započatý 1 km přes 1 km</t>
  </si>
  <si>
    <t>257,956*18 "Přepočtené koeficientem množství</t>
  </si>
  <si>
    <t>149</t>
  </si>
  <si>
    <t>997013821</t>
  </si>
  <si>
    <t>Poplatek za uložení na skládce (skládkovné) stavebního odpadu s obsahem azbestu kód odpadu 17 06 05</t>
  </si>
  <si>
    <t>-2080198213</t>
  </si>
  <si>
    <t>Poplatek za uložení stavebního odpadu na skládce (skládkovné) ze stavebních materiálů obsahujících azbest zatříděných do Katalogu odpadů pod kódem 17 06 05</t>
  </si>
  <si>
    <t>Dem_krytina*0,018</t>
  </si>
  <si>
    <t>150</t>
  </si>
  <si>
    <t>997013631</t>
  </si>
  <si>
    <t>Poplatek za uložení na skládce (skládkovné) stavebního odpadu směsného kód odpadu 17 09 04</t>
  </si>
  <si>
    <t>-981209027</t>
  </si>
  <si>
    <t>Poplatek za uložení stavebního odpadu na skládce (skládkovné) směsného stavebního a demoličního zatříděného do Katalogu odpadů pod kódem 17 09 04</t>
  </si>
  <si>
    <t>998</t>
  </si>
  <si>
    <t>Přesun hmot</t>
  </si>
  <si>
    <t>151</t>
  </si>
  <si>
    <t>998011002</t>
  </si>
  <si>
    <t>Přesun hmot pro budovy zděné v do 12 m</t>
  </si>
  <si>
    <t>1393276782</t>
  </si>
  <si>
    <t>Přesun hmot pro budovy občanské výstavby, bydlení, výrobu a služby s nosnou svislou konstrukcí zděnou z cihel, tvárnic nebo kamene vodorovná dopravní vzdálenost do 100 m pro budovy výšky přes 6 do 12 m</t>
  </si>
  <si>
    <t>PSV</t>
  </si>
  <si>
    <t>Práce a dodávky PSV</t>
  </si>
  <si>
    <t>711</t>
  </si>
  <si>
    <t>Izolace proti vodě, vlhkosti a plynům</t>
  </si>
  <si>
    <t>152</t>
  </si>
  <si>
    <t>711111001</t>
  </si>
  <si>
    <t>Provedení izolace proti zemní vlhkosti vodorovné za studena nátěrem penetračním</t>
  </si>
  <si>
    <t>-1177228496</t>
  </si>
  <si>
    <t>Provedení izolace proti zemní vlhkosti natěradly a tmely za studena na ploše vodorovné V nátěrem penetračním</t>
  </si>
  <si>
    <t>153</t>
  </si>
  <si>
    <t>11163150</t>
  </si>
  <si>
    <t>lak penetrační asfaltový</t>
  </si>
  <si>
    <t>-33272086</t>
  </si>
  <si>
    <t>Poznámka k položce:
Spotřeba 0,3-0,4kg/m2</t>
  </si>
  <si>
    <t>101,815*0,0004 "Přepočtené koeficientem množství</t>
  </si>
  <si>
    <t>154</t>
  </si>
  <si>
    <t>711112001</t>
  </si>
  <si>
    <t>Provedení izolace proti zemní vlhkosti svislé za studena nátěrem penetračním</t>
  </si>
  <si>
    <t>243430565</t>
  </si>
  <si>
    <t>Provedení izolace proti zemní vlhkosti natěradly a tmely za studena na ploše svislé S nátěrem penetračním</t>
  </si>
  <si>
    <t>"Skladba P01+SkladbaP02+Skladba P07"24</t>
  </si>
  <si>
    <t>155</t>
  </si>
  <si>
    <t>1745468421</t>
  </si>
  <si>
    <t>24*0,0004 "Přepočtené koeficientem množství</t>
  </si>
  <si>
    <t>156</t>
  </si>
  <si>
    <t>711131811</t>
  </si>
  <si>
    <t>Odstranění izolace proti zemní vlhkosti vodorovné</t>
  </si>
  <si>
    <t>-261970641</t>
  </si>
  <si>
    <t>Odstranění izolace proti zemní vlhkosti na ploše vodorovné V</t>
  </si>
  <si>
    <t>"Anglický dvorek" 2*0,625*1,4</t>
  </si>
  <si>
    <t>"Kanál UT" 13,4</t>
  </si>
  <si>
    <t>"001 Sklepní prostor" 19,95+(0,1*(4,6+2,5)+0,15*4,6)</t>
  </si>
  <si>
    <t>"002 Sklepní prostor" 9,51</t>
  </si>
  <si>
    <t>"003 Sklepní prostor" 5,65</t>
  </si>
  <si>
    <t>"004 Sklepní prostor" 22,43</t>
  </si>
  <si>
    <t>2*(Dem_terasa+Dem_balkon2+Dem_balkon)</t>
  </si>
  <si>
    <t>157</t>
  </si>
  <si>
    <t>711131821</t>
  </si>
  <si>
    <t>Odstranění izolace proti zemní vlhkosti svislé</t>
  </si>
  <si>
    <t>605388057</t>
  </si>
  <si>
    <t>Odstranění izolace proti zemní vlhkosti na ploše svislé S</t>
  </si>
  <si>
    <t>"Anglický dvorek" 2*0,3*(2*0,625+1,4)</t>
  </si>
  <si>
    <t>"1PP" 10</t>
  </si>
  <si>
    <t>"Kanál UT" 12</t>
  </si>
  <si>
    <t>158</t>
  </si>
  <si>
    <t>711141559</t>
  </si>
  <si>
    <t>Provedení izolace proti zemní vlhkosti pásy přitavením vodorovné NAIP</t>
  </si>
  <si>
    <t>814812826</t>
  </si>
  <si>
    <t>Provedení izolace proti zemní vlhkosti pásy přitavením NAIP na ploše vodorovné V</t>
  </si>
  <si>
    <t>101,815*2 "Přepočtené koeficientem množství</t>
  </si>
  <si>
    <t>159</t>
  </si>
  <si>
    <t>62853001</t>
  </si>
  <si>
    <t>pás asfaltový samolepicí modifikovaný SBS tl 4mm s vložkou ze skleněné tkaniny se spalitelnou fólií nebo jemnozrnný minerálním posypem nebo textilií na horním povrchu</t>
  </si>
  <si>
    <t>-1247760968</t>
  </si>
  <si>
    <t>101,815*1,15 "Přepočtené koeficientem množství</t>
  </si>
  <si>
    <t>160</t>
  </si>
  <si>
    <t>62856011</t>
  </si>
  <si>
    <t>pás asfaltový natavitelný modifikovaný SBS tl 4,0mm s vložkou z hliníkové fólie, hliníkové fólie s textilií a spalitelnou PE fólií nebo jemnozrnný minerálním posypem na horním povrchu</t>
  </si>
  <si>
    <t>1114022936</t>
  </si>
  <si>
    <t>161</t>
  </si>
  <si>
    <t>711142559</t>
  </si>
  <si>
    <t>Provedení izolace proti zemní vlhkosti pásy přitavením svislé NAIP</t>
  </si>
  <si>
    <t>-377241171</t>
  </si>
  <si>
    <t>Provedení izolace proti zemní vlhkosti pásy přitavením NAIP na ploše svislé S</t>
  </si>
  <si>
    <t>24*2 "Přepočtené koeficientem množství</t>
  </si>
  <si>
    <t>162</t>
  </si>
  <si>
    <t>27521584</t>
  </si>
  <si>
    <t>24*1,15 "Přepočtené koeficientem množství</t>
  </si>
  <si>
    <t>163</t>
  </si>
  <si>
    <t>-1327730263</t>
  </si>
  <si>
    <t>164</t>
  </si>
  <si>
    <t>711161112</t>
  </si>
  <si>
    <t>Izolace proti zemní vlhkosti nopovou fólií vodorovná, nopek v 8,0 mm, tl do 0,6 mm</t>
  </si>
  <si>
    <t>963291661</t>
  </si>
  <si>
    <t>Izolace proti zemní vlhkosti a beztlakové vodě nopovými fóliemi na ploše vodorovné V vrstva ochranná, odvětrávací a drenážní výška nopku 8,0 mm, tl. fólie do 0,6 mm</t>
  </si>
  <si>
    <t>"Zateplení základu" (10,505+12,785+5,235+0,125+5,35+3,135)*1,3</t>
  </si>
  <si>
    <t>165</t>
  </si>
  <si>
    <t>711493112</t>
  </si>
  <si>
    <t>Izolace proti podpovrchové a tlakové vodě vodorovná těsnicí stěrkou jednosložkovou na bázi cementu</t>
  </si>
  <si>
    <t>-2122203739</t>
  </si>
  <si>
    <t>Izolace proti podpovrchové a tlakové vodě - ostatní na ploše vodorovné V jednosložkovou na bázi cementu</t>
  </si>
  <si>
    <t>Skladba_P10*2</t>
  </si>
  <si>
    <t>166</t>
  </si>
  <si>
    <t>R71101</t>
  </si>
  <si>
    <t>Provedení infúzní clony</t>
  </si>
  <si>
    <t>-1885880674</t>
  </si>
  <si>
    <t>D.1.1.1.08 Řezy</t>
  </si>
  <si>
    <t>26,76</t>
  </si>
  <si>
    <t>167</t>
  </si>
  <si>
    <t>998711202</t>
  </si>
  <si>
    <t>Přesun hmot procentní pro izolace proti vodě, vlhkosti a plynům v objektech v do 12 m</t>
  </si>
  <si>
    <t>%</t>
  </si>
  <si>
    <t>-365895442</t>
  </si>
  <si>
    <t>Přesun hmot pro izolace proti vodě, vlhkosti a plynům stanovený procentní sazbou (%) z ceny vodorovná dopravní vzdálenost do 50 m v objektech výšky přes 6 do 12 m</t>
  </si>
  <si>
    <t>712</t>
  </si>
  <si>
    <t>Povlakové krytiny</t>
  </si>
  <si>
    <t>168</t>
  </si>
  <si>
    <t>712311101</t>
  </si>
  <si>
    <t>Provedení povlakové krytiny střech do 10° za studena lakem penetračním nebo asfaltovým</t>
  </si>
  <si>
    <t>1388647957</t>
  </si>
  <si>
    <t>Provedení povlakové krytiny střech plochých do 10° natěradly a tmely za studena nátěrem lakem penetračním nebo asfaltovým</t>
  </si>
  <si>
    <t>Skladba_P08+0,3*5,55</t>
  </si>
  <si>
    <t>Skladba_P09+0,3*3,8</t>
  </si>
  <si>
    <t>169</t>
  </si>
  <si>
    <t>-404316343</t>
  </si>
  <si>
    <t>27,93*0,0004 "Přepočtené koeficientem množství</t>
  </si>
  <si>
    <t>170</t>
  </si>
  <si>
    <t>712341559</t>
  </si>
  <si>
    <t>Provedení povlakové krytiny střech do 10° pásy NAIP přitavením v plné ploše</t>
  </si>
  <si>
    <t>-465401083</t>
  </si>
  <si>
    <t>Provedení povlakové krytiny střech plochých do 10° pásy přitavením NAIP v plné ploše</t>
  </si>
  <si>
    <t>171</t>
  </si>
  <si>
    <t>62856001</t>
  </si>
  <si>
    <t>pás asfaltový samolepicí modifikovaný SBS tl 2,2mm s hliníkové fólie, hliníkové fólie s textilií se  spalitelnou fólií nebo jemnozrnný minerálním posypem nebo textilií na horním povrchu</t>
  </si>
  <si>
    <t>433488770</t>
  </si>
  <si>
    <t>27,93*1,15 "Přepočtené koeficientem množství</t>
  </si>
  <si>
    <t>172</t>
  </si>
  <si>
    <t>712391172</t>
  </si>
  <si>
    <t>Provedení povlakové krytiny střech do 10° ochranné textilní vrstvy</t>
  </si>
  <si>
    <t>-503117982</t>
  </si>
  <si>
    <t>Provedení povlakové krytiny střech plochých do 10° -ostatní práce provedení vrstvy textilní ochranné</t>
  </si>
  <si>
    <t>"Dlažba - ochranné vrstvy" (Skladba_P08+Skladba_P09)*2</t>
  </si>
  <si>
    <t>173</t>
  </si>
  <si>
    <t>69311068</t>
  </si>
  <si>
    <t>geotextilie netkaná separační, ochranná, filtrační, drenážní PP 300g/m2</t>
  </si>
  <si>
    <t>3625104</t>
  </si>
  <si>
    <t>50,25*1,02 "Přepočtené koeficientem množství</t>
  </si>
  <si>
    <t>174</t>
  </si>
  <si>
    <t>712400831</t>
  </si>
  <si>
    <t>Odstranění povlakové krytiny střech do 30° jednovrstvé</t>
  </si>
  <si>
    <t>-1776721534</t>
  </si>
  <si>
    <t>Odstranění ze střech šikmých přes 10° do 30° krytiny povlakové jednovrstvé</t>
  </si>
  <si>
    <t>R71202</t>
  </si>
  <si>
    <t>Montáž PVC střešní HI folie, pod zatěžovací vrstvy, tl. 1,5mm</t>
  </si>
  <si>
    <t>-1433954475</t>
  </si>
  <si>
    <t>176</t>
  </si>
  <si>
    <t>R712O22</t>
  </si>
  <si>
    <t>D+M těsnící PVC manžety O22 - manžeta pro prostup HI z PVC pro DN110</t>
  </si>
  <si>
    <t>1099431550</t>
  </si>
  <si>
    <t>"O22" 2</t>
  </si>
  <si>
    <t>177</t>
  </si>
  <si>
    <t>998712202</t>
  </si>
  <si>
    <t>Přesun hmot procentní pro krytiny povlakové v objektech v do 12 m</t>
  </si>
  <si>
    <t>207140785</t>
  </si>
  <si>
    <t>Přesun hmot pro povlakové krytiny stanovený procentní sazbou (%) z ceny vodorovná dopravní vzdálenost do 50 m v objektech výšky přes 6 do 12 m</t>
  </si>
  <si>
    <t>713</t>
  </si>
  <si>
    <t>Izolace tepelné</t>
  </si>
  <si>
    <t>178</t>
  </si>
  <si>
    <t>713190812</t>
  </si>
  <si>
    <t>Odstranění tepelné izolace škvárového lože tloušťky do 100 mm</t>
  </si>
  <si>
    <t>-1688489438</t>
  </si>
  <si>
    <t>Odstranění tepelné izolace běžných stavebních konstrukcí – vrstvy, doplňky a konstrukční součásti izolační vrstvy lože škvárové průměrné tloušťky přes 50 do 100 mm</t>
  </si>
  <si>
    <t>"S101 Zádveří" 7,53</t>
  </si>
  <si>
    <t>"S108 Pokoj" 15,35</t>
  </si>
  <si>
    <t>"S107 Pokoj" 13,26</t>
  </si>
  <si>
    <t>"S106 Pokoj" 21,68</t>
  </si>
  <si>
    <t>179</t>
  </si>
  <si>
    <t>713190813</t>
  </si>
  <si>
    <t>Odstranění tepelné izolace škvárového lože tloušťky do 150 mm</t>
  </si>
  <si>
    <t>-1179966381</t>
  </si>
  <si>
    <t>Odstranění tepelné izolace běžných stavebních konstrukcí – vrstvy, doplňky a konstrukční součásti izolační vrstvy lože škvárové průměrné tloušťky přes 100 do 150 mm</t>
  </si>
  <si>
    <t>180</t>
  </si>
  <si>
    <t>R71301</t>
  </si>
  <si>
    <t>Lepení tepelné izolace podlah</t>
  </si>
  <si>
    <t>-770279682</t>
  </si>
  <si>
    <t>Skladba_P01+Skladba_P02+Skladba_P07+Dobetonávka_strop</t>
  </si>
  <si>
    <t>181</t>
  </si>
  <si>
    <t>28372300</t>
  </si>
  <si>
    <t>deska EPS 100 do plochých střech a podlah λ=0,037</t>
  </si>
  <si>
    <t>287439064</t>
  </si>
  <si>
    <t>(Skladba_P01+Skladba_P02+Skladba_P07)*0,13+Dobetonávka_strop*0,04</t>
  </si>
  <si>
    <t>14,378*1,02 "Přepočtené koeficientem množství</t>
  </si>
  <si>
    <t>182</t>
  </si>
  <si>
    <t>713111127</t>
  </si>
  <si>
    <t>Montáž izolace tepelné spodem stropů lepením celoplošně rohoží, pásů, dílců, desek</t>
  </si>
  <si>
    <t>-608302602</t>
  </si>
  <si>
    <t>Montáž tepelné izolace stropů rohožemi, pásy, dílci, deskami, bloky (izolační materiál ve specifikaci) rovných spodem lepením celoplošně</t>
  </si>
  <si>
    <t>D.1.1.1.1. Půdorys 1PP</t>
  </si>
  <si>
    <t>"Zateplení 1PP" 19,95+9,51+5,63+22,43</t>
  </si>
  <si>
    <t>183</t>
  </si>
  <si>
    <t>28375950</t>
  </si>
  <si>
    <t>deska EPS 100 fasádní λ=0,037 tl 100mm</t>
  </si>
  <si>
    <t>-1101194069</t>
  </si>
  <si>
    <t>57,52*1,02 "Přepočtené koeficientem množství</t>
  </si>
  <si>
    <t>184</t>
  </si>
  <si>
    <t>713120851</t>
  </si>
  <si>
    <t>Odstranění tepelné izolace podlah lepené z polystyrenu suchého tl do 100 mm</t>
  </si>
  <si>
    <t>972763948</t>
  </si>
  <si>
    <t>Odstranění tepelné izolace podlah z rohoží, pásů, dílců, desek, bloků podlah připevněných lepením z polystyrenu, tloušťka izolace suchého, tloušťka izolace do 100 mm</t>
  </si>
  <si>
    <t>185</t>
  </si>
  <si>
    <t>713141131</t>
  </si>
  <si>
    <t>Montáž izolace tepelné střech plochých lepené za studena plně 1 vrstva rohoží, pásů, dílců, desek</t>
  </si>
  <si>
    <t>-468508692</t>
  </si>
  <si>
    <t>Montáž tepelné izolace střech plochých rohožemi, pásy, deskami, dílci, bloky (izolační materiál ve specifikaci) přilepenými za studena zplna, jednovrstvá</t>
  </si>
  <si>
    <t>Skladba_P08*2+Skladba_P09*2</t>
  </si>
  <si>
    <t>186</t>
  </si>
  <si>
    <t>28376009</t>
  </si>
  <si>
    <t>deska perimetrická fasádní soklová 150kPa λ=0,035</t>
  </si>
  <si>
    <t>-1691740635</t>
  </si>
  <si>
    <t>Skladba_P08*0,21+Skladba_P09*0,02</t>
  </si>
  <si>
    <t>4,193*1,02 "Přepočtené koeficientem množství</t>
  </si>
  <si>
    <t>187</t>
  </si>
  <si>
    <t>28376142</t>
  </si>
  <si>
    <t>klín izolační z pěnového polystyrenu EPS 150 spádový</t>
  </si>
  <si>
    <t>-1118758370</t>
  </si>
  <si>
    <t>Skladba_P08*0,09+Skladba_P09*0,04</t>
  </si>
  <si>
    <t>1,976*1,02 "Přepočtené koeficientem množství</t>
  </si>
  <si>
    <t>188</t>
  </si>
  <si>
    <t>713151111</t>
  </si>
  <si>
    <t>Montáž izolace tepelné střech šikmých kladené volně mezi krokve rohoží, pásů, desek</t>
  </si>
  <si>
    <t>1774348105</t>
  </si>
  <si>
    <t>Montáž tepelné izolace střech šikmých rohožemi, pásy, deskami (izolační materiál ve specifikaci) kladenými volně mezi krokve</t>
  </si>
  <si>
    <t>D.1.1.07 Střecha</t>
  </si>
  <si>
    <t>189</t>
  </si>
  <si>
    <t>63152106</t>
  </si>
  <si>
    <t>pás tepelně izolační univerzální λ=0,033-0,035 tl 180mm</t>
  </si>
  <si>
    <t>-499603451</t>
  </si>
  <si>
    <t>175*1,02 "Přepočtené koeficientem množství</t>
  </si>
  <si>
    <t>190</t>
  </si>
  <si>
    <t>R71302</t>
  </si>
  <si>
    <t>Montáž izolace tepelné střech šikmých kladené volně pod krokve rohoží, pásů, desek vč. roštu</t>
  </si>
  <si>
    <t>-825783831</t>
  </si>
  <si>
    <t>Montáž tepelné izolace střech šikmých rohožemi, pásy, deskami (izolační materiál ve specifikaci) kladenými volně pod krokve vč. roštu</t>
  </si>
  <si>
    <t>191</t>
  </si>
  <si>
    <t>63152100</t>
  </si>
  <si>
    <t>pás tepelně izolační univerzální λ=0,033-0,035 tl 120mm</t>
  </si>
  <si>
    <t>-2079449689</t>
  </si>
  <si>
    <t>192</t>
  </si>
  <si>
    <t>998713202</t>
  </si>
  <si>
    <t>Přesun hmot procentní pro izolace tepelné v objektech v do 12 m</t>
  </si>
  <si>
    <t>-415404578</t>
  </si>
  <si>
    <t>Přesun hmot pro izolace tepelné stanovený procentní sazbou (%) z ceny vodorovná dopravní vzdálenost do 50 m v objektech výšky přes 6 do 12 m</t>
  </si>
  <si>
    <t>715</t>
  </si>
  <si>
    <t>Izolace proti chemickým vlivům</t>
  </si>
  <si>
    <t>193</t>
  </si>
  <si>
    <t>715101816</t>
  </si>
  <si>
    <t>Odstranění izolací proti chemickým vlivům obkladů, vyzdívek, dlažeb, přizdívek plochy přes 1 m2</t>
  </si>
  <si>
    <t>1369220920</t>
  </si>
  <si>
    <t>Odstranění izolací obkladů, vyzdívek, dlažeb nebo přizdívek plochy přes 1 do 10 m2</t>
  </si>
  <si>
    <t>"1PP - odstranění přizdívek" 15</t>
  </si>
  <si>
    <t>761</t>
  </si>
  <si>
    <t>Konstrukce prosvětlovací</t>
  </si>
  <si>
    <t>194</t>
  </si>
  <si>
    <t>761661803</t>
  </si>
  <si>
    <t>Demontáž sklepního světlíku (anglického dvorku) hloubky do 1,00 m</t>
  </si>
  <si>
    <t>-861905262</t>
  </si>
  <si>
    <t>Demontáž sklepních světlíků (anglických dvorků) hloubky přes 0,60 do 1,00 m</t>
  </si>
  <si>
    <t>"004 Sklepní prostor" 1</t>
  </si>
  <si>
    <t>762</t>
  </si>
  <si>
    <t>Konstrukce tesařské</t>
  </si>
  <si>
    <t>195</t>
  </si>
  <si>
    <t>762083122</t>
  </si>
  <si>
    <t>Impregnace řeziva proti dřevokaznému hmyzu, houbám a plísním máčením třída ohrožení 3 a 4</t>
  </si>
  <si>
    <t>595770648</t>
  </si>
  <si>
    <t>Práce společné pro tesařské konstrukce impregnace řeziva máčením proti dřevokaznému hmyzu, houbám a plísním, třída ohrožení 3 a 4 (dřevo v exteriéru)</t>
  </si>
  <si>
    <t>D.1.2.03 Výkres krovu</t>
  </si>
  <si>
    <t>"1" 8*6,384*0,1*0,18</t>
  </si>
  <si>
    <t>"2" 8*6,384*0,1*0,18</t>
  </si>
  <si>
    <t>"3" 0,963*4*0,1*0,1</t>
  </si>
  <si>
    <t>"4" 2,155*4*0,14*0,14</t>
  </si>
  <si>
    <t>"5" 0,964*2*0,1*0,1</t>
  </si>
  <si>
    <t>"6" 2*12,46*0,12*0,16</t>
  </si>
  <si>
    <t>"7"8,909*2*0,18*0,24</t>
  </si>
  <si>
    <t>"8" 6,088*0,1*0,18</t>
  </si>
  <si>
    <t>"9" 5,388*0,1*0,18</t>
  </si>
  <si>
    <t>"10" 5,388*0,1*0,18</t>
  </si>
  <si>
    <t>"11" 5,388*0,1*0,18</t>
  </si>
  <si>
    <t>"12" 5,388*0,1*0,18</t>
  </si>
  <si>
    <t>"13" 4,311*0,1*0,18</t>
  </si>
  <si>
    <t>"14" 4,311*0,1*0,18</t>
  </si>
  <si>
    <t>"15" 4,31*0,1*0,18</t>
  </si>
  <si>
    <t>"16"4,31*0,1*0,18</t>
  </si>
  <si>
    <t>"17"3,234*0,1*0,18</t>
  </si>
  <si>
    <t>"18"3,234*0,1*0,18</t>
  </si>
  <si>
    <t>"19"3,233*0,1*0,18</t>
  </si>
  <si>
    <t>"20"3,233*0,1*0,18</t>
  </si>
  <si>
    <t>"21"2,156*0,1*0,18</t>
  </si>
  <si>
    <t>"22"2,156*0,1*0,18</t>
  </si>
  <si>
    <t>"23"2,156*0,1*0,18</t>
  </si>
  <si>
    <t>"24"2,156*0,1*0,18</t>
  </si>
  <si>
    <t>"25"1,079*0,1*0,18</t>
  </si>
  <si>
    <t>"26"1,079*0,1*0,18</t>
  </si>
  <si>
    <t>"27"1,079*0,1*0,18</t>
  </si>
  <si>
    <t>"28"1,079*0,1*0,18</t>
  </si>
  <si>
    <t>"29"10,26*0,12*0,16</t>
  </si>
  <si>
    <t>"30" 8,49*0,14*0,18</t>
  </si>
  <si>
    <t>"31"8,49*0,14*0,18</t>
  </si>
  <si>
    <t>"32"3,119*0,18*0,24</t>
  </si>
  <si>
    <t>"65" 2,76*1*0,1*0,1</t>
  </si>
  <si>
    <t>196</t>
  </si>
  <si>
    <t>762331812</t>
  </si>
  <si>
    <t>Demontáž vázaných kcí krovů z hranolů průřezové plochy do 224 cm2</t>
  </si>
  <si>
    <t>-2042496209</t>
  </si>
  <si>
    <t>Demontáž vázaných konstrukcí krovů sklonu do 60° z hranolů, hranolků, fošen, průřezové plochy přes 120 do 224 cm2</t>
  </si>
  <si>
    <t>"krokve 100*160" 6,2*8*2+5,725*2+4,775*2+3,775*2+2,725*2+1,775*2+5,7*2+4,7*2+3,775*2+2,7*2+1,2*2+8,561*2</t>
  </si>
  <si>
    <t>"vzpěra 100*160" 1*8+2*1</t>
  </si>
  <si>
    <t>"pozednice 100*140" 10+12,2*2</t>
  </si>
  <si>
    <t>197</t>
  </si>
  <si>
    <t>762331813</t>
  </si>
  <si>
    <t>Demontáž vázaných kcí krovů z hranolů průřezové plochy do 288 cm2</t>
  </si>
  <si>
    <t>259524348</t>
  </si>
  <si>
    <t>Demontáž vázaných konstrukcí krovů sklonu do 60° z hranolů, hranolků, fošen, průřezové plochy přes 224 do 288 cm2</t>
  </si>
  <si>
    <t>"vaznice 140*180" 2*9,85+2*5,14+3</t>
  </si>
  <si>
    <t>198</t>
  </si>
  <si>
    <t>762332131</t>
  </si>
  <si>
    <t>Montáž vázaných kcí krovů pravidelných z hraněného řeziva průřezové plochy do 120 cm2</t>
  </si>
  <si>
    <t>-384158566</t>
  </si>
  <si>
    <t>Montáž vázaných konstrukcí krovů střech pultových, sedlových, valbových, stanových čtvercového nebo obdélníkového půdorysu, z řeziva hraněného průřezové plochy do 120 cm2</t>
  </si>
  <si>
    <t>"3" 0,963*4</t>
  </si>
  <si>
    <t>"5" 0,964*2</t>
  </si>
  <si>
    <t>"65" 2,76*1</t>
  </si>
  <si>
    <t>199</t>
  </si>
  <si>
    <t>60512125</t>
  </si>
  <si>
    <t>hranol stavební řezivo průřezu do 120cm2 do dl 6m</t>
  </si>
  <si>
    <t>-353580325</t>
  </si>
  <si>
    <t>0,086*1,2 "Přepočtené koeficientem množství</t>
  </si>
  <si>
    <t>200</t>
  </si>
  <si>
    <t>762332132</t>
  </si>
  <si>
    <t>Montáž vázaných kcí krovů pravidelných z hraněného řeziva průřezové plochy do 224 cm2</t>
  </si>
  <si>
    <t>-1534643907</t>
  </si>
  <si>
    <t>Montáž vázaných konstrukcí krovů střech pultových, sedlových, valbových, stanových čtvercového nebo obdélníkového půdorysu, z řeziva hraněného průřezové plochy přes 120 do 224 cm2</t>
  </si>
  <si>
    <t>D.1.2.03 - Výkres krovu</t>
  </si>
  <si>
    <t>"1" 8*6,384</t>
  </si>
  <si>
    <t>"2" 8*6,384</t>
  </si>
  <si>
    <t>"4" 2,155*4</t>
  </si>
  <si>
    <t>"6" 2*12,46</t>
  </si>
  <si>
    <t>"8" 6,088</t>
  </si>
  <si>
    <t>"9" 5,388</t>
  </si>
  <si>
    <t>"10" 5,388</t>
  </si>
  <si>
    <t>"11" 5,388</t>
  </si>
  <si>
    <t>"12" 5,388</t>
  </si>
  <si>
    <t>"13" 4,311</t>
  </si>
  <si>
    <t>"14" 4,311</t>
  </si>
  <si>
    <t>"15" 4,31</t>
  </si>
  <si>
    <t>"16"4,31</t>
  </si>
  <si>
    <t>"17"3,234</t>
  </si>
  <si>
    <t>"18"3,234</t>
  </si>
  <si>
    <t>"19"3,233</t>
  </si>
  <si>
    <t>"20"3,233</t>
  </si>
  <si>
    <t>"21"2,156</t>
  </si>
  <si>
    <t>"22"2,156</t>
  </si>
  <si>
    <t>"23"2,156</t>
  </si>
  <si>
    <t>"24"2,156</t>
  </si>
  <si>
    <t>"25"1,079</t>
  </si>
  <si>
    <t>"26"1,079</t>
  </si>
  <si>
    <t>"27"1,079</t>
  </si>
  <si>
    <t>"28"1,079</t>
  </si>
  <si>
    <t>"29"10,26</t>
  </si>
  <si>
    <t>201</t>
  </si>
  <si>
    <t>60512130</t>
  </si>
  <si>
    <t>hranol stavební řezivo průřezu do 224cm2 do dl 6m</t>
  </si>
  <si>
    <t>-1836313120</t>
  </si>
  <si>
    <t>3,956*1,2 "Přepočtené koeficientem množství</t>
  </si>
  <si>
    <t>202</t>
  </si>
  <si>
    <t>762332133</t>
  </si>
  <si>
    <t>Montáž vázaných kcí krovů pravidelných z hraněného řeziva průřezové plochy do 288 cm2</t>
  </si>
  <si>
    <t>188952541</t>
  </si>
  <si>
    <t>Montáž vázaných konstrukcí krovů střech pultových, sedlových, valbových, stanových čtvercového nebo obdélníkového půdorysu, z řeziva hraněného průřezové plochy přes 224 do 288 cm2</t>
  </si>
  <si>
    <t>"30" 8,49</t>
  </si>
  <si>
    <t>"31"8,49</t>
  </si>
  <si>
    <t>203</t>
  </si>
  <si>
    <t>60512135</t>
  </si>
  <si>
    <t>hranol stavební řezivo průřezu do 288cm2 do dl 6m</t>
  </si>
  <si>
    <t>192497157</t>
  </si>
  <si>
    <t>204</t>
  </si>
  <si>
    <t>762332134</t>
  </si>
  <si>
    <t>Montáž vázaných kcí krovů pravidelných z hraněného řeziva průřezové plochy do 450 cm2</t>
  </si>
  <si>
    <t>544746662</t>
  </si>
  <si>
    <t>Montáž vázaných konstrukcí krovů střech pultových, sedlových, valbových, stanových čtvercového nebo obdélníkového půdorysu, z řeziva hraněného průřezové plochy přes 288 do 450 cm2</t>
  </si>
  <si>
    <t>"7"8,909*2</t>
  </si>
  <si>
    <t>"32"3,119</t>
  </si>
  <si>
    <t>205</t>
  </si>
  <si>
    <t>60512140</t>
  </si>
  <si>
    <t>hranol stavební řezivo průřezu do 450cm2 do dl 6m</t>
  </si>
  <si>
    <t>-988064400</t>
  </si>
  <si>
    <t>0,905*1,2 "Přepočtené koeficientem množství</t>
  </si>
  <si>
    <t>206</t>
  </si>
  <si>
    <t>762341260</t>
  </si>
  <si>
    <t>Montáž bednění střech rovných a šikmých sklonu do 60° z palubek</t>
  </si>
  <si>
    <t>-1332994653</t>
  </si>
  <si>
    <t>Bednění a laťování montáž bednění střech rovných a šikmých sklonu do 60° s vyřezáním otvorů z palubek</t>
  </si>
  <si>
    <t>"podbití" 0,5*(13,47*2+11,68)</t>
  </si>
  <si>
    <t>207</t>
  </si>
  <si>
    <t>R61101</t>
  </si>
  <si>
    <t>palubky obkladové modřín profil C, kvalita A/B, sibiřský modřín, tl. 18mm vč. ochranného nátěru a případné impregnace proti dřevokaznému hmyzu, houbám a plísním (dřevo v exteriéru)</t>
  </si>
  <si>
    <t>87644025</t>
  </si>
  <si>
    <t>19,31*1,1 "Přepočtené koeficientem množství</t>
  </si>
  <si>
    <t>208</t>
  </si>
  <si>
    <t>762341821</t>
  </si>
  <si>
    <t>Demontáž bednění střech z fošen</t>
  </si>
  <si>
    <t>-1965602046</t>
  </si>
  <si>
    <t>Demontáž bednění a laťování bednění střech rovných, obloukových, sklonu do 60° se všemi nadstřešními konstrukcemi z fošen hrubých, hoblovaných</t>
  </si>
  <si>
    <t>209</t>
  </si>
  <si>
    <t>762341832</t>
  </si>
  <si>
    <t>Demontáž bednění střech z desek tvrdých</t>
  </si>
  <si>
    <t>-1130481619</t>
  </si>
  <si>
    <t>Demontáž bednění a laťování bednění střech rovných, obloukových, sklonu do 60° se všemi nadstřešními konstrukcemi z desek tvrdých (cementotřískových, dřevoštěpkových apod.)</t>
  </si>
  <si>
    <t>D.1.1.9.5 Půdorys střechy</t>
  </si>
  <si>
    <t>6,22*7,35*2+6,22*(13,05-7,35)+6,22*(11,4/2)-3*0,78*1</t>
  </si>
  <si>
    <t>210</t>
  </si>
  <si>
    <t>762342214</t>
  </si>
  <si>
    <t>Montáž laťování na střechách jednoduchých sklonu do 60° osové vzdálenosti do 360 mm</t>
  </si>
  <si>
    <t>422457197</t>
  </si>
  <si>
    <t>Bednění a laťování montáž laťování střech jednoduchých sklonu do 60° při osové vzdálenosti latí přes 150 do 360 mm</t>
  </si>
  <si>
    <t>211</t>
  </si>
  <si>
    <t>60514114</t>
  </si>
  <si>
    <t>řezivo jehličnaté lať impregnovaná dl 4 m</t>
  </si>
  <si>
    <t>-149074149</t>
  </si>
  <si>
    <t>1,86837210136909*1,2 "Přepočtené koeficientem množství</t>
  </si>
  <si>
    <t>212</t>
  </si>
  <si>
    <t>762342441</t>
  </si>
  <si>
    <t>Montáž lišt trojúhelníkových nebo kontralatí na střechách sklonu do 60°</t>
  </si>
  <si>
    <t>410842792</t>
  </si>
  <si>
    <t>Bednění a laťování montáž lišt trojúhelníkových nebo kontralatí</t>
  </si>
  <si>
    <t>"latě 60/40" 488</t>
  </si>
  <si>
    <t>213</t>
  </si>
  <si>
    <t>-951956494</t>
  </si>
  <si>
    <t>"latě 60/40" 488*0,06*0,04</t>
  </si>
  <si>
    <t>1,171*1,2 "Přepočtené koeficientem množství</t>
  </si>
  <si>
    <t>214</t>
  </si>
  <si>
    <t>R76202</t>
  </si>
  <si>
    <t>D+M OSB desky tl. 22mm pro osazení klempířských prvků</t>
  </si>
  <si>
    <t>-1823604680</t>
  </si>
  <si>
    <t>"osazení klempířských prvků střechy" 10</t>
  </si>
  <si>
    <t>215</t>
  </si>
  <si>
    <t>762395000</t>
  </si>
  <si>
    <t>Spojovací prostředky krovů, bednění, laťování, nadstřešních konstrukcí</t>
  </si>
  <si>
    <t>-1213808581</t>
  </si>
  <si>
    <t>Spojovací prostředky krovů, bednění a laťování, nadstřešních konstrukcí svory, prkna, hřebíky, pásová ocel, vruty</t>
  </si>
  <si>
    <t>0,113+4,747+0,428+1,086+21,241*0,024+2,142+1,405+10*0,022</t>
  </si>
  <si>
    <t>216</t>
  </si>
  <si>
    <t>998762202</t>
  </si>
  <si>
    <t>Přesun hmot procentní pro kce tesařské v objektech v do 12 m</t>
  </si>
  <si>
    <t>-791391694</t>
  </si>
  <si>
    <t>Přesun hmot pro konstrukce tesařské stanovený procentní sazbou (%) z ceny vodorovná dopravní vzdálenost do 50 m v objektech výšky přes 6 do 12 m</t>
  </si>
  <si>
    <t>763</t>
  </si>
  <si>
    <t>Konstrukce suché výstavby</t>
  </si>
  <si>
    <t>217</t>
  </si>
  <si>
    <t>763131414</t>
  </si>
  <si>
    <t>SDK podhled desky 1xA 15 bez izolace dvouvrstvá spodní kce profil CD+UD</t>
  </si>
  <si>
    <t>145377601</t>
  </si>
  <si>
    <t>Podhled ze sádrokartonových desek dvouvrstvá zavěšená spodní konstrukce z ocelových profilů CD, UD jednoduše opláštěná deskou standardní A, tl. 15 mm, bez izolace</t>
  </si>
  <si>
    <t>218</t>
  </si>
  <si>
    <t>763131432</t>
  </si>
  <si>
    <t>SDK podhled deska 1xDF 15 bez izolace dvouvrstvá spodní kce profil CD+UD REI 90</t>
  </si>
  <si>
    <t>-1726666595</t>
  </si>
  <si>
    <t>Podhled ze sádrokartonových desek dvouvrstvá zavěšená spodní konstrukce z ocelových profilů CD, UD jednoduše opláštěná deskou protipožární DF, tl. 15 mm, bez izolace, REI do 90</t>
  </si>
  <si>
    <t>"Podkroví" 125</t>
  </si>
  <si>
    <t>219</t>
  </si>
  <si>
    <t>763131751</t>
  </si>
  <si>
    <t>Montáž parotěsné zábrany do SDK podhledu</t>
  </si>
  <si>
    <t>1270071619</t>
  </si>
  <si>
    <t>Podhled ze sádrokartonových desek ostatní práce a konstrukce na podhledech ze sádrokartonových desek montáž parotěsné zábrany</t>
  </si>
  <si>
    <t>220</t>
  </si>
  <si>
    <t>28329217</t>
  </si>
  <si>
    <t>fólie podkladní pro doplňkovou hydroizolační vrstvu pod krytinu či do třípláštových větraných střech 150g/m2</t>
  </si>
  <si>
    <t>-1478667986</t>
  </si>
  <si>
    <t>125*1,1 "Přepočtené koeficientem množství</t>
  </si>
  <si>
    <t>221</t>
  </si>
  <si>
    <t>R76301</t>
  </si>
  <si>
    <t>SDK doplnění podhledu v místech světlíků</t>
  </si>
  <si>
    <t>-825108536</t>
  </si>
  <si>
    <t>SDK doplnění podhledu v místech světlíků - - doplnění čela podhledu, opláštění SDK dle druhu podhledu, ocel. profily, parotěsná zábrana</t>
  </si>
  <si>
    <t>222</t>
  </si>
  <si>
    <t>998763402</t>
  </si>
  <si>
    <t>Přesun hmot procentní pro sádrokartonové konstrukce v objektech v do 12 m</t>
  </si>
  <si>
    <t>324177223</t>
  </si>
  <si>
    <t>Přesun hmot pro konstrukce montované z desek stanovený procentní sazbou (%) z ceny vodorovná dopravní vzdálenost do 50 m v objektech výšky přes 6 do 12 m</t>
  </si>
  <si>
    <t>764</t>
  </si>
  <si>
    <t>Konstrukce klempířské</t>
  </si>
  <si>
    <t>223</t>
  </si>
  <si>
    <t>764101151</t>
  </si>
  <si>
    <t>Montáž krytiny střechy rovné ze šablon do 4 ks/m2 do 30°</t>
  </si>
  <si>
    <t>-1273491238</t>
  </si>
  <si>
    <t>Montáž krytiny z plechu s úpravou u okapů, prostupů a výčnělků střechy rovné ze šablon, počet kusů do 4 ks/m2 do 30°</t>
  </si>
  <si>
    <t xml:space="preserve">Maloformátová plechová krytina z ocelového plechu tl. 0,5 mm </t>
  </si>
  <si>
    <t>224</t>
  </si>
  <si>
    <t>R764000</t>
  </si>
  <si>
    <t>Maloformátová plechová krytina z ocelového plechu tl. 0,5 mm s povrchovou úpravou na bázi polyuretanu</t>
  </si>
  <si>
    <t>-828639245</t>
  </si>
  <si>
    <t>225</t>
  </si>
  <si>
    <t>764201115</t>
  </si>
  <si>
    <t>Montáž oplechování nevětraného hřebene s hřebenovým plechem</t>
  </si>
  <si>
    <t>-509471959</t>
  </si>
  <si>
    <t>Montáž oplechování střešních prvků hřebene nevětraného s použitím hřebenového plechu</t>
  </si>
  <si>
    <t>7,63+2*7,5</t>
  </si>
  <si>
    <t>Hřeben</t>
  </si>
  <si>
    <t>226</t>
  </si>
  <si>
    <t>15486027</t>
  </si>
  <si>
    <t>hřebenáč plechový rovný k trapézovým plechům velký tl 0,5mm PE 25µm lesk</t>
  </si>
  <si>
    <t>-1393808402</t>
  </si>
  <si>
    <t>227</t>
  </si>
  <si>
    <t>764212634</t>
  </si>
  <si>
    <t>Oplechování štítu závětrnou lištou z Pz s povrchovou úpravou rš 330 mm</t>
  </si>
  <si>
    <t>1980237494</t>
  </si>
  <si>
    <t>Oplechování střešních prvků z pozinkovaného plechu s povrchovou úpravou štítu závětrnou lištou rš 330 mm</t>
  </si>
  <si>
    <t>D.1.1.14 Výpis klempířských výrobků</t>
  </si>
  <si>
    <t>"K10" 13</t>
  </si>
  <si>
    <t>228</t>
  </si>
  <si>
    <t>764215611</t>
  </si>
  <si>
    <t>Oplechování horních ploch a atik bez rohů z Pz s povrch úpravou celoplošně lepené rš přes 800 mm</t>
  </si>
  <si>
    <t>-1491096063</t>
  </si>
  <si>
    <t>Oplechování horních ploch zdí a nadezdívek (atik) z pozinkovaného plechu s povrchovou úpravou celoplošně lepené přes rš 800 mm</t>
  </si>
  <si>
    <t>"K19" 30*0,81</t>
  </si>
  <si>
    <t>229</t>
  </si>
  <si>
    <t>764002801</t>
  </si>
  <si>
    <t>Demontáž závětrné lišty do suti</t>
  </si>
  <si>
    <t>-1493794743</t>
  </si>
  <si>
    <t>Demontáž klempířských konstrukcí závětrné lišty do suti</t>
  </si>
  <si>
    <t>"demontáž závětrné lišty" 13</t>
  </si>
  <si>
    <t>230</t>
  </si>
  <si>
    <t>764002812</t>
  </si>
  <si>
    <t>Demontáž okapového plechu do suti v krytině skládané</t>
  </si>
  <si>
    <t>1091829939</t>
  </si>
  <si>
    <t>Demontáž klempířských konstrukcí okapového plechu do suti, v krytině skládané</t>
  </si>
  <si>
    <t>"demontáž okapové hrany"  13,05*2+11,4</t>
  </si>
  <si>
    <t>231</t>
  </si>
  <si>
    <t>764002851</t>
  </si>
  <si>
    <t>Demontáž oplechování parapetů do suti</t>
  </si>
  <si>
    <t>741447933</t>
  </si>
  <si>
    <t>Demontáž klempířských konstrukcí oplechování parapetů do suti</t>
  </si>
  <si>
    <t>"demontáž parapety"  2*1+0,860+1,8+0,3+1,75+2,1+0,85+1,8*3+0,86+0,9+0,3+1,5+2,1+1,8+0,85+2*1,8</t>
  </si>
  <si>
    <t>232</t>
  </si>
  <si>
    <t>764002881</t>
  </si>
  <si>
    <t>Demontáž lemování střešních prostupů do suti</t>
  </si>
  <si>
    <t>307805907</t>
  </si>
  <si>
    <t>Demontáž klempířských konstrukcí lemování střešních prostupů do suti</t>
  </si>
  <si>
    <t>233</t>
  </si>
  <si>
    <t>764004801</t>
  </si>
  <si>
    <t>Demontáž podokapního žlabu do suti</t>
  </si>
  <si>
    <t>-1044698043</t>
  </si>
  <si>
    <t>Demontáž klempířských konstrukcí žlabu podokapního do suti</t>
  </si>
  <si>
    <t>"demontáž žlaby" 13,05*2+11,4</t>
  </si>
  <si>
    <t>234</t>
  </si>
  <si>
    <t>764004861</t>
  </si>
  <si>
    <t>Demontáž svodu do suti</t>
  </si>
  <si>
    <t>-1382692138</t>
  </si>
  <si>
    <t>Demontáž klempířských konstrukcí svodu do suti</t>
  </si>
  <si>
    <t>"demontáž svody" 20</t>
  </si>
  <si>
    <t>235</t>
  </si>
  <si>
    <t>764212664</t>
  </si>
  <si>
    <t>Oplechování rovné okapové hrany z Pz s povrchovou úpravou rš 330 mm</t>
  </si>
  <si>
    <t>-410564984</t>
  </si>
  <si>
    <t>Oplechování střešních prvků z pozinkovaného plechu s povrchovou úpravou okapu okapovým plechem střechy rovné rš 330 mm</t>
  </si>
  <si>
    <t>"K09" 49</t>
  </si>
  <si>
    <t>236</t>
  </si>
  <si>
    <t>764216642</t>
  </si>
  <si>
    <t>Oplechování rovných parapetů celoplošně lepené z Pz s povrchovou úpravou rš 200 mm</t>
  </si>
  <si>
    <t>-1942415644</t>
  </si>
  <si>
    <t>Oplechování parapetů z pozinkovaného plechu s povrchovou úpravou rovných celoplošně lepené, bez rohů rš 200 mm</t>
  </si>
  <si>
    <t>"K02" 2</t>
  </si>
  <si>
    <t>237</t>
  </si>
  <si>
    <t>764216644</t>
  </si>
  <si>
    <t>Oplechování rovných parapetů celoplošně lepené z Pz s povrchovou úpravou rš 330 mm</t>
  </si>
  <si>
    <t>-507475096</t>
  </si>
  <si>
    <t>Oplechování parapetů z pozinkovaného plechu s povrchovou úpravou rovných celoplošně lepené, bez rohů rš 330 mm</t>
  </si>
  <si>
    <t>"K01" 29</t>
  </si>
  <si>
    <t>238</t>
  </si>
  <si>
    <t>764223456R</t>
  </si>
  <si>
    <t>Sněhový zachytávač krytiny z pozinkovaného plechu s povrchovou úpravou -  průběžný dvoutrubkový</t>
  </si>
  <si>
    <t>-1307859787</t>
  </si>
  <si>
    <t>Oplechování střešních prvků z pozinkovaného plechu s povrchovou úpravou sněhový zachytávač průbežný dvoutrubkový</t>
  </si>
  <si>
    <t>"K13" 38</t>
  </si>
  <si>
    <t>239</t>
  </si>
  <si>
    <t>764223458R</t>
  </si>
  <si>
    <t>Sněhový hák krytiny z pozinkovaného plechu s povrchovou úpravou  pro falcované tašky, šindele nebo šablony</t>
  </si>
  <si>
    <t>884405803</t>
  </si>
  <si>
    <t>Oplechování střešních prvků z pozinkovaného plechu s povrchovou úpravou - sněhový hák pro falcované tašky, šindele nebo šablony</t>
  </si>
  <si>
    <t>"K14" 160</t>
  </si>
  <si>
    <t>240</t>
  </si>
  <si>
    <t>764511602</t>
  </si>
  <si>
    <t>Žlab podokapní půlkruhový z Pz s povrchovou úpravou rš 330 mm</t>
  </si>
  <si>
    <t>385867787</t>
  </si>
  <si>
    <t>Žlab podokapní z pozinkovaného plechu s povrchovou úpravou včetně háků a čel půlkruhový rš 330 mm</t>
  </si>
  <si>
    <t>"K03 vč. K04" 40</t>
  </si>
  <si>
    <t>241</t>
  </si>
  <si>
    <t>764511622</t>
  </si>
  <si>
    <t>Roh nebo kout půlkruhového podokapního žlabu z Pz s povrchovou úpravou rš 330 mm</t>
  </si>
  <si>
    <t>-933476673</t>
  </si>
  <si>
    <t>Žlab podokapní z pozinkovaného plechu s povrchovou úpravou včetně háků a čel roh nebo kout, žlabu půlkruhového rš 330 mm</t>
  </si>
  <si>
    <t>D.1.1.07 Půdorys střecha</t>
  </si>
  <si>
    <t>242</t>
  </si>
  <si>
    <t>764511642</t>
  </si>
  <si>
    <t>Kotlík oválný (trychtýřový) pro podokapní žlaby z Pz s povrchovou úpravou 330/100 mm</t>
  </si>
  <si>
    <t>-287113221</t>
  </si>
  <si>
    <t>Žlab podokapní z pozinkovaného plechu s povrchovou úpravou včetně háků a čel kotlík oválný (trychtýřový), rš žlabu/průměr svodu 330/100 mm</t>
  </si>
  <si>
    <t>D.1.1.1.7 Půdorys střecha</t>
  </si>
  <si>
    <t>243</t>
  </si>
  <si>
    <t>764518622</t>
  </si>
  <si>
    <t>Svody kruhové včetně objímek, kolen, odskoků z Pz s povrchovou úpravou průměru 100 mm</t>
  </si>
  <si>
    <t>-1062650946</t>
  </si>
  <si>
    <t>Svod z pozinkovaného plechu s upraveným povrchem včetně objímek, kolen a odskoků kruhový, průměru 100 mm</t>
  </si>
  <si>
    <t>"K05 vč. K06" 20</t>
  </si>
  <si>
    <t>244</t>
  </si>
  <si>
    <t>R764K07</t>
  </si>
  <si>
    <t>Oplechování přechod střecha - stěna, r.š. 120 mm z poznikovaného plechu s upraveným povrchem</t>
  </si>
  <si>
    <t>-2070302801</t>
  </si>
  <si>
    <t>Oplechování přechod střecha - stěna, r.š. 120 mm z poznikovaného plechu s upraveným povrchem vč. přípradných koutů</t>
  </si>
  <si>
    <t>"K07" 10</t>
  </si>
  <si>
    <t>"K08" 8</t>
  </si>
  <si>
    <t>245</t>
  </si>
  <si>
    <t>R764K11</t>
  </si>
  <si>
    <t>Oplechování větraného hřebene z Pz plechu rš 1155 mm</t>
  </si>
  <si>
    <t>1869925406</t>
  </si>
  <si>
    <t>Oplechování střešních prvků z pozinkovaného plechu hřebene rš 1155 mm</t>
  </si>
  <si>
    <t>"K11" 25</t>
  </si>
  <si>
    <t>246</t>
  </si>
  <si>
    <t>R764K12</t>
  </si>
  <si>
    <t>Oplechování přechod střecha - stěna, r.š. 560 mm z poznikovaného plechu s upraveným povrchem</t>
  </si>
  <si>
    <t>661073675</t>
  </si>
  <si>
    <t>"K12" 4</t>
  </si>
  <si>
    <t>247</t>
  </si>
  <si>
    <t>R764O18</t>
  </si>
  <si>
    <t>Okapní profil - hliník s polyesterovým povlakem O18</t>
  </si>
  <si>
    <t>285859371</t>
  </si>
  <si>
    <t>D.1.14 Výpis ostatních výrobků</t>
  </si>
  <si>
    <t>"O18" 6</t>
  </si>
  <si>
    <t>248</t>
  </si>
  <si>
    <t>R764O19</t>
  </si>
  <si>
    <t>Okapní profil - hliník s polyesterovým povlakem O19</t>
  </si>
  <si>
    <t>1473661143</t>
  </si>
  <si>
    <t>"O19"13</t>
  </si>
  <si>
    <t>249</t>
  </si>
  <si>
    <t>R764O4</t>
  </si>
  <si>
    <t>M+D okapního plastového větracího pásu proti hmyzu</t>
  </si>
  <si>
    <t>-1715506651</t>
  </si>
  <si>
    <t>D.1.1.14 Výpis ostatních výrobků</t>
  </si>
  <si>
    <t>"O4" 40</t>
  </si>
  <si>
    <t>250</t>
  </si>
  <si>
    <t>R764O5</t>
  </si>
  <si>
    <t>M+D větrací pás proti hmyzu pro hřeben střechy</t>
  </si>
  <si>
    <t>-515446005</t>
  </si>
  <si>
    <t>"O5" 25</t>
  </si>
  <si>
    <t>251</t>
  </si>
  <si>
    <t>R764O7</t>
  </si>
  <si>
    <t>M+D větrací mřížka proti hmyzu</t>
  </si>
  <si>
    <t>1245389614</t>
  </si>
  <si>
    <t>"O7" 40</t>
  </si>
  <si>
    <t>252</t>
  </si>
  <si>
    <t>998764202</t>
  </si>
  <si>
    <t>Přesun hmot procentní pro konstrukce klempířské v objektech v do 12 m</t>
  </si>
  <si>
    <t>-1596977565</t>
  </si>
  <si>
    <t>Přesun hmot pro konstrukce klempířské stanovený procentní sazbou (%) z ceny vodorovná dopravní vzdálenost do 50 m v objektech výšky přes 6 do 12 m</t>
  </si>
  <si>
    <t>765</t>
  </si>
  <si>
    <t>Krytina skládaná</t>
  </si>
  <si>
    <t>253</t>
  </si>
  <si>
    <t>765191011</t>
  </si>
  <si>
    <t>Montáž pojistné hydroizolační nebo parotěsné fólie kladené ve sklonu do 30° volně na krokve</t>
  </si>
  <si>
    <t>-1692360496</t>
  </si>
  <si>
    <t>Montáž pojistné hydroizolační nebo parotěsné fólie kladené ve sklonu přes 20° volně na krokve</t>
  </si>
  <si>
    <t>254</t>
  </si>
  <si>
    <t>28329268</t>
  </si>
  <si>
    <t>fólie nekontaktní nízkodifuzně propustná PE mikroperforovaná pro doplňkovou hydroizolační vrstvu třípláštových střech (reakce na oheň - třída E) 140g/m2</t>
  </si>
  <si>
    <t>-26746720</t>
  </si>
  <si>
    <t>175*1,1 "Přepočtené koeficientem množství</t>
  </si>
  <si>
    <t>255</t>
  </si>
  <si>
    <t>R76506</t>
  </si>
  <si>
    <t>Demontáž  krytiny s příměsí azbestu vč dopravy a uložení na skládku (bez poplatku za skládku)</t>
  </si>
  <si>
    <t>868887980</t>
  </si>
  <si>
    <t>Demontáž krytiny s příměsí azbestu vč dopravy a uložení na skládku (bez poplatku za skládku)</t>
  </si>
  <si>
    <t>256</t>
  </si>
  <si>
    <t>765131891</t>
  </si>
  <si>
    <t>Příplatek za sklon přes 30° k cenám demontáže vlnité vláknocementové krytiny</t>
  </si>
  <si>
    <t>1388956371</t>
  </si>
  <si>
    <t>Demontáž vláknocementové krytiny vlnité Příplatek k cenám za sklon přes 30° demontáže krytiny</t>
  </si>
  <si>
    <t>257</t>
  </si>
  <si>
    <t>998765202</t>
  </si>
  <si>
    <t>Přesun hmot procentní pro krytiny skládané v objektech v do 12 m</t>
  </si>
  <si>
    <t>1731609778</t>
  </si>
  <si>
    <t>Přesun hmot pro krytiny skládané stanovený procentní sazbou (%) z ceny vodorovná dopravní vzdálenost do 50 m v objektech výšky přes 6 do 12 m</t>
  </si>
  <si>
    <t>766</t>
  </si>
  <si>
    <t>Konstrukce truhlářské</t>
  </si>
  <si>
    <t>258</t>
  </si>
  <si>
    <t>766441811</t>
  </si>
  <si>
    <t>Demontáž parapetních desek dřevěných nebo plastových šířky do 30 cm délky do 1,0 m</t>
  </si>
  <si>
    <t>-253821231</t>
  </si>
  <si>
    <t>Demontáž parapetních desek dřevěných nebo plastových šířky do 300 mm délky do 1 m</t>
  </si>
  <si>
    <t>"demontáž parapety do 300mm"  9</t>
  </si>
  <si>
    <t>259</t>
  </si>
  <si>
    <t>766441821</t>
  </si>
  <si>
    <t>Demontáž parapetních desek dřevěných nebo plastových šířky do 30 cm délky přes 1,0 m</t>
  </si>
  <si>
    <t>897414813</t>
  </si>
  <si>
    <t>Demontáž parapetních desek dřevěných nebo plastových šířky do 300 mm délky přes 1 m</t>
  </si>
  <si>
    <t>"demontáž parapety do 300mm"  11</t>
  </si>
  <si>
    <t>260</t>
  </si>
  <si>
    <t>766622832</t>
  </si>
  <si>
    <t>Demontáž rámu zdvojených oken dřevěných nebo plastových do 2m2 k opětovnému použití</t>
  </si>
  <si>
    <t>210124300</t>
  </si>
  <si>
    <t>Demontáž okenních konstrukcí k opětovnému použití rámu zdvojených dřevěných nebo plastových, plochy otvoru přes 1 do 2 m2</t>
  </si>
  <si>
    <t>"1NP - posun" 0,85*2,35</t>
  </si>
  <si>
    <t>"2NP - posun" 0,85*2,35</t>
  </si>
  <si>
    <t>261</t>
  </si>
  <si>
    <t>766622833</t>
  </si>
  <si>
    <t>Demontáž rámu zdvojených oken dřevěných nebo plastových do 4m2 k opětovnému použití</t>
  </si>
  <si>
    <t>786606843</t>
  </si>
  <si>
    <t>Demontáž okenních konstrukcí k opětovnému použití rámu zdvojených dřevěných nebo plastových, plochy otvoru přes 2 do 4 m2</t>
  </si>
  <si>
    <t>"1NP - posun" 1,8*1,5*3</t>
  </si>
  <si>
    <t>"2NP - posun" 1,8*1,5*3</t>
  </si>
  <si>
    <t>262</t>
  </si>
  <si>
    <t>766622862</t>
  </si>
  <si>
    <t>Vyvěšení křídel dřevěných nebo plastových okenních přes 1,5 m2</t>
  </si>
  <si>
    <t>1627818835</t>
  </si>
  <si>
    <t>Demontáž okenních konstrukcí k opětovnému použití vyvěšení křídel dřevěných nebo plastových okenních, plochy otvoru přes 1,5 m2</t>
  </si>
  <si>
    <t>"Okenní a dveřní výplně k opětovnému užití" 8</t>
  </si>
  <si>
    <t>263</t>
  </si>
  <si>
    <t>766671004</t>
  </si>
  <si>
    <t>Montáž střešního okna do krytiny ploché 78 x 118 cm</t>
  </si>
  <si>
    <t>380412698</t>
  </si>
  <si>
    <t>Montáž střešních oken dřevěných nebo plastových kyvných, výklopných/kyvných s okenním rámem a lemováním, s plisovaným límcem, s napojením na krytinu do krytiny ploché, rozměru 78 x 118 cm</t>
  </si>
  <si>
    <t>D.1.1.14 Výpis oken</t>
  </si>
  <si>
    <t>"O10" 2</t>
  </si>
  <si>
    <t>"O11" 1+4</t>
  </si>
  <si>
    <t>264</t>
  </si>
  <si>
    <t>61124553</t>
  </si>
  <si>
    <t>okno střešní dřevěné kyvné, izolační trojsklo 78x118cm, Uw=0,83W/m2K Al oplechování</t>
  </si>
  <si>
    <t>674736830</t>
  </si>
  <si>
    <t>265</t>
  </si>
  <si>
    <t>61124163</t>
  </si>
  <si>
    <t>lemování střešních oken 78x118cm</t>
  </si>
  <si>
    <t>1314214069</t>
  </si>
  <si>
    <t>266</t>
  </si>
  <si>
    <t>61141005</t>
  </si>
  <si>
    <t>žaluzie k střešním oknům barevná 78x118cm</t>
  </si>
  <si>
    <t>119842367</t>
  </si>
  <si>
    <t>267</t>
  </si>
  <si>
    <t>61124089</t>
  </si>
  <si>
    <t>zateplovací sada střešních oken manžeta z hydroizolační fólie 78x118cm</t>
  </si>
  <si>
    <t>sada</t>
  </si>
  <si>
    <t>1700468139</t>
  </si>
  <si>
    <t>268</t>
  </si>
  <si>
    <t>1965890205</t>
  </si>
  <si>
    <t>269</t>
  </si>
  <si>
    <t>R76601</t>
  </si>
  <si>
    <t>Montáž střešního výlezu pro krytinu skládanou nebo plechovou</t>
  </si>
  <si>
    <t>-78028494</t>
  </si>
  <si>
    <t>"O12"1</t>
  </si>
  <si>
    <t>270</t>
  </si>
  <si>
    <t>61140607</t>
  </si>
  <si>
    <t>výlez střešní pro sklon střechy 15-85° 66x118cm</t>
  </si>
  <si>
    <t>959503304</t>
  </si>
  <si>
    <t>271</t>
  </si>
  <si>
    <t>61124104</t>
  </si>
  <si>
    <t>zateplovací sada střešních oken manžeta z parotěsné fólie 66x118cm</t>
  </si>
  <si>
    <t>1936490154</t>
  </si>
  <si>
    <t>272</t>
  </si>
  <si>
    <t>61124231</t>
  </si>
  <si>
    <t>manžeta z parotěsné fólie pro střešní okno 66x118cm</t>
  </si>
  <si>
    <t>1879675430</t>
  </si>
  <si>
    <t>273</t>
  </si>
  <si>
    <t>61124067</t>
  </si>
  <si>
    <t>zateplovací sada střešních oken-rám, manžeta a žlábek 66x118cm</t>
  </si>
  <si>
    <t>2141148642</t>
  </si>
  <si>
    <t>274</t>
  </si>
  <si>
    <t>766691914</t>
  </si>
  <si>
    <t>Vyvěšení nebo zavěšení dřevěných křídel dveří pl do 2 m2</t>
  </si>
  <si>
    <t>-636155779</t>
  </si>
  <si>
    <t>Ostatní práce vyvěšení nebo zavěšení křídel s případným uložením a opětovným zavěšením po provedení stavebních změn dřevěných dveřních, plochy do 2 m2</t>
  </si>
  <si>
    <t>"1PP"3</t>
  </si>
  <si>
    <t>"1NP" 10</t>
  </si>
  <si>
    <t>"2NP" 9</t>
  </si>
  <si>
    <t>"Podkroví" 1</t>
  </si>
  <si>
    <t>275</t>
  </si>
  <si>
    <t>766691915</t>
  </si>
  <si>
    <t>Vyvěšení nebo zavěšení dřevěných křídel dveří pl přes 2 m2</t>
  </si>
  <si>
    <t>1383063049</t>
  </si>
  <si>
    <t>Ostatní práce vyvěšení nebo zavěšení křídel s případným uložením a opětovným zavěšením po provedení stavebních změn dřevěných dveřních, plochy přes 2 m2</t>
  </si>
  <si>
    <t>"1NP" 2</t>
  </si>
  <si>
    <t>"Podkroví"1</t>
  </si>
  <si>
    <t>276</t>
  </si>
  <si>
    <t>-1634385887</t>
  </si>
  <si>
    <t>277</t>
  </si>
  <si>
    <t>R766D01</t>
  </si>
  <si>
    <t>D+M dveří D01 vč. příslušenství a rámu</t>
  </si>
  <si>
    <t>-622467812</t>
  </si>
  <si>
    <t>D.1.1.14.02 Výpis dveří</t>
  </si>
  <si>
    <t>"D01" 1</t>
  </si>
  <si>
    <t>278</t>
  </si>
  <si>
    <t>R766D02</t>
  </si>
  <si>
    <t>D+M dveří D02 vč. příslušenství a obložkové zárubně</t>
  </si>
  <si>
    <t>-576291044</t>
  </si>
  <si>
    <t>"D02" 1</t>
  </si>
  <si>
    <t>279</t>
  </si>
  <si>
    <t>R766D03a</t>
  </si>
  <si>
    <t>D+M dveří D03a vč. příslušenství a obložkové zárubně</t>
  </si>
  <si>
    <t>1265275697</t>
  </si>
  <si>
    <t>"D03a" 2</t>
  </si>
  <si>
    <t>280</t>
  </si>
  <si>
    <t>R766D03b</t>
  </si>
  <si>
    <t>D+M dveří D03b vč. příslušenství a obložkové zárubně</t>
  </si>
  <si>
    <t>831523738</t>
  </si>
  <si>
    <t>"D03b" 1</t>
  </si>
  <si>
    <t>281</t>
  </si>
  <si>
    <t>R766D04a</t>
  </si>
  <si>
    <t>D+M dveří D04a vč. příslušenství a obložkové zárubně</t>
  </si>
  <si>
    <t>-1359238958</t>
  </si>
  <si>
    <t>"D04a" 4</t>
  </si>
  <si>
    <t>282</t>
  </si>
  <si>
    <t>R766D04b</t>
  </si>
  <si>
    <t>D+M dveří D04 vč. příslušenství a obložkové zárubně</t>
  </si>
  <si>
    <t>-1260580066</t>
  </si>
  <si>
    <t>D+M dveří D04b vč. příslušenství a obložkové zárubně</t>
  </si>
  <si>
    <t>"D04b" 1</t>
  </si>
  <si>
    <t>283</t>
  </si>
  <si>
    <t>R766D05</t>
  </si>
  <si>
    <t>D+M dveří D05 vč. příslušenství a obložkové zárubně</t>
  </si>
  <si>
    <t>-1765839841</t>
  </si>
  <si>
    <t>"D05" 4</t>
  </si>
  <si>
    <t>284</t>
  </si>
  <si>
    <t>R766D06</t>
  </si>
  <si>
    <t>D+M dveří D06 vč. příslušenství a obložkové zárubně</t>
  </si>
  <si>
    <t>680317302</t>
  </si>
  <si>
    <t>"D06" 1</t>
  </si>
  <si>
    <t>285</t>
  </si>
  <si>
    <t>R766D07</t>
  </si>
  <si>
    <t>D+M dveří D07 vč. příslušenství a obložkové zárubně</t>
  </si>
  <si>
    <t>-1014466773</t>
  </si>
  <si>
    <t>"D07" 1</t>
  </si>
  <si>
    <t>286</t>
  </si>
  <si>
    <t>R766D08</t>
  </si>
  <si>
    <t>D+M dveří D08 vč. příslušenství a obložkové zárubně</t>
  </si>
  <si>
    <t>692328526</t>
  </si>
  <si>
    <t>"D08" 1+1</t>
  </si>
  <si>
    <t>287</t>
  </si>
  <si>
    <t>R766D09</t>
  </si>
  <si>
    <t>D+M dveří D09 vč. příslušenství, obložkové zárubně a stavebního pouzdra</t>
  </si>
  <si>
    <t>1917973984</t>
  </si>
  <si>
    <t>"D09" 1</t>
  </si>
  <si>
    <t>288</t>
  </si>
  <si>
    <t>R766D11</t>
  </si>
  <si>
    <t>D+M dveří D11 vč. příslušenství a obložkové zárubně</t>
  </si>
  <si>
    <t>568385867</t>
  </si>
  <si>
    <t>"D11" 1</t>
  </si>
  <si>
    <t>289</t>
  </si>
  <si>
    <t>R766D12</t>
  </si>
  <si>
    <t>D+M dveří D12 vč. příslušenství a obložkové zárubně</t>
  </si>
  <si>
    <t>-1801054810</t>
  </si>
  <si>
    <t>"D12" 1</t>
  </si>
  <si>
    <t>290</t>
  </si>
  <si>
    <t>R766D13</t>
  </si>
  <si>
    <t>D+M dveří D13 vč. příslušenství, osazení do stávající zárubně vč. provedení nového nátěru</t>
  </si>
  <si>
    <t>-1147805332</t>
  </si>
  <si>
    <t>"D13" 2</t>
  </si>
  <si>
    <t>291</t>
  </si>
  <si>
    <t>R766D14</t>
  </si>
  <si>
    <t>D+M dveří D14 vč. příslušenství, osazení do stávající zárubně vč. provedení nového nátěru</t>
  </si>
  <si>
    <t>1100275197</t>
  </si>
  <si>
    <t>"D14" 1</t>
  </si>
  <si>
    <t>292</t>
  </si>
  <si>
    <t>R766D15</t>
  </si>
  <si>
    <t>D+M dveří D15 vč. příslušenství a obložkové zárubně</t>
  </si>
  <si>
    <t>-1108637840</t>
  </si>
  <si>
    <t>"D15" 1</t>
  </si>
  <si>
    <t>293</t>
  </si>
  <si>
    <t>R766O01</t>
  </si>
  <si>
    <t>D+M plastového okna O01 1,8x1,5m vč. příslušenství a vnitřního parapetu</t>
  </si>
  <si>
    <t>-234381523</t>
  </si>
  <si>
    <t>D.1.1.14.01 Výpis oken</t>
  </si>
  <si>
    <t>"O01" 1</t>
  </si>
  <si>
    <t>294</t>
  </si>
  <si>
    <t>R766O02</t>
  </si>
  <si>
    <t>D+M plastového okna O02 0,86x0,88m vč. příslušenství a vnitřního parapetu</t>
  </si>
  <si>
    <t>-405394193</t>
  </si>
  <si>
    <t>"O02" 2</t>
  </si>
  <si>
    <t>295</t>
  </si>
  <si>
    <t>R766O03</t>
  </si>
  <si>
    <t>D+M posun stávajícího okna O03 1,8x1,5m vč. příslušenství a osazení nového parapetu</t>
  </si>
  <si>
    <t>-2004759951</t>
  </si>
  <si>
    <t>"O03" 5</t>
  </si>
  <si>
    <t>296</t>
  </si>
  <si>
    <t>R766O04</t>
  </si>
  <si>
    <t>D+M posun stávajícího okna O04 0,85x2,35m vč. příslušenství</t>
  </si>
  <si>
    <t>-349348577</t>
  </si>
  <si>
    <t>"O04" 2</t>
  </si>
  <si>
    <t>297</t>
  </si>
  <si>
    <t>R766O05</t>
  </si>
  <si>
    <t>D+M plastového okna O05 0,9x2,35m vč. příslušenství</t>
  </si>
  <si>
    <t>-1346341996</t>
  </si>
  <si>
    <t>"O05" 1</t>
  </si>
  <si>
    <t>298</t>
  </si>
  <si>
    <t>R766O06</t>
  </si>
  <si>
    <t>D+M posun stávajícího okna O06 2,1x1,5m vč. příslušenství a osazení nového parapetu</t>
  </si>
  <si>
    <t>1897735829</t>
  </si>
  <si>
    <t>"O06" 2</t>
  </si>
  <si>
    <t>299</t>
  </si>
  <si>
    <t>R766O07</t>
  </si>
  <si>
    <t>D+M plastového okna O07 1,5x1,5m vč. příslušenství a vnitřního parapetu</t>
  </si>
  <si>
    <t>-1555220671</t>
  </si>
  <si>
    <t>"O07" 3</t>
  </si>
  <si>
    <t>300</t>
  </si>
  <si>
    <t>R766O08</t>
  </si>
  <si>
    <t>D+M plastových balkonových dveří O08 0,9x2,1m vč. příslušenství</t>
  </si>
  <si>
    <t>-1373963664</t>
  </si>
  <si>
    <t>D.1.1.11.01.01 Výpis oken</t>
  </si>
  <si>
    <t>"O08" 1</t>
  </si>
  <si>
    <t>301</t>
  </si>
  <si>
    <t>R766O09</t>
  </si>
  <si>
    <t>D+M plastového okna O09 0,9x0,6m vč. příslušenství a vnitřního parapetu</t>
  </si>
  <si>
    <t>-1131620501</t>
  </si>
  <si>
    <t>"O09" 1</t>
  </si>
  <si>
    <t>302</t>
  </si>
  <si>
    <t>R766O13</t>
  </si>
  <si>
    <t>D+M plastového okna O13 0,9x0,5m vč. příslušenství a vnitřního parapetu</t>
  </si>
  <si>
    <t>-1057335010</t>
  </si>
  <si>
    <t>"O13" 2</t>
  </si>
  <si>
    <t>303</t>
  </si>
  <si>
    <t>R766O14</t>
  </si>
  <si>
    <t>D+M plastového okna O13 0,6x0,6m vč. příslušenství a vnitřního parapetu</t>
  </si>
  <si>
    <t>515229944</t>
  </si>
  <si>
    <t>D+M plastového okna O14 0,6x0,6m vč. příslušenství a vnitřního parapetu</t>
  </si>
  <si>
    <t>"O14" 1</t>
  </si>
  <si>
    <t>304</t>
  </si>
  <si>
    <t>R766O15</t>
  </si>
  <si>
    <t>D+M posun stávajícího okna O15 1,8x1,5m vč. příslušenství a osazení nového parapetu</t>
  </si>
  <si>
    <t>1970780784</t>
  </si>
  <si>
    <t>305</t>
  </si>
  <si>
    <t>998766202</t>
  </si>
  <si>
    <t>Přesun hmot procentní pro konstrukce truhlářské v objektech v do 12 m</t>
  </si>
  <si>
    <t>133557227</t>
  </si>
  <si>
    <t>Přesun hmot pro konstrukce truhlářské stanovený procentní sazbou (%) z ceny vodorovná dopravní vzdálenost do 50 m v objektech výšky přes 6 do 12 m</t>
  </si>
  <si>
    <t>76601</t>
  </si>
  <si>
    <t>Nábytek - specifikace viz výpis D.1.1.1.14.4 Výpis nábytku stavba</t>
  </si>
  <si>
    <t>306</t>
  </si>
  <si>
    <t>SN01</t>
  </si>
  <si>
    <t>Garnýž</t>
  </si>
  <si>
    <t>778074049</t>
  </si>
  <si>
    <t>307</t>
  </si>
  <si>
    <t>SN02</t>
  </si>
  <si>
    <t>Držák toaletního papíru</t>
  </si>
  <si>
    <t>82618576</t>
  </si>
  <si>
    <t>308</t>
  </si>
  <si>
    <t>SN03</t>
  </si>
  <si>
    <t>Držák s dávkovačem tekutého mýdla</t>
  </si>
  <si>
    <t>146149737</t>
  </si>
  <si>
    <t>309</t>
  </si>
  <si>
    <t>SN04</t>
  </si>
  <si>
    <t>Háček na oděvy</t>
  </si>
  <si>
    <t>-866655419</t>
  </si>
  <si>
    <t>310</t>
  </si>
  <si>
    <t>SN05</t>
  </si>
  <si>
    <t xml:space="preserve">Garnýž </t>
  </si>
  <si>
    <t>1348123082</t>
  </si>
  <si>
    <t>311</t>
  </si>
  <si>
    <t>SN06</t>
  </si>
  <si>
    <t>415930564</t>
  </si>
  <si>
    <t>312</t>
  </si>
  <si>
    <t>SN07</t>
  </si>
  <si>
    <t>Zrcadlo</t>
  </si>
  <si>
    <t>1270835189</t>
  </si>
  <si>
    <t>313</t>
  </si>
  <si>
    <t>SN08</t>
  </si>
  <si>
    <t>Umyvadlo se skříňkou</t>
  </si>
  <si>
    <t>235243499</t>
  </si>
  <si>
    <t>314</t>
  </si>
  <si>
    <t>SN09</t>
  </si>
  <si>
    <t>1358725660</t>
  </si>
  <si>
    <t>315</t>
  </si>
  <si>
    <t>SN10</t>
  </si>
  <si>
    <t>567834840</t>
  </si>
  <si>
    <t>316</t>
  </si>
  <si>
    <t>SN11</t>
  </si>
  <si>
    <t>2088098409</t>
  </si>
  <si>
    <t>317</t>
  </si>
  <si>
    <t>SN12</t>
  </si>
  <si>
    <t>-872883079</t>
  </si>
  <si>
    <t>318</t>
  </si>
  <si>
    <t>SN13</t>
  </si>
  <si>
    <t>-743479189</t>
  </si>
  <si>
    <t>319</t>
  </si>
  <si>
    <t>SN14</t>
  </si>
  <si>
    <t>Vestavěná skříň</t>
  </si>
  <si>
    <t>889480772</t>
  </si>
  <si>
    <t>320</t>
  </si>
  <si>
    <t>SN15</t>
  </si>
  <si>
    <t>-1739017488</t>
  </si>
  <si>
    <t>321</t>
  </si>
  <si>
    <t>SN16a</t>
  </si>
  <si>
    <t>683567850</t>
  </si>
  <si>
    <t>322</t>
  </si>
  <si>
    <t>SN16b</t>
  </si>
  <si>
    <t>2097678442</t>
  </si>
  <si>
    <t>323</t>
  </si>
  <si>
    <t>SN17</t>
  </si>
  <si>
    <t>Vodorovné madlo</t>
  </si>
  <si>
    <t>105798804</t>
  </si>
  <si>
    <t>324</t>
  </si>
  <si>
    <t>SN18</t>
  </si>
  <si>
    <t>Svislé madlo</t>
  </si>
  <si>
    <t>-495493448</t>
  </si>
  <si>
    <t>325</t>
  </si>
  <si>
    <t>SN19</t>
  </si>
  <si>
    <t>Sklopné sedátko do sprchy</t>
  </si>
  <si>
    <t>-963234159</t>
  </si>
  <si>
    <t>326</t>
  </si>
  <si>
    <t>Ost01</t>
  </si>
  <si>
    <t>Instalace a doprava vybavení</t>
  </si>
  <si>
    <t>-404082037</t>
  </si>
  <si>
    <t>76602</t>
  </si>
  <si>
    <t>Vybavení kuchyně - specifikace viz výpis D.1.1.1.14.6 Výpis vybavení kuchyňské linky</t>
  </si>
  <si>
    <t>327</t>
  </si>
  <si>
    <t>K01</t>
  </si>
  <si>
    <t>Digestoř</t>
  </si>
  <si>
    <t>854005134</t>
  </si>
  <si>
    <t>328</t>
  </si>
  <si>
    <t>K02</t>
  </si>
  <si>
    <t>Dřez s baterií</t>
  </si>
  <si>
    <t>-512123762</t>
  </si>
  <si>
    <t>329</t>
  </si>
  <si>
    <t>K03</t>
  </si>
  <si>
    <t>Myčka</t>
  </si>
  <si>
    <t>249331533</t>
  </si>
  <si>
    <t>330</t>
  </si>
  <si>
    <t>K04</t>
  </si>
  <si>
    <t>Varná deska</t>
  </si>
  <si>
    <t>1765760472</t>
  </si>
  <si>
    <t>331</t>
  </si>
  <si>
    <t>K05</t>
  </si>
  <si>
    <t>Vestavná trouba</t>
  </si>
  <si>
    <t>-1087780696</t>
  </si>
  <si>
    <t>332</t>
  </si>
  <si>
    <t>K06</t>
  </si>
  <si>
    <t>Vestavná lednička s mrazákem</t>
  </si>
  <si>
    <t>-846383311</t>
  </si>
  <si>
    <t>333</t>
  </si>
  <si>
    <t>K07</t>
  </si>
  <si>
    <t>Systém nádob pro třídění odpadu</t>
  </si>
  <si>
    <t>1678655238</t>
  </si>
  <si>
    <t>408</t>
  </si>
  <si>
    <t>K08</t>
  </si>
  <si>
    <t>D+M kuchyňské linky č.m. 104,203 - spec v PD</t>
  </si>
  <si>
    <t>-848741603</t>
  </si>
  <si>
    <t>334</t>
  </si>
  <si>
    <t>Ost2</t>
  </si>
  <si>
    <t>Instalace a doprava spotřebičů</t>
  </si>
  <si>
    <t>205954721</t>
  </si>
  <si>
    <t>767</t>
  </si>
  <si>
    <t>Konstrukce zámečnické</t>
  </si>
  <si>
    <t>335</t>
  </si>
  <si>
    <t>767161814</t>
  </si>
  <si>
    <t>Demontáž zábradlí rovného nerozebíratelného hmotnosti 1m zábradlí přes 20 kg do suti</t>
  </si>
  <si>
    <t>-167124442</t>
  </si>
  <si>
    <t>Demontáž zábradlí do suti rovného nerozebíratelný spoj hmotnosti 1 m zábradlí přes 20 kg</t>
  </si>
  <si>
    <t>"1NP" 1,25*2+3,5</t>
  </si>
  <si>
    <t>"2NP" 1,25*2+3,5+5,1+2*3,05</t>
  </si>
  <si>
    <t>336</t>
  </si>
  <si>
    <t>767161823</t>
  </si>
  <si>
    <t>Demontáž zábradlí schodišťového nerozebíratelného hmotnosti 1m zábradlí do 20 kg do suti</t>
  </si>
  <si>
    <t>-84199249</t>
  </si>
  <si>
    <t>Demontáž zábradlí do suti schodišťového nerozebíratelný spoj hmotnosti 1 m zábradlí do 20 kg</t>
  </si>
  <si>
    <t>337</t>
  </si>
  <si>
    <t>R767O2</t>
  </si>
  <si>
    <t>D+M zádržného systému proti pádu ze střech O2</t>
  </si>
  <si>
    <t>1667911921</t>
  </si>
  <si>
    <t>D+M zádržného systému proti pádu ze střech O2 - cca 7 ks nerezových kotvících bodů</t>
  </si>
  <si>
    <t>"O2" 1</t>
  </si>
  <si>
    <t>338</t>
  </si>
  <si>
    <t>R767O3</t>
  </si>
  <si>
    <t>D+M tepelně izolační konzoly O3</t>
  </si>
  <si>
    <t>74894912</t>
  </si>
  <si>
    <t>"O3" 7</t>
  </si>
  <si>
    <t>339</t>
  </si>
  <si>
    <t>R767O6</t>
  </si>
  <si>
    <t>D+M tepelně izolační konzoly O6</t>
  </si>
  <si>
    <t>1358462188</t>
  </si>
  <si>
    <t>"O6" 1</t>
  </si>
  <si>
    <t>340</t>
  </si>
  <si>
    <t>R767O8</t>
  </si>
  <si>
    <t>D+M exteriérové žaluze hliníkové 1,8x1,5m</t>
  </si>
  <si>
    <t>-412634480</t>
  </si>
  <si>
    <t>D+M exteriérové žaluzie hliníkové 1,8x1,5, motorické ovládaání, profil Z90</t>
  </si>
  <si>
    <t>"O8" 6</t>
  </si>
  <si>
    <t>341</t>
  </si>
  <si>
    <t>R767O9</t>
  </si>
  <si>
    <t>D+M exteriérové žaluze hliníkové 0,85x2,3m</t>
  </si>
  <si>
    <t>-1854644168</t>
  </si>
  <si>
    <t>D+M exteriérové žaluzie hliníkové 0,85x2,3, motorické ovládaání, profil Z90</t>
  </si>
  <si>
    <t>"O9" 2</t>
  </si>
  <si>
    <t>342</t>
  </si>
  <si>
    <t>R767O10</t>
  </si>
  <si>
    <t>D+M exteriérové žaluze hliníkové 1,0x2,3m</t>
  </si>
  <si>
    <t>-641865332</t>
  </si>
  <si>
    <t>D+M exteriérové žaluzie hliníkové 1,0x2,3, motorické ovládaání, profil Z90</t>
  </si>
  <si>
    <t>"O10" 1</t>
  </si>
  <si>
    <t>343</t>
  </si>
  <si>
    <t>R767O11</t>
  </si>
  <si>
    <t>D+M exteriérové žaluze hliníkové 2,1x1,5m</t>
  </si>
  <si>
    <t>931980701</t>
  </si>
  <si>
    <t>D+M exteriérové žaluzie hliníkové 2,1x1,5, motorické ovládaání, profil Z90</t>
  </si>
  <si>
    <t>"O11" 2</t>
  </si>
  <si>
    <t>344</t>
  </si>
  <si>
    <t>R767O12</t>
  </si>
  <si>
    <t>D+M exteriérové žaluze hliníkové 1,5x1,5m</t>
  </si>
  <si>
    <t>-1610470224</t>
  </si>
  <si>
    <t>D+M exteriérové žaluzie hliníkové 1,5x1,5, motorické ovládaání, profil Z90</t>
  </si>
  <si>
    <t>"O12" 2</t>
  </si>
  <si>
    <t>345</t>
  </si>
  <si>
    <t>R767O13</t>
  </si>
  <si>
    <t>D+M sendvičového podomítkového kastlíku pro exteriérové žaluzie - délka 1,8m</t>
  </si>
  <si>
    <t>1180066178</t>
  </si>
  <si>
    <t>"O13" 4</t>
  </si>
  <si>
    <t>346</t>
  </si>
  <si>
    <t>R767O14</t>
  </si>
  <si>
    <t>D+M sendvičového podomítkového kastlíku pro exteriérové žaluzie - délka 2,65m</t>
  </si>
  <si>
    <t>124676651</t>
  </si>
  <si>
    <t>"O14" 2</t>
  </si>
  <si>
    <t>347</t>
  </si>
  <si>
    <t>R767O15</t>
  </si>
  <si>
    <t>D+M sendvičového podomítkového kastlíku pro exteriérové žaluzie - délka 3,1m</t>
  </si>
  <si>
    <t>1492340746</t>
  </si>
  <si>
    <t>"O15" 1</t>
  </si>
  <si>
    <t>348</t>
  </si>
  <si>
    <t>R767O16</t>
  </si>
  <si>
    <t>D+M sendvičového podomítkového kastlíku pro exteriérové žaluzie - délka 1,5m</t>
  </si>
  <si>
    <t>-972875963</t>
  </si>
  <si>
    <t>"O16" 2</t>
  </si>
  <si>
    <t>349</t>
  </si>
  <si>
    <t>R767O17</t>
  </si>
  <si>
    <t>D+M sendvičového podomítkového kastlíku pro exteriérové žaluzie - délka 2,1m</t>
  </si>
  <si>
    <t>1885795811</t>
  </si>
  <si>
    <t>"O17" 1</t>
  </si>
  <si>
    <t>350</t>
  </si>
  <si>
    <t>R767O20</t>
  </si>
  <si>
    <t>Venkovní kazetová markýza O20</t>
  </si>
  <si>
    <t>-1288194376</t>
  </si>
  <si>
    <t>"O20" 1</t>
  </si>
  <si>
    <t>351</t>
  </si>
  <si>
    <t>R767O21</t>
  </si>
  <si>
    <t>Venkovní kazetová markýza O21</t>
  </si>
  <si>
    <t>-1761316778</t>
  </si>
  <si>
    <t>"O21" 1</t>
  </si>
  <si>
    <t>352</t>
  </si>
  <si>
    <t>R767Z1</t>
  </si>
  <si>
    <t>D+M Zábradlí Z1</t>
  </si>
  <si>
    <t>81995751</t>
  </si>
  <si>
    <t>D.1.1.14 Výpis zámečníckých výrobků</t>
  </si>
  <si>
    <t>"Z1" 1</t>
  </si>
  <si>
    <t>353</t>
  </si>
  <si>
    <t>R767Z2</t>
  </si>
  <si>
    <t>D+M Zábradlí Z2</t>
  </si>
  <si>
    <t>-581524866</t>
  </si>
  <si>
    <t>"Z2" 1</t>
  </si>
  <si>
    <t>354</t>
  </si>
  <si>
    <t>R767Z3</t>
  </si>
  <si>
    <t>D+M Zábradlí Z3</t>
  </si>
  <si>
    <t>282475128</t>
  </si>
  <si>
    <t>"Z3" 1</t>
  </si>
  <si>
    <t>355</t>
  </si>
  <si>
    <t>R767Z4</t>
  </si>
  <si>
    <t>D+M Nerezové madlo Z4</t>
  </si>
  <si>
    <t>-790294475</t>
  </si>
  <si>
    <t>"Z4" 1</t>
  </si>
  <si>
    <t>356</t>
  </si>
  <si>
    <t>R767Z5</t>
  </si>
  <si>
    <t>D+M Nerezové madlo Z5</t>
  </si>
  <si>
    <t>838176492</t>
  </si>
  <si>
    <t>D.1.1.11.04 Výpis zámečníckých výrobků</t>
  </si>
  <si>
    <t>"Z5" 1</t>
  </si>
  <si>
    <t>357</t>
  </si>
  <si>
    <t>R767Z6</t>
  </si>
  <si>
    <t>D+M Zábradlí Z6</t>
  </si>
  <si>
    <t>-501073641</t>
  </si>
  <si>
    <t>"Z6" 1</t>
  </si>
  <si>
    <t>358</t>
  </si>
  <si>
    <t>R767Z7</t>
  </si>
  <si>
    <t>D+M Zábradlí Z7</t>
  </si>
  <si>
    <t>-1207491474</t>
  </si>
  <si>
    <t>"Z7" 1</t>
  </si>
  <si>
    <t>359</t>
  </si>
  <si>
    <t>R76701</t>
  </si>
  <si>
    <t>Montáž a dodávka L profilů 60x40x5 v místě stropních dobetonávek</t>
  </si>
  <si>
    <t>kg</t>
  </si>
  <si>
    <t>45418203</t>
  </si>
  <si>
    <t>"strop nad 1PP-2NP" 386</t>
  </si>
  <si>
    <t>360</t>
  </si>
  <si>
    <t>998767202</t>
  </si>
  <si>
    <t>Přesun hmot procentní pro zámečnické konstrukce v objektech v do 12 m</t>
  </si>
  <si>
    <t>1071321568</t>
  </si>
  <si>
    <t>Přesun hmot pro zámečnické konstrukce stanovený procentní sazbou (%) z ceny vodorovná dopravní vzdálenost do 50 m v objektech výšky přes 6 do 12 m</t>
  </si>
  <si>
    <t>771</t>
  </si>
  <si>
    <t>Podlahy z dlaždic</t>
  </si>
  <si>
    <t>361</t>
  </si>
  <si>
    <t>771274113</t>
  </si>
  <si>
    <t>Montáž obkladů stupnic z dlaždic keramických flexibilní lepidlo š do 300 mm</t>
  </si>
  <si>
    <t>183137035</t>
  </si>
  <si>
    <t>Montáž obkladů schodišť z dlaždic keramických lepených flexibilním lepidlem stupnic hladkých, šířky přes 250 do 300 mm</t>
  </si>
  <si>
    <t>5*0,9+9*1,05+17*1,1+17*1,1</t>
  </si>
  <si>
    <t>362</t>
  </si>
  <si>
    <t>771274232</t>
  </si>
  <si>
    <t>Montáž obkladů podstupnic z dlaždic hladkých keramických flexibilní lepidlo v do 200 mm</t>
  </si>
  <si>
    <t>150365139</t>
  </si>
  <si>
    <t>Montáž obkladů schodišť z dlaždic keramických lepených flexibilním lepidlem podstupnic hladkých, výšky přes 150 do 200 mm</t>
  </si>
  <si>
    <t>363</t>
  </si>
  <si>
    <t>R59702</t>
  </si>
  <si>
    <t>keramická dlažba 30x30x0,9cm - spec v PD</t>
  </si>
  <si>
    <t>-827626763</t>
  </si>
  <si>
    <t>26*1,1 "Přepočtené koeficientem množství</t>
  </si>
  <si>
    <t>364</t>
  </si>
  <si>
    <t>771474133</t>
  </si>
  <si>
    <t>Montáž soklů z dlaždic keramických schodišťových stupňovitých flexibilní lepidlo v do 120 mm</t>
  </si>
  <si>
    <t>-965212512</t>
  </si>
  <si>
    <t>Montáž soklů z dlaždic keramických lepených flexibilním lepidlem schodišťových stupňovitých, výšky přes 90 do 120 mm</t>
  </si>
  <si>
    <t>365</t>
  </si>
  <si>
    <t>771474113</t>
  </si>
  <si>
    <t>Montáž soklů z dlaždic keramických rovných flexibilní lepidlo v do 120 mm</t>
  </si>
  <si>
    <t>794205103</t>
  </si>
  <si>
    <t>Montáž soklů z dlaždic keramických lepených flexibilním lepidlem rovných, výšky přes 90 do 120 mm</t>
  </si>
  <si>
    <t>"1PP" 4,6*2+2,1*2+0,3*2+4,5*2+1,15+1,25+0,4*2+2,2+4,875*2+4,6*2+3,325*2+1,5*2-5*0,8</t>
  </si>
  <si>
    <t>"1NP"10,8+26,2+6,04</t>
  </si>
  <si>
    <t>"2NP" 3,345*2+1,145+1,5*2+1,05*2+1,385*2+0,8*2+0,14*2-0,8-1,2</t>
  </si>
  <si>
    <t>366</t>
  </si>
  <si>
    <t>R59703</t>
  </si>
  <si>
    <t>soklová lišta v. 100mm - spec v PD</t>
  </si>
  <si>
    <t>2078140363</t>
  </si>
  <si>
    <t>soklová lišta v. 100mm</t>
  </si>
  <si>
    <t>159,625*1,1 "Přepočtené koeficientem množství</t>
  </si>
  <si>
    <t>367</t>
  </si>
  <si>
    <t>771551810</t>
  </si>
  <si>
    <t>Demontáž podlah z dlaždic teracových kladených do malty</t>
  </si>
  <si>
    <t>1315990005</t>
  </si>
  <si>
    <t>Demontáž podlah z dlaždic teracových kladených do malty</t>
  </si>
  <si>
    <t>"Terasa" 5,1*3,05</t>
  </si>
  <si>
    <t>"Balkon 2NP" 3,55*1,25</t>
  </si>
  <si>
    <t>368</t>
  </si>
  <si>
    <t>771571810</t>
  </si>
  <si>
    <t>Demontáž podlah z dlaždic keramických kladených do malty</t>
  </si>
  <si>
    <t>-2021808193</t>
  </si>
  <si>
    <t>"S102" 24,21</t>
  </si>
  <si>
    <t>"S103" 9,66</t>
  </si>
  <si>
    <t>"S104" 1,98</t>
  </si>
  <si>
    <t>"S105" 13,14</t>
  </si>
  <si>
    <t>"S109" 1,32</t>
  </si>
  <si>
    <t>"S110" 0,96</t>
  </si>
  <si>
    <t>"S111" 5,15</t>
  </si>
  <si>
    <t>"S201" 24,36</t>
  </si>
  <si>
    <t>"S202" 5,45</t>
  </si>
  <si>
    <t>"S203" 0,96</t>
  </si>
  <si>
    <t>"S204" 1,32</t>
  </si>
  <si>
    <t>"S209" 9,66</t>
  </si>
  <si>
    <t>"S210" 1,98</t>
  </si>
  <si>
    <t>369</t>
  </si>
  <si>
    <t>771574113</t>
  </si>
  <si>
    <t>Montáž podlah keramických hladkých lepených flexibilním lepidlem do 19 ks/m2</t>
  </si>
  <si>
    <t>2019841172</t>
  </si>
  <si>
    <t>Montáž podlah z dlaždic keramických lepených flexibilním lepidlem maloformátových hladkých přes 12 do 19 ks/m2</t>
  </si>
  <si>
    <t>Poznámka k položce:
v koutech těsnící provazce</t>
  </si>
  <si>
    <t>D.1.1.1.1 Půdorys 1PP - nové kce, D.1.1.1.2 Půdorys 1NP - nové kce, D.1.1.1.3 Půdorys 2NP - nové kce, D.1.1.1.4 Podkroví</t>
  </si>
  <si>
    <t>"101 Zádveří" 7,53+0,3*2,34</t>
  </si>
  <si>
    <t>"102 Schodiště" 6,87</t>
  </si>
  <si>
    <t>"108 WC" 1,36+0,14*0,7</t>
  </si>
  <si>
    <t>"109 Koupelna" 6,13</t>
  </si>
  <si>
    <t>"111 Komora" 1,8+0,14*0,8</t>
  </si>
  <si>
    <t>"201 Schodiště" 14,92+0,14*1,2+0,3*0,9</t>
  </si>
  <si>
    <t>"207 Komora" 2,39</t>
  </si>
  <si>
    <t>"208 WC" 1,38+0,14*0,7</t>
  </si>
  <si>
    <t>"209 Koupelna" 5,69</t>
  </si>
  <si>
    <t>"301 Schodiště" 12,77+0,14*(0,7+3*0,8)</t>
  </si>
  <si>
    <t>"302 Koupelna" 4,33</t>
  </si>
  <si>
    <t>"304 Technická místnost" 12,38</t>
  </si>
  <si>
    <t>"305 Skladové prostory" 21,53</t>
  </si>
  <si>
    <t>"001 Sklepní prostor" 19,95+0,14*0,9*2</t>
  </si>
  <si>
    <t>"002 Sklepní prostor" 9,51+0,14*0,9</t>
  </si>
  <si>
    <t>"101 Zádveří" 2,19*1</t>
  </si>
  <si>
    <t>370</t>
  </si>
  <si>
    <t>598935409</t>
  </si>
  <si>
    <t>Skladba_P01+Skladba_P03+Skladba_P05+Skladba_P07</t>
  </si>
  <si>
    <t>158,88*1,1 "Přepočtené koeficientem množství</t>
  </si>
  <si>
    <t>371</t>
  </si>
  <si>
    <t>R59704</t>
  </si>
  <si>
    <t>keramická dlažba 30x30x0,9cm - spec v PD - mrazuvzdorná dlažba</t>
  </si>
  <si>
    <t>-2061263652</t>
  </si>
  <si>
    <t>2,19*1,1 "Přepočtené koeficientem množství</t>
  </si>
  <si>
    <t>372</t>
  </si>
  <si>
    <t>771591111</t>
  </si>
  <si>
    <t>Nátěr penetrační na podlahu</t>
  </si>
  <si>
    <t>-557084699</t>
  </si>
  <si>
    <t>Příprava podkladu před provedením dlažby nátěr penetrační na podlahu</t>
  </si>
  <si>
    <t>Dlažba+Dlažba_schod</t>
  </si>
  <si>
    <t>373</t>
  </si>
  <si>
    <t>776141122</t>
  </si>
  <si>
    <t>Vyrovnání podkladu povlakových podlah stěrkou pevnosti 30 MPa tl 5 mm</t>
  </si>
  <si>
    <t>425581006</t>
  </si>
  <si>
    <t>Příprava podkladu vyrovnání samonivelační stěrkou podlah min.pevnosti 30 MPa, tloušťky přes 3 do 5 mm</t>
  </si>
  <si>
    <t>374</t>
  </si>
  <si>
    <t>R77101</t>
  </si>
  <si>
    <t>D+ M hydroizolační nátěr</t>
  </si>
  <si>
    <t>55988292</t>
  </si>
  <si>
    <t>Jednosložkový dvouvrstvý nátěr. Tloušťka vrstvy dle doporučení výrobce min. 1 kg/m2 suchého nátěru. Počáteční tahová přídržnou min. 0,5 MPa, průsak tlakovou vodou (150 kPa) 0 mm, Schopnost přemostění trhliny za standardních podmínek min. 0,75 mm. Nátěr včetně bandáží, rohů a doplňků.</t>
  </si>
  <si>
    <t>"108 WC" 1,36+0,14*0,7+0,3*(2,21*2+2,775*2)</t>
  </si>
  <si>
    <t>"109 Koupelna" 6,13+0,3*(0,9*2+1,685*2)</t>
  </si>
  <si>
    <t>"208 WC" 1,38+0,14*0,7+0,3*(0,9*2+1,705*2)</t>
  </si>
  <si>
    <t>"209 Koupelna" 5,69+0,3*(2,21*2+2,575*2)</t>
  </si>
  <si>
    <t>"302 Koupelna" 4,33+0,3*(2,21*2+2,05*2)</t>
  </si>
  <si>
    <t>375</t>
  </si>
  <si>
    <t>R77102</t>
  </si>
  <si>
    <t>Oprava povrchu stávajících mazanin - lokální opravy vč. očištění</t>
  </si>
  <si>
    <t>-1652674991</t>
  </si>
  <si>
    <t>Skladba_P03+Skladba_P05+Skladba_P10</t>
  </si>
  <si>
    <t>376</t>
  </si>
  <si>
    <t>R77103</t>
  </si>
  <si>
    <t>D+M ukončovací nerezové lišty</t>
  </si>
  <si>
    <t>542300599</t>
  </si>
  <si>
    <t>Lišta ukončovací oblá nerez, tl dle obkladu</t>
  </si>
  <si>
    <t>Dlažba_sokl+Sokl_schod</t>
  </si>
  <si>
    <t>377</t>
  </si>
  <si>
    <t>998771202</t>
  </si>
  <si>
    <t>Přesun hmot procentní pro podlahy z dlaždic v objektech v do 12 m</t>
  </si>
  <si>
    <t>1971071101</t>
  </si>
  <si>
    <t>Přesun hmot pro podlahy z dlaždic stanovený procentní sazbou (%) z ceny vodorovná dopravní vzdálenost do 50 m v objektech výšky přes 6 do 12 m</t>
  </si>
  <si>
    <t>775</t>
  </si>
  <si>
    <t>Podlahy skládané</t>
  </si>
  <si>
    <t>378</t>
  </si>
  <si>
    <t>775511810</t>
  </si>
  <si>
    <t>Demontáž podlah vlysových přibíjených s lištami přibíjenými</t>
  </si>
  <si>
    <t>-1357424913</t>
  </si>
  <si>
    <t>Demontáž podlah vlysových s lištami přibíjených</t>
  </si>
  <si>
    <t>"S106" 21,68</t>
  </si>
  <si>
    <t>"S108" 15,35</t>
  </si>
  <si>
    <t>"S205" 16,04</t>
  </si>
  <si>
    <t>"S207" 21,68</t>
  </si>
  <si>
    <t>776</t>
  </si>
  <si>
    <t>Podlahy povlakové</t>
  </si>
  <si>
    <t>379</t>
  </si>
  <si>
    <t>776111112</t>
  </si>
  <si>
    <t>Broušení betonového podkladu povlakových podlah</t>
  </si>
  <si>
    <t>-224112935</t>
  </si>
  <si>
    <t>Příprava podkladu broušení podlah nového podkladu betonového</t>
  </si>
  <si>
    <t>380</t>
  </si>
  <si>
    <t>776111311</t>
  </si>
  <si>
    <t>Vysátí podkladu povlakových podlah</t>
  </si>
  <si>
    <t>1655880266</t>
  </si>
  <si>
    <t>Příprava podkladu vysátí podlah</t>
  </si>
  <si>
    <t>200,39*2 "Přepočtené koeficientem množství</t>
  </si>
  <si>
    <t>381</t>
  </si>
  <si>
    <t>776121111</t>
  </si>
  <si>
    <t>Vodou ředitelná penetrace savého podkladu povlakových podlah ředěná v poměru 1:3</t>
  </si>
  <si>
    <t>233155394</t>
  </si>
  <si>
    <t>Příprava podkladu penetrace vodou ředitelná na savý podklad (válečkováním) ředěná v poměru 1:3 podlah</t>
  </si>
  <si>
    <t>382</t>
  </si>
  <si>
    <t>776141112</t>
  </si>
  <si>
    <t>Vyrovnání podkladu povlakových podlah stěrkou pevnosti 20 MPa tl 5 mm</t>
  </si>
  <si>
    <t>697469441</t>
  </si>
  <si>
    <t>Příprava podkladu vyrovnání samonivelační stěrkou podlah min.pevnosti 20 MPa, tloušťky přes 3 do 5 mm</t>
  </si>
  <si>
    <t>383</t>
  </si>
  <si>
    <t>776201812</t>
  </si>
  <si>
    <t>Demontáž lepených povlakových podlah s podložkou ručně</t>
  </si>
  <si>
    <t>1540344061</t>
  </si>
  <si>
    <t>Demontáž povlakových podlahovin lepených ručně s podložkou</t>
  </si>
  <si>
    <t>"S107" 13,26</t>
  </si>
  <si>
    <t>"S206" 12,73</t>
  </si>
  <si>
    <t>"S208" 13,14</t>
  </si>
  <si>
    <t>384</t>
  </si>
  <si>
    <t>776231111</t>
  </si>
  <si>
    <t>Lepení lamel a čtverců z vinylu standardním lepidlem</t>
  </si>
  <si>
    <t>652495891</t>
  </si>
  <si>
    <t>Montáž podlahovin z vinylu lepením lamel nebo čtverců standardním lepidlem</t>
  </si>
  <si>
    <t>D.1.1.1.2 Půdorys 1NP - nové kce, D.1.1.1.3 Půdorys 2NP - nové kce, D.1.1.1.4 Podkroví</t>
  </si>
  <si>
    <t>"105 Pokoj" 16,32+0,3*0,85</t>
  </si>
  <si>
    <t>"106 Pokoj" 3</t>
  </si>
  <si>
    <t>"107 Pokoj" 16,09</t>
  </si>
  <si>
    <t>"103 Chodba" 18,32+0,14*(0,8+0,7)</t>
  </si>
  <si>
    <t>"104 Obývací pokoj + KK" 22,54+0,3*0,9</t>
  </si>
  <si>
    <t>"106 Pokoj" 16,33-3</t>
  </si>
  <si>
    <t>"202 Obývací pokoj + KK" 23,79+0,14*1,2</t>
  </si>
  <si>
    <t>"203 Chodba" 15,05+0,14*(0,7+0,7+0,8*3)</t>
  </si>
  <si>
    <t>"204 Pokoj" 15,86+0,85*0,3</t>
  </si>
  <si>
    <t>"205 Pokoj" 14,8</t>
  </si>
  <si>
    <t>"206 Pokoj" 13,3</t>
  </si>
  <si>
    <t>"303 Kancelář" 26,3</t>
  </si>
  <si>
    <t>385</t>
  </si>
  <si>
    <t>28411051</t>
  </si>
  <si>
    <t>dílce vinylové tl 2,5mm, nášlapná vrstva 0,55mm, úprava PUR, třída zátěže 23/33/42, otlak 0,05mm, R10, třída otěru T, hořlavost Bfl S1, bez ftalátů</t>
  </si>
  <si>
    <t>-1465745081</t>
  </si>
  <si>
    <t>200,39*1,1 "Přepočtené koeficientem množství</t>
  </si>
  <si>
    <t>386</t>
  </si>
  <si>
    <t>776411111</t>
  </si>
  <si>
    <t>Montáž obvodových soklíků výšky do 80 mm</t>
  </si>
  <si>
    <t>-2052503633</t>
  </si>
  <si>
    <t>Montáž soklíků lepením obvodových, výšky do 80 mm</t>
  </si>
  <si>
    <t>"103" (2,2+2,105*2+0,6+1+0,6*2+1,415+1,375*2+4,58+2,53+1,7+1,14+0,57+2,03+2*0,14)-0,7*3-0,8*4-0,9</t>
  </si>
  <si>
    <t>"104" (4,6*2+4,9*2)-0,9-0,8</t>
  </si>
  <si>
    <t>"105" (3,51*2+4,65*2)-0,85-0,8</t>
  </si>
  <si>
    <t>"106" (4,6*2+3,55*2)-0,8</t>
  </si>
  <si>
    <t>"107" (3,46*2+4,65*2)-0,8</t>
  </si>
  <si>
    <t>"204" (4,175*2+3,8*2)-0,8-0,85</t>
  </si>
  <si>
    <t>"205" (3,895*2+3,8*2)-0,8</t>
  </si>
  <si>
    <t>"206" (3,5*2+3,8*2)-0,8</t>
  </si>
  <si>
    <t>"303" (5,843*2+4,5*2)-0,8</t>
  </si>
  <si>
    <t>387</t>
  </si>
  <si>
    <t>R28307</t>
  </si>
  <si>
    <t>Soklik vinylový výšky 50mm v dekoru podlahy včetně tvarovek rohů a koncovek</t>
  </si>
  <si>
    <t>-93804796</t>
  </si>
  <si>
    <t>Soklík vinylový výšky 50mm v dekoru podlahy včetně tvarovek rohů koncovek a lišty - spec v PD</t>
  </si>
  <si>
    <t>145,471*1,02 "Přepočtené koeficientem množství</t>
  </si>
  <si>
    <t>388</t>
  </si>
  <si>
    <t>776421311</t>
  </si>
  <si>
    <t>Montáž přechodových samolepících lišt</t>
  </si>
  <si>
    <t>477996297</t>
  </si>
  <si>
    <t>Montáž lišt přechodových samolepících</t>
  </si>
  <si>
    <t>"1NP" 2*0,7</t>
  </si>
  <si>
    <t>"2NP" 3*0,7</t>
  </si>
  <si>
    <t>"3NP" 0,9</t>
  </si>
  <si>
    <t>389</t>
  </si>
  <si>
    <t>59054100</t>
  </si>
  <si>
    <t>profil přechodový Al s pohyblivým ramenem 8x20mm</t>
  </si>
  <si>
    <t>947184523</t>
  </si>
  <si>
    <t>4,4*1,1 "Přepočtené koeficientem množství</t>
  </si>
  <si>
    <t>390</t>
  </si>
  <si>
    <t>R77601</t>
  </si>
  <si>
    <t>Oprava povrchu stávajících mazanin - lokální opravy</t>
  </si>
  <si>
    <t>264427775</t>
  </si>
  <si>
    <t>Skladba_P04+Skladba_P06</t>
  </si>
  <si>
    <t>391</t>
  </si>
  <si>
    <t>998776202</t>
  </si>
  <si>
    <t>Přesun hmot procentní pro podlahy povlakové v objektech v do 12 m</t>
  </si>
  <si>
    <t>1658722972</t>
  </si>
  <si>
    <t>Přesun hmot pro podlahy povlakové stanovený procentní sazbou (%) z ceny vodorovná dopravní vzdálenost do 50 m v objektech výšky přes 6 do 12 m</t>
  </si>
  <si>
    <t>781</t>
  </si>
  <si>
    <t>Dokončovací práce - obklady</t>
  </si>
  <si>
    <t>781474112</t>
  </si>
  <si>
    <t>Montáž obkladů vnitřních keramických hladkých do 12 ks/m2 lepených flexibilním lepidlem</t>
  </si>
  <si>
    <t>432813061</t>
  </si>
  <si>
    <t>Montáž obkladů vnitřních stěn z dlaždic keramických lepených flexibilním lepidlem maloformátových hladkých přes 9 do 12 ks/m2</t>
  </si>
  <si>
    <t>Poznámka k položce:
Spárovací hmota s obsahem biocidů typu CG2WA.</t>
  </si>
  <si>
    <t>"108"(2,1)*(0,9*2+1,685*2)-0,7*1,97+1*0,75</t>
  </si>
  <si>
    <t>"109" (2,1)*(2,21*2+2,774*2)-0,7*1,97-0,86*(2,1-1,5)</t>
  </si>
  <si>
    <t>"208" (2,1)*(1,705*2+0,9*2)-0,7*1,97+1*0,75</t>
  </si>
  <si>
    <t>"209" (2,1)*(2,21*2+2,575*2)-0,7*1,97-0,86*(2,1-1,5)</t>
  </si>
  <si>
    <t>"302" (2,1)*(2,21*2+2,05*2)-0,7*1,97+1*0,75</t>
  </si>
  <si>
    <t>393</t>
  </si>
  <si>
    <t>R59701</t>
  </si>
  <si>
    <t>keramický obklad 300x600mm - spec v PD</t>
  </si>
  <si>
    <t>104583871</t>
  </si>
  <si>
    <t>keramický obklad 300x600mm</t>
  </si>
  <si>
    <t>Poznámka k položce:
matné reliéfní s přeglazovanou hranou rozměr cca 300/600 mm tl. min. 6,5 mm</t>
  </si>
  <si>
    <t>75,043*1,1 "Přepočtené koeficientem množství</t>
  </si>
  <si>
    <t>394</t>
  </si>
  <si>
    <t>781479191</t>
  </si>
  <si>
    <t>Příplatek k montáži obkladů vnitřních keramických hladkých za plochu do 10 m2</t>
  </si>
  <si>
    <t>-854343314</t>
  </si>
  <si>
    <t>Montáž obkladů vnitřních stěn z dlaždic keramických Příplatek k cenám za plochu do 10 m2 jednotlivě</t>
  </si>
  <si>
    <t>"108"(2,1)*(0,9*2+1,685*2)-0,7*1,97</t>
  </si>
  <si>
    <t>"208" (2,1)*(1,705*2+0,9*2)-0,7*1,97</t>
  </si>
  <si>
    <t>395</t>
  </si>
  <si>
    <t>R78101</t>
  </si>
  <si>
    <t>271693641</t>
  </si>
  <si>
    <t>"109" (2,1)*(1,5+2,775)</t>
  </si>
  <si>
    <t>"209" (2,1)*(1,5+2,575)</t>
  </si>
  <si>
    <t>"302" (2,1)*(2,21+1,5)</t>
  </si>
  <si>
    <t>396</t>
  </si>
  <si>
    <t>R78102</t>
  </si>
  <si>
    <t>1519292934</t>
  </si>
  <si>
    <t>PD: D.1.1.01.01 Technická zpráva, Výkresy: D.1.1.01.03</t>
  </si>
  <si>
    <t>"108"(0,9*2+1,685*2)+0,8+2,02*2</t>
  </si>
  <si>
    <t>"109" (2,21*2+2,774*2)+0,8+2,02*2</t>
  </si>
  <si>
    <t>"208" (1,705*2+0,9*2)+0,8+2,02*2</t>
  </si>
  <si>
    <t>"209" (2,21*2+2,575*2)+0,8+2,02*2</t>
  </si>
  <si>
    <t>"302" (2,21*2+2,05*2)+0,8+2,02*2</t>
  </si>
  <si>
    <t>397</t>
  </si>
  <si>
    <t>998781202</t>
  </si>
  <si>
    <t>Přesun hmot procentní pro obklady keramické v objektech v do 12 m</t>
  </si>
  <si>
    <t>-2143749478</t>
  </si>
  <si>
    <t>Přesun hmot pro obklady keramické stanovený procentní sazbou (%) z ceny vodorovná dopravní vzdálenost do 50 m v objektech výšky přes 6 do 12 m</t>
  </si>
  <si>
    <t>784</t>
  </si>
  <si>
    <t>Dokončovací práce - malby a tapety</t>
  </si>
  <si>
    <t>398</t>
  </si>
  <si>
    <t>784111001</t>
  </si>
  <si>
    <t>Oprášení (ometení ) podkladu v místnostech výšky do 3,80 m</t>
  </si>
  <si>
    <t>1350208462</t>
  </si>
  <si>
    <t>Oprášení (ometení) podkladu v místnostech výšky do 3,80 m</t>
  </si>
  <si>
    <t>399</t>
  </si>
  <si>
    <t>784111007</t>
  </si>
  <si>
    <t>Oprášení (ometení ) podkladu na schodišti o výšce podlaží do 3,80 m</t>
  </si>
  <si>
    <t>558828535</t>
  </si>
  <si>
    <t>Oprášení (ometení) podkladu na schodišti o výšce podlaží přes 3,80 do 5,00 m</t>
  </si>
  <si>
    <t>400</t>
  </si>
  <si>
    <t>784171101</t>
  </si>
  <si>
    <t>Zakrytí vnitřních podlah včetně pozdějšího odkrytí</t>
  </si>
  <si>
    <t>734386797</t>
  </si>
  <si>
    <t>Zakrytí nemalovaných ploch (materiál ve specifikaci) včetně pozdějšího odkrytí podlah</t>
  </si>
  <si>
    <t>401</t>
  </si>
  <si>
    <t>58124844</t>
  </si>
  <si>
    <t>fólie pro malířské potřeby zakrývací tl 25µ 4x5m</t>
  </si>
  <si>
    <t>368682432</t>
  </si>
  <si>
    <t>377,68*1,15 "Přepočtené koeficientem množství</t>
  </si>
  <si>
    <t>402</t>
  </si>
  <si>
    <t>784181121</t>
  </si>
  <si>
    <t>Hloubková jednonásobná penetrace podkladu v místnostech výšky do 3,80 m</t>
  </si>
  <si>
    <t>874112556</t>
  </si>
  <si>
    <t>Penetrace podkladu jednonásobná hloubková v místnostech výšky do 3,80 m</t>
  </si>
  <si>
    <t>403</t>
  </si>
  <si>
    <t>784181127</t>
  </si>
  <si>
    <t>Hloubková jednonásobná penetrace podkladu na schodišti o výšce podlaží do 3,80 m</t>
  </si>
  <si>
    <t>-1937691194</t>
  </si>
  <si>
    <t>Penetrace podkladu jednonásobná hloubková na schodišti o výšce podlaží do 3,80 m</t>
  </si>
  <si>
    <t>404</t>
  </si>
  <si>
    <t>784221101</t>
  </si>
  <si>
    <t>Dvojnásobné bílé malby ze směsí za sucha dobře otěruvzdorných v místnostech do 3,80 m</t>
  </si>
  <si>
    <t>-2135810039</t>
  </si>
  <si>
    <t>Malby z malířských směsí otěruvzdorných za sucha dvojnásobné, bílé za sucha otěruvzdorné dobře v místnostech výšky do 3,80 m</t>
  </si>
  <si>
    <t>Om_strop+Omítka_vnitrni+Sanace+Podhled</t>
  </si>
  <si>
    <t>405</t>
  </si>
  <si>
    <t>784221107</t>
  </si>
  <si>
    <t>Dvojnásobné bílé malby ze směsí za sucha dobře otěruvzdorných na schodišti do 3,80 m</t>
  </si>
  <si>
    <t>620821760</t>
  </si>
  <si>
    <t>Malby z malířských směsí otěruvzdorných za sucha dvojnásobné, bílé za sucha otěruvzdorné dobře na schodišti o výšce podlaží do 3,80 m</t>
  </si>
  <si>
    <t>406</t>
  </si>
  <si>
    <t>784221141</t>
  </si>
  <si>
    <t>Příplatek k cenám 2x maleb za sucha otěruvzdorných za barevnou malbu tónovanou tónovacími přípravky</t>
  </si>
  <si>
    <t>1865328609</t>
  </si>
  <si>
    <t>Malby z malířských směsí otěruvzdorných za sucha Příplatek k cenám dvojnásobných maleb za provádění barevné malby tónované tónovacími přípravky</t>
  </si>
  <si>
    <t>Malby+Malby2</t>
  </si>
  <si>
    <t>HZS</t>
  </si>
  <si>
    <t>Hodinové zúčtovací sazby</t>
  </si>
  <si>
    <t>407</t>
  </si>
  <si>
    <t>HZS2491</t>
  </si>
  <si>
    <t>Hodinová zúčtovací sazba dělník zednických výpomocí</t>
  </si>
  <si>
    <t>hod</t>
  </si>
  <si>
    <t>512</t>
  </si>
  <si>
    <t>-1298092954</t>
  </si>
  <si>
    <t>Hodinové zúčtovací sazby profesí PSV zednické výpomoci a pomocné práce PSV dělník zednických výpomocí</t>
  </si>
  <si>
    <t>D.1.1.03 - Vytápění</t>
  </si>
  <si>
    <t xml:space="preserve">    713 - Izolace tepelné   </t>
  </si>
  <si>
    <t xml:space="preserve">    731 - Ústřední vytápění - kotelny   </t>
  </si>
  <si>
    <t xml:space="preserve">    732 - Ústřední vytápění - strojovny   </t>
  </si>
  <si>
    <t xml:space="preserve">    733 - Ústřední vytápění - rozvodné potrubí   </t>
  </si>
  <si>
    <t xml:space="preserve">    734 - Ústřední topení, armatury   </t>
  </si>
  <si>
    <t xml:space="preserve">    735 - Ústřední vytápění - otopná tělesa   </t>
  </si>
  <si>
    <t xml:space="preserve">Izolace tepelné   </t>
  </si>
  <si>
    <t>713463131</t>
  </si>
  <si>
    <t>Montáž izolace tepelné potrubí potrubními pouzdry bez úpravy slepenými 1x tl izolace do 25 mm</t>
  </si>
  <si>
    <t>1961314090</t>
  </si>
  <si>
    <t>Montáž izolace tepelné potrubí a ohybů tvarovkami nebo deskami potrubními pouzdry bez povrchové úpravy (izolační materiál ve specifikaci) přilepenými v příčných a podélných spojích izolace potrubí jednovrstvá, tloušťky izolace do 25 mm</t>
  </si>
  <si>
    <t>28377101</t>
  </si>
  <si>
    <t>pouzdro izolační potrubní z pěnového polyetylenu 18/9mm</t>
  </si>
  <si>
    <t>-43324293</t>
  </si>
  <si>
    <t>28377104</t>
  </si>
  <si>
    <t>pouzdro izolační potrubní z pěnového polyetylenu 22/13mm</t>
  </si>
  <si>
    <t>372675659</t>
  </si>
  <si>
    <t>28377045</t>
  </si>
  <si>
    <t>pouzdro izolační potrubní z pěnového polyetylenu 22/20mm</t>
  </si>
  <si>
    <t>286608915</t>
  </si>
  <si>
    <t>28377112</t>
  </si>
  <si>
    <t>pouzdro izolační potrubní z pěnového polyetylenu 28/13mm</t>
  </si>
  <si>
    <t>-1670980600</t>
  </si>
  <si>
    <t>28377130</t>
  </si>
  <si>
    <t>spona na izolaci pod podlahové krytiny z pěnového PE</t>
  </si>
  <si>
    <t>911639239</t>
  </si>
  <si>
    <t>283771350</t>
  </si>
  <si>
    <t>páska samolepící na návlekovou izolaci po 20 m</t>
  </si>
  <si>
    <t>1945165956</t>
  </si>
  <si>
    <t>998713101</t>
  </si>
  <si>
    <t>Přesun hmot tonážní pro izolace tepelné v objektech v do 6 m</t>
  </si>
  <si>
    <t>1246422530</t>
  </si>
  <si>
    <t>Přesun hmot pro izolace tepelné stanovený z hmotnosti přesunovaného materiálu vodorovná dopravní vzdálenost do 50 m v objektech výšky do 6 m</t>
  </si>
  <si>
    <t>998713193</t>
  </si>
  <si>
    <t>Příplatek k přesunu hmot tonážní 713 za zvětšený přesun do 500 m</t>
  </si>
  <si>
    <t>-459469360</t>
  </si>
  <si>
    <t>Přesun hmot pro izolace tepelné stanovený z hmotnosti přesunovaného materiálu Příplatek k cenám za zvětšený přesun přes vymezenou největší dopravní vzdálenost do 500 m</t>
  </si>
  <si>
    <t>731</t>
  </si>
  <si>
    <t xml:space="preserve">Ústřední vytápění - kotelny   </t>
  </si>
  <si>
    <t>731242142</t>
  </si>
  <si>
    <t>Montáž kotle ocelového nástěnného na plyn kondenzačního provedení turbo do 28 kW s ohřevem TeV vč. připojení na straně kondenzátu a na straně plynu</t>
  </si>
  <si>
    <t>-202039378</t>
  </si>
  <si>
    <t>731XK101</t>
  </si>
  <si>
    <t>Montáž odkouření nástěnného kotle</t>
  </si>
  <si>
    <t>-1171429310</t>
  </si>
  <si>
    <t>731XK102</t>
  </si>
  <si>
    <t>Tlaková a provozní zkouška odkouření</t>
  </si>
  <si>
    <t>2076457830</t>
  </si>
  <si>
    <t>731XK103</t>
  </si>
  <si>
    <t>Montáž regulace vč. seřízení a použitého materiálu</t>
  </si>
  <si>
    <t>-457099667</t>
  </si>
  <si>
    <t>731XK104</t>
  </si>
  <si>
    <t>Uvedení do provozu plynového kotle vč. vstupní revize</t>
  </si>
  <si>
    <t>-916308703</t>
  </si>
  <si>
    <t>731XKOT01</t>
  </si>
  <si>
    <t>Nástěnný plynový kondenzační kotel Q=19kW - 6,5-19,0kW se zásobníkem pro ohřev TeV 150l a čidlem venkovní teploty pro ekvitermní regulaci</t>
  </si>
  <si>
    <t>-521162946</t>
  </si>
  <si>
    <t>Poznámka k položce:
Topné plochy z nerezové ušlechtilé oceli, modulovaný válcový hořák, ventilátor spalovacího vzduchu s regulovatelnými otáčkami, digitální regulace kotlového okruhu.</t>
  </si>
  <si>
    <t>731XKOT02</t>
  </si>
  <si>
    <t>Stavební koncentrický systém odtahu spalin a přívodu spalovacího vzduchu - průchodka střechou DN60/100</t>
  </si>
  <si>
    <t>425961459</t>
  </si>
  <si>
    <t>731XKOT03</t>
  </si>
  <si>
    <t>Stavební koncentrický systém odtahu spalin a přívodu spalovacího vzduchu - nadstřešní prodloužení délky 0,5m DN60/100</t>
  </si>
  <si>
    <t>1716525966</t>
  </si>
  <si>
    <t>731XKOT04</t>
  </si>
  <si>
    <t>Stavební koncentrický systém odtahu spalin a přívodu spalovacího vzduchu - revizní kus přímý DN60/100</t>
  </si>
  <si>
    <t>-91354967</t>
  </si>
  <si>
    <t>731XKOT05</t>
  </si>
  <si>
    <t>Stavební koncentrický systém odtahu spalin a přívodu spalovacího vzduchu - trubka 1,0m dlouhá DN60/100</t>
  </si>
  <si>
    <t>-1530680798</t>
  </si>
  <si>
    <t>731XKOT06</t>
  </si>
  <si>
    <t>Stavební koncentrický systém odtahu spalin a přívodu spalovacího vzduchu - upevňovací třmen</t>
  </si>
  <si>
    <t>-720690461</t>
  </si>
  <si>
    <t>733PX103</t>
  </si>
  <si>
    <t>Protipožární pěna těsnění prostupů požárních dělících konstrukcí</t>
  </si>
  <si>
    <t>-1910796005</t>
  </si>
  <si>
    <t>998731101</t>
  </si>
  <si>
    <t>Přesun hmot tonážní pro kotelny v objektech v do 6 m</t>
  </si>
  <si>
    <t>77727910</t>
  </si>
  <si>
    <t>Přesun hmot pro kotelny stanovený z hmotnosti přesunovaného materiálu vodorovná dopravní vzdálenost do 50 m v objektech výšky do 6 m</t>
  </si>
  <si>
    <t>998731193</t>
  </si>
  <si>
    <t>Příplatek k přesunu hmot tonážní 731 za zvětšený přesun do 500 m</t>
  </si>
  <si>
    <t>1514061531</t>
  </si>
  <si>
    <t>Přesun hmot pro kotelny stanovený z hmotnosti přesunovaného materiálu Příplatek k cenám za zvětšený přesun přes vymezenou největší dopravní vzdálenost do 500 m</t>
  </si>
  <si>
    <t>732</t>
  </si>
  <si>
    <t xml:space="preserve">Ústřední vytápění - strojovny   </t>
  </si>
  <si>
    <t>732331612</t>
  </si>
  <si>
    <t>Nádoba tlaková expanzní s membránou závitové připojení PN 0,6 o objemu 12 l</t>
  </si>
  <si>
    <t>-1677180999</t>
  </si>
  <si>
    <t>Nádoba tlaková expanzní s membránou závitové připojení PN 0,6 o objemu 18 litrů</t>
  </si>
  <si>
    <t>998732101</t>
  </si>
  <si>
    <t>Přesun hmot tonážní pro strojovny v objektech v do 6 m</t>
  </si>
  <si>
    <t>-205790214</t>
  </si>
  <si>
    <t>Přesun hmot pro strojovny stanovený z hmotnosti přesunovaného materiálu vodorovná dopravní vzdálenost do 50 m v objektech výšky do 6 m</t>
  </si>
  <si>
    <t>998732193</t>
  </si>
  <si>
    <t>Příplatek k přesunu hmot tonážní 732 za zvětšený přesun do 500 m</t>
  </si>
  <si>
    <t>-1782121660</t>
  </si>
  <si>
    <t>Přesun hmot pro strojovny stanovený z hmotnosti přesunovaného materiálu Příplatek k cenám za zvětšený přesun přes vymezenou největší dopravní vzdálenost do 500 m</t>
  </si>
  <si>
    <t>733</t>
  </si>
  <si>
    <t xml:space="preserve">Ústřední vytápění - rozvodné potrubí   </t>
  </si>
  <si>
    <t>733222104</t>
  </si>
  <si>
    <t>Potrubí měděné polotvrdé spojované měkkým pájením D 22x1</t>
  </si>
  <si>
    <t>-1849465926</t>
  </si>
  <si>
    <t>Potrubí z trubek měděných polotvrdých spojovaných měkkým pájením Ø 22/1,0</t>
  </si>
  <si>
    <t>733224224</t>
  </si>
  <si>
    <t>Příplatek k potrubí měděnému za zhotovení přípojky z trubek měděných D 22x1</t>
  </si>
  <si>
    <t>1673932931</t>
  </si>
  <si>
    <t>Potrubí z trubek měděných Příplatek k cenám za zhotovení přípojky z trubek měděných Ø 22/1</t>
  </si>
  <si>
    <t>733291101</t>
  </si>
  <si>
    <t>Zkouška těsnosti potrubí měděné do D 35x1,5</t>
  </si>
  <si>
    <t>231471029</t>
  </si>
  <si>
    <t>Zkoušky těsnosti potrubí z trubek měděných Ø do 35/1,5</t>
  </si>
  <si>
    <t>733322211</t>
  </si>
  <si>
    <t>Potrubí plastové z PE-X spojované kovovou objímkou D 16x2,2</t>
  </si>
  <si>
    <t>956827023</t>
  </si>
  <si>
    <t>Potrubí z trubek plastových ze zesíťovaného polyethylenu PE – X spojovaných mechanicky násuvnou objímkou kovovou běžné Ø 16/2,2</t>
  </si>
  <si>
    <t>733322212</t>
  </si>
  <si>
    <t>Potrubí plastové z PE-X spojované kovovou objímkou D 20x2,8</t>
  </si>
  <si>
    <t>883652429</t>
  </si>
  <si>
    <t>Potrubí z trubek plastových ze zesíťovaného polyethylenu PE – X spojovaných mechanicky násuvnou objímkou kovovou běžné Ø 20/2,8</t>
  </si>
  <si>
    <t>733322213</t>
  </si>
  <si>
    <t>Potrubí plastové z PE-X spojované kovovou objímkou D 25x3,5</t>
  </si>
  <si>
    <t>1299220507</t>
  </si>
  <si>
    <t>Potrubí z trubek plastových ze zesíťovaného polyethylenu PE – X spojovaných mechanicky násuvnou objímkou kovovou běžné Ø 25/3,5</t>
  </si>
  <si>
    <t>733391101</t>
  </si>
  <si>
    <t>Zkouška těsnosti potrubí plastové do D 32x3,0</t>
  </si>
  <si>
    <t>1362971561</t>
  </si>
  <si>
    <t>Zkoušky těsnosti potrubí z trubek plastových Ø do 32/3,0</t>
  </si>
  <si>
    <t>733PX101</t>
  </si>
  <si>
    <t>Topná zkouška, dilatační zkouška a uvedení systému do provozu</t>
  </si>
  <si>
    <t>h</t>
  </si>
  <si>
    <t>-1924124151</t>
  </si>
  <si>
    <t>733PX102</t>
  </si>
  <si>
    <t>Stavební přípomoci a ostatní pomocné práce</t>
  </si>
  <si>
    <t>7655646</t>
  </si>
  <si>
    <t>998733101</t>
  </si>
  <si>
    <t>Přesun hmot tonážní pro rozvody potrubí v objektech v do 6 m</t>
  </si>
  <si>
    <t>1149798519</t>
  </si>
  <si>
    <t>Přesun hmot pro rozvody potrubí stanovený z hmotnosti přesunovaného materiálu vodorovná dopravní vzdálenost do 50 m v objektech výšky do 6 m</t>
  </si>
  <si>
    <t>998733193</t>
  </si>
  <si>
    <t>Příplatek k přesunu hmot tonážní 733 za zvětšený přesun do 500 m</t>
  </si>
  <si>
    <t>-1469338503</t>
  </si>
  <si>
    <t>Přesun hmot pro rozvody potrubí stanovený z hmotnosti přesunovaného materiálu Příplatek k cenám za zvětšený přesun přes vymezenou největší dopravní vzdálenost do 500 m</t>
  </si>
  <si>
    <t>734</t>
  </si>
  <si>
    <t xml:space="preserve">Ústřední topení, armatury   </t>
  </si>
  <si>
    <t>734211120</t>
  </si>
  <si>
    <t>Ventil závitový odvzdušňovací G 1/2 PN 14 do 120°C automatický</t>
  </si>
  <si>
    <t>1460436008</t>
  </si>
  <si>
    <t>Ventily odvzdušňovací závitové automatické PN 14 do 120°C G 1/2</t>
  </si>
  <si>
    <t>734291123</t>
  </si>
  <si>
    <t>Kohout plnící a vypouštěcí G 1/2 PN 10 do 90°C závitový</t>
  </si>
  <si>
    <t>-1650205347</t>
  </si>
  <si>
    <t>Ostatní armatury kohouty plnicí a vypouštěcí PN 10 do 90°C G 1/2</t>
  </si>
  <si>
    <t>734291241</t>
  </si>
  <si>
    <t>Filtr závitový přímý G 3/8 PN 16 do 130°C s vnitřními závity</t>
  </si>
  <si>
    <t>-593016050</t>
  </si>
  <si>
    <t>Ostatní armatury filtry závitové PN 16 do 130°C přímé s vnitřními závity G 3/8</t>
  </si>
  <si>
    <t>734292773</t>
  </si>
  <si>
    <t>Kohout kulový přímý G 3/4 PN 42 do 185°C plnoprůtokový s koulí DADO vnitřní závit</t>
  </si>
  <si>
    <t>-16178895</t>
  </si>
  <si>
    <t>Ostatní armatury kulové kohouty PN 42 do 185°C plnoprůtokové vnitřní závit G 3/4</t>
  </si>
  <si>
    <t>734ARX101</t>
  </si>
  <si>
    <t>H šroubení uzavírací s vypouštěním pro otopná tělesa se spodním připojením 1/2" rohové</t>
  </si>
  <si>
    <t>-1446556385</t>
  </si>
  <si>
    <t>734ARX102</t>
  </si>
  <si>
    <t>Svěrné šroubení pro plastové trubky PE-Xa 17*2</t>
  </si>
  <si>
    <t>-1675601271</t>
  </si>
  <si>
    <t>734ARX103</t>
  </si>
  <si>
    <t>Termostatická hlavice otopných těles s regulačním rozsahem 6°C - 28°C</t>
  </si>
  <si>
    <t>702300614</t>
  </si>
  <si>
    <t>734ARX0101</t>
  </si>
  <si>
    <t>Radiátorový ventil termostatický pro koupelnová tělesa 1/2" rohový s přednastavením</t>
  </si>
  <si>
    <t>801183265</t>
  </si>
  <si>
    <t>ARX104</t>
  </si>
  <si>
    <t>Radiátorové šroubení uzavírací a regulační pro koupelnová tělesa 1/2" rohové s vypouštěním</t>
  </si>
  <si>
    <t>-862856112</t>
  </si>
  <si>
    <t>734ARX0205</t>
  </si>
  <si>
    <t>Ultrazvukový měřič spotřeby tepla Qp = 0,6m3/h L=110mm G 3/4" vč. montáže a teplotních čidel</t>
  </si>
  <si>
    <t>1700453234</t>
  </si>
  <si>
    <t>734ARX0206</t>
  </si>
  <si>
    <t>Ultrazvukový měřič spotřeby tepla Qp = 1,5m3/h L=110mm G 3/4" vč. montáže a teplotních čidel</t>
  </si>
  <si>
    <t>-1084119454</t>
  </si>
  <si>
    <t>734ENX101</t>
  </si>
  <si>
    <t>Kulový kohout se zajištěním a vypouštěním pro expanzní nádoby 3/4"</t>
  </si>
  <si>
    <t>820570556</t>
  </si>
  <si>
    <t>734ARX0202</t>
  </si>
  <si>
    <t>Dvoucestný zónový ventil s připojovacím šroubením 3/4"</t>
  </si>
  <si>
    <t>-658756165</t>
  </si>
  <si>
    <t>734ARX0203</t>
  </si>
  <si>
    <t>Termoelektrická hlavice k ovládání zónového ventilu, bez proudu zavřena 230V</t>
  </si>
  <si>
    <t>1737759985</t>
  </si>
  <si>
    <t>734ARX0204</t>
  </si>
  <si>
    <t>Prostorový termostat s týdenním režimem vytápění digitální</t>
  </si>
  <si>
    <t>1859640179</t>
  </si>
  <si>
    <t>Montáž a uvedení do provozu autonomní patrové regulace vč. použitého materiálu</t>
  </si>
  <si>
    <t>784046572</t>
  </si>
  <si>
    <t>998734101</t>
  </si>
  <si>
    <t>Přesun hmot tonážní pro armatury v objektech v do 6 m</t>
  </si>
  <si>
    <t>-177366752</t>
  </si>
  <si>
    <t>Přesun hmot pro armatury stanovený z hmotnosti přesunovaného materiálu vodorovná dopravní vzdálenost do 50 m v objektech výšky do 6 m</t>
  </si>
  <si>
    <t>998734193</t>
  </si>
  <si>
    <t>Příplatek k přesunu hmot tonážní 734 za zvětšený přesun do 500 m</t>
  </si>
  <si>
    <t>330157491</t>
  </si>
  <si>
    <t>Přesun hmot pro armatury stanovený z hmotnosti přesunovaného materiálu Příplatek k cenám za zvětšený přesun přes vymezenou největší dopravní vzdálenost do 500 m</t>
  </si>
  <si>
    <t>735</t>
  </si>
  <si>
    <t xml:space="preserve">Ústřední vytápění - otopná tělesa   </t>
  </si>
  <si>
    <t>735000912</t>
  </si>
  <si>
    <t>Vyregulování ventilu nebo kohoutu dvojregulačního s termostatickým ovládáním</t>
  </si>
  <si>
    <t>-355653984</t>
  </si>
  <si>
    <t>Regulace otopného systému při opravách vyregulování dvojregulačních ventilů a kohoutů s termostatickým ovládáním</t>
  </si>
  <si>
    <t>735159210</t>
  </si>
  <si>
    <t>Montáž otopných těles panelových dvouřadých délky do 1140 mm</t>
  </si>
  <si>
    <t>1406818366</t>
  </si>
  <si>
    <t>Montáž otopných těles panelových dvouřadých, stavební délky do 1140 mm</t>
  </si>
  <si>
    <t>735159220</t>
  </si>
  <si>
    <t>Montáž otopných těles panelových dvouřadých délky do 1500 mm</t>
  </si>
  <si>
    <t>854811315</t>
  </si>
  <si>
    <t>Montáž otopných těles panelových dvouřadých, stavební délky přes 1140 do 1500 mm</t>
  </si>
  <si>
    <t>735159230</t>
  </si>
  <si>
    <t>Montáž otopných těles panelových dvouřadých délky do 1980 mm</t>
  </si>
  <si>
    <t>-949669845</t>
  </si>
  <si>
    <t>Montáž otopných těles panelových dvouřadých, stavební délky přes 1500 do 1980 mm</t>
  </si>
  <si>
    <t>735159240</t>
  </si>
  <si>
    <t>Montáž otopných těles panelových dvouřadých délky do 2820 mm</t>
  </si>
  <si>
    <t>1212073514</t>
  </si>
  <si>
    <t>Montáž otopných těles panelových dvouřadých, stavební délky přes 1980 do 2820 mm</t>
  </si>
  <si>
    <t>735159310</t>
  </si>
  <si>
    <t>Montáž otopných těles panelových třířadých délky do 1140 mm</t>
  </si>
  <si>
    <t>-609272389</t>
  </si>
  <si>
    <t>Montáž otopných těles panelových třířadých, stavební délky do 1140 mm</t>
  </si>
  <si>
    <t>735XOT010</t>
  </si>
  <si>
    <t>ocelové deskové těleso s pravým spodním připojením, zabzdovaným vnitřním propojovacím rozvodem, ventilovou vložkou, profilovanou čelní plochou typ22 V600 L400 mm</t>
  </si>
  <si>
    <t>-2003716607</t>
  </si>
  <si>
    <t>735XOT011</t>
  </si>
  <si>
    <t>ocelové deskové těleso s pravým spodním připojením, zabzdovaným vnitřním propojovacím rozvodem, ventilovou vložkou, profilovanou čelní plochou typ22 V600 L600 mm</t>
  </si>
  <si>
    <t>1766403202</t>
  </si>
  <si>
    <t>735XOT012</t>
  </si>
  <si>
    <t>ocelové deskové těleso s pravým spodním připojením, zabzdovaným vnitřním propojovacím rozvodem, ventilovou vložkou, profilovanou čelní plochou typ22 V600 L1200 mm</t>
  </si>
  <si>
    <t>-1234269671</t>
  </si>
  <si>
    <t>735XOT013</t>
  </si>
  <si>
    <t>ocelové deskové těleso s pravým spodním připojením, zabzdovaným vnitřním propojovacím rozvodem, ventilovou vložkou, profilovanou čelní plochou typ22 V600 L1600 mm</t>
  </si>
  <si>
    <t>-679099918</t>
  </si>
  <si>
    <t>735XOT014</t>
  </si>
  <si>
    <t>ocelové deskové těleso s pravým spodním připojením, zabzdovaným vnitřním propojovacím rozvodem, ventilovou vložkou, profilovanou čelní plochou typ22 V600 L1800 mm</t>
  </si>
  <si>
    <t>-2067302987</t>
  </si>
  <si>
    <t>735XOT015</t>
  </si>
  <si>
    <t>ocelové deskové těleso s pravým spodním připojením, zabzdovaným vnitřním propojovacím rozvodem, ventilovou vložkou, profilovanou čelní plochou typ22 V600 L2000 mm</t>
  </si>
  <si>
    <t>-2091377567</t>
  </si>
  <si>
    <t>735XOT016</t>
  </si>
  <si>
    <t>ocelové deskové těleso s pravým spodním připojením, zabzdovaným vnitřním propojovacím rozvodem, ventilovou vložkou, profilovanou čelní plochou typ33 V900 L600 mm</t>
  </si>
  <si>
    <t>1727498783</t>
  </si>
  <si>
    <t>735XOT017</t>
  </si>
  <si>
    <t>ocelové deskové těleso s pravým spodním připojením, zabzdovaným vnitřním propojovacím rozvodem, ventilovou vložkou, profilovanou čelní plochou typ33 V900 L1000 mm</t>
  </si>
  <si>
    <t>1878866170</t>
  </si>
  <si>
    <t>735164522</t>
  </si>
  <si>
    <t>Montáž otopného tělesa trubkového na stěny výšky tělesa přes 1340 mm</t>
  </si>
  <si>
    <t>-1870519690</t>
  </si>
  <si>
    <t>Otopná tělesa trubková montáž těles na stěnu výšky tělesa přes 1340 mm</t>
  </si>
  <si>
    <t>735XOT0100</t>
  </si>
  <si>
    <t>otopné těleso trubkové koupelnové se spodním středovým připojením V1820 Š750 a zvětšenou výhřevnou plochou</t>
  </si>
  <si>
    <t>-1432478914</t>
  </si>
  <si>
    <t>735XOT0101</t>
  </si>
  <si>
    <t>Elektrické topné těleso s integrovaným regulátorem teploty pro koupelnové těleso šířky 750 - Qel=1200W / 230V</t>
  </si>
  <si>
    <t>1455616139</t>
  </si>
  <si>
    <t>735191905</t>
  </si>
  <si>
    <t>Odvzdušnění otopných těles</t>
  </si>
  <si>
    <t>1289134896</t>
  </si>
  <si>
    <t>Ostatní opravy otopných těles odvzdušnění tělesa</t>
  </si>
  <si>
    <t>735191910</t>
  </si>
  <si>
    <t>Napuštění vody do otopných těles</t>
  </si>
  <si>
    <t>243297752</t>
  </si>
  <si>
    <t>Ostatní opravy otopných těles napuštění vody do otopného systému včetně potrubí (bez kotle a ohříváků) otopných těles</t>
  </si>
  <si>
    <t>998735101</t>
  </si>
  <si>
    <t>Přesun hmot tonážní pro otopná tělesa v objektech v do 6 m</t>
  </si>
  <si>
    <t>2068997376</t>
  </si>
  <si>
    <t>Přesun hmot pro otopná tělesa stanovený z hmotnosti přesunovaného materiálu vodorovná dopravní vzdálenost do 50 m v objektech výšky do 6 m</t>
  </si>
  <si>
    <t>998735193</t>
  </si>
  <si>
    <t>Příplatek k přesunu hmot tonážní 735 za zvětšený přesun do 500 m</t>
  </si>
  <si>
    <t>-1544024766</t>
  </si>
  <si>
    <t>Přesun hmot pro otopná tělesa stanovený z hmotnosti přesunovaného materiálu Příplatek k cenám za zvětšený přesun přes vymezenou největší dopravní vzdálenost do 500 m</t>
  </si>
  <si>
    <t>D.1.1.04 - VZT</t>
  </si>
  <si>
    <t>1 - Hygienické zařízení a potrubní příprava pro digestoře</t>
  </si>
  <si>
    <t>2 - Ostatní práce</t>
  </si>
  <si>
    <t>Hygienické zařízení a potrubní příprava pro digestoře</t>
  </si>
  <si>
    <t>1. 1</t>
  </si>
  <si>
    <t>Axiální nástěnný ventilátor do kruhového potrubí d150mm; vč. integrované zpětné klapky, 150 m3/h; 20 Pa; 16 W; 230 V; LpA = 33 dBA v 1m</t>
  </si>
  <si>
    <t>ks</t>
  </si>
  <si>
    <t>492575646</t>
  </si>
  <si>
    <t>1. 2</t>
  </si>
  <si>
    <t>Axiální nástěnný ventilátor do kruhového potrubí d125mm; vč. integrované zpětné klapky, 150 m3/h; 25 Pa; 8 W; 230 V; LpA = 27 dBA v 1m</t>
  </si>
  <si>
    <t>-1972242499</t>
  </si>
  <si>
    <t>1. 3</t>
  </si>
  <si>
    <t>Protidešťová žaluzie "VÝFUKOVÁ" v Al provedení 315x200 mm, vč. ochranného pletiva z drátků o tl. 1mm, s oky 10x10mm, V = 350 m3/h; rychlost na volném průřezu w = 2,5 m/s</t>
  </si>
  <si>
    <t>1619801837</t>
  </si>
  <si>
    <t>1. 4</t>
  </si>
  <si>
    <t>Plastová protidešťová mřížka do kruhového potrubí O150 mm se sítem proti většímu hmyzu</t>
  </si>
  <si>
    <t>1139096092</t>
  </si>
  <si>
    <t>1. 5</t>
  </si>
  <si>
    <t>Plastová protidešťová mřížka do kruhového potrubí O125 mm se sítem proti většímu hmyzu</t>
  </si>
  <si>
    <t>346899583</t>
  </si>
  <si>
    <t>1. 6</t>
  </si>
  <si>
    <t>Zpětná klapka, těsná, do kruhového potrubí O150 mm</t>
  </si>
  <si>
    <t>-1311361928</t>
  </si>
  <si>
    <t>1. 7</t>
  </si>
  <si>
    <t>Stěnová mřížka v Al provedení 600x200 mm; rozteč lamel 12,5mm; vč. montážního rámečku</t>
  </si>
  <si>
    <t>1382070926</t>
  </si>
  <si>
    <t>1. 8</t>
  </si>
  <si>
    <t>Záslepka na kruhového potrubí O150 mm</t>
  </si>
  <si>
    <t>-1900384739</t>
  </si>
  <si>
    <t>1. 9</t>
  </si>
  <si>
    <t>Kruhové potrubí SPIRO O150 mm z pozinkovaného plechu, vč. tvarovek, montážního, závěsového, spojovacího a těsnícího materiálu, viz TZ a výkresová dokumentace</t>
  </si>
  <si>
    <t>bm</t>
  </si>
  <si>
    <t>-1939080997</t>
  </si>
  <si>
    <t>1. 10</t>
  </si>
  <si>
    <t>Kruhové potrubí SPIRO O125 mm z pozinkovaného plechu, vč. tvarovek, montážního, závěsového, spojovacího a těsnícího materiálu, viz TZ a výkresová dokumentace</t>
  </si>
  <si>
    <t>-5696017</t>
  </si>
  <si>
    <t>1. 11</t>
  </si>
  <si>
    <t>Hranaté potrubí sk I z pozinkovaného plechu, vč. montážního, závěsového, spojovacího a těsnícího materiálu viz technická zpráva a výkresová dokumentace</t>
  </si>
  <si>
    <t>1665919156</t>
  </si>
  <si>
    <t>1. 12</t>
  </si>
  <si>
    <t>Izolace tepelná z minerální vaty o tl. 2cm s AL polepem; min. 40 kg/m3; ? = 0,038 W/mK při 0°C nebo s lepšími parametry</t>
  </si>
  <si>
    <t>103800122</t>
  </si>
  <si>
    <t>Ostatní práce</t>
  </si>
  <si>
    <t>2.1</t>
  </si>
  <si>
    <t>Doprava</t>
  </si>
  <si>
    <t>1314117690</t>
  </si>
  <si>
    <t>2.2</t>
  </si>
  <si>
    <t>Zaregulování a předání</t>
  </si>
  <si>
    <t>-61735482</t>
  </si>
  <si>
    <t>D.1.1.05 - ZTI</t>
  </si>
  <si>
    <t>HSV -  Práce a dodávky HSV</t>
  </si>
  <si>
    <t xml:space="preserve">    9 -  Ostatní konstrukce a práce-bourání</t>
  </si>
  <si>
    <t xml:space="preserve">    99 -  Přesun hmot</t>
  </si>
  <si>
    <t>PSV -  Práce a dodávky PSV</t>
  </si>
  <si>
    <t xml:space="preserve">    721 -  Zdravotechnika</t>
  </si>
  <si>
    <t xml:space="preserve">    722 -  Zdravotechnika</t>
  </si>
  <si>
    <t xml:space="preserve">    724 -  Zdravotechnika</t>
  </si>
  <si>
    <t xml:space="preserve">    725 -  Zdravotechnika</t>
  </si>
  <si>
    <t xml:space="preserve">    726 -  Zdravotechnika</t>
  </si>
  <si>
    <t xml:space="preserve"> Práce a dodávky HSV</t>
  </si>
  <si>
    <t xml:space="preserve"> Ostatní konstrukce a práce-bourání</t>
  </si>
  <si>
    <t>R-9709001</t>
  </si>
  <si>
    <t>Stavební výpomoce, pomocné zednické práce, vrtání ptostupů, drážky, montážní práce, demontážní práce a další nespecifikované práce</t>
  </si>
  <si>
    <t>-138294785</t>
  </si>
  <si>
    <t xml:space="preserve"> Přesun hmot</t>
  </si>
  <si>
    <t>997221571</t>
  </si>
  <si>
    <t>Vodorovná doprava vybouraných hmot do 1 km</t>
  </si>
  <si>
    <t>-1534322904</t>
  </si>
  <si>
    <t>Vodorovná doprava vybouraných hmot bez naložení, ale se složením a s hrubým urovnáním na vzdálenost do 1 km</t>
  </si>
  <si>
    <t>997221579</t>
  </si>
  <si>
    <t>Příplatek ZKD 1 km u vodorovné dopravy vybouraných hmot</t>
  </si>
  <si>
    <t>-639406519</t>
  </si>
  <si>
    <t>Vodorovná doprava vybouraných hmot bez naložení, ale se složením a s hrubým urovnáním na vzdálenost Příplatek k ceně za každý další i započatý 1 km přes 1 km</t>
  </si>
  <si>
    <t>4*5,500</t>
  </si>
  <si>
    <t>997221855</t>
  </si>
  <si>
    <t>Poplatek za uložení odpadu z kameniva na skládce (skládkovné)</t>
  </si>
  <si>
    <t>389041721</t>
  </si>
  <si>
    <t xml:space="preserve"> Práce a dodávky PSV</t>
  </si>
  <si>
    <t>721</t>
  </si>
  <si>
    <t xml:space="preserve"> Zdravotechnika</t>
  </si>
  <si>
    <t>721173403</t>
  </si>
  <si>
    <t>Potrubí kanalizační z PVC SN 4 svodné DN 160</t>
  </si>
  <si>
    <t>-145538848</t>
  </si>
  <si>
    <t>Potrubí z trub PVC SN4 svodné (ležaté) DN 160</t>
  </si>
  <si>
    <t>2 "ležatá kanalizace v zemi vývod z domu</t>
  </si>
  <si>
    <t>721174024</t>
  </si>
  <si>
    <t>Potrubí kanalizační z PP odpadní DN 75</t>
  </si>
  <si>
    <t>339659786</t>
  </si>
  <si>
    <t>Potrubí z trub polypropylenových odpadní (svislé) DN 75</t>
  </si>
  <si>
    <t>12 "odpadní kanalizace</t>
  </si>
  <si>
    <t>721174025</t>
  </si>
  <si>
    <t>Potrubí kanalizační z PP odpadní DN 110</t>
  </si>
  <si>
    <t>1450171665</t>
  </si>
  <si>
    <t>Potrubí z trub polypropylenových odpadní (svislé) DN 110</t>
  </si>
  <si>
    <t>14 "odpadní kanalizace</t>
  </si>
  <si>
    <t>721174026</t>
  </si>
  <si>
    <t>Potrubí kanalizační z PP odpadní DN 125</t>
  </si>
  <si>
    <t>1732267293</t>
  </si>
  <si>
    <t>Potrubí z trub polypropylenových odpadní (svislé) DN 125</t>
  </si>
  <si>
    <t>28615604</t>
  </si>
  <si>
    <t>čistící tvarovka odpadní PP DN 125 pro vysoké teploty</t>
  </si>
  <si>
    <t>1357618000</t>
  </si>
  <si>
    <t>2 "čistící tvarovka</t>
  </si>
  <si>
    <t>721174027</t>
  </si>
  <si>
    <t>Potrubí kanalizační z PP odpadní DN 160</t>
  </si>
  <si>
    <t>-2109672567</t>
  </si>
  <si>
    <t>Potrubí z trub polypropylenových odpadní (svislé) DN 160</t>
  </si>
  <si>
    <t>7 "odpadní kanalizace</t>
  </si>
  <si>
    <t>721174042</t>
  </si>
  <si>
    <t>Potrubí kanalizační z PP připojovací DN 40</t>
  </si>
  <si>
    <t>-1803438106</t>
  </si>
  <si>
    <t>Potrubí z trub polypropylenových připojovací DN 40</t>
  </si>
  <si>
    <t>6 "připojovací kanalizace</t>
  </si>
  <si>
    <t>721174043</t>
  </si>
  <si>
    <t>Potrubí kanalizační z PP připojovací DN 50</t>
  </si>
  <si>
    <t>-1512284530</t>
  </si>
  <si>
    <t>Potrubí z trub polypropylenových připojovací DN 50</t>
  </si>
  <si>
    <t>17 "připojovací kanalizace</t>
  </si>
  <si>
    <t>721174044</t>
  </si>
  <si>
    <t>Potrubí kanalizační z PP připojovací DN 75</t>
  </si>
  <si>
    <t>2060293522</t>
  </si>
  <si>
    <t>Potrubí z trub polypropylenových připojovací DN 75</t>
  </si>
  <si>
    <t>10 "připojovací kanalizace</t>
  </si>
  <si>
    <t>721174045</t>
  </si>
  <si>
    <t>Potrubí kanalizační z PP připojovací DN 110</t>
  </si>
  <si>
    <t>-424381723</t>
  </si>
  <si>
    <t>Potrubí z trub polypropylenových připojovací DN 110</t>
  </si>
  <si>
    <t>5 "připojovací kanalizace</t>
  </si>
  <si>
    <t>458100010</t>
  </si>
  <si>
    <t>kotevní prvky pro potrubí kanalizace</t>
  </si>
  <si>
    <t>710115615</t>
  </si>
  <si>
    <t>(12+14+12+7)/2 "upevnění potrubí</t>
  </si>
  <si>
    <t>721194104</t>
  </si>
  <si>
    <t>Vyvedení a upevnění odpadních výpustek DN 40</t>
  </si>
  <si>
    <t>1791345146</t>
  </si>
  <si>
    <t>Vyměření přípojek na potrubí vyvedení a upevnění odpadních výpustek DN 40</t>
  </si>
  <si>
    <t>1+2+1+2 "výpustky DN 40</t>
  </si>
  <si>
    <t>721194105</t>
  </si>
  <si>
    <t>Vyvedení a upevnění odpadních výpustek DN 50</t>
  </si>
  <si>
    <t>1257061549</t>
  </si>
  <si>
    <t>Vyměření přípojek na potrubí vyvedení a upevnění odpadních výpustek DN 50</t>
  </si>
  <si>
    <t>8+3+2 "výpustky DN 50</t>
  </si>
  <si>
    <t>721194109</t>
  </si>
  <si>
    <t>Vyvedení a upevnění odpadních výpustek DN 100</t>
  </si>
  <si>
    <t>1424678893</t>
  </si>
  <si>
    <t>Vyměření přípojek na potrubí vyvedení a upevnění odpadních výpustek DN 100</t>
  </si>
  <si>
    <t>3 "výpustky DN 100</t>
  </si>
  <si>
    <t>721226511</t>
  </si>
  <si>
    <t>Zápachová uzávěrka podomítková pro pračku a myčku DN 40</t>
  </si>
  <si>
    <t>-335763857</t>
  </si>
  <si>
    <t>Zápachové uzávěrky podomítkové (Pe) s krycí deskou pro pračku a myčku DN 40</t>
  </si>
  <si>
    <t>8 "myčka nádobí, pračka</t>
  </si>
  <si>
    <t>72122654R</t>
  </si>
  <si>
    <t>Nálevka pro odvod kondenzátu se zápachovou uzávěrkou s přídavným uzávěrem pro suchý stav</t>
  </si>
  <si>
    <t>-359119769</t>
  </si>
  <si>
    <t>1 "odvod kondenzátu</t>
  </si>
  <si>
    <t>721273153</t>
  </si>
  <si>
    <t>Hlavice ventilační polypropylen PP DN 110</t>
  </si>
  <si>
    <t>264450265</t>
  </si>
  <si>
    <t>Ventilační hlavice z polypropylenu (PP) DN 110</t>
  </si>
  <si>
    <t>1 "větrací potrubí</t>
  </si>
  <si>
    <t>721290123</t>
  </si>
  <si>
    <t>Zkouška těsnosti potrubí kanalizace kouřem do DN 300</t>
  </si>
  <si>
    <t>-275151607</t>
  </si>
  <si>
    <t>6+17+10+5+12+14 "připojovací,odpadní a dešťové potrubí</t>
  </si>
  <si>
    <t>721290112</t>
  </si>
  <si>
    <t>Zkouška těsnosti potrubí kanalizace vodou do DN 200</t>
  </si>
  <si>
    <t>592251401</t>
  </si>
  <si>
    <t>Zkouška těsnosti kanalizace v objektech vodou DN 150 nebo DN 200</t>
  </si>
  <si>
    <t>12+7+2 "svodná kanalizace</t>
  </si>
  <si>
    <t>998721101</t>
  </si>
  <si>
    <t>Přesun hmot tonážní pro vnitřní kanalizace v objektech v do 6 m</t>
  </si>
  <si>
    <t>2013122098</t>
  </si>
  <si>
    <t>Přesun hmot pro vnitřní kanalizace stanovený z hmotnosti přesunovaného materiálu vodorovná dopravní vzdálenost do 50 m v objektech výšky do 6 m</t>
  </si>
  <si>
    <t>722</t>
  </si>
  <si>
    <t>722171934</t>
  </si>
  <si>
    <t>Potrubí plastové výměna trub nebo tvarovek D do 32 mm</t>
  </si>
  <si>
    <t>199851516</t>
  </si>
  <si>
    <t>Výměna trubky, tvarovky, vsazení odbočky na rozvodech vody z plastů D přes 25 do 32 mm</t>
  </si>
  <si>
    <t>1 "napojení na přívod vody</t>
  </si>
  <si>
    <t>722174022</t>
  </si>
  <si>
    <t>Potrubí vodovodní plastové PPR svar polyfuze PN 20 D 20 x 3,4 mm</t>
  </si>
  <si>
    <t>-85461844</t>
  </si>
  <si>
    <t>Potrubí z plastových trubek z polypropylenu (PPR) svařovaných polyfuzně PN 20 (SDR 6) D 20 x 3,4</t>
  </si>
  <si>
    <t>36 "připojovací ve stěnách, předstěnách</t>
  </si>
  <si>
    <t>722174023</t>
  </si>
  <si>
    <t>Potrubí vodovodní plastové PPR svar polyfuze PN 20 D 25 x 4,2 mm</t>
  </si>
  <si>
    <t>-1039751499</t>
  </si>
  <si>
    <t>Potrubí z plastových trubek z polypropylenu (PPR) svařovaných polyfuzně PN 20 (SDR 6) D 25 x 4,2</t>
  </si>
  <si>
    <t>71 "připojovací ve stěnách, předstěnách, podlahách</t>
  </si>
  <si>
    <t>13+24 "páteřní potrubí pod stropem</t>
  </si>
  <si>
    <t>722174024</t>
  </si>
  <si>
    <t>Potrubí vodovodní plastové PPR svar polyfuze PN 20 D 32 x5,4 mm</t>
  </si>
  <si>
    <t>357204533</t>
  </si>
  <si>
    <t>Potrubí z plastových trubek z polypropylenu (PPR) svařovaných polyfuzně PN 20 (SDR 6) D 32 x 5,4</t>
  </si>
  <si>
    <t>25 "připojovací ve stěnách, předstěnách, podlahách</t>
  </si>
  <si>
    <t>10 "páteřní potrubí pod stropem</t>
  </si>
  <si>
    <t>286151510</t>
  </si>
  <si>
    <t>tvarovky PPR pro vnitřní rozvod tlakové</t>
  </si>
  <si>
    <t>682484416</t>
  </si>
  <si>
    <t>(36+71+25+13+24+10)/2 "fitinky, tvarovky</t>
  </si>
  <si>
    <t>722181221</t>
  </si>
  <si>
    <t>Ochrana vodovodního potrubí přilepenými termoizolačními trubicemi z PE tl do 9 mm DN do 22 mm</t>
  </si>
  <si>
    <t>-642750959</t>
  </si>
  <si>
    <t>Ochrana potrubí termoizolačními trubicemi z pěnového polyetylenu PE přilepenými v příčných a podélných spojích, tloušťky izolace přes 6 do 9 mm, vnitřního průměru izolace DN do 22 mm</t>
  </si>
  <si>
    <t>36/2 "studená voda</t>
  </si>
  <si>
    <t>722181222</t>
  </si>
  <si>
    <t>Ochrana vodovodního potrubí přilepenými termoizolačními trubicemi z PE tl do 9 mm DN do 45 mm</t>
  </si>
  <si>
    <t>-452916095</t>
  </si>
  <si>
    <t>Ochrana potrubí termoizolačními trubicemi z pěnového polyetylenu PE přilepenými v příčných a podélných spojích, tloušťky izolace přes 6 do 9 mm, vnitřního průměru izolace DN přes 22 do 45 mm</t>
  </si>
  <si>
    <t>71/2+25/2+13+10 "studená voda</t>
  </si>
  <si>
    <t>722181241</t>
  </si>
  <si>
    <t>Ochrana vodovodního potrubí přilepenými termoizolačními trubicemi z PE tl do 20 mm DN do 22 mm</t>
  </si>
  <si>
    <t>1781082372</t>
  </si>
  <si>
    <t>Ochrana potrubí termoizolačními trubicemi z pěnového polyetylenu PE přilepenými v příčných a podélných spojích, tloušťky izolace přes 13 do 20 mm, vnitřního průměru izolace DN do 22 mm</t>
  </si>
  <si>
    <t>36/2 "teplá voda</t>
  </si>
  <si>
    <t>722181252</t>
  </si>
  <si>
    <t>Ochrana vodovodního potrubí přilepenými termoizolačními trubicemi z PE tl do 25 mm DN do 45 mm</t>
  </si>
  <si>
    <t>1983182655</t>
  </si>
  <si>
    <t>Ochrana potrubí termoizolačními trubicemi z pěnového polyetylenu PE přilepenými v příčných a podélných spojích, tloušťky izolace přes 20 do 25 mm, vnitřního průměru izolace DN přes 22 do 45 mm</t>
  </si>
  <si>
    <t>71/2+25/2+24 "teplá voda</t>
  </si>
  <si>
    <t>722220152</t>
  </si>
  <si>
    <t>Nástěnka závitová plastová PPR PN 20 DN 20 x G 1/2</t>
  </si>
  <si>
    <t>1958654838</t>
  </si>
  <si>
    <t>Armatury s jedním závitem plastové (PPR) PN 20 (SDR 6) DN 20 x G 1/2</t>
  </si>
  <si>
    <t>8+1+1+3 "nástěnky ventily</t>
  </si>
  <si>
    <t>722220161</t>
  </si>
  <si>
    <t>Nástěnný komplet plastový PPR PN 20 DN 20 x G 1/2</t>
  </si>
  <si>
    <t>soubor</t>
  </si>
  <si>
    <t>-49063046</t>
  </si>
  <si>
    <t>Armatury s jedním závitem plastové (PPR) PN 20 (SDR 6) DN 20 x G 1/2 (nástěnný komplet)</t>
  </si>
  <si>
    <t>2+1+2+3+2 "nástěnky baterie</t>
  </si>
  <si>
    <t>722224115</t>
  </si>
  <si>
    <t>Kohout plnicí nebo vypouštěcí G 1/2 PN 10 s jedním závitem</t>
  </si>
  <si>
    <t>1818939953</t>
  </si>
  <si>
    <t>Armatury s jedním závitem kohouty plnicí a vypouštěcí PN 10 G 1/2</t>
  </si>
  <si>
    <t>6 "vypouštění</t>
  </si>
  <si>
    <t>722229101</t>
  </si>
  <si>
    <t>Montáž vodovodních armatur s jedním závitem G 1/2 ostatní typ</t>
  </si>
  <si>
    <t>320964258</t>
  </si>
  <si>
    <t>14+9+1 "výtokové ventily</t>
  </si>
  <si>
    <t>551119920</t>
  </si>
  <si>
    <t>ventil rohový s filtrem 1/2" x 3/8"</t>
  </si>
  <si>
    <t>267360249</t>
  </si>
  <si>
    <t>2*(2+1+2+2) "stojánkové baterie</t>
  </si>
  <si>
    <t>551101611</t>
  </si>
  <si>
    <t>pračkový ventil 3/4" se zpětnou armaturou</t>
  </si>
  <si>
    <t>140032474</t>
  </si>
  <si>
    <t>1+8 "kotel, pračka, myčka</t>
  </si>
  <si>
    <t>551220010</t>
  </si>
  <si>
    <t>ventil mrazuvzdorný DN 15 mm pro venkovní použití ( pro tl. obvodové zdi 150 - 650 mm )</t>
  </si>
  <si>
    <t>1777471458</t>
  </si>
  <si>
    <t>1 "ventil závlahový nezámrzný</t>
  </si>
  <si>
    <t>722231072</t>
  </si>
  <si>
    <t>Ventil zpětný mosazný G 1/2 PN 10 do 110°C se dvěma závity</t>
  </si>
  <si>
    <t>-1415524109</t>
  </si>
  <si>
    <t>Armatury se dvěma závity ventily zpětné mosazné PN 10 do 110°C G 1/2</t>
  </si>
  <si>
    <t>1 "ohřev TeV</t>
  </si>
  <si>
    <t>722231074</t>
  </si>
  <si>
    <t>Ventil zpětný mosazný G 1 PN 10 do 110°C se dvěma závity</t>
  </si>
  <si>
    <t>-1886815773</t>
  </si>
  <si>
    <t>Armatury se dvěma závity ventily zpětné mosazné PN 10 do 110°C G 1</t>
  </si>
  <si>
    <t>722234263</t>
  </si>
  <si>
    <t>Filtr mosazný G 1/2 PN 20 do 80°C s 2x vnitřním závitem</t>
  </si>
  <si>
    <t>215029145</t>
  </si>
  <si>
    <t>Armatury se dvěma závity filtry mosazný PN 20 do 80 °C G 1/2</t>
  </si>
  <si>
    <t>722231142</t>
  </si>
  <si>
    <t>Ventil závitový pojistný rohový G 3/4</t>
  </si>
  <si>
    <t>-262353477</t>
  </si>
  <si>
    <t>Armatury se dvěma závity ventily pojistné rohové G 3/4</t>
  </si>
  <si>
    <t>722232043</t>
  </si>
  <si>
    <t>Kohout kulový přímý G 1/2 PN 42 do 185°C vnitřní závit</t>
  </si>
  <si>
    <t>2086969183</t>
  </si>
  <si>
    <t>Armatury se dvěma závity kulové kohouty PN 42 do 185 °C přímé vnitřní závit G 1/2</t>
  </si>
  <si>
    <t>5 "uzávěr odbočka</t>
  </si>
  <si>
    <t>722232062</t>
  </si>
  <si>
    <t>Kohout kulový přímý G 3/4 PN 42 do 185°C vnitřní závit s vypouštěním</t>
  </si>
  <si>
    <t>-1734108350</t>
  </si>
  <si>
    <t>Armatury se dvěma závity kulové kohouty PN 42 do 185 °C přímé vnitřní závit s vypouštěním G 3/4</t>
  </si>
  <si>
    <t>9 "uzávěr odbočka</t>
  </si>
  <si>
    <t>722232063</t>
  </si>
  <si>
    <t>Kohout kulový přímý G 1 PN 42 do 185°C vnitřní závit s vypouštěním</t>
  </si>
  <si>
    <t>-1919918182</t>
  </si>
  <si>
    <t>Armatury se dvěma závity kulové kohouty PN 42 do 185 °C přímé vnitřní závit s vypouštěním G 1</t>
  </si>
  <si>
    <t>2 "uzávěr odbočka</t>
  </si>
  <si>
    <t>722023001</t>
  </si>
  <si>
    <t>Napojení zásobníku Tev 3x</t>
  </si>
  <si>
    <t>-1804174568</t>
  </si>
  <si>
    <t>722262213</t>
  </si>
  <si>
    <t>Vodoměr závitový jednovtokový suchoběžný do 40°C G 3/4 x 130 mm Qn 1,5 m3/h horizontální</t>
  </si>
  <si>
    <t>-515249579</t>
  </si>
  <si>
    <t>Vodoměry pro vodu do 40°C závitové horizontální jednovtokové suchoběžné G 3/4 x 130 mm Qn 1,5</t>
  </si>
  <si>
    <t>1 "fakturační měření</t>
  </si>
  <si>
    <t>722262221</t>
  </si>
  <si>
    <t>Vodoměr závitový jednovtokový suchoběžný do 40 °C G 1/2 x 80 mm Qn 1,5 m3/s horizontální</t>
  </si>
  <si>
    <t>-1872321298</t>
  </si>
  <si>
    <t>6 "podružné měření</t>
  </si>
  <si>
    <t>722263201</t>
  </si>
  <si>
    <t>Vodoměr závitový jednovtokový suchoběžný do 100 °C G 1/2 x 80 mm Qn 1,5 m3/s horizontální</t>
  </si>
  <si>
    <t>1608451686</t>
  </si>
  <si>
    <t>722270102</t>
  </si>
  <si>
    <t>Sestava vodoměrová závitová G 1</t>
  </si>
  <si>
    <t>638437580</t>
  </si>
  <si>
    <t>Vodoměrové sestavy závitové G 1</t>
  </si>
  <si>
    <t>722290229</t>
  </si>
  <si>
    <t>Zkouška těsnosti vodovodního potrubí závitového do DN 100</t>
  </si>
  <si>
    <t>-846129846</t>
  </si>
  <si>
    <t>Zkoušky, proplach a desinfekce vodovodního potrubí zkoušky těsnosti vodovodního potrubí závitového přes DN 50 do DN 100</t>
  </si>
  <si>
    <t>36+71+25+13+24+10 "potrubí ve stěnách, předstěnách, podlahách</t>
  </si>
  <si>
    <t>722290234</t>
  </si>
  <si>
    <t>Proplach a dezinfekce vodovodního potrubí do DN 80</t>
  </si>
  <si>
    <t>562301971</t>
  </si>
  <si>
    <t>Zkoušky, proplach a desinfekce vodovodního potrubí proplach a desinfekce vodovodního potrubí do DN 80</t>
  </si>
  <si>
    <t>998722101</t>
  </si>
  <si>
    <t>Přesun hmot tonážní pro vnitřní vodovod v objektech v do 6 m</t>
  </si>
  <si>
    <t>-1102361248</t>
  </si>
  <si>
    <t>Přesun hmot pro vnitřní vodovod stanovený z hmotnosti přesunovaného materiálu vodorovná dopravní vzdálenost do 50 m v objektech výšky do 6 m</t>
  </si>
  <si>
    <t>724</t>
  </si>
  <si>
    <t>732421212</t>
  </si>
  <si>
    <t>Čerpadlo teplovodní mokroběžné závitové cirkulační DN 25 výtlak do 4,0 m průtok 2,20 m3/h pro TUV</t>
  </si>
  <si>
    <t>1291680951</t>
  </si>
  <si>
    <t>Čerpadla teplovodní závitová mokroběžná cirkulační pro TUV (elektronicky řízená) PN 10, do 80°C DN přípojky/dopravní výška H (m) - čerpací výkon Q (m3/h) DN 25 / do 4,0 m / 2,2 m3/h</t>
  </si>
  <si>
    <t>722239102</t>
  </si>
  <si>
    <t>Montáž armatur vodovodních se dvěma závity G 3/4</t>
  </si>
  <si>
    <t>-1696583801</t>
  </si>
  <si>
    <t>Armatury se dvěma závity montáž vodovodních armatur se dvěma závity ostatních typů G 3/4</t>
  </si>
  <si>
    <t>484880700</t>
  </si>
  <si>
    <t>směšovač trojcestný termostatický DN 20</t>
  </si>
  <si>
    <t>487383422</t>
  </si>
  <si>
    <t>724234106</t>
  </si>
  <si>
    <t>Domovní vodárna nádoba tlaková objemu 12 l s pryžovým vakem vertikálním</t>
  </si>
  <si>
    <t>414913035</t>
  </si>
  <si>
    <t>Příslušenství domovních vodáren nádoby tlakové s pryžovým vakem vertikální objemu 12 l</t>
  </si>
  <si>
    <t>734411103</t>
  </si>
  <si>
    <t>Teploměr technický s pevným stonkem a jímkou zadní připojení průměr 63 mm délky 100 mm</t>
  </si>
  <si>
    <t>396999765</t>
  </si>
  <si>
    <t>Teploměry technické s pevným stonkem a jímkou zadní připojení (axiální) průměr 63 mm délka stonku 100 mm</t>
  </si>
  <si>
    <t>734421112</t>
  </si>
  <si>
    <t>Tlakoměr s pevným stonkem a zpětnou klapkou tlak 0-16 bar průměr 63 mm zadní připojení</t>
  </si>
  <si>
    <t>1168144438</t>
  </si>
  <si>
    <t>Tlakoměry s pevným stonkem a zpětnou klapkou zadní připojení (axiální) tlaku 0–16 bar průměru 63 mm</t>
  </si>
  <si>
    <t>998724101</t>
  </si>
  <si>
    <t>Přesun hmot tonážní pro strojní vybavení v objektech v do 6 m</t>
  </si>
  <si>
    <t>-1697686641</t>
  </si>
  <si>
    <t>Přesun hmot pro strojní vybavení stanovený z hmotnosti přesunovaného materiálu vodorovná dopravní vzdálenost do 50 m v objektech výšky do 6 m</t>
  </si>
  <si>
    <t>725</t>
  </si>
  <si>
    <t>725112022</t>
  </si>
  <si>
    <t>Klozet keramický závěsný na nosné stěny s hlubokým splachováním odpad vodorovný</t>
  </si>
  <si>
    <t>-184565045</t>
  </si>
  <si>
    <t>Zařízení záchodů klozety keramické závěsné na nosné stěny s hlubokým splachováním odpad vodorovný</t>
  </si>
  <si>
    <t>551673819</t>
  </si>
  <si>
    <t>bidetovací sedátko klozetové duroplastové s poklopem, ocelové úchyty</t>
  </si>
  <si>
    <t>-1014500018</t>
  </si>
  <si>
    <t>725211601</t>
  </si>
  <si>
    <t>Umyvadlo keramické bílé šířky 500 mm bez krytu na sifon připevněné na stěnu šrouby</t>
  </si>
  <si>
    <t>1432259080</t>
  </si>
  <si>
    <t>Umyvadla keramická bílá bez výtokových armatur připevněná na stěnu šrouby bez sloupu nebo krytu na sifon 500 mm</t>
  </si>
  <si>
    <t>725211603</t>
  </si>
  <si>
    <t>Umyvadlo keramické bílé šířky 600 mm bez krytu na sifon připevněné na stěnu šrouby</t>
  </si>
  <si>
    <t>-1525300781</t>
  </si>
  <si>
    <t>Umyvadla keramická bílá bez výtokových armatur připevněná na stěnu šrouby bez sloupu nebo krytu na sifon 600 mm</t>
  </si>
  <si>
    <t>725211661</t>
  </si>
  <si>
    <t>Umyvadlo keramické bílé zápustné šířky 560 mm připevněné do desky</t>
  </si>
  <si>
    <t>1919841185</t>
  </si>
  <si>
    <t>Umyvadla keramická bílá bez výtokových armatur do desky zápustná šířky 550 až 560 mm</t>
  </si>
  <si>
    <t>725822611</t>
  </si>
  <si>
    <t>Baterie umyvadlové stojánkové pákové bez výpusti</t>
  </si>
  <si>
    <t>-1230903908</t>
  </si>
  <si>
    <t>725851325</t>
  </si>
  <si>
    <t>Ventil odpadní umyvadlový bez přepadu G 5/4</t>
  </si>
  <si>
    <t>-1409298184</t>
  </si>
  <si>
    <t>Ventily odpadní pro zařizovací předměty umyvadlové bez přepadu G 5/4</t>
  </si>
  <si>
    <t>725861102</t>
  </si>
  <si>
    <t>Zápachová uzávěrka pro umyvadla DN 40</t>
  </si>
  <si>
    <t>646599771</t>
  </si>
  <si>
    <t>Zápachové uzávěrky zařizovacích předmětů pro umyvadla DN 40</t>
  </si>
  <si>
    <t>725311121</t>
  </si>
  <si>
    <t>Dřez jednoduchý nerezový se zápachovou uzávěrkou s odkapávací plochou 560x480 mm a miskou</t>
  </si>
  <si>
    <t>1019911396</t>
  </si>
  <si>
    <t>Dřezy bez výtokových armatur jednoduché se zápachovou uzávěrkou nerezové s odkapávací plochou 560x480 mm a miskou</t>
  </si>
  <si>
    <t>725821328</t>
  </si>
  <si>
    <t>Baterie dřezové stojánkové pákové s vytahovací sprškou</t>
  </si>
  <si>
    <t>-838835895</t>
  </si>
  <si>
    <t>725851305</t>
  </si>
  <si>
    <t>Ventil odpadní dřezový bez přepadu G 6/4</t>
  </si>
  <si>
    <t>-10543997</t>
  </si>
  <si>
    <t>Ventily odpadní pro zařizovací předměty dřezové bez přepadu G 6/4</t>
  </si>
  <si>
    <t>725862103</t>
  </si>
  <si>
    <t>Zápachová uzávěrka pro dřezy DN 40/50</t>
  </si>
  <si>
    <t>-1266105801</t>
  </si>
  <si>
    <t>Zápachové uzávěrky zařizovacích předmětů pro dřezy DN 40/50</t>
  </si>
  <si>
    <t>725241112</t>
  </si>
  <si>
    <t>Vanička sprchová akrylátová čtvercová 900x900 mm</t>
  </si>
  <si>
    <t>-1693396202</t>
  </si>
  <si>
    <t>Sprchové vaničky akrylátové čtvercové 900x900 mm</t>
  </si>
  <si>
    <t>725841356</t>
  </si>
  <si>
    <t>Baterie sprchové nástěnná s termostatickým ventilem a ručním sprchovým setem, délka hadice 120cm</t>
  </si>
  <si>
    <t>-470084680</t>
  </si>
  <si>
    <t>725245127</t>
  </si>
  <si>
    <t>Zástěna sprchová dvoukřídlá do výšky 2000 mm a šířky 900 mm pro vaničky čtvercové</t>
  </si>
  <si>
    <t>-2056377091</t>
  </si>
  <si>
    <t>725865311</t>
  </si>
  <si>
    <t>Zápachová uzávěrka sprchových van DN 40/50 s kulovým kloubem na odtoku</t>
  </si>
  <si>
    <t>-1973156232</t>
  </si>
  <si>
    <t>Zápachové uzávěrky zařizovacích předmětů pro vany sprchových koutů s kulovým kloubem na odtoku DN 40/50</t>
  </si>
  <si>
    <t>725980123</t>
  </si>
  <si>
    <t>Dvířka 30/30</t>
  </si>
  <si>
    <t>1602755773</t>
  </si>
  <si>
    <t>998725101</t>
  </si>
  <si>
    <t>Přesun hmot tonážní pro zařizovací předměty v objektech v do 6 m</t>
  </si>
  <si>
    <t>924215246</t>
  </si>
  <si>
    <t>Přesun hmot pro zařizovací předměty stanovený z hmotnosti přesunovaného materiálu vodorovná dopravní vzdálenost do 50 m v objektech výšky do 6 m</t>
  </si>
  <si>
    <t>726</t>
  </si>
  <si>
    <t>726111031</t>
  </si>
  <si>
    <t>Instalační předstěna - klozet s ovládáním zepředu v 1080 mm závěsný do masivní zděné kce</t>
  </si>
  <si>
    <t>1016731169</t>
  </si>
  <si>
    <t>Předstěnové instalační systémy pro zazdění do masivních zděných konstrukcí pro závěsné klozety ovládání zepředu, stavební výška 1080 mm</t>
  </si>
  <si>
    <t>726191001</t>
  </si>
  <si>
    <t>Zvukoizolační souprava pro klozet a bidet</t>
  </si>
  <si>
    <t>-612514495</t>
  </si>
  <si>
    <t>Ostatní příslušenství instalačních systémů zvukoizolační souprava pro WC a bidet</t>
  </si>
  <si>
    <t>726191002</t>
  </si>
  <si>
    <t>Souprava pro předstěnovou montáž</t>
  </si>
  <si>
    <t>-1231855632</t>
  </si>
  <si>
    <t>Ostatní příslušenství instalačních systémů souprava pro předstěnovou montáž</t>
  </si>
  <si>
    <t>998726111</t>
  </si>
  <si>
    <t>Přesun hmot tonážní pro instalační prefabrikáty v objektech v do 6 m</t>
  </si>
  <si>
    <t>734882214</t>
  </si>
  <si>
    <t>Přesun hmot pro instalační prefabrikáty stanovený z hmotnosti přesunovaného materiálu vodorovná dopravní vzdálenost do 50 m v objektech výšky do 6 m</t>
  </si>
  <si>
    <t>D.1.1.06 - Silnoproudá elektroinstalace</t>
  </si>
  <si>
    <t>D1 - Specifikace rozváděčů dle  výkresového schématu</t>
  </si>
  <si>
    <t>D2 - Instalační krabice včetně montáže a podružného materiálu</t>
  </si>
  <si>
    <t>D3 - Ohebné instalační trubky</t>
  </si>
  <si>
    <t>D4 - Ukončení kabelů</t>
  </si>
  <si>
    <t>D5 - Instalační přístroje pod omítku, vypínače a zásuvky,signalizace,pohybová čidla doběhová relé KOMPLET</t>
  </si>
  <si>
    <t>D6 - Kabely samozhášivé s dvojItou izolací PVC včetně uložení, prořezu,</t>
  </si>
  <si>
    <t>D7 - Svítidla včetně zdrojů a montáže</t>
  </si>
  <si>
    <t>D8 - Uzemňovací vedení včetně montážních prací a ukončení</t>
  </si>
  <si>
    <t>D9 - Bleskosvod materiál komletní včetně montáže</t>
  </si>
  <si>
    <t>D10 - Hodinové zúčtovací sazby</t>
  </si>
  <si>
    <t>D1</t>
  </si>
  <si>
    <t>Specifikace rozváděčů dle  výkresového schématu</t>
  </si>
  <si>
    <t>Pol1</t>
  </si>
  <si>
    <t>Rozváděč Rb 1+Rb2</t>
  </si>
  <si>
    <t>1132032517</t>
  </si>
  <si>
    <t>Poznámka k položce:
Rozváděč RD, rozměr skříně dle výkresu, počty přístrojů dle výkresu,  jističe 10kA, char. B aC, chrániče  30mA, přepěťová ochrana II.stupeň.</t>
  </si>
  <si>
    <t>Pol2</t>
  </si>
  <si>
    <t>ER-Elektroměrový rozváděč v  pilíři .</t>
  </si>
  <si>
    <t>942531213</t>
  </si>
  <si>
    <t>ER-Elektroměrový rozváděč v pilíři .</t>
  </si>
  <si>
    <t>Poznámka k položce:
Rozváděč ER, rozměr skříně dle výkresu, počty přístrojů dle výkresu,  jističe 10kA, char. B aC, chrániče  30mA, přepěťová ochrana II.stupeň.</t>
  </si>
  <si>
    <t>Pol3</t>
  </si>
  <si>
    <t>Montáž rozváděče</t>
  </si>
  <si>
    <t>1064855040</t>
  </si>
  <si>
    <t>Poznámka k položce:
Osazení do niky ve zdi.</t>
  </si>
  <si>
    <t>D2</t>
  </si>
  <si>
    <t>Instalační krabice včetně montáže a podružného materiálu</t>
  </si>
  <si>
    <t>Pol4</t>
  </si>
  <si>
    <t>Krabice rozbočná 68mm    pod omítku</t>
  </si>
  <si>
    <t>-37031283</t>
  </si>
  <si>
    <t>Krabice rozbočná 68mm pod omítku</t>
  </si>
  <si>
    <t>Poznámka k položce:
Krabice rozbočná 68mm  pod omítku a do sádrokartonu včetně montáže, prořezu a podružného materiálu,svorek</t>
  </si>
  <si>
    <t>D3</t>
  </si>
  <si>
    <t>Ohebné instalační trubky</t>
  </si>
  <si>
    <t>Pol5</t>
  </si>
  <si>
    <t>TOY - průměr 29mm</t>
  </si>
  <si>
    <t>1398154596</t>
  </si>
  <si>
    <t>Pol6</t>
  </si>
  <si>
    <t>TOY - průměr 50 mm.</t>
  </si>
  <si>
    <t>52882898</t>
  </si>
  <si>
    <t>D4</t>
  </si>
  <si>
    <t>Ukončení kabelů</t>
  </si>
  <si>
    <t>Pol7</t>
  </si>
  <si>
    <t>Ukončení kabelů v rozváděči</t>
  </si>
  <si>
    <t>-2104205808</t>
  </si>
  <si>
    <t>D5</t>
  </si>
  <si>
    <t>Instalační přístroje pod omítku, vypínače a zásuvky,signalizace,pohybová čidla doběhová relé KOMPLET</t>
  </si>
  <si>
    <t>Pol8</t>
  </si>
  <si>
    <t>Spínač 1pólový, řazení 1, 10A, 230V</t>
  </si>
  <si>
    <t>-994044323</t>
  </si>
  <si>
    <t>Pol9</t>
  </si>
  <si>
    <t>Spínač křížový, řazení  7, 10A, 230V</t>
  </si>
  <si>
    <t>883192521</t>
  </si>
  <si>
    <t>Spínač křížový, řazení 7, 10A, 230V</t>
  </si>
  <si>
    <t>Pol10</t>
  </si>
  <si>
    <t>Spínač atřídavý řazení  6, 10A, 230V</t>
  </si>
  <si>
    <t>672763886</t>
  </si>
  <si>
    <t>Spínač atřídavý řazení 6, 10A, 230V</t>
  </si>
  <si>
    <t>Pol11</t>
  </si>
  <si>
    <t>Žaluziový ovladač jednopolový.1+1 s blokováním zapuštěný</t>
  </si>
  <si>
    <t>152258837</t>
  </si>
  <si>
    <t>Pol12</t>
  </si>
  <si>
    <t>Sporáková kombinace se signálkou  pod omítku 25A</t>
  </si>
  <si>
    <t>521368171</t>
  </si>
  <si>
    <t>Sporáková kombinace se signálkou pod omítku 25A</t>
  </si>
  <si>
    <t>Pol13</t>
  </si>
  <si>
    <t>Spínač jednopolový  řaz. 1. IP 44 pod omítku</t>
  </si>
  <si>
    <t>-119877701</t>
  </si>
  <si>
    <t>Spínač jednopolový řaz. 1. IP 44 pod omítku</t>
  </si>
  <si>
    <t>Pol14</t>
  </si>
  <si>
    <t>Zásuvka jednopolová 16A,230V, s ochrannými clonkami, pod omítku</t>
  </si>
  <si>
    <t>-1342231003</t>
  </si>
  <si>
    <t>Pol15</t>
  </si>
  <si>
    <t>Zásuvka jednopolová 16A,230V, s ochrannými clonkami, pod omítku včetně přepěťové ochrany</t>
  </si>
  <si>
    <t>794111099</t>
  </si>
  <si>
    <t>Pol16</t>
  </si>
  <si>
    <t>Zásuvka IP 44, pro venkovní provedení s víčkem, bílá</t>
  </si>
  <si>
    <t>748356089</t>
  </si>
  <si>
    <t>Pol17</t>
  </si>
  <si>
    <t>Sada pro nozovou signalizaci. Tahové signání tlačítko s tahovou šňůrou  od tlačítka až po podlahu ,bučák, transformátor, kontrolní modul s alarmem.</t>
  </si>
  <si>
    <t>-850491872</t>
  </si>
  <si>
    <t>Sada pro nozovou signalizaci. Tahové signání tlačítko s tahovou šňůrou od tlačítka až po podlahu ,bučák, transformátor, kontrolní modul s alarmem.</t>
  </si>
  <si>
    <t>Pol18</t>
  </si>
  <si>
    <t>Pohybový a doběhový spínač pro ventilátory</t>
  </si>
  <si>
    <t>-673136260</t>
  </si>
  <si>
    <t>309882456</t>
  </si>
  <si>
    <t>Pol19</t>
  </si>
  <si>
    <t>Ukončení kabelů a zapojení zařízení dodávaných ostatními profesemi.</t>
  </si>
  <si>
    <t>-1919076555</t>
  </si>
  <si>
    <t>D6</t>
  </si>
  <si>
    <t>Kabely samozhášivé s dvojItou izolací PVC včetně uložení, prořezu,</t>
  </si>
  <si>
    <t>Pol20</t>
  </si>
  <si>
    <t>CYKY O2x1,5</t>
  </si>
  <si>
    <t>729240103</t>
  </si>
  <si>
    <t>Poznámka k položce:
Cu jádro kulaté plné tř.1,izolace žíly z PVC,  plášť z PVC ,včetně montáže omítku, ukončení a prořezu</t>
  </si>
  <si>
    <t>Pol21</t>
  </si>
  <si>
    <t>CYKY O3x1,5</t>
  </si>
  <si>
    <t>-1842326266</t>
  </si>
  <si>
    <t>Pol22</t>
  </si>
  <si>
    <t>CYKY O4x1,5</t>
  </si>
  <si>
    <t>426260670</t>
  </si>
  <si>
    <t>Pol23</t>
  </si>
  <si>
    <t>CYKY J3x1,5</t>
  </si>
  <si>
    <t>1934163714</t>
  </si>
  <si>
    <t>Pol24</t>
  </si>
  <si>
    <t>CYKY J5x2,5</t>
  </si>
  <si>
    <t>184329568</t>
  </si>
  <si>
    <t>Pol25</t>
  </si>
  <si>
    <t>CYKY J3x2,5</t>
  </si>
  <si>
    <t>223668980</t>
  </si>
  <si>
    <t>Pol26</t>
  </si>
  <si>
    <t>CYKY J4x10</t>
  </si>
  <si>
    <t>931447812</t>
  </si>
  <si>
    <t>Poznámka k položce:
Cu jádro kulaté plné tř.1,izolace žíly z PVC,  plášť z PVC ,včetně montáže, ukončení a prořezu</t>
  </si>
  <si>
    <t>D7</t>
  </si>
  <si>
    <t>Svítidla včetně zdrojů a montáže</t>
  </si>
  <si>
    <t>Pol27</t>
  </si>
  <si>
    <t>SV01 Svítidlo stropní 500 LED ,IP20, 36W/2700 teplé bílé světlo</t>
  </si>
  <si>
    <t>-320976556</t>
  </si>
  <si>
    <t>Poznámka k položce:
Včetně montáže</t>
  </si>
  <si>
    <t>Pol28</t>
  </si>
  <si>
    <t>SV02 Svítidlo stropní/nástěnné LED 24/1800 lm teplé bílé světlo IP54, kulaté,plast,hliník</t>
  </si>
  <si>
    <t>-38340160</t>
  </si>
  <si>
    <t>Pol29</t>
  </si>
  <si>
    <t>Pohybové čidlo do svítidel</t>
  </si>
  <si>
    <t>910012892</t>
  </si>
  <si>
    <t>Pol30</t>
  </si>
  <si>
    <t>N1-svítidlo s nouzovým zdrojem 8W,840, PIKTOGRAN JEDNOSTRANNÝ PRO DOČASNÉ SVÍCENÍ, OSAZENÍ NA STĚNU IP 44</t>
  </si>
  <si>
    <t>430112201</t>
  </si>
  <si>
    <t>Pol31</t>
  </si>
  <si>
    <t>N2-svítidlo s nouzovým zdrojem 8W,840, PIKTOGRAN JEDNOSTRANNÝ PRO DOČASNÉ A TRVALÉ SVÍCENÍ, OSAZENÍ NA STĚNU IP 44</t>
  </si>
  <si>
    <t>-1078358765</t>
  </si>
  <si>
    <t>Pol32</t>
  </si>
  <si>
    <t>SV03 pásek LED  nákupní délky 6m a 7m vestavěný do kuchyňské linky 10W teplé bílé světlo včetně napáječů, montáž provede dodavatel kuch linky. Skutečná délka bude  upravena dle dodavatele pásek dělitelný po cca 100 mm</t>
  </si>
  <si>
    <t>126404184</t>
  </si>
  <si>
    <t>SV03 pásek LED nákupní délky 6m a 7m vestavěný do kuchyňské linky 10W teplé bílé světlo včetně napáječů, montáž provede dodavatel kuch linky. Skutečná délka bude upravena dle dodavatele pásek dělitelný po cca 100 mm</t>
  </si>
  <si>
    <t>Pol33</t>
  </si>
  <si>
    <t>SV04 -svítidlo závěsné nad stolem kombinace dřeva a kovu. Kruhového půdorysu, půlkulaté . Zdroj led 10 W do objímky E27</t>
  </si>
  <si>
    <t>165382463</t>
  </si>
  <si>
    <t>Pol34</t>
  </si>
  <si>
    <t>SV05 -svítidlo závěsné nad stolem kombinace dřeva a kovu. Kruhového půdorysu, půlkulaté . Zdroj led 8 W do objímky E27</t>
  </si>
  <si>
    <t>857898085</t>
  </si>
  <si>
    <t>Pol35</t>
  </si>
  <si>
    <t>SV06 -svítidlo stojací lampa se dvěma světelnými zdroji horní nepřímé a spodní s ramenem nastavitelné na čtení. Zdroj led 8 W do objímky E27</t>
  </si>
  <si>
    <t>-1699862611</t>
  </si>
  <si>
    <t>Pol36</t>
  </si>
  <si>
    <t>SV07 -svítidlo led stropní 15W/2700L,230V,IP20 teple bílé světlo</t>
  </si>
  <si>
    <t>1892951954</t>
  </si>
  <si>
    <t>Pol37</t>
  </si>
  <si>
    <t>SV08 -svítidlo nástěnné nad zrcadlo korpus tvořený kovovou základnou a ramenem šířka 35 cm lin.zářivka T5/8W/230V,IP44dvojitá izolace, kov,sklo leštěný chrom.</t>
  </si>
  <si>
    <t>-1716128375</t>
  </si>
  <si>
    <t>Pol38</t>
  </si>
  <si>
    <t>SV09 -vnitřní nastěnné svítidlo interiérové keramické se sklem prosvětlení nahoru dolů</t>
  </si>
  <si>
    <t>1014051228</t>
  </si>
  <si>
    <t>Pol39</t>
  </si>
  <si>
    <t>SV10 -stolní lampička s objímkou E27 osadit LED zdroj</t>
  </si>
  <si>
    <t>-1065744383</t>
  </si>
  <si>
    <t>Pol40</t>
  </si>
  <si>
    <t>SV11 -venkovní svítidlo led 2x5W,3000K,720lm materiál hliník sklo IP44</t>
  </si>
  <si>
    <t>791054656</t>
  </si>
  <si>
    <t>Pol41</t>
  </si>
  <si>
    <t>SV12 -venkovní svítidlo led 10W,3000K,720lm,IP44 kovová bílá montůra a sklo s mikrovlnným senzorem</t>
  </si>
  <si>
    <t>-405031597</t>
  </si>
  <si>
    <t>D8</t>
  </si>
  <si>
    <t>Uzemňovací vedení včetně montážních prací a ukončení</t>
  </si>
  <si>
    <t>Pol42</t>
  </si>
  <si>
    <t>Vodič jednožilový CY 4 žlutozelený</t>
  </si>
  <si>
    <t>120385391</t>
  </si>
  <si>
    <t>Poznámka k položce:
Vodič jednožilový CY 4 žlutozelený, Cu jádro kulaté plné tř.1,izolace žíly z PVC,  ,včetně montáže, ukončení a prořezu</t>
  </si>
  <si>
    <t>Pol43</t>
  </si>
  <si>
    <t>Vodič jednožilový CY 6 žlutozelený</t>
  </si>
  <si>
    <t>1675911784</t>
  </si>
  <si>
    <t>Poznámka k položce:
Vodič jednožilový CY 6 žlutozelený, Cu jádro kulaté plné tř.1,izolace žíly z PVC,  ,včetně montáže, ukončení a prořezu</t>
  </si>
  <si>
    <t>Pol44</t>
  </si>
  <si>
    <t>Vodič jednožilový CY 10 žlutozelený</t>
  </si>
  <si>
    <t>1235964563</t>
  </si>
  <si>
    <t>Poznámka k položce:
Vodič jednožilový CY 10 žlutozelený, Cu jádro kulaté plné tř.1,izolace žíly z PVC,  ,včetně montáže, ukončení a prořezu</t>
  </si>
  <si>
    <t>Pol45</t>
  </si>
  <si>
    <t>Vodič jednožilový CY 16 žlutozelený</t>
  </si>
  <si>
    <t>-1766695112</t>
  </si>
  <si>
    <t>Poznámka k položce:
Vodič jednožilový CY 16 žlutozelený, Cu jádro kulaté plné tř.1,izolace žíly z PVC,  ,včetně montáže, ukončení a prořezu</t>
  </si>
  <si>
    <t>D9</t>
  </si>
  <si>
    <t>Bleskosvod materiál komletní včetně montáže</t>
  </si>
  <si>
    <t>Pol46</t>
  </si>
  <si>
    <t>Jímací tyč 1,5m,</t>
  </si>
  <si>
    <t>-420220054</t>
  </si>
  <si>
    <t>Pol47</t>
  </si>
  <si>
    <t>držák  jímací tyče velikost</t>
  </si>
  <si>
    <t>306366101</t>
  </si>
  <si>
    <t>držák jímací tyče velikost</t>
  </si>
  <si>
    <t>Pol48</t>
  </si>
  <si>
    <t>Svorka k jímací tyči SJ</t>
  </si>
  <si>
    <t>-1486150009</t>
  </si>
  <si>
    <t>Pol49</t>
  </si>
  <si>
    <t>Podpěra</t>
  </si>
  <si>
    <t>-2043664021</t>
  </si>
  <si>
    <t>Pol50</t>
  </si>
  <si>
    <t>Podpěra vedení do zateplení s vnitřním závitem M8</t>
  </si>
  <si>
    <t>-1233144348</t>
  </si>
  <si>
    <t>Pol51</t>
  </si>
  <si>
    <t>Hmoždinky do zateplení - 100mm</t>
  </si>
  <si>
    <t>1614433742</t>
  </si>
  <si>
    <t>Pol52</t>
  </si>
  <si>
    <t>Vrut M8x13, 73mm pro podpěry s vnitřním závitem</t>
  </si>
  <si>
    <t>861534023</t>
  </si>
  <si>
    <t>Pol53</t>
  </si>
  <si>
    <t>Drát AlMgSi d=8mm, měkký</t>
  </si>
  <si>
    <t>-793586536</t>
  </si>
  <si>
    <t>Pol54</t>
  </si>
  <si>
    <t>Drát FeZn d=10mm</t>
  </si>
  <si>
    <t>59367625</t>
  </si>
  <si>
    <t>Pol55</t>
  </si>
  <si>
    <t>Pásek FeZn 30/4</t>
  </si>
  <si>
    <t>-1758273260</t>
  </si>
  <si>
    <t>Pol56</t>
  </si>
  <si>
    <t>Svorka připojovací SP</t>
  </si>
  <si>
    <t>1687842767</t>
  </si>
  <si>
    <t>Pol57</t>
  </si>
  <si>
    <t>Svorka univerzální SU</t>
  </si>
  <si>
    <t>1440795963</t>
  </si>
  <si>
    <t>Pol58</t>
  </si>
  <si>
    <t>Svorka zkušební SZ</t>
  </si>
  <si>
    <t>2117229783</t>
  </si>
  <si>
    <t>Pol59</t>
  </si>
  <si>
    <t>Svorka okapová SO</t>
  </si>
  <si>
    <t>-79193834</t>
  </si>
  <si>
    <t>Pol60</t>
  </si>
  <si>
    <t>Svorka drát-pásek SR03</t>
  </si>
  <si>
    <t>1483660740</t>
  </si>
  <si>
    <t>Pol61</t>
  </si>
  <si>
    <t>Svorka pásek-pásek SR02</t>
  </si>
  <si>
    <t>-971970343</t>
  </si>
  <si>
    <t>Pol62</t>
  </si>
  <si>
    <t>Držák ochranného úhelníku</t>
  </si>
  <si>
    <t>1359394110</t>
  </si>
  <si>
    <t>Pol63</t>
  </si>
  <si>
    <t>Ochranný úhelník</t>
  </si>
  <si>
    <t>728293133</t>
  </si>
  <si>
    <t>Pol64</t>
  </si>
  <si>
    <t>Štítek pro očíslování svodu</t>
  </si>
  <si>
    <t>381263794</t>
  </si>
  <si>
    <t>Pol65</t>
  </si>
  <si>
    <t>VÝKOP A ZÁHOZ RÝHY ŠÍŘE 30 cm A HLOBKY 50 cm</t>
  </si>
  <si>
    <t>-203902376</t>
  </si>
  <si>
    <t>D10</t>
  </si>
  <si>
    <t>Pol66</t>
  </si>
  <si>
    <t>Revizní technik, výchozí revize</t>
  </si>
  <si>
    <t>-698509643</t>
  </si>
  <si>
    <t>Poznámka k položce:
Provedení výchozí revize, měření odporu, impedancí, sepsání revizní zprávy</t>
  </si>
  <si>
    <t>Pol67</t>
  </si>
  <si>
    <t>Materiál a práce nepostižitelné položkami</t>
  </si>
  <si>
    <t>1610722411</t>
  </si>
  <si>
    <t>Pol68</t>
  </si>
  <si>
    <t>Koordinační spolupráce dodavatelů</t>
  </si>
  <si>
    <t>691070796</t>
  </si>
  <si>
    <t>Poznámka k položce:
Koordinace dodavatelských profesí při realizaci stavby</t>
  </si>
  <si>
    <t>D.1.1.07 - Slaboproudá elektroinstalace</t>
  </si>
  <si>
    <t>D1 - SLABOPROUD</t>
  </si>
  <si>
    <t>D2 - Domácí telefon</t>
  </si>
  <si>
    <t>D3 - Kabeláž</t>
  </si>
  <si>
    <t>D4 - Sestava -PC vedení + pevné telefoní linky</t>
  </si>
  <si>
    <t>D5 - Anténa</t>
  </si>
  <si>
    <t>D6 - Hodinové zúčtovací sazby</t>
  </si>
  <si>
    <t>SLABOPROUD</t>
  </si>
  <si>
    <t>Domácí telefon</t>
  </si>
  <si>
    <t>Pol69</t>
  </si>
  <si>
    <t>Sestava domácího videotelefonu pro tři  jednotky .  Napájení všech jednotek z centrálního zdroje, tři displěje s  úhlopříčkou 18cm a venkovním tablem  antivandal s odolnou kamerou pro dva účastníky</t>
  </si>
  <si>
    <t>1800332489</t>
  </si>
  <si>
    <t>Sestava domácího videotelefonu pro tři jednotky . Napájení všech jednotek z centrálního zdroje, tři displěje s úhlopříčkou 18cm a venkovním tablem antivandal s odolnou kamerou pro dva účastníky</t>
  </si>
  <si>
    <t>Kabeláž</t>
  </si>
  <si>
    <t>Pol70</t>
  </si>
  <si>
    <t>kabel JY(ST)Y 5x2x0,8 nebo UTP dle vybraného zařízení</t>
  </si>
  <si>
    <t>887714531</t>
  </si>
  <si>
    <t>Sestava -PC vedení + pevné telefoní linky</t>
  </si>
  <si>
    <t>Pol71</t>
  </si>
  <si>
    <t>Zásuvka RJ 45 VČETNĚ KRABICE</t>
  </si>
  <si>
    <t>1667725315</t>
  </si>
  <si>
    <t>Pol72</t>
  </si>
  <si>
    <t>Kabelové rozvody UTP</t>
  </si>
  <si>
    <t>2140397091</t>
  </si>
  <si>
    <t>Pol73</t>
  </si>
  <si>
    <t>DÍLENSKÁ DOKUMENTACE</t>
  </si>
  <si>
    <t>1582217700</t>
  </si>
  <si>
    <t>Pol74</t>
  </si>
  <si>
    <t>TRUBKA OHEBNA INSTALAČNÍ  D 13-29</t>
  </si>
  <si>
    <t>-1732860</t>
  </si>
  <si>
    <t>TRUBKA OHEBNA INSTALAČNÍ D 13-29</t>
  </si>
  <si>
    <t>Anténa</t>
  </si>
  <si>
    <t>Pol75</t>
  </si>
  <si>
    <t>Antény-pozemní příjem+satelit</t>
  </si>
  <si>
    <t>1771679329</t>
  </si>
  <si>
    <t>Pol76</t>
  </si>
  <si>
    <t>zesilovače, rozbočovače</t>
  </si>
  <si>
    <t>236360519</t>
  </si>
  <si>
    <t>Pol77</t>
  </si>
  <si>
    <t>účastnické zásuvky</t>
  </si>
  <si>
    <t>-1622017498</t>
  </si>
  <si>
    <t>Pol78</t>
  </si>
  <si>
    <t>kabelové rozvody KOAXIÁLNÍ KABEL</t>
  </si>
  <si>
    <t>1858010124</t>
  </si>
  <si>
    <t>Pol79</t>
  </si>
  <si>
    <t>uvedení do provozu</t>
  </si>
  <si>
    <t>1948849788</t>
  </si>
  <si>
    <t>-1991730311</t>
  </si>
  <si>
    <t>Pol80</t>
  </si>
  <si>
    <t>AT - Anténní stožár s držákem</t>
  </si>
  <si>
    <t>409207231</t>
  </si>
  <si>
    <t>-1244618958</t>
  </si>
  <si>
    <t>Pol81</t>
  </si>
  <si>
    <t>KRABICE PRISTROJOVA</t>
  </si>
  <si>
    <t>-1121869997</t>
  </si>
  <si>
    <t>Pol82</t>
  </si>
  <si>
    <t>KRABICE ODBOCNA S VICKEM  BEZ SVORKOVNICE pod omítku a dutých stěn</t>
  </si>
  <si>
    <t>1064943285</t>
  </si>
  <si>
    <t>KRABICE ODBOCNA S VICKEM BEZ SVORKOVNICE pod omítku a dutých stěn</t>
  </si>
  <si>
    <t>Pol83</t>
  </si>
  <si>
    <t>Revizni technik</t>
  </si>
  <si>
    <t>1653630207</t>
  </si>
  <si>
    <t>Pol84</t>
  </si>
  <si>
    <t>Spoluprace s reviz.technikem</t>
  </si>
  <si>
    <t>-399385807</t>
  </si>
  <si>
    <t>Pol85</t>
  </si>
  <si>
    <t>Stavební výpomoce, pomocné zednické práce, vrtání prostupů, drážky, montážní práce</t>
  </si>
  <si>
    <t>1923351945</t>
  </si>
  <si>
    <t>Pol86</t>
  </si>
  <si>
    <t>Zednické přípomoce-sekání</t>
  </si>
  <si>
    <t>-1651644526</t>
  </si>
  <si>
    <t>TI01 - Podzemní vedení elektro</t>
  </si>
  <si>
    <t>D1 - Rozváděče</t>
  </si>
  <si>
    <t>D2 - Kabely samozhášivé s dvojitou izolací PVC, včetně montáže</t>
  </si>
  <si>
    <t>D3 - Výkopové práce</t>
  </si>
  <si>
    <t>D4 - Hodinové zúčtovací sazby</t>
  </si>
  <si>
    <t>Rozváděče</t>
  </si>
  <si>
    <t>Pol87</t>
  </si>
  <si>
    <t>Elektroměrový rozváděč typový pro zazdění do pilíře pro jeden elektroměr včetně osazení a zapojení.</t>
  </si>
  <si>
    <t>-1075154518</t>
  </si>
  <si>
    <t>Kabely samozhášivé s dvojitou izolací PVC, včetně montáže</t>
  </si>
  <si>
    <t>Pol88</t>
  </si>
  <si>
    <t>CYKY 4B x 10</t>
  </si>
  <si>
    <t>1070675831</t>
  </si>
  <si>
    <t>Pol89</t>
  </si>
  <si>
    <t>Ukončení  kabelů  v rozváděčích</t>
  </si>
  <si>
    <t>1945866276</t>
  </si>
  <si>
    <t>Ukončení kabelů v rozváděčích</t>
  </si>
  <si>
    <t>Výkopové práce</t>
  </si>
  <si>
    <t>Pol90</t>
  </si>
  <si>
    <t>VÝKOP A ZÁHOZ RÝHY ŠÍŘE 30 cm A HLOBKY 80 cm</t>
  </si>
  <si>
    <t>-1595504152</t>
  </si>
  <si>
    <t>Pol91</t>
  </si>
  <si>
    <t>POLOŽENÍ VÝSTRAŽNÉ FOLIE včetně folie a kabelového lože.</t>
  </si>
  <si>
    <t>760801403</t>
  </si>
  <si>
    <t>Pol92</t>
  </si>
  <si>
    <t>VYTYČENÍ KABELOVÉ TRASY A OSTATNÍCH PODZEMNÍCH SÍTÍ</t>
  </si>
  <si>
    <t>1090307835</t>
  </si>
  <si>
    <t>Pol93</t>
  </si>
  <si>
    <t>CHRÁNIČKY PRO ULOŽENÍ PO VOZOVKOU</t>
  </si>
  <si>
    <t>-1042003939</t>
  </si>
  <si>
    <t>Pol94</t>
  </si>
  <si>
    <t>Těsnění prostupů do objektů</t>
  </si>
  <si>
    <t>1747375858</t>
  </si>
  <si>
    <t>Pol95</t>
  </si>
  <si>
    <t>Revizní technik,</t>
  </si>
  <si>
    <t>-1977920537</t>
  </si>
  <si>
    <t>Pol96</t>
  </si>
  <si>
    <t>Spolupráce s revizním technikem</t>
  </si>
  <si>
    <t>581747765</t>
  </si>
  <si>
    <t>Pol97</t>
  </si>
  <si>
    <t>Stavební přípomoce</t>
  </si>
  <si>
    <t>-626421458</t>
  </si>
  <si>
    <t>TI02-TI04 - Kanalizace a vodovod</t>
  </si>
  <si>
    <t xml:space="preserve">    1 -  Zemní práce</t>
  </si>
  <si>
    <t xml:space="preserve">    2 -  Zakládání</t>
  </si>
  <si>
    <t xml:space="preserve">    4 -  Vodorovné konstrukce</t>
  </si>
  <si>
    <t xml:space="preserve">    5 -  Komunikace</t>
  </si>
  <si>
    <t xml:space="preserve">    8 -  Trubní vedení</t>
  </si>
  <si>
    <t xml:space="preserve"> Zemní práce</t>
  </si>
  <si>
    <t>113107122</t>
  </si>
  <si>
    <t>Odstranění podkladu z kameniva drceného tl 200 mm ručně</t>
  </si>
  <si>
    <t>767896989</t>
  </si>
  <si>
    <t>Odstranění podkladů nebo krytů ručně s přemístěním hmot na skládku na vzdálenost do 3 m nebo s naložením na dopravní prostředek z kameniva hrubého drceného, o tl. vrstvy přes 100 do 200 mm</t>
  </si>
  <si>
    <t>7*0,8 "vodovod</t>
  </si>
  <si>
    <t>5*1,0 "kanalizace</t>
  </si>
  <si>
    <t>113107131</t>
  </si>
  <si>
    <t>Odstranění podkladu z betonu prostého tl 150 mm ručně</t>
  </si>
  <si>
    <t>1854396256</t>
  </si>
  <si>
    <t>Odstranění podkladů nebo krytů ručně s přemístěním hmot na skládku na vzdálenost do 3 m nebo s naložením na dopravní prostředek z betonu prostého, o tl. vrstvy přes 100 do 150 mm</t>
  </si>
  <si>
    <t>113107141</t>
  </si>
  <si>
    <t>Odstranění podkladu živičného tl 50 mm ručně</t>
  </si>
  <si>
    <t>-566491723</t>
  </si>
  <si>
    <t>Odstranění podkladů nebo krytů ručně s přemístěním hmot na skládku na vzdálenost do 3 m nebo s naložením na dopravní prostředek živičných, o tl. vrstvy do 50 mm</t>
  </si>
  <si>
    <t>113154123</t>
  </si>
  <si>
    <t>Frézování živičného krytu tl 50 mm pruh š 1 m pl do 500 m2 bez překážek v trase</t>
  </si>
  <si>
    <t>-2030568840</t>
  </si>
  <si>
    <t>Frézování živičného podkladu nebo krytu s naložením na dopravní prostředek plochy do 500 m2 bez překážek v trase pruhu šířky přes 0,5 m do 1 m, tloušťky vrstvy 50 mm</t>
  </si>
  <si>
    <t>119001421</t>
  </si>
  <si>
    <t>Dočasné zajištění kabelů a kabelových tratí ze 3 volně ložených kabelů</t>
  </si>
  <si>
    <t>-2029612248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</si>
  <si>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kabelů a kabelových tratí z volně ložených kabelů a to do 3 kabelů</t>
  </si>
  <si>
    <t>6 "práce v místě křížení sítí</t>
  </si>
  <si>
    <t>120001101</t>
  </si>
  <si>
    <t>Příplatek za ztížení odkopávky nebo prokopávky v blízkosti inženýrských sítí</t>
  </si>
  <si>
    <t>2044978941</t>
  </si>
  <si>
    <t>Příplatek k cenám vykopávek za ztížení vykopávky v blízkosti podzemního vedení nebo výbušnin v horninách jakékoliv třídy</t>
  </si>
  <si>
    <t>(5*1,0*1,4)+(7*0,8*1,3) "výkop v blízkosti sítí</t>
  </si>
  <si>
    <t>131201202</t>
  </si>
  <si>
    <t>Hloubení jam zapažených v hornině tř. 3 objemu do 1000 m3</t>
  </si>
  <si>
    <t>-1531465726</t>
  </si>
  <si>
    <t>(7,0*2,8*1,1) "vsakovací galerie</t>
  </si>
  <si>
    <t>(1,5*1,5*1,8) "napojení na vodovod</t>
  </si>
  <si>
    <t>(1,5*1,5*1,8) "napojení na kanalizaci</t>
  </si>
  <si>
    <t>131201209</t>
  </si>
  <si>
    <t>Příplatek za lepivost u hloubení jam zapažených v hornině tř. 3</t>
  </si>
  <si>
    <t>807670084</t>
  </si>
  <si>
    <t>29,660 "výkop jam</t>
  </si>
  <si>
    <t>132201202</t>
  </si>
  <si>
    <t>Hloubení rýh š do 2000 mm v hornině tř. 3 objemu do 1000 m3</t>
  </si>
  <si>
    <t>1746983395</t>
  </si>
  <si>
    <t>(13*0,8*1,3) "vodovod</t>
  </si>
  <si>
    <t>(18*1,0*1,4) "splašková kanalizace</t>
  </si>
  <si>
    <t>(51*1,0*1,0) "dešťová kanalizace</t>
  </si>
  <si>
    <t>132212209</t>
  </si>
  <si>
    <t>Příplatek za lepivost u hloubení rýh š do 2000 mm ručním nebo pneum nářadím v hornině tř. 3</t>
  </si>
  <si>
    <t>-1122432142</t>
  </si>
  <si>
    <t>89,720 "výkop rýh</t>
  </si>
  <si>
    <t>151101101</t>
  </si>
  <si>
    <t>Zřízení příložného pažení a rozepření stěn rýh hl do 2 m</t>
  </si>
  <si>
    <t>1704365065</t>
  </si>
  <si>
    <t>Zřízení pažení a rozepření stěn rýh pro podzemní vedení příložné pro jakoukoliv mezerovitost, hloubky do 2 m</t>
  </si>
  <si>
    <t>(2*13*1,3) "vodovod</t>
  </si>
  <si>
    <t>(2*18*1,4) "splašková kanalizace</t>
  </si>
  <si>
    <t>(2*51*1,0) "dešťová kanalizace</t>
  </si>
  <si>
    <t>(2*(7,0+2,8)*1,1) "vsakovací galerie</t>
  </si>
  <si>
    <t>(2*(1,5+1,5)*1,8) "napojení na vodovod</t>
  </si>
  <si>
    <t>(2*(1,5+1,5)*1,8) "napojení na kanalizaci</t>
  </si>
  <si>
    <t>151101111</t>
  </si>
  <si>
    <t>Odstranění příložného pažení a rozepření stěn rýh hl do 2 m</t>
  </si>
  <si>
    <t>-2074875817</t>
  </si>
  <si>
    <t>Odstranění pažení a rozepření stěn rýh pro podzemní vedení s uložením materiálu na vzdálenost do 3 m od kraje výkopu příložné, hloubky do 2 m</t>
  </si>
  <si>
    <t>151101301</t>
  </si>
  <si>
    <t>Zřízení rozepření stěn při pažení příložném hl do 4 m</t>
  </si>
  <si>
    <t>-1969474229</t>
  </si>
  <si>
    <t>Zřízení rozepření zapažených stěn výkopů s potřebným přepažováním při pažení příložném, hloubky do 4 m</t>
  </si>
  <si>
    <t>29,660 "hloubené vykopávky jam</t>
  </si>
  <si>
    <t>151101311</t>
  </si>
  <si>
    <t>Odstranění rozepření stěn při pažení příložném hl do 4 m</t>
  </si>
  <si>
    <t>-1388999910</t>
  </si>
  <si>
    <t>Odstranění rozepření stěn výkopů s uložením materiálu na vzdálenost do 3 m od okraje výkopu pažení příložného, hloubky do 4 m</t>
  </si>
  <si>
    <t>161101101</t>
  </si>
  <si>
    <t>Svislé přemístění výkopku z horniny tř. 1 až 4 hl výkopu do 2,5 m</t>
  </si>
  <si>
    <t>1124096919</t>
  </si>
  <si>
    <t>29,660+89,720 "hloubené vykopávky</t>
  </si>
  <si>
    <t>162701105</t>
  </si>
  <si>
    <t>Vodorovné přemístění do 10000 m výkopku/sypaniny z horniny tř. 1 až 4</t>
  </si>
  <si>
    <t>364965008</t>
  </si>
  <si>
    <t>2,410+7,940 "lože</t>
  </si>
  <si>
    <t>34,757+5,824 "obsypy</t>
  </si>
  <si>
    <t>(18,0*0,020)+(51*0,013) "potrubí</t>
  </si>
  <si>
    <t>(6,4*2,2*0,7) "objekty</t>
  </si>
  <si>
    <t>171201201</t>
  </si>
  <si>
    <t>Uložení sypaniny na skládky nebo meziskládky</t>
  </si>
  <si>
    <t>1534693225</t>
  </si>
  <si>
    <t>Uložení sypaniny na skládky nebo meziskládky bez hutnění s upravením uložené sypaniny do předepsaného tvaru</t>
  </si>
  <si>
    <t>171201211</t>
  </si>
  <si>
    <t>Poplatek za uložení odpadu ze sypaniny na skládce (skládkovné)</t>
  </si>
  <si>
    <t>1756213599</t>
  </si>
  <si>
    <t>-1561035992</t>
  </si>
  <si>
    <t>-61,810 "vodorovný přesun</t>
  </si>
  <si>
    <t>175101101</t>
  </si>
  <si>
    <t>Obsypání potrubí bez prohození sypaniny z hornin tř. 1 až 4 uloženým do 3 m od kraje výkopu</t>
  </si>
  <si>
    <t>2091593396</t>
  </si>
  <si>
    <t>(1,5*1,5*0,40) "napojení na vodovod</t>
  </si>
  <si>
    <t>(1,5*1,5*0,55) "napojení na kanalizaci</t>
  </si>
  <si>
    <t>(13*0,8*0,33) "vodovod</t>
  </si>
  <si>
    <t>(18*1,0*0,46)-(18*0,020) "splašková kanalizace</t>
  </si>
  <si>
    <t>(51*1,0*0,43)-(51*0,013) "dešťová kanalizace</t>
  </si>
  <si>
    <t>583313400</t>
  </si>
  <si>
    <t>kamenivo těžené drobné frakce 0-4 pr.</t>
  </si>
  <si>
    <t>1579417269</t>
  </si>
  <si>
    <t>1,89*34,757</t>
  </si>
  <si>
    <t>175101201</t>
  </si>
  <si>
    <t>Obsypání objektu nad přilehlým původním terénem sypaninou bez prohození, uloženou do 3 m ručně</t>
  </si>
  <si>
    <t>1264578264</t>
  </si>
  <si>
    <t>Obsypání objektů nad přilehlým původním terénem ručně sypaninou z vhodných hornin třídy těžitelnosti I a II, skupiny 1 až 4 nebo materiálem uloženým ve vzdálenosti do 3 m od vnějšího kraje objektu pro jakoukoliv míru zhutnění bez prohození sypaniny</t>
  </si>
  <si>
    <t>(7,0*2,8*0,8)-(6,4*2,2*0,7) "vsakovací galerie</t>
  </si>
  <si>
    <t>583336740</t>
  </si>
  <si>
    <t>kamenivo těžené hrubé frakce 16-32</t>
  </si>
  <si>
    <t>1669413000</t>
  </si>
  <si>
    <t>1,7*5,824</t>
  </si>
  <si>
    <t>583/01</t>
  </si>
  <si>
    <t>vyhledávací vodič CYKY 4mm</t>
  </si>
  <si>
    <t>-682103782</t>
  </si>
  <si>
    <t>1,2*13 "vodovod</t>
  </si>
  <si>
    <t>583/02</t>
  </si>
  <si>
    <t>ochranná folie</t>
  </si>
  <si>
    <t>-491648345</t>
  </si>
  <si>
    <t>1,03*13 "vodovod</t>
  </si>
  <si>
    <t xml:space="preserve"> Zakládání</t>
  </si>
  <si>
    <t>211971121</t>
  </si>
  <si>
    <t>Zřízení opláštění žeber nebo trativodů geotextilií v rýze nebo zářezu sklonu přes 1:2 š do 2,5 m</t>
  </si>
  <si>
    <t>-1776624767</t>
  </si>
  <si>
    <t>Zřízení opláštění výplně z geotextilie odvodňovacích žeber nebo trativodů v rýze nebo zářezu se stěnami svislými nebo šikmými o sklonu přes 1:2 při rozvinuté šířce opláštění do 2,5 m</t>
  </si>
  <si>
    <t>1,1*((2*(7,0+2,8)+2*(7,0+0,51)+(2,8+0,51))) "geotextilie</t>
  </si>
  <si>
    <t>693660510</t>
  </si>
  <si>
    <t>textilie GEOFILTEX 63 63/20 200 g/m2 do š 8,8 m</t>
  </si>
  <si>
    <t>-935641457</t>
  </si>
  <si>
    <t>1,2*41,723</t>
  </si>
  <si>
    <t>583336880</t>
  </si>
  <si>
    <t>kamenivo těžené hrubé frakce 32-63</t>
  </si>
  <si>
    <t>-2024822132</t>
  </si>
  <si>
    <t>1,8*((6,4+2,2+0,7)-4,5) "vsakovací galerie obsyp</t>
  </si>
  <si>
    <t xml:space="preserve"> Vodorovné konstrukce</t>
  </si>
  <si>
    <t>451541111</t>
  </si>
  <si>
    <t>Lože pod potrubí otevřený výkop ze štěrkodrtě</t>
  </si>
  <si>
    <t>576626025</t>
  </si>
  <si>
    <t>Lože pod potrubí, stoky a drobné objekty v otevřeném výkopu ze štěrkodrtě 0-63 mm</t>
  </si>
  <si>
    <t>(7,0*2,8*0,1) "vsakovací galerie</t>
  </si>
  <si>
    <t>(1,5*1,5*0,1) "napojení na vodovod</t>
  </si>
  <si>
    <t>(1,5*1,5*0,1) "napojení na kanalizaci</t>
  </si>
  <si>
    <t>451572111</t>
  </si>
  <si>
    <t>Lože pod potrubí otevřený výkop z kameniva drobného těženého</t>
  </si>
  <si>
    <t>-1225648317</t>
  </si>
  <si>
    <t>Lože pod potrubí, stoky a drobné objekty v otevřeném výkopu z kameniva drobného těženého 0 až 4 mm</t>
  </si>
  <si>
    <t>(13*0,8*0,1) "vodovod</t>
  </si>
  <si>
    <t>(18*1,0*0,1) "splašková kanalizace</t>
  </si>
  <si>
    <t>(51*1,0*0,1) "dešťová kanalizace</t>
  </si>
  <si>
    <t xml:space="preserve"> Komunikace</t>
  </si>
  <si>
    <t>567114111</t>
  </si>
  <si>
    <t>Podklad ze směsi stmelené cementem SC C 20/25 (PB I) tl 100 mm</t>
  </si>
  <si>
    <t>-1481315557</t>
  </si>
  <si>
    <t>Podklad ze směsi stmelené cementem SC bez dilatačních spár, s rozprostřením a zhutněním SC C 20/25 (PB I), po zhutnění tl. 100 mm</t>
  </si>
  <si>
    <t>567122114</t>
  </si>
  <si>
    <t>Podklad ze směsi stmelené cementem SC C 8/10 (KSC I) tl 150 mm</t>
  </si>
  <si>
    <t>1398130741</t>
  </si>
  <si>
    <t>Podklad ze směsi stmelené cementem SC bez dilatačních spár, s rozprostřením a zhutněním SC C 8/10 (KSC I), po zhutnění tl. 150 mm</t>
  </si>
  <si>
    <t>573231111</t>
  </si>
  <si>
    <t>Postřik živičný spojovací ze silniční emulze v množství 0,70 kg/m2</t>
  </si>
  <si>
    <t>-723579600</t>
  </si>
  <si>
    <t>Postřik spojovací PS bez posypu kamenivem ze silniční emulze, v množství 0,70 kg/m2</t>
  </si>
  <si>
    <t>565165111</t>
  </si>
  <si>
    <t>Asfaltový beton vrstva podkladní ACP 16 (obalované kamenivo OKS) tl 80 mm š do 3 m</t>
  </si>
  <si>
    <t>1376682565</t>
  </si>
  <si>
    <t>Asfaltový beton vrstva podkladní ACP 16 (obalované kamenivo střednězrnné - OKS) s rozprostřením a zhutněním v pruhu šířky přes 1,5 do 3 m, po zhutnění tl. 80 mm</t>
  </si>
  <si>
    <t>577144131</t>
  </si>
  <si>
    <t>Asfaltový beton vrstva obrusná ACO 11 (ABS) tř. I tl 50 mm š do 3 m z modifikovaného asfaltu</t>
  </si>
  <si>
    <t>-59225361</t>
  </si>
  <si>
    <t>Asfaltový beton vrstva obrusná ACO 11 (ABS) s rozprostřením a se zhutněním z modifikovaného asfaltu v pruhu šířky přes do 1,5 do 3 m, po zhutnění tl. 50 mm</t>
  </si>
  <si>
    <t>577166111</t>
  </si>
  <si>
    <t>Asfaltový beton vrstva ložní ACL 22 (ABVH) tl 70 mm š do 3 m z nemodifikovaného asfaltu</t>
  </si>
  <si>
    <t>1385631893</t>
  </si>
  <si>
    <t>Asfaltový beton vrstva ložní ACL 22 (ABVH) s rozprostřením a zhutněním z nemodifikovaného asfaltu v pruhu šířky do 3 m, po zhutnění tl. 70 mm</t>
  </si>
  <si>
    <t xml:space="preserve"> Trubní vedení</t>
  </si>
  <si>
    <t>871161121</t>
  </si>
  <si>
    <t>Montáž potrubí z trubek z tlakového polyetylénu otevřený výkop svařovaných vnější průměr 32 mm</t>
  </si>
  <si>
    <t>826422169</t>
  </si>
  <si>
    <t>13 "vodovodní přípojka</t>
  </si>
  <si>
    <t>286131100</t>
  </si>
  <si>
    <t>potrubí vodovodní PE100 PN16 SDR11 6 m, 100 m, 32 x 3,0 mm</t>
  </si>
  <si>
    <t>-881257940</t>
  </si>
  <si>
    <t>1,015*13</t>
  </si>
  <si>
    <t>871273121</t>
  </si>
  <si>
    <t>Montáž kanalizačního potrubí z PVC těsněné gumovým kroužkem otevřený výkop sklon do 20 % DN 125</t>
  </si>
  <si>
    <t>1379381955</t>
  </si>
  <si>
    <t>Montáž kanalizačního potrubí z plastů z tvrdého PVC těsněných gumovým kroužkem v otevřeném výkopu ve sklonu do 20 % DN 125</t>
  </si>
  <si>
    <t>51 "dešťová kanalizace</t>
  </si>
  <si>
    <t>286112370</t>
  </si>
  <si>
    <t>trubka KGEM s hrdlem 125X3,2X5M SN4KOEX,PVC</t>
  </si>
  <si>
    <t>138821762</t>
  </si>
  <si>
    <t>1,015*(51/5)</t>
  </si>
  <si>
    <t>871353121</t>
  </si>
  <si>
    <t>Montáž kanalizačního potrubí z PVC těsněné gumovým kroužkem otevřený výkop sklon do 20 % DN 200</t>
  </si>
  <si>
    <t>-187387110</t>
  </si>
  <si>
    <t>Montáž kanalizačního potrubí z plastů z tvrdého PVC těsněných gumovým kroužkem v otevřeném výkopu ve sklonu do 20 % DN 200</t>
  </si>
  <si>
    <t>18 "splašková kanalizace</t>
  </si>
  <si>
    <t>286112670</t>
  </si>
  <si>
    <t>trubka KGEM s hrdlem 200X5,9X5M SN8KOEX,PVC</t>
  </si>
  <si>
    <t>-1471416966</t>
  </si>
  <si>
    <t>1,015*(18/5)</t>
  </si>
  <si>
    <t>879171111</t>
  </si>
  <si>
    <t>Montáž vodovodní přípojky na potrubí DN 32</t>
  </si>
  <si>
    <t>645473786</t>
  </si>
  <si>
    <t>Montáž napojení vodovodní přípojky v otevřeném výkopu ve sklonu přes 20 % DN 32</t>
  </si>
  <si>
    <t>1 "napojení na stávající vodovod</t>
  </si>
  <si>
    <t>pc.871006</t>
  </si>
  <si>
    <t>Plastové flexibilní ochranné potrubí D 63 mm ( pro vodovodní potrubí )</t>
  </si>
  <si>
    <t>488533174</t>
  </si>
  <si>
    <t>4 "ochranná trubka</t>
  </si>
  <si>
    <t>892001500</t>
  </si>
  <si>
    <t>Napojení na stávající kanalizaci do DN 500 mm - napojení do šachty, úprava potrubí, úprava dna šachty, jiné nespecifikované práce</t>
  </si>
  <si>
    <t>-2046559987</t>
  </si>
  <si>
    <t>1 "napojení na stávající kanalizaci</t>
  </si>
  <si>
    <t>892011000</t>
  </si>
  <si>
    <t>Podchycení svodu vnitřní kanalizace</t>
  </si>
  <si>
    <t>-247248342</t>
  </si>
  <si>
    <t>1 "napojení vnitřní kanalizace</t>
  </si>
  <si>
    <t>892000012</t>
  </si>
  <si>
    <t>Zaměření trasy potrubí</t>
  </si>
  <si>
    <t>-1868862553</t>
  </si>
  <si>
    <t>13 "vodovod</t>
  </si>
  <si>
    <t>892221111</t>
  </si>
  <si>
    <t>Zkouška těsnosti kanalizačního potrubí</t>
  </si>
  <si>
    <t>1380278463</t>
  </si>
  <si>
    <t>879200001</t>
  </si>
  <si>
    <t>Zřízení vsakovací galerie včetně montáže</t>
  </si>
  <si>
    <t>-1461801062</t>
  </si>
  <si>
    <t>1 "vsakovací galerie</t>
  </si>
  <si>
    <t>802111001</t>
  </si>
  <si>
    <t>vsakovací tunel Garantia Glynwed</t>
  </si>
  <si>
    <t>138240316</t>
  </si>
  <si>
    <t>802112001</t>
  </si>
  <si>
    <t>zakončení vsakovacích tunelů - balení 2 ks</t>
  </si>
  <si>
    <t>-282378978</t>
  </si>
  <si>
    <t>802115001</t>
  </si>
  <si>
    <t>odvětrávací nástavec s větrací hlavicí</t>
  </si>
  <si>
    <t>-1129284416</t>
  </si>
  <si>
    <t>879605101</t>
  </si>
  <si>
    <t>Podzemní filtrační šachta plastová nast.hl. 570-1050 mm s pochůzným poklopem - dodávka a montáž</t>
  </si>
  <si>
    <t>komplet</t>
  </si>
  <si>
    <t>-1572732584</t>
  </si>
  <si>
    <t>892233111</t>
  </si>
  <si>
    <t>Proplach a desinfekce vodovodního potrubí DN od 40 do 70</t>
  </si>
  <si>
    <t>-1379724067</t>
  </si>
  <si>
    <t>892241111</t>
  </si>
  <si>
    <t>Tlaková zkouška vodou potrubí do 80</t>
  </si>
  <si>
    <t>-2072280995</t>
  </si>
  <si>
    <t>Tlakové zkoušky vodou na potrubí DN do 80</t>
  </si>
  <si>
    <t>894812218</t>
  </si>
  <si>
    <t>Revizní a čistící šachta z PP šachtové dno DN 425/200 pravý a levý přítok</t>
  </si>
  <si>
    <t>-1879806089</t>
  </si>
  <si>
    <t>2 "revizní šachta</t>
  </si>
  <si>
    <t>894812231</t>
  </si>
  <si>
    <t>Revizní a čistící šachta z PP DN 425 šachtová roura korugovaná bez hrdla světlé hloubky 1500 mm</t>
  </si>
  <si>
    <t>-1581362960</t>
  </si>
  <si>
    <t>Revizní a čistící šachta z polypropylenu PP pro hladké trouby DN 425 roura šachtová korugovaná bez hrdla, světlé hloubky 1500 mm</t>
  </si>
  <si>
    <t>894812241</t>
  </si>
  <si>
    <t>Revizní a čistící šachta z PP DN 425 šachtová roura teleskopická světlé hloubky 375 mm</t>
  </si>
  <si>
    <t>-2126428517</t>
  </si>
  <si>
    <t>Revizní a čistící šachta z polypropylenu PP pro hladké trouby DN 425 roura šachtová korugovaná teleskopická (včetně těsnění) 375 mm</t>
  </si>
  <si>
    <t>894812249</t>
  </si>
  <si>
    <t>Příplatek k rourám revizní a čistící šachty z PP DN 425 za uříznutí šachtové roury</t>
  </si>
  <si>
    <t>1139999138</t>
  </si>
  <si>
    <t>Revizní a čistící šachta z polypropylenu PP pro hladké trouby DN 425 roura šachtová korugovaná Příplatek k cenám 2231 - 2242 za uříznutí šachtové roury</t>
  </si>
  <si>
    <t>894812255</t>
  </si>
  <si>
    <t>Revizní a čistící šachta z PP DN 425 poklop pro šachtu plastový pachotěsný s madlem</t>
  </si>
  <si>
    <t>1236915081</t>
  </si>
  <si>
    <t>Revizní a čistící šachta z polypropylenu PP pro hladké trouby DN 425 poklop plastový (pro třídu zatížení) pachotěsný s madlem</t>
  </si>
  <si>
    <t>919010001</t>
  </si>
  <si>
    <t>Zalití spár flexibilní zálivkou</t>
  </si>
  <si>
    <t>-217883980</t>
  </si>
  <si>
    <t>2*(7+0,8) "vodovod</t>
  </si>
  <si>
    <t>2*(5+1,0) "kanalizace</t>
  </si>
  <si>
    <t>919731121</t>
  </si>
  <si>
    <t>Zarovnání styčné plochy podkladu nebo krytu živičného tl do 50 mm</t>
  </si>
  <si>
    <t>-873414807</t>
  </si>
  <si>
    <t>Zarovnání styčné plochy podkladu nebo krytu podél vybourané části komunikace nebo zpevněné plochy živičné tl. do 50 mm</t>
  </si>
  <si>
    <t>919735111</t>
  </si>
  <si>
    <t>Řezání stávajícího živičného krytu hl do 50 mm</t>
  </si>
  <si>
    <t>-1698258595</t>
  </si>
  <si>
    <t>Řezání stávajícího živičného krytu nebo podkladu hloubky do 50 mm</t>
  </si>
  <si>
    <t>-1936627207</t>
  </si>
  <si>
    <t>-1637505957</t>
  </si>
  <si>
    <t>10*7,272</t>
  </si>
  <si>
    <t>997221845</t>
  </si>
  <si>
    <t>Poplatek za uložení odpadu z asfaltových povrchů na skládce (skládkovné)</t>
  </si>
  <si>
    <t>747923619</t>
  </si>
  <si>
    <t>998276101</t>
  </si>
  <si>
    <t>Přesun hmot pro trubní vedení z trub z plastických hmot otevřený výkop</t>
  </si>
  <si>
    <t>-1529943488</t>
  </si>
  <si>
    <t>Přesun hmot pro trubní vedení hloubené z trub z plastických hmot nebo sklolaminátových pro vodovody nebo kanalizace v otevřeném výkopu dopravní vzdálenost do 15 m</t>
  </si>
  <si>
    <t>0,976 "přesun hmot</t>
  </si>
  <si>
    <t>721242115</t>
  </si>
  <si>
    <t>Lapač střešních splavenin z PP s kulovým kloubem na odtoku DN 110</t>
  </si>
  <si>
    <t>-748171158</t>
  </si>
  <si>
    <t>Lapače střešních splavenin polypropylenové (PP) s kulovým kloubem na odtoku DN 110</t>
  </si>
  <si>
    <t>4 "lapač splavenin</t>
  </si>
  <si>
    <t>TI05 - Rekonstrukce plynovodu</t>
  </si>
  <si>
    <t xml:space="preserve">    723 -  Zdravotechnika</t>
  </si>
  <si>
    <t>132201101</t>
  </si>
  <si>
    <t>Hloubení rýh š do 600 mm v hornině tř. 3 objemu do 100 m3</t>
  </si>
  <si>
    <t>-576425817</t>
  </si>
  <si>
    <t>17*0,8*1,0 "plynovod</t>
  </si>
  <si>
    <t>797100020</t>
  </si>
  <si>
    <t>13,600 "výkop rýh</t>
  </si>
  <si>
    <t>67493379</t>
  </si>
  <si>
    <t>(2*17*1,0) "plynovod</t>
  </si>
  <si>
    <t>-1682348855</t>
  </si>
  <si>
    <t>-1428029144</t>
  </si>
  <si>
    <t>13,600 "hloubené vykopávky</t>
  </si>
  <si>
    <t>715636332</t>
  </si>
  <si>
    <t>1,360 "lože</t>
  </si>
  <si>
    <t>4,488 "obsypy</t>
  </si>
  <si>
    <t>1887644725</t>
  </si>
  <si>
    <t>171201202</t>
  </si>
  <si>
    <t>-369035733</t>
  </si>
  <si>
    <t>1,8*5,848</t>
  </si>
  <si>
    <t>-1152626646</t>
  </si>
  <si>
    <t>-5,848 "vodorovný přesun</t>
  </si>
  <si>
    <t>43324714</t>
  </si>
  <si>
    <t>17*0,8*0,33 "plynovod</t>
  </si>
  <si>
    <t>-417023109</t>
  </si>
  <si>
    <t>1,89*4,488</t>
  </si>
  <si>
    <t>344224089</t>
  </si>
  <si>
    <t>1,25*17 "plynovod</t>
  </si>
  <si>
    <t>1385385308</t>
  </si>
  <si>
    <t>1,03*17 "plynovod</t>
  </si>
  <si>
    <t>-982572356</t>
  </si>
  <si>
    <t>17*0,8*0,1 "plynovod</t>
  </si>
  <si>
    <t>1917051710</t>
  </si>
  <si>
    <t>17 "plynovod</t>
  </si>
  <si>
    <t>286139210</t>
  </si>
  <si>
    <t>potrubí plynovodní ROBUST PIPE z PE 100+, SDR 11, 32 x 3,0 mm</t>
  </si>
  <si>
    <t>1098718536</t>
  </si>
  <si>
    <t>1,015*17 "plynovod</t>
  </si>
  <si>
    <t>286139640</t>
  </si>
  <si>
    <t>trubka ochranná pro plyn PEHD D 63</t>
  </si>
  <si>
    <t>1552201196</t>
  </si>
  <si>
    <t>3,0 "ochranná trubka</t>
  </si>
  <si>
    <t>141435220</t>
  </si>
  <si>
    <t>trubka ocelová bezešvá závitová bez závitu 11353.1 Js 5/4 pvc/asfalt. (OP)</t>
  </si>
  <si>
    <t>-1505521500</t>
  </si>
  <si>
    <t>2*2,0 "plynovod</t>
  </si>
  <si>
    <t>877171121</t>
  </si>
  <si>
    <t>Montáž elektrotvarovek na potrubí z trubek z tlakového PE otevřený výkop vnější průměr 32 mm</t>
  </si>
  <si>
    <t>-1302400122</t>
  </si>
  <si>
    <t>pc.8027902</t>
  </si>
  <si>
    <t>PE100 SDR11 - kulový kohout D 32 mm s integrovanou přechodkou PE-ocel</t>
  </si>
  <si>
    <t>1266036363</t>
  </si>
  <si>
    <t>818615490</t>
  </si>
  <si>
    <t>R-8200101</t>
  </si>
  <si>
    <t>Napojení na stávající pilířek HUP</t>
  </si>
  <si>
    <t>996646091</t>
  </si>
  <si>
    <t>R-823900</t>
  </si>
  <si>
    <t>Přechodka lPE/ocel D 32/25 mm (dodávka a montáž)</t>
  </si>
  <si>
    <t>530646160</t>
  </si>
  <si>
    <t>R-823910</t>
  </si>
  <si>
    <t>Vybavení HUP - regulátor tlaku B6, 2x uzávěr 1", rozpěry ( dodávka a montáž )</t>
  </si>
  <si>
    <t>924948650</t>
  </si>
  <si>
    <t>R-823912</t>
  </si>
  <si>
    <t>Montáž plynoměrů PS-2, PS-6</t>
  </si>
  <si>
    <t>6207162</t>
  </si>
  <si>
    <t>388222690</t>
  </si>
  <si>
    <t>plynoměr membránový nízkotlaký BK se šroubením G4, PN 0,05 MPa, rozteč 100</t>
  </si>
  <si>
    <t>-790239079</t>
  </si>
  <si>
    <t>R-890225</t>
  </si>
  <si>
    <t>Uvedení rozvodu do provozu</t>
  </si>
  <si>
    <t>1957622585</t>
  </si>
  <si>
    <t>R-890226</t>
  </si>
  <si>
    <t>Tlaková zkouška plynovodního potrubí do DN 50, včetně revize a revizní knihy</t>
  </si>
  <si>
    <t>1916655300</t>
  </si>
  <si>
    <t>970900100</t>
  </si>
  <si>
    <t>-253364730</t>
  </si>
  <si>
    <t>-1485674000</t>
  </si>
  <si>
    <t>605228142</t>
  </si>
  <si>
    <t>4*1,200</t>
  </si>
  <si>
    <t>1070522747</t>
  </si>
  <si>
    <t>75742730</t>
  </si>
  <si>
    <t>0,053 "přesun hmot</t>
  </si>
  <si>
    <t>723</t>
  </si>
  <si>
    <t>723111202</t>
  </si>
  <si>
    <t>Potrubí ocelové závitové černé bezešvé svařované běžné DN 15</t>
  </si>
  <si>
    <t>1528782152</t>
  </si>
  <si>
    <t>Potrubí z ocelových trubek závitových černých spojovaných svařováním, bezešvých běžných DN 15</t>
  </si>
  <si>
    <t>2 "plynovod</t>
  </si>
  <si>
    <t>723111203</t>
  </si>
  <si>
    <t>Potrubí ocelové závitové černé bezešvé svařované běžné DN 20</t>
  </si>
  <si>
    <t>-102383756</t>
  </si>
  <si>
    <t>Potrubí z ocelových trubek závitových černých spojovaných svařováním, bezešvých běžných DN 20</t>
  </si>
  <si>
    <t>723111204</t>
  </si>
  <si>
    <t>Potrubí ocelové závitové černé bezešvé svařované běžné DN 25</t>
  </si>
  <si>
    <t>31763728</t>
  </si>
  <si>
    <t>Potrubí z ocelových trubek závitových černých spojovaných svařováním, bezešvých běžných DN 25</t>
  </si>
  <si>
    <t>23+15 "plynovod</t>
  </si>
  <si>
    <t>723150311</t>
  </si>
  <si>
    <t>Potrubí ocelové hladké černé Bralen DN25 izolovaná</t>
  </si>
  <si>
    <t>934945646</t>
  </si>
  <si>
    <t>723100101</t>
  </si>
  <si>
    <t>Upevňovací materiál pro plynovodní potrubí</t>
  </si>
  <si>
    <t>-1868403462</t>
  </si>
  <si>
    <t>(23+15)/2 "upevnění potrubí</t>
  </si>
  <si>
    <t>723190102</t>
  </si>
  <si>
    <t>Přípojka plynovodní nerezová hadice G1/2 F x G1/2 M délky od 25 do 50 cm spojovaná na závit</t>
  </si>
  <si>
    <t>1780332414</t>
  </si>
  <si>
    <t>1 "napojení kotle</t>
  </si>
  <si>
    <t>723190251</t>
  </si>
  <si>
    <t>Výpustky plynovodní vedení a upevnění DN 15</t>
  </si>
  <si>
    <t>-1041390763</t>
  </si>
  <si>
    <t>Přípojky plynovodní ke strojům a zařízením z trubek vyvedení a upevnění plynovodních výpustek na potrubí DN 15</t>
  </si>
  <si>
    <t>723208090</t>
  </si>
  <si>
    <t>Chránička - trubka ocelová bezešvá D57 tl 2,9mm hladká kruhová 11353</t>
  </si>
  <si>
    <t>278894492</t>
  </si>
  <si>
    <t>3 "chránička</t>
  </si>
  <si>
    <t>723221304</t>
  </si>
  <si>
    <t>Ventil vzorkovací rohový G 1/2 PN 5 s vnitřním závitem</t>
  </si>
  <si>
    <t>1908613940</t>
  </si>
  <si>
    <t>Armatury s jedním závitem ventily vzorkovací rohové PN 5 vnitřní závit G 1/2</t>
  </si>
  <si>
    <t>723230102</t>
  </si>
  <si>
    <t>Kulový uzávěr přímý PN 5 G 1/2 FF s protipožární armaturou a 2x vnitřním závitem</t>
  </si>
  <si>
    <t>719078950</t>
  </si>
  <si>
    <t>Armatury se dvěma závity s protipožární armaturou PN 5 kulové uzávěry přímé závity vnitřní G 1/2 FF</t>
  </si>
  <si>
    <t>723231162</t>
  </si>
  <si>
    <t>Kohout kulový přímý G 1/2 PN 42 do 185°C plnoprůtokový vnitřní závit těžká řada</t>
  </si>
  <si>
    <t>323896630</t>
  </si>
  <si>
    <t>Armatury se dvěma závity kohouty kulové PN 42 do 185°C plnoprůtokové vnitřní závit těžká řada G 1/2</t>
  </si>
  <si>
    <t>723290001</t>
  </si>
  <si>
    <t>Napojení na venkovní potrubí plynovodní přípojky</t>
  </si>
  <si>
    <t>-1647919346</t>
  </si>
  <si>
    <t>1 "napojení na přívod plynu</t>
  </si>
  <si>
    <t>783425411</t>
  </si>
  <si>
    <t>Nátěry syntetické potrubí do DN 50 barva dražší lesklý povrch 1x antikorozní, 1x základní, 1x email</t>
  </si>
  <si>
    <t>761491627</t>
  </si>
  <si>
    <t>15+23 "plynovod</t>
  </si>
  <si>
    <t>720290226</t>
  </si>
  <si>
    <t>-2044869895</t>
  </si>
  <si>
    <t>998723101</t>
  </si>
  <si>
    <t>Přesun hmot tonážní pro vnitřní plynovod v objektech v do 6 m</t>
  </si>
  <si>
    <t>-2089833526</t>
  </si>
  <si>
    <t>Přesun hmot pro vnitřní plynovod stanovený z hmotnosti přesunovaného materiálu vodorovná dopravní vzdálenost do 50 m v objektech výšky do 6 m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</si>
  <si>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</si>
  <si>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</si>
  <si>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</si>
  <si>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</si>
  <si>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VRN1</t>
  </si>
  <si>
    <t>Průzkumné, geodetické a projektové práce</t>
  </si>
  <si>
    <t>011303000</t>
  </si>
  <si>
    <t>Archeologická činnost bez rozlišení - archeologická příprava</t>
  </si>
  <si>
    <t>1024</t>
  </si>
  <si>
    <t>403288554</t>
  </si>
  <si>
    <t>Průzkumné, geodetické a projektové práce průzkumné práce archeologická činnost bez rozlišení - archeologická příprava</t>
  </si>
  <si>
    <t>012002000</t>
  </si>
  <si>
    <t>Geodetické práce</t>
  </si>
  <si>
    <t>-1533929300</t>
  </si>
  <si>
    <t>Hlavní tituly průvodních činností a nákladů průzkumné, geodetické a projektové práce geodetické práce</t>
  </si>
  <si>
    <t>Poznámka k položce:
práce při provádění stavby, po výstavbě, zaměření prováděných přípojek, vypracování geometrických plánů</t>
  </si>
  <si>
    <t>013244000</t>
  </si>
  <si>
    <t>Dokumentace pro provádění stavby - vypracování dílenské dokumentace</t>
  </si>
  <si>
    <t>-193549598</t>
  </si>
  <si>
    <t>Průzkumné, geodetické a projektové práce projektové práce dokumentace stavby (výkresová a textová) pro provádění stavby - vypracování dílenské dokumentace</t>
  </si>
  <si>
    <t>VRN3</t>
  </si>
  <si>
    <t>Zařízení staveniště</t>
  </si>
  <si>
    <t>030001000</t>
  </si>
  <si>
    <t>-2146675824</t>
  </si>
  <si>
    <t>Základní rozdělení průvodních činností a nákladů zařízení staveniště</t>
  </si>
  <si>
    <t>Poznámka k položce:
V ceně zařízení staveniště:
- případné terénní úpravy pro zařízení staveniště
- náklady na provizorní připojení staveniště (elektro, inženýrské sítě...), příp. vybudování provizorních komunikací, d+m staveništního rozvaděče
- náklady na stavební buňky a sklady
- náklady na oplocení staveniště (min. v=1,8m)
- náklady na provoz a údržbu staveniště
- dopravní značení, informační tabule
- osvětlení staveniště
- zrušení a rozebrání zařízení staveniště
- úprava terénu</t>
  </si>
  <si>
    <t>VRN4</t>
  </si>
  <si>
    <t>Inženýrská činnost</t>
  </si>
  <si>
    <t>049103000</t>
  </si>
  <si>
    <t>Inženýrská činnost - náklady vzniklé v souvislosti s realizací stavby</t>
  </si>
  <si>
    <t>-54502738</t>
  </si>
  <si>
    <t>Inženýrská činnost inženýrská činnost ostatní náklady vzniklé v souvislosti s realizací stavby</t>
  </si>
  <si>
    <t>B - Vedlejší aktivity objektu</t>
  </si>
  <si>
    <t>DO01 - Demolice oplocení</t>
  </si>
  <si>
    <t>962042321</t>
  </si>
  <si>
    <t>Bourání zdiva nadzákladového z betonu prostého přes 1 m3</t>
  </si>
  <si>
    <t>582381379</t>
  </si>
  <si>
    <t>Bourání zdiva z betonu prostého nadzákladového objemu přes 1 m3</t>
  </si>
  <si>
    <t>"Oplocení sokl" 51*0,5*0,25</t>
  </si>
  <si>
    <t>966003814</t>
  </si>
  <si>
    <t>Rozebrání oplocení s příčníky a betonovými sloupky z prken a latí</t>
  </si>
  <si>
    <t>-1905356173</t>
  </si>
  <si>
    <t>Rozebrání dřevěného oplocení se sloupky osové vzdálenosti do 4,00 m, výšky do 2,50 m, osazených do hloubky 1,00 m s příčníky a betonovými sloupky z prken a latí</t>
  </si>
  <si>
    <t>C.2 Koordinační situační výkres</t>
  </si>
  <si>
    <t>"DO01" 51</t>
  </si>
  <si>
    <t>966052121</t>
  </si>
  <si>
    <t>Bourání sloupků a vzpěr ŽB plotových s betonovou patkou</t>
  </si>
  <si>
    <t>-1914236658</t>
  </si>
  <si>
    <t>Bourání plotových sloupků a vzpěr železobetonových výšky do 2,5 m s betonovou patkou</t>
  </si>
  <si>
    <t>"DO01" 20</t>
  </si>
  <si>
    <t>966073810</t>
  </si>
  <si>
    <t>Rozebrání vrat a vrátek k oplocení plochy do 2 m2</t>
  </si>
  <si>
    <t>1974648700</t>
  </si>
  <si>
    <t>Rozebrání vrat a vrátek k oplocení plochy jednotlivě do 2 m2</t>
  </si>
  <si>
    <t>"DO01" 1</t>
  </si>
  <si>
    <t>966073811</t>
  </si>
  <si>
    <t>Rozebrání vrat a vrátek k oplocení plochy do 6 m2</t>
  </si>
  <si>
    <t>-834737633</t>
  </si>
  <si>
    <t>Rozebrání vrat a vrátek k oplocení plochy jednotlivě přes 2 do 6 m2</t>
  </si>
  <si>
    <t>997013111</t>
  </si>
  <si>
    <t>Vnitrostaveništní doprava suti a vybouraných hmot pro budovy v do 6 m s použitím mechanizace</t>
  </si>
  <si>
    <t>1568382578</t>
  </si>
  <si>
    <t>Vnitrostaveništní doprava suti a vybouraných hmot vodorovně do 50 m svisle s použitím mechanizace pro budovy a haly výšky do 6 m</t>
  </si>
  <si>
    <t>1827071822</t>
  </si>
  <si>
    <t>1451988128</t>
  </si>
  <si>
    <t>19,365*10 "Přepočtené koeficientem množství</t>
  </si>
  <si>
    <t>-1808652638</t>
  </si>
  <si>
    <t>DO02 - Plocha pochozí</t>
  </si>
  <si>
    <t>113106123</t>
  </si>
  <si>
    <t>Rozebrání dlažeb ze zámkových dlaždic komunikací pro pěší ručně</t>
  </si>
  <si>
    <t>1455838010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</si>
  <si>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</si>
  <si>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C.2 Koordinační situace</t>
  </si>
  <si>
    <t>"D02" 11,5</t>
  </si>
  <si>
    <t>48107096</t>
  </si>
  <si>
    <t>1901311915</t>
  </si>
  <si>
    <t>-1139390366</t>
  </si>
  <si>
    <t>2,99*10 "Přepočtené koeficientem množství</t>
  </si>
  <si>
    <t>-274970841</t>
  </si>
  <si>
    <t>23,012</t>
  </si>
  <si>
    <t>Bed_1</t>
  </si>
  <si>
    <t>d</t>
  </si>
  <si>
    <t>13,012</t>
  </si>
  <si>
    <t>SO02 - Oplocení</t>
  </si>
  <si>
    <t>1813785687</t>
  </si>
  <si>
    <t>C.2 Koordinační situace, D.1.5.01.1, D.1.5.01.2, D.1.5.01.3, D.1.5.01.4, D.1.5.01.5</t>
  </si>
  <si>
    <t>60*0,4</t>
  </si>
  <si>
    <t>439222747</t>
  </si>
  <si>
    <t>16,34+5,472+1,2</t>
  </si>
  <si>
    <t>-182705789</t>
  </si>
  <si>
    <t>ZP_Zásyp</t>
  </si>
  <si>
    <t>-973070904</t>
  </si>
  <si>
    <t>ZP_rýha-ZP_zásyp</t>
  </si>
  <si>
    <t>-287492887</t>
  </si>
  <si>
    <t>167111101</t>
  </si>
  <si>
    <t>Nakládání výkopku z hornin třídy těžitelnosti I, skupiny 1 až 3 do 100 m3 ručně</t>
  </si>
  <si>
    <t>-1254562057</t>
  </si>
  <si>
    <t>Nakládání, skládání a překládání neulehlého výkopku nebo sypaniny ručně nakládání, z hornin třídy těžitelnosti I, skupiny 1 až 3</t>
  </si>
  <si>
    <t>-1855392499</t>
  </si>
  <si>
    <t>-1018806410</t>
  </si>
  <si>
    <t>762603153</t>
  </si>
  <si>
    <t>181351103</t>
  </si>
  <si>
    <t>Rozprostření ornice tl vrstvy do 200 mm pl do 500 m2 v rovině nebo ve svahu do 1:5 strojně</t>
  </si>
  <si>
    <t>-1005283461</t>
  </si>
  <si>
    <t>Rozprostření a urovnání ornice v rovině nebo ve svahu sklonu do 1:5 strojně při souvislé ploše přes 100 do 500 m2, tl. vrstvy do 200 mm</t>
  </si>
  <si>
    <t>"Úprava v rámci pozemku" ZP_ornice/0,15</t>
  </si>
  <si>
    <t>271572211</t>
  </si>
  <si>
    <t>Podsyp pod základové konstrukce se zhutněním z netříděného štěrkopísku</t>
  </si>
  <si>
    <t>715497787</t>
  </si>
  <si>
    <t>Podsyp pod základové konstrukce se zhutněním a urovnáním povrchu ze štěrkopísku netříděného</t>
  </si>
  <si>
    <t>C.2 Koordinační situace, D.1.2.2 Půdorys, základy, pohled, řez</t>
  </si>
  <si>
    <t>60*0,4*0,05++2*1,1*0,2*0,05</t>
  </si>
  <si>
    <t>274321411</t>
  </si>
  <si>
    <t>Základové pasy ze ŽB bez zvýšených nároků na prostředí tř. C 20/25</t>
  </si>
  <si>
    <t>-868611746</t>
  </si>
  <si>
    <t>Základy z betonu železového (bez výztuže) pasy z betonu bez zvláštních nároků na prostředí tř. C 20/25</t>
  </si>
  <si>
    <t>"Podezdívka - pas" 22</t>
  </si>
  <si>
    <t>"Pilíře" 1,2</t>
  </si>
  <si>
    <t>274351121</t>
  </si>
  <si>
    <t>Zřízení bednění základových pasů rovného</t>
  </si>
  <si>
    <t>-841699925</t>
  </si>
  <si>
    <t>Bednění základů pasů rovné zřízení</t>
  </si>
  <si>
    <t>60*0,3*2</t>
  </si>
  <si>
    <t>274351122</t>
  </si>
  <si>
    <t>Odstranění bednění základových pasů rovného</t>
  </si>
  <si>
    <t>928863800</t>
  </si>
  <si>
    <t>Bednění základů pasů rovné odstranění</t>
  </si>
  <si>
    <t>274361821</t>
  </si>
  <si>
    <t>Výztuž základových pásů betonářskou ocelí 10 505 (R)</t>
  </si>
  <si>
    <t>-967827096</t>
  </si>
  <si>
    <t>Výztuž základů pasů z betonářské oceli 10 505 (R) nebo BSt 500</t>
  </si>
  <si>
    <t>1,32</t>
  </si>
  <si>
    <t>348101110</t>
  </si>
  <si>
    <t>Osazení vrat a vrátek k oplocení na sloupky zděné nebo betonové plochy do 2 m2</t>
  </si>
  <si>
    <t>-706752353</t>
  </si>
  <si>
    <t>Osazení vrat a vrátek k oplocení na sloupky zděné nebo betonové, plochy jednotlivě do 2 m2</t>
  </si>
  <si>
    <t>R55501</t>
  </si>
  <si>
    <t>Kovová branka - spec v PD 1,25*1,5m</t>
  </si>
  <si>
    <t>-1962203765</t>
  </si>
  <si>
    <t>Kovová branka - spec v PD 1,25*1,6m vč. příslušenství (kování a bezpečnostní zámek)</t>
  </si>
  <si>
    <t>348101140</t>
  </si>
  <si>
    <t>Osazení vrat a vrátek k oplocení na sloupky zděné nebo betonové plochy do 8 m2</t>
  </si>
  <si>
    <t>-726519980</t>
  </si>
  <si>
    <t>Osazení vrat a vrátek k oplocení na sloupky zděné nebo betonové, plochy jednotlivě přes 6 do 8 m2</t>
  </si>
  <si>
    <t>R55502</t>
  </si>
  <si>
    <t>Pojizdná brána - spec v PD 3,94*1,6 vč. příslušenství (motor, dálkové ovladače apod.)</t>
  </si>
  <si>
    <t>-2043881831</t>
  </si>
  <si>
    <t>M+D zákrytových desek s hladkými pohledovými stranami a okapničkami na spodní straně - šířka 500mm</t>
  </si>
  <si>
    <t>1632780000</t>
  </si>
  <si>
    <t>"Pilíře" 2*1,3</t>
  </si>
  <si>
    <t>R0302</t>
  </si>
  <si>
    <t>M+D zákrytových desek s hladkými pohledovými stranami a okapničkami na spodní straně - šířka 300mm</t>
  </si>
  <si>
    <t>-2077902834</t>
  </si>
  <si>
    <t>R0303</t>
  </si>
  <si>
    <t>Plotová zeď tl 200 mm ze zdících tvarovek  s hladkými pohledovými stranami a fazetami na každé hraně výrobku - barva karamelová, vč. betonu C25/30 a vyztužení</t>
  </si>
  <si>
    <t>-174584356</t>
  </si>
  <si>
    <t>Plotová zeď tl 200 mm ze zdících tvarovek s hladkými pohledovými stranami a fazetami na každé hraně výrobku - barva karamelová (výztuž započtena v zákl. pasech), beton výplň C 25/30, výztuž dle norem pro ztracené bednění - min. v každem rohu sloupku profil 12mm</t>
  </si>
  <si>
    <t>"Podezdívka" 18,5</t>
  </si>
  <si>
    <t>"Sloupky" 27,5</t>
  </si>
  <si>
    <t>"Pilíř" 6,5</t>
  </si>
  <si>
    <t>R0303b</t>
  </si>
  <si>
    <t>Přípravy niky pro HUP</t>
  </si>
  <si>
    <t>-778891450</t>
  </si>
  <si>
    <t>Přípravy niky pro HUP - zabednění otvoru, úprava zdících tvarovek</t>
  </si>
  <si>
    <t>R0304</t>
  </si>
  <si>
    <t>M+D kovaných plotových dílců - spec. v PD</t>
  </si>
  <si>
    <t>1488878102</t>
  </si>
  <si>
    <t>R0305</t>
  </si>
  <si>
    <t>M+D nerezové schánky na dopisy</t>
  </si>
  <si>
    <t>1843953309</t>
  </si>
  <si>
    <t>998232131</t>
  </si>
  <si>
    <t>Přesun hmot pro oplocení z betonu monolitického v do 3 m</t>
  </si>
  <si>
    <t>1733867478</t>
  </si>
  <si>
    <t>Přesun hmot pro oplocení se svislou nosnou konstrukcí monolitickou betonovou tyčovou nebo plošnou vodorovná dopravní vzdálenost do 50 m, pro oplocení výšky do 3 m</t>
  </si>
  <si>
    <t>711131101</t>
  </si>
  <si>
    <t>Provedení izolace proti zemní vlhkosti pásy na sucho vodorovné AIP nebo tkaninou</t>
  </si>
  <si>
    <t>736885399</t>
  </si>
  <si>
    <t>Provedení izolace proti zemní vlhkosti pásy na sucho AIP nebo tkaniny na ploše vodorovné V</t>
  </si>
  <si>
    <t>"Podezdívka + sloupky+ Pilíře" 19+6,08+0,8</t>
  </si>
  <si>
    <t>62832000</t>
  </si>
  <si>
    <t>pás asfaltový natavitelný oxidovaný tl 3,0mm typu V60 S30 s vložkou ze skleněné rohože, s jemnozrnným minerálním posypem</t>
  </si>
  <si>
    <t>-1627651143</t>
  </si>
  <si>
    <t>25,88*1,15 "Přepočtené koeficientem množství</t>
  </si>
  <si>
    <t>998711201</t>
  </si>
  <si>
    <t>Přesun hmot procentní pro izolace proti vodě, vlhkosti a plynům v objektech v do 6 m</t>
  </si>
  <si>
    <t>1842522039</t>
  </si>
  <si>
    <t>Přesun hmot pro izolace proti vodě, vlhkosti a plynům stanovený procentní sazbou (%) z ceny vodorovná dopravní vzdálenost do 50 m v objektech výšky do 6 m</t>
  </si>
  <si>
    <t xml:space="preserve">Dvířka HUP </t>
  </si>
  <si>
    <t>-187212670</t>
  </si>
  <si>
    <t>Dvířka HUP</t>
  </si>
  <si>
    <t>R76702</t>
  </si>
  <si>
    <t>Dvířka Elektro</t>
  </si>
  <si>
    <t>-1851033577</t>
  </si>
  <si>
    <t>Ornice</t>
  </si>
  <si>
    <t>5,885</t>
  </si>
  <si>
    <t>Násyp</t>
  </si>
  <si>
    <t>51,6</t>
  </si>
  <si>
    <t>Rýha</t>
  </si>
  <si>
    <t>3,835</t>
  </si>
  <si>
    <t>9,72</t>
  </si>
  <si>
    <t>IO01a</t>
  </si>
  <si>
    <t>28,8</t>
  </si>
  <si>
    <t>IO01 - Plochy pochozí</t>
  </si>
  <si>
    <t xml:space="preserve">    5 - Komunikace pozemní</t>
  </si>
  <si>
    <t>-362976203</t>
  </si>
  <si>
    <t>"Sejmutí ornice" 5,885</t>
  </si>
  <si>
    <t>132254101</t>
  </si>
  <si>
    <t>Hloubení rýh zapažených š do 800 mm v hornině třídy těžitelnosti I, skupiny 3 objem do 20 m3 strojně</t>
  </si>
  <si>
    <t>1914810387</t>
  </si>
  <si>
    <t>Hloubení zapažených rýh šířky do 800 mm strojně s urovnáním dna do předepsaného profilu a spádu v hornině třídy těžitelnosti I skupiny 3 do 20 m3</t>
  </si>
  <si>
    <t>"Betonová palisáda"  (3,6+8+2,1+1,28+3*0,12)*0,5*0,5</t>
  </si>
  <si>
    <t>1648751134</t>
  </si>
  <si>
    <t>Odvoz z mezideponie pro násypy</t>
  </si>
  <si>
    <t>965538612</t>
  </si>
  <si>
    <t>Ornice+Rýha</t>
  </si>
  <si>
    <t>925337929</t>
  </si>
  <si>
    <t>167111121</t>
  </si>
  <si>
    <t>Skládání nebo překládání výkopku z horniny třídy těžitelnosti I, skupiny 1 až 3 ručně</t>
  </si>
  <si>
    <t>2009986525</t>
  </si>
  <si>
    <t>Nakládání, skládání a překládání neulehlého výkopku nebo sypaniny ručně skládání nebo překládání, z hornin třídy těžitelnosti I, skupiny 1 až 3</t>
  </si>
  <si>
    <t>171151103</t>
  </si>
  <si>
    <t>Uložení sypaniny z hornin soudržných do násypů zhutněných</t>
  </si>
  <si>
    <t>-1476106887</t>
  </si>
  <si>
    <t>Uložení sypanin do násypů s rozprostřením sypaniny ve vrstvách a s hrubým urovnáním zhutněných z hornin soudržných jakékoliv třídy těžitelnosti</t>
  </si>
  <si>
    <t>C.2 Koordinační situace, D.1.1.1.08 Řezy A-A</t>
  </si>
  <si>
    <t>"násyp - bet dlažba" IO01a*0,75</t>
  </si>
  <si>
    <t>"násyp - svahování" 30</t>
  </si>
  <si>
    <t>103641000</t>
  </si>
  <si>
    <t>zemina pro terénní úpravy - tříděná</t>
  </si>
  <si>
    <t>-348919040</t>
  </si>
  <si>
    <t>51,6*2,2 "Přepočtené koeficientem množství</t>
  </si>
  <si>
    <t>359045085</t>
  </si>
  <si>
    <t>1061710751</t>
  </si>
  <si>
    <t>181951112</t>
  </si>
  <si>
    <t>Úprava pláně v hornině třídy těžitelnosti I, skupiny 1 až 3 se zhutněním</t>
  </si>
  <si>
    <t>1477324046</t>
  </si>
  <si>
    <t>Úprava pláně vyrovnáním výškových rozdílů strojně v hornině třídy těžitelnosti I, skupiny 1 až 3 se zhutněním</t>
  </si>
  <si>
    <t>C.2 Koordnační situace</t>
  </si>
  <si>
    <t>58,85</t>
  </si>
  <si>
    <t>184911313</t>
  </si>
  <si>
    <t>Položení mulčovací textilie ve svahu do 1:1</t>
  </si>
  <si>
    <t>1680385507</t>
  </si>
  <si>
    <t>Položení mulčovací textilie proti prorůstání plevelů kolem vysázených rostlin na svahu přes 1:2 do 1:1</t>
  </si>
  <si>
    <t>"Násyp" 40</t>
  </si>
  <si>
    <t>69311225</t>
  </si>
  <si>
    <t>geotextilie netkaná separační, ochranná, filtrační, drenážní PES 100g/m2</t>
  </si>
  <si>
    <t>1861327243</t>
  </si>
  <si>
    <t>184911422</t>
  </si>
  <si>
    <t>Mulčování rostlin kůrou tl. do 0,1 m ve svahu do 1:2</t>
  </si>
  <si>
    <t>412648657</t>
  </si>
  <si>
    <t>Mulčování vysazených rostlin mulčovací kůrou, tl. do 100 mm na svahu přes 1:5 do 1:2</t>
  </si>
  <si>
    <t>103911000</t>
  </si>
  <si>
    <t>kůra mulčovací VL</t>
  </si>
  <si>
    <t>102170929</t>
  </si>
  <si>
    <t>40*0,1</t>
  </si>
  <si>
    <t>4*1,03 "Přepočtené koeficientem množství</t>
  </si>
  <si>
    <t>274313711</t>
  </si>
  <si>
    <t>Základové pásy z betonu tř. C 20/25</t>
  </si>
  <si>
    <t>908893234</t>
  </si>
  <si>
    <t>Základy z betonu prostého pasy betonu kamenem neprokládaného tř. C 20/25</t>
  </si>
  <si>
    <t>Poznámka k položce:
Základ bez bednění (koeficient 1,035)</t>
  </si>
  <si>
    <t>3,835*1,035 "Přepočtené koeficientem množství</t>
  </si>
  <si>
    <t>339921133</t>
  </si>
  <si>
    <t>Osazování betonových palisád do betonového základu v řadě výšky prvku přes 1 do 1,5 m</t>
  </si>
  <si>
    <t>834773495</t>
  </si>
  <si>
    <t>Osazování palisád betonových v řadě se zabetonováním výšky palisády přes 1000 do 1500 mm</t>
  </si>
  <si>
    <t>C.2 Koordinační situace, D.1.1.1.03 Řez A-A</t>
  </si>
  <si>
    <t>"Palisáda" 3,6+8+2,1+1,28+3*0,12</t>
  </si>
  <si>
    <t>R59201</t>
  </si>
  <si>
    <t>Betonová palisáda 180x120x1200mm</t>
  </si>
  <si>
    <t>2000165347</t>
  </si>
  <si>
    <t xml:space="preserve"> (3,6+8+2,1+1,28+3*0,12)/0,18</t>
  </si>
  <si>
    <t>85,222*1,02 "Přepočtené koeficientem množství</t>
  </si>
  <si>
    <t>D+M schodištové stupně š. 350 mm, v. 150mm - ukládát do zavlhé betonové směsi</t>
  </si>
  <si>
    <t>-170288383</t>
  </si>
  <si>
    <t>D+M schodištové stupně š. 350 mm, v. 150mm - ukládát do zavlhlé betonové směsi</t>
  </si>
  <si>
    <t>C.2 Koordinční situace, D.1.1.1.03 Půdorys 1NP</t>
  </si>
  <si>
    <t>Komunikace pozemní</t>
  </si>
  <si>
    <t>564861111</t>
  </si>
  <si>
    <t>Podklad ze štěrkodrtě ŠD tl 200 mm</t>
  </si>
  <si>
    <t>-908116296</t>
  </si>
  <si>
    <t>Podklad ze štěrkodrti ŠD s rozprostřením a zhutněním, po zhutnění tl. 200 mm</t>
  </si>
  <si>
    <t>"Podklad pod dlažbu" 28,8</t>
  </si>
  <si>
    <t>R0501</t>
  </si>
  <si>
    <t>Kladení betonové dlažby komunikací pro pěší do lože z písku vel do 0,36 m2 plochy do 300 m2</t>
  </si>
  <si>
    <t>1254830681</t>
  </si>
  <si>
    <t>Kladení dlažby z betonových nebo kameninových dlaždic komunikací pro pěší s vyplněním spár a se smetením přebytečného materiálu na vzdálenost do 3 m s ložem pískového tl. do 30 mm velikosti dlaždic do 0,36 m2, pro plochy přes 100 do 300 m2</t>
  </si>
  <si>
    <t>R59202</t>
  </si>
  <si>
    <t>dlažba desková betonová 60x60x5 cm</t>
  </si>
  <si>
    <t>-1191479815</t>
  </si>
  <si>
    <t>28,8*1,02 "Přepočtené koeficientem množství</t>
  </si>
  <si>
    <t>998223011</t>
  </si>
  <si>
    <t>Přesun hmot pro pozemní komunikace s krytem dlážděným</t>
  </si>
  <si>
    <t>60451679</t>
  </si>
  <si>
    <t>Přesun hmot pro pozemní komunikace s krytem dlážděným dopravní vzdálenost do 200 m jakékoliv délky objektu</t>
  </si>
  <si>
    <t>-2013761520</t>
  </si>
  <si>
    <t>"Izolace terasy od objektu" (8+2*0,12+1,28*2)*1</t>
  </si>
  <si>
    <t>1868927553</t>
  </si>
  <si>
    <t>16,09</t>
  </si>
  <si>
    <t>Odkopávky</t>
  </si>
  <si>
    <t>1,609</t>
  </si>
  <si>
    <t>IO03 - Okapový chodníček</t>
  </si>
  <si>
    <t>122211101</t>
  </si>
  <si>
    <t>Odkopávky a prokopávky v hornině třídy těžitelnosti I, skupiny 3 ručně</t>
  </si>
  <si>
    <t>-1233307752</t>
  </si>
  <si>
    <t>Odkopávky a prokopávky ručně zapažené i nezapažené v hornině třídy těžitelnosti I skupiny 3</t>
  </si>
  <si>
    <t>IO03*0,1</t>
  </si>
  <si>
    <t>-610457536</t>
  </si>
  <si>
    <t>1049477007</t>
  </si>
  <si>
    <t>1218020990</t>
  </si>
  <si>
    <t>-1744405815</t>
  </si>
  <si>
    <t>Odkopávky*1,8</t>
  </si>
  <si>
    <t>-1258507062</t>
  </si>
  <si>
    <t>213141111</t>
  </si>
  <si>
    <t>Zřízení vrstvy z geotextilie v rovině nebo ve sklonu do 1:5 š do 3 m</t>
  </si>
  <si>
    <t>1912635107</t>
  </si>
  <si>
    <t>Zřízení vrstvy z geotextilie filtrační, separační, odvodňovací, ochranné, výztužné nebo protierozní v rovině nebo ve sklonu do 1:5, šířky do 3 m</t>
  </si>
  <si>
    <t>Geotextilie vč. vytažení nad terén</t>
  </si>
  <si>
    <t>IO03*1,1</t>
  </si>
  <si>
    <t>-1956095220</t>
  </si>
  <si>
    <t>17,699*1,1 "Přepočtené koeficientem množství</t>
  </si>
  <si>
    <t>637121111</t>
  </si>
  <si>
    <t>Okapový chodník z kačírku tl 100 mm s udusáním</t>
  </si>
  <si>
    <t>-1641044114</t>
  </si>
  <si>
    <t>Okapový chodník z kameniva s udusáním a urovnáním povrchu z kačírku tl. 100 mm</t>
  </si>
  <si>
    <t>916231113</t>
  </si>
  <si>
    <t>Osazení chodníkového obrubníku betonového ležatého s boční opěrou do lože z betonu prostého</t>
  </si>
  <si>
    <t>-657539927</t>
  </si>
  <si>
    <t>Osazení chodníkového obrubníku betonového se zřízením lože, s vyplněním a zatřením spár cementovou maltou ležatého s boční opěrou z betonu prostého, do lože z betonu prostého</t>
  </si>
  <si>
    <t>13,05+0,5+15+0,8</t>
  </si>
  <si>
    <t>59217017</t>
  </si>
  <si>
    <t>obrubník betonový chodníkový 1000x100x250mm</t>
  </si>
  <si>
    <t>2073562127</t>
  </si>
  <si>
    <t>29,35*1,02 'Přepočtené koeficientem množství</t>
  </si>
  <si>
    <t>998225111</t>
  </si>
  <si>
    <t>Přesun hmot pro pozemní komunikace s krytem z kamene, monolitickým betonovým nebo živičným</t>
  </si>
  <si>
    <t>-993223092</t>
  </si>
  <si>
    <t>Přesun hmot pro komunikace s krytem z kameniva, monolitickým betonovým nebo živičným dopravní vzdálenost do 200 m jakékoliv délky objektu</t>
  </si>
  <si>
    <t>-2063194119</t>
  </si>
  <si>
    <t>(13,05+15)*0,5</t>
  </si>
  <si>
    <t>-2112336390</t>
  </si>
  <si>
    <t>12,603</t>
  </si>
  <si>
    <t>43,46</t>
  </si>
  <si>
    <t>IO04 - Přeložení plochy pochozí</t>
  </si>
  <si>
    <t>-1701521592</t>
  </si>
  <si>
    <t>Poznámka k položce:
S uložením na mezidepu ke zpětnému použití (předpoklad výměny cca 30%) - změna výše sutě v položce</t>
  </si>
  <si>
    <t>113107111</t>
  </si>
  <si>
    <t>Odstranění podkladu z kameniva těženého tl 100 mm ručně</t>
  </si>
  <si>
    <t>-1283418305</t>
  </si>
  <si>
    <t>Odstranění podkladů nebo krytů ručně s přemístěním hmot na skládku na vzdálenost do 3 m nebo s naložením na dopravní prostředek z kameniva těženého, o tl. vrstvy do 100 mm</t>
  </si>
  <si>
    <t>113201112</t>
  </si>
  <si>
    <t>Vytrhání obrub silničních ležatých</t>
  </si>
  <si>
    <t>-1957710637</t>
  </si>
  <si>
    <t>Vytrhání obrub s vybouráním lože, s přemístěním hmot na skládku na vzdálenost do 3 m nebo s naložením na dopravní prostředek silničních ležatých</t>
  </si>
  <si>
    <t>1053944137</t>
  </si>
  <si>
    <t>IO04*0,29</t>
  </si>
  <si>
    <t>1489857599</t>
  </si>
  <si>
    <t>-65464294</t>
  </si>
  <si>
    <t>-830111400</t>
  </si>
  <si>
    <t>-1138512227</t>
  </si>
  <si>
    <t>-1581343623</t>
  </si>
  <si>
    <t>-1602138390</t>
  </si>
  <si>
    <t>596211110</t>
  </si>
  <si>
    <t>Kladení zámkové dlažby komunikací pro pěší tl 60 mm skupiny A pl do 50 m2</t>
  </si>
  <si>
    <t>1242738745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</si>
  <si>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</si>
  <si>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Poznámka k položce:
Předpokllad nové dlažby 30%, zbytek stávající zámková dlažba</t>
  </si>
  <si>
    <t>59245022</t>
  </si>
  <si>
    <t>dlažba zámková tvaru I kraj 200x165x60mm přírodní</t>
  </si>
  <si>
    <t>-1609058388</t>
  </si>
  <si>
    <t>dlažba zámková tvaru H 200x165x60mm přírodní</t>
  </si>
  <si>
    <t>43,46*0,3 "Přepočtené koeficientem množství</t>
  </si>
  <si>
    <t>1357946416</t>
  </si>
  <si>
    <t>-449028043</t>
  </si>
  <si>
    <t>979054451</t>
  </si>
  <si>
    <t>Očištění vybouraných zámkových dlaždic s původním spárováním z kameniva těženého</t>
  </si>
  <si>
    <t>-1258859314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</si>
  <si>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</si>
  <si>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IO04*0,7</t>
  </si>
  <si>
    <t>997221551</t>
  </si>
  <si>
    <t>Vodorovná doprava suti ze sypkých materiálů do 1 km</t>
  </si>
  <si>
    <t>-1882785427</t>
  </si>
  <si>
    <t>Vodorovná doprava suti bez naložení, ale se složením a s hrubým urovnáním ze sypkých materiálů, na vzdálenost do 1 km</t>
  </si>
  <si>
    <t>10,206</t>
  </si>
  <si>
    <t>997221559</t>
  </si>
  <si>
    <t>Příplatek ZKD 1 km u vodorovné dopravy suti ze sypkých materiálů</t>
  </si>
  <si>
    <t>-975855335</t>
  </si>
  <si>
    <t>Vodorovná doprava suti bez naložení, ale se složením a s hrubým urovnáním Příplatek k ceně za každý další i započatý 1 km přes 1 km</t>
  </si>
  <si>
    <t>10,206*10 "Přepočtené koeficientem množství</t>
  </si>
  <si>
    <t>997221611</t>
  </si>
  <si>
    <t>Nakládání suti na dopravní prostředky pro vodorovnou dopravu</t>
  </si>
  <si>
    <t>-114004367</t>
  </si>
  <si>
    <t>Nakládání na dopravní prostředky pro vodorovnou dopravu suti</t>
  </si>
  <si>
    <t>997221861</t>
  </si>
  <si>
    <t>Poplatek za uložení stavebního odpadu na recyklační skládce (skládkovné) z prostého betonu pod kódem 17 01 01</t>
  </si>
  <si>
    <t>1108239802</t>
  </si>
  <si>
    <t>Poplatek za uložení stavebního odpadu na recyklační skládce (skládkovné) z prostého betonu zatříděného do Katalogu odpadů pod kódem 17 01 01</t>
  </si>
  <si>
    <t>3,39</t>
  </si>
  <si>
    <t>997221873</t>
  </si>
  <si>
    <t>Poplatek za uložení stavebního odpadu na recyklační skládce (skládkovné) zeminy a kamení zatříděného do Katalogu odpadů pod kódem 17 05 04</t>
  </si>
  <si>
    <t>1962044122</t>
  </si>
  <si>
    <t>19,913-3,39</t>
  </si>
  <si>
    <t>-1907060003</t>
  </si>
  <si>
    <t>-109527506</t>
  </si>
  <si>
    <t>15*0,5</t>
  </si>
  <si>
    <t>-4677753</t>
  </si>
  <si>
    <t>SU07 - Trávník</t>
  </si>
  <si>
    <t xml:space="preserve">    99 - Přesuny hmot a suti</t>
  </si>
  <si>
    <t>111211101</t>
  </si>
  <si>
    <t>Odstranění křovin a stromů průměru kmene do 100 mm i s kořeny sklonu terénu do 1:5 ručně</t>
  </si>
  <si>
    <t>-603995479</t>
  </si>
  <si>
    <t>Odstranění křovin a stromů s odstraněním kořenů ručně průměru kmene do 100 mm jakékoliv plochy v rovině nebo ve svahu o sklonu do 1:5</t>
  </si>
  <si>
    <t>181111111</t>
  </si>
  <si>
    <t>Plošná úprava terénu do 500 m2 zemina tř 1 až 4 nerovnosti do 100 mm v rovinně a svahu do 1:5</t>
  </si>
  <si>
    <t>1535881437</t>
  </si>
  <si>
    <t>Plošná úprava terénu v zemině tř. 1 až 4 s urovnáním povrchu bez doplnění ornice souvislé plochy do 500 m2 při nerovnostech terénu přes 50 do 100 mm v rovině nebo na svahu do 1:5</t>
  </si>
  <si>
    <t>181411131</t>
  </si>
  <si>
    <t>Založení parkového trávníku výsevem plochy do 1000 m2 v rovině a ve svahu do 1:5</t>
  </si>
  <si>
    <t>-346713076</t>
  </si>
  <si>
    <t>Založení trávníku na půdě předem připravené plochy do 1000 m2 výsevem včetně utažení parkového v rovině nebo na svahu do 1:5</t>
  </si>
  <si>
    <t>005724100</t>
  </si>
  <si>
    <t>osivo směs travní parková</t>
  </si>
  <si>
    <t>906021607</t>
  </si>
  <si>
    <t>135*0,0315 "Přepočtené koeficientem množství</t>
  </si>
  <si>
    <t>183403114</t>
  </si>
  <si>
    <t>Obdělání půdy kultivátorováním v rovině a svahu do 1:5</t>
  </si>
  <si>
    <t>-488002780</t>
  </si>
  <si>
    <t>Obdělání půdy kultivátorováním v rovině nebo na svahu do 1:5</t>
  </si>
  <si>
    <t>183403153</t>
  </si>
  <si>
    <t>Obdělání půdy hrabáním v rovině a svahu do 1:5</t>
  </si>
  <si>
    <t>1085454117</t>
  </si>
  <si>
    <t>Obdělání půdy hrabáním v rovině nebo na svahu do 1:5</t>
  </si>
  <si>
    <t>183403161</t>
  </si>
  <si>
    <t>Obdělání půdy válením v rovině a svahu do 1:5</t>
  </si>
  <si>
    <t>-1293220864</t>
  </si>
  <si>
    <t>Obdělání půdy válením v rovině nebo na svahu do 1:5</t>
  </si>
  <si>
    <t>184802111</t>
  </si>
  <si>
    <t>Chemické odplevelení před založením kultury nad 20 m2 postřikem na široko v rovině a svahu do 1:5</t>
  </si>
  <si>
    <t>1508295990</t>
  </si>
  <si>
    <t>Chemické odplevelení půdy před založením kultury, trávníku nebo zpevněných ploch o výměře jednotlivě přes 20 m2 v rovině nebo na svahu do 1:5 postřikem na široko</t>
  </si>
  <si>
    <t>SU07*2</t>
  </si>
  <si>
    <t>184802611</t>
  </si>
  <si>
    <t>Chemické odplevelení po založení kultury postřikem na široko v rovině a svahu do 1:5</t>
  </si>
  <si>
    <t>-4593894</t>
  </si>
  <si>
    <t>Chemické odplevelení po založení kultury v rovině nebo na svahu do 1:5 postřikem na široko</t>
  </si>
  <si>
    <t>185803111</t>
  </si>
  <si>
    <t>Ošetření trávníku shrabáním v rovině a svahu do 1:5</t>
  </si>
  <si>
    <t>29560147</t>
  </si>
  <si>
    <t>Ošetření trávníku jednorázové v rovině nebo na svahu do 1:5</t>
  </si>
  <si>
    <t>185804312</t>
  </si>
  <si>
    <t>Zalití rostlin vodou plocha přes 20 m2</t>
  </si>
  <si>
    <t>1287613343</t>
  </si>
  <si>
    <t>Zalití rostlin vodou plochy záhonů jednotlivě přes 20 m2</t>
  </si>
  <si>
    <t>SU07*40*2/1000</t>
  </si>
  <si>
    <t>185851121</t>
  </si>
  <si>
    <t>Dovoz vody pro zálivku rostlin za vzdálenost do 1000 m</t>
  </si>
  <si>
    <t>99328270</t>
  </si>
  <si>
    <t>Dovoz vody pro zálivku rostlin na vzdálenost do 1000 m</t>
  </si>
  <si>
    <t>Přesuny hmot a suti</t>
  </si>
  <si>
    <t>998231311</t>
  </si>
  <si>
    <t>Přesun hmot pro sadovnické a krajinářské úpravy vodorovně do 5000 m</t>
  </si>
  <si>
    <t>102545295</t>
  </si>
  <si>
    <t>Přesun hmot pro sadovnické a krajinářské úpravy - strojně dopravní vzdálenost do 5000 m</t>
  </si>
  <si>
    <t xml:space="preserve">    VRN9 - Ostatní náklady</t>
  </si>
  <si>
    <t>390954820</t>
  </si>
  <si>
    <t>-1685281210</t>
  </si>
  <si>
    <t>-1326331858</t>
  </si>
  <si>
    <t>-1689148921</t>
  </si>
  <si>
    <t>-1213966633</t>
  </si>
  <si>
    <t>VRN9</t>
  </si>
  <si>
    <t>Ostatní náklady</t>
  </si>
  <si>
    <t>091002000a</t>
  </si>
  <si>
    <t>Zhotovení a montáž velkoplošného celobarevného informačního panelu k označení staveniště po dobu stavby</t>
  </si>
  <si>
    <t>-926665018</t>
  </si>
  <si>
    <t>Hlavní tituly průvodních činností a nákladů ostatní náklady související s objektem</t>
  </si>
  <si>
    <t>091002000b</t>
  </si>
  <si>
    <t>Zhotovení a montáž stálé informační tabule pro venkovní prostředí (pamětní desky), (minimální rozměry 300 x 400 mm)</t>
  </si>
  <si>
    <t>-1541924714</t>
  </si>
  <si>
    <t>SEZNAM FIGUR</t>
  </si>
  <si>
    <t>Výměra</t>
  </si>
  <si>
    <t xml:space="preserve"> A/ SO01/ D.1.1.01</t>
  </si>
  <si>
    <t>Použití figury:</t>
  </si>
  <si>
    <t xml:space="preserve"> B/ SO02</t>
  </si>
  <si>
    <t xml:space="preserve"> B/ IO01</t>
  </si>
  <si>
    <t xml:space="preserve"> B/ IO03</t>
  </si>
  <si>
    <t xml:space="preserve"> B/ IO04</t>
  </si>
  <si>
    <t xml:space="preserve"> B/ SU07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</si>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</sst>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8"/>
      <color theme="10"/>
      <name val="Wingdings 2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43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32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 locked="0"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5" fillId="0" borderId="10" xfId="0" applyNumberFormat="1" applyFont="1" applyBorder="1" applyAlignment="1" applyProtection="1">
      <alignment/>
      <protection/>
    </xf>
    <xf numFmtId="166" fontId="35" fillId="0" borderId="11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  <protection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8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3" fillId="0" borderId="23" xfId="0" applyFont="1" applyBorder="1" applyAlignment="1">
      <alignment vertical="center" wrapText="1"/>
    </xf>
    <xf numFmtId="0" fontId="43" fillId="0" borderId="24" xfId="0" applyFont="1" applyBorder="1" applyAlignment="1">
      <alignment vertical="center" wrapText="1"/>
    </xf>
    <xf numFmtId="0" fontId="43" fillId="0" borderId="25" xfId="0" applyFont="1" applyBorder="1" applyAlignment="1">
      <alignment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6" xfId="0" applyFont="1" applyBorder="1" applyAlignment="1">
      <alignment vertical="center" wrapText="1"/>
    </xf>
    <xf numFmtId="0" fontId="43" fillId="0" borderId="27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26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vertical="center"/>
    </xf>
    <xf numFmtId="49" fontId="46" fillId="0" borderId="0" xfId="0" applyNumberFormat="1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47" fillId="0" borderId="29" xfId="0" applyFont="1" applyBorder="1" applyAlignment="1">
      <alignment vertical="center" wrapText="1"/>
    </xf>
    <xf numFmtId="0" fontId="43" fillId="0" borderId="30" xfId="0" applyFont="1" applyBorder="1" applyAlignment="1">
      <alignment vertical="center" wrapText="1"/>
    </xf>
    <xf numFmtId="0" fontId="43" fillId="0" borderId="0" xfId="0" applyFont="1" applyBorder="1" applyAlignment="1">
      <alignment vertical="top"/>
    </xf>
    <xf numFmtId="0" fontId="43" fillId="0" borderId="0" xfId="0" applyFont="1" applyAlignment="1">
      <alignment vertical="top"/>
    </xf>
    <xf numFmtId="0" fontId="43" fillId="0" borderId="23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5" fillId="0" borderId="29" xfId="0" applyFont="1" applyBorder="1" applyAlignment="1">
      <alignment horizontal="center" vertical="center"/>
    </xf>
    <xf numFmtId="0" fontId="48" fillId="0" borderId="29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6" fillId="0" borderId="26" xfId="0" applyFont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left" vertical="center" wrapText="1"/>
    </xf>
    <xf numFmtId="0" fontId="43" fillId="0" borderId="24" xfId="0" applyFont="1" applyBorder="1" applyAlignment="1">
      <alignment horizontal="left" vertical="center" wrapText="1"/>
    </xf>
    <xf numFmtId="0" fontId="43" fillId="0" borderId="25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top"/>
    </xf>
    <xf numFmtId="0" fontId="46" fillId="0" borderId="0" xfId="0" applyFont="1" applyBorder="1" applyAlignment="1">
      <alignment horizontal="center" vertical="top"/>
    </xf>
    <xf numFmtId="0" fontId="46" fillId="0" borderId="28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8" fillId="0" borderId="29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6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5" fillId="0" borderId="29" xfId="0" applyFont="1" applyBorder="1" applyAlignment="1">
      <alignment horizontal="left"/>
    </xf>
    <xf numFmtId="0" fontId="48" fillId="0" borderId="29" xfId="0" applyFont="1" applyBorder="1" applyAlignment="1">
      <alignment/>
    </xf>
    <xf numFmtId="0" fontId="43" fillId="0" borderId="26" xfId="0" applyFont="1" applyBorder="1" applyAlignment="1">
      <alignment vertical="top"/>
    </xf>
    <xf numFmtId="0" fontId="43" fillId="0" borderId="27" xfId="0" applyFont="1" applyBorder="1" applyAlignment="1">
      <alignment vertical="top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top"/>
    </xf>
    <xf numFmtId="0" fontId="43" fillId="0" borderId="28" xfId="0" applyFont="1" applyBorder="1" applyAlignment="1">
      <alignment vertical="top"/>
    </xf>
    <xf numFmtId="0" fontId="43" fillId="0" borderId="29" xfId="0" applyFont="1" applyBorder="1" applyAlignment="1">
      <alignment vertical="top"/>
    </xf>
    <xf numFmtId="0" fontId="43" fillId="0" borderId="30" xfId="0" applyFont="1" applyBorder="1" applyAlignment="1">
      <alignment vertical="top"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28" fillId="0" borderId="0" xfId="0" applyFont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top" wrapTex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left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top"/>
    </xf>
    <xf numFmtId="0" fontId="46" fillId="0" borderId="0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wrapText="1"/>
    </xf>
    <xf numFmtId="49" fontId="46" fillId="0" borderId="0" xfId="0" applyNumberFormat="1" applyFont="1" applyBorder="1" applyAlignment="1">
      <alignment horizontal="left" vertical="center" wrapText="1"/>
    </xf>
    <xf numFmtId="0" fontId="23" fillId="5" borderId="22" xfId="0" applyFont="1" applyFill="1" applyBorder="1" applyAlignment="1" applyProtection="1">
      <alignment horizontal="left" vertical="center" wrapText="1"/>
      <protection/>
    </xf>
    <xf numFmtId="49" fontId="23" fillId="5" borderId="22" xfId="0" applyNumberFormat="1" applyFont="1" applyFill="1" applyBorder="1" applyAlignment="1" applyProtection="1">
      <alignment horizontal="left" vertical="center" wrapText="1"/>
      <protection/>
    </xf>
    <xf numFmtId="49" fontId="40" fillId="5" borderId="22" xfId="0" applyNumberFormat="1" applyFont="1" applyFill="1" applyBorder="1" applyAlignment="1" applyProtection="1">
      <alignment horizontal="left" vertical="center" wrapText="1"/>
      <protection/>
    </xf>
    <xf numFmtId="0" fontId="40" fillId="5" borderId="22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77"/>
  <sheetViews>
    <sheetView showGridLines="0" tabSelected="1" workbookViewId="0" topLeftCell="A43">
      <selection activeCell="E23" sqref="E23:AN2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94"/>
      <c r="AS2" s="394"/>
      <c r="AT2" s="394"/>
      <c r="AU2" s="394"/>
      <c r="AV2" s="394"/>
      <c r="AW2" s="394"/>
      <c r="AX2" s="394"/>
      <c r="AY2" s="394"/>
      <c r="AZ2" s="394"/>
      <c r="BA2" s="394"/>
      <c r="BB2" s="394"/>
      <c r="BC2" s="394"/>
      <c r="BD2" s="394"/>
      <c r="BE2" s="394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78" t="s">
        <v>14</v>
      </c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  <c r="AJ5" s="379"/>
      <c r="AK5" s="379"/>
      <c r="AL5" s="379"/>
      <c r="AM5" s="379"/>
      <c r="AN5" s="379"/>
      <c r="AO5" s="379"/>
      <c r="AP5" s="24"/>
      <c r="AQ5" s="24"/>
      <c r="AR5" s="22"/>
      <c r="BE5" s="375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80" t="s">
        <v>17</v>
      </c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379"/>
      <c r="AH6" s="379"/>
      <c r="AI6" s="379"/>
      <c r="AJ6" s="379"/>
      <c r="AK6" s="379"/>
      <c r="AL6" s="379"/>
      <c r="AM6" s="379"/>
      <c r="AN6" s="379"/>
      <c r="AO6" s="379"/>
      <c r="AP6" s="24"/>
      <c r="AQ6" s="24"/>
      <c r="AR6" s="22"/>
      <c r="BE6" s="376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376"/>
      <c r="BS7" s="19" t="s">
        <v>6</v>
      </c>
    </row>
    <row r="8" spans="2:71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32" t="s">
        <v>24</v>
      </c>
      <c r="AO8" s="24"/>
      <c r="AP8" s="24"/>
      <c r="AQ8" s="24"/>
      <c r="AR8" s="22"/>
      <c r="BE8" s="376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76"/>
      <c r="BS9" s="19" t="s">
        <v>6</v>
      </c>
    </row>
    <row r="10" spans="2:71" s="1" customFormat="1" ht="12" customHeight="1">
      <c r="B10" s="23"/>
      <c r="C10" s="24"/>
      <c r="D10" s="31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76"/>
      <c r="BS10" s="19" t="s">
        <v>6</v>
      </c>
    </row>
    <row r="11" spans="2:71" s="1" customFormat="1" ht="18.4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76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76"/>
      <c r="BS12" s="19" t="s">
        <v>6</v>
      </c>
    </row>
    <row r="13" spans="2:71" s="1" customFormat="1" ht="12" customHeight="1">
      <c r="B13" s="23"/>
      <c r="C13" s="24"/>
      <c r="D13" s="31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26</v>
      </c>
      <c r="AL13" s="24"/>
      <c r="AM13" s="24"/>
      <c r="AN13" s="33" t="s">
        <v>30</v>
      </c>
      <c r="AO13" s="24"/>
      <c r="AP13" s="24"/>
      <c r="AQ13" s="24"/>
      <c r="AR13" s="22"/>
      <c r="BE13" s="376"/>
      <c r="BS13" s="19" t="s">
        <v>6</v>
      </c>
    </row>
    <row r="14" spans="2:71" ht="12.75">
      <c r="B14" s="23"/>
      <c r="C14" s="24"/>
      <c r="D14" s="24"/>
      <c r="E14" s="381" t="s">
        <v>30</v>
      </c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2"/>
      <c r="X14" s="382"/>
      <c r="Y14" s="382"/>
      <c r="Z14" s="382"/>
      <c r="AA14" s="382"/>
      <c r="AB14" s="382"/>
      <c r="AC14" s="382"/>
      <c r="AD14" s="382"/>
      <c r="AE14" s="382"/>
      <c r="AF14" s="382"/>
      <c r="AG14" s="382"/>
      <c r="AH14" s="382"/>
      <c r="AI14" s="382"/>
      <c r="AJ14" s="382"/>
      <c r="AK14" s="31" t="s">
        <v>28</v>
      </c>
      <c r="AL14" s="24"/>
      <c r="AM14" s="24"/>
      <c r="AN14" s="33" t="s">
        <v>30</v>
      </c>
      <c r="AO14" s="24"/>
      <c r="AP14" s="24"/>
      <c r="AQ14" s="24"/>
      <c r="AR14" s="22"/>
      <c r="BE14" s="376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76"/>
      <c r="BS15" s="19" t="s">
        <v>4</v>
      </c>
    </row>
    <row r="16" spans="2:71" s="1" customFormat="1" ht="12" customHeight="1">
      <c r="B16" s="23"/>
      <c r="C16" s="24"/>
      <c r="D16" s="31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76"/>
      <c r="BS16" s="19" t="s">
        <v>4</v>
      </c>
    </row>
    <row r="17" spans="2:71" s="1" customFormat="1" ht="18.4" customHeight="1">
      <c r="B17" s="23"/>
      <c r="C17" s="24"/>
      <c r="D17" s="24"/>
      <c r="E17" s="29" t="s">
        <v>27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76"/>
      <c r="BS17" s="19" t="s">
        <v>32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76"/>
      <c r="BS18" s="19" t="s">
        <v>6</v>
      </c>
    </row>
    <row r="19" spans="2:71" s="1" customFormat="1" ht="12" customHeight="1">
      <c r="B19" s="23"/>
      <c r="C19" s="24"/>
      <c r="D19" s="31" t="s">
        <v>33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76"/>
      <c r="BS19" s="19" t="s">
        <v>6</v>
      </c>
    </row>
    <row r="20" spans="2:71" s="1" customFormat="1" ht="18.4" customHeight="1">
      <c r="B20" s="23"/>
      <c r="C20" s="24"/>
      <c r="D20" s="24"/>
      <c r="E20" s="29" t="s">
        <v>27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76"/>
      <c r="BS20" s="19" t="s">
        <v>32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76"/>
    </row>
    <row r="22" spans="2:57" s="1" customFormat="1" ht="12" customHeight="1">
      <c r="B22" s="23"/>
      <c r="C22" s="24"/>
      <c r="D22" s="31" t="s">
        <v>34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76"/>
    </row>
    <row r="23" spans="2:57" s="1" customFormat="1" ht="47.25" customHeight="1">
      <c r="B23" s="23"/>
      <c r="C23" s="24"/>
      <c r="D23" s="24"/>
      <c r="E23" s="383" t="s">
        <v>35</v>
      </c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383"/>
      <c r="S23" s="383"/>
      <c r="T23" s="383"/>
      <c r="U23" s="383"/>
      <c r="V23" s="383"/>
      <c r="W23" s="383"/>
      <c r="X23" s="383"/>
      <c r="Y23" s="383"/>
      <c r="Z23" s="383"/>
      <c r="AA23" s="383"/>
      <c r="AB23" s="383"/>
      <c r="AC23" s="383"/>
      <c r="AD23" s="383"/>
      <c r="AE23" s="383"/>
      <c r="AF23" s="383"/>
      <c r="AG23" s="383"/>
      <c r="AH23" s="383"/>
      <c r="AI23" s="383"/>
      <c r="AJ23" s="383"/>
      <c r="AK23" s="383"/>
      <c r="AL23" s="383"/>
      <c r="AM23" s="383"/>
      <c r="AN23" s="383"/>
      <c r="AO23" s="24"/>
      <c r="AP23" s="24"/>
      <c r="AQ23" s="24"/>
      <c r="AR23" s="22"/>
      <c r="BE23" s="376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76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76"/>
    </row>
    <row r="26" spans="1:57" s="2" customFormat="1" ht="25.9" customHeight="1">
      <c r="A26" s="36"/>
      <c r="B26" s="37"/>
      <c r="C26" s="38"/>
      <c r="D26" s="39" t="s">
        <v>36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84">
        <f>ROUND(AG54,2)</f>
        <v>0</v>
      </c>
      <c r="AL26" s="385"/>
      <c r="AM26" s="385"/>
      <c r="AN26" s="385"/>
      <c r="AO26" s="385"/>
      <c r="AP26" s="38"/>
      <c r="AQ26" s="38"/>
      <c r="AR26" s="41"/>
      <c r="BE26" s="376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76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6" t="s">
        <v>37</v>
      </c>
      <c r="M28" s="386"/>
      <c r="N28" s="386"/>
      <c r="O28" s="386"/>
      <c r="P28" s="386"/>
      <c r="Q28" s="38"/>
      <c r="R28" s="38"/>
      <c r="S28" s="38"/>
      <c r="T28" s="38"/>
      <c r="U28" s="38"/>
      <c r="V28" s="38"/>
      <c r="W28" s="386" t="s">
        <v>38</v>
      </c>
      <c r="X28" s="386"/>
      <c r="Y28" s="386"/>
      <c r="Z28" s="386"/>
      <c r="AA28" s="386"/>
      <c r="AB28" s="386"/>
      <c r="AC28" s="386"/>
      <c r="AD28" s="386"/>
      <c r="AE28" s="386"/>
      <c r="AF28" s="38"/>
      <c r="AG28" s="38"/>
      <c r="AH28" s="38"/>
      <c r="AI28" s="38"/>
      <c r="AJ28" s="38"/>
      <c r="AK28" s="386" t="s">
        <v>39</v>
      </c>
      <c r="AL28" s="386"/>
      <c r="AM28" s="386"/>
      <c r="AN28" s="386"/>
      <c r="AO28" s="386"/>
      <c r="AP28" s="38"/>
      <c r="AQ28" s="38"/>
      <c r="AR28" s="41"/>
      <c r="BE28" s="376"/>
    </row>
    <row r="29" spans="2:57" s="3" customFormat="1" ht="14.45" customHeight="1">
      <c r="B29" s="42"/>
      <c r="C29" s="43"/>
      <c r="D29" s="31" t="s">
        <v>40</v>
      </c>
      <c r="E29" s="43"/>
      <c r="F29" s="31" t="s">
        <v>41</v>
      </c>
      <c r="G29" s="43"/>
      <c r="H29" s="43"/>
      <c r="I29" s="43"/>
      <c r="J29" s="43"/>
      <c r="K29" s="43"/>
      <c r="L29" s="389">
        <v>0.21</v>
      </c>
      <c r="M29" s="388"/>
      <c r="N29" s="388"/>
      <c r="O29" s="388"/>
      <c r="P29" s="388"/>
      <c r="Q29" s="43"/>
      <c r="R29" s="43"/>
      <c r="S29" s="43"/>
      <c r="T29" s="43"/>
      <c r="U29" s="43"/>
      <c r="V29" s="43"/>
      <c r="W29" s="387">
        <f>ROUND(AZ54,2)</f>
        <v>0</v>
      </c>
      <c r="X29" s="388"/>
      <c r="Y29" s="388"/>
      <c r="Z29" s="388"/>
      <c r="AA29" s="388"/>
      <c r="AB29" s="388"/>
      <c r="AC29" s="388"/>
      <c r="AD29" s="388"/>
      <c r="AE29" s="388"/>
      <c r="AF29" s="43"/>
      <c r="AG29" s="43"/>
      <c r="AH29" s="43"/>
      <c r="AI29" s="43"/>
      <c r="AJ29" s="43"/>
      <c r="AK29" s="387">
        <f>ROUND(AV54,2)</f>
        <v>0</v>
      </c>
      <c r="AL29" s="388"/>
      <c r="AM29" s="388"/>
      <c r="AN29" s="388"/>
      <c r="AO29" s="388"/>
      <c r="AP29" s="43"/>
      <c r="AQ29" s="43"/>
      <c r="AR29" s="44"/>
      <c r="BE29" s="377"/>
    </row>
    <row r="30" spans="2:57" s="3" customFormat="1" ht="14.45" customHeight="1">
      <c r="B30" s="42"/>
      <c r="C30" s="43"/>
      <c r="D30" s="43"/>
      <c r="E30" s="43"/>
      <c r="F30" s="31" t="s">
        <v>42</v>
      </c>
      <c r="G30" s="43"/>
      <c r="H30" s="43"/>
      <c r="I30" s="43"/>
      <c r="J30" s="43"/>
      <c r="K30" s="43"/>
      <c r="L30" s="389">
        <v>0.15</v>
      </c>
      <c r="M30" s="388"/>
      <c r="N30" s="388"/>
      <c r="O30" s="388"/>
      <c r="P30" s="388"/>
      <c r="Q30" s="43"/>
      <c r="R30" s="43"/>
      <c r="S30" s="43"/>
      <c r="T30" s="43"/>
      <c r="U30" s="43"/>
      <c r="V30" s="43"/>
      <c r="W30" s="387">
        <f>ROUND(BA54,2)</f>
        <v>0</v>
      </c>
      <c r="X30" s="388"/>
      <c r="Y30" s="388"/>
      <c r="Z30" s="388"/>
      <c r="AA30" s="388"/>
      <c r="AB30" s="388"/>
      <c r="AC30" s="388"/>
      <c r="AD30" s="388"/>
      <c r="AE30" s="388"/>
      <c r="AF30" s="43"/>
      <c r="AG30" s="43"/>
      <c r="AH30" s="43"/>
      <c r="AI30" s="43"/>
      <c r="AJ30" s="43"/>
      <c r="AK30" s="387">
        <f>ROUND(AW54,2)</f>
        <v>0</v>
      </c>
      <c r="AL30" s="388"/>
      <c r="AM30" s="388"/>
      <c r="AN30" s="388"/>
      <c r="AO30" s="388"/>
      <c r="AP30" s="43"/>
      <c r="AQ30" s="43"/>
      <c r="AR30" s="44"/>
      <c r="BE30" s="377"/>
    </row>
    <row r="31" spans="2:57" s="3" customFormat="1" ht="14.45" customHeight="1" hidden="1">
      <c r="B31" s="42"/>
      <c r="C31" s="43"/>
      <c r="D31" s="43"/>
      <c r="E31" s="43"/>
      <c r="F31" s="31" t="s">
        <v>43</v>
      </c>
      <c r="G31" s="43"/>
      <c r="H31" s="43"/>
      <c r="I31" s="43"/>
      <c r="J31" s="43"/>
      <c r="K31" s="43"/>
      <c r="L31" s="389">
        <v>0.21</v>
      </c>
      <c r="M31" s="388"/>
      <c r="N31" s="388"/>
      <c r="O31" s="388"/>
      <c r="P31" s="388"/>
      <c r="Q31" s="43"/>
      <c r="R31" s="43"/>
      <c r="S31" s="43"/>
      <c r="T31" s="43"/>
      <c r="U31" s="43"/>
      <c r="V31" s="43"/>
      <c r="W31" s="387">
        <f>ROUND(BB54,2)</f>
        <v>0</v>
      </c>
      <c r="X31" s="388"/>
      <c r="Y31" s="388"/>
      <c r="Z31" s="388"/>
      <c r="AA31" s="388"/>
      <c r="AB31" s="388"/>
      <c r="AC31" s="388"/>
      <c r="AD31" s="388"/>
      <c r="AE31" s="388"/>
      <c r="AF31" s="43"/>
      <c r="AG31" s="43"/>
      <c r="AH31" s="43"/>
      <c r="AI31" s="43"/>
      <c r="AJ31" s="43"/>
      <c r="AK31" s="387">
        <v>0</v>
      </c>
      <c r="AL31" s="388"/>
      <c r="AM31" s="388"/>
      <c r="AN31" s="388"/>
      <c r="AO31" s="388"/>
      <c r="AP31" s="43"/>
      <c r="AQ31" s="43"/>
      <c r="AR31" s="44"/>
      <c r="BE31" s="377"/>
    </row>
    <row r="32" spans="2:57" s="3" customFormat="1" ht="14.45" customHeight="1" hidden="1">
      <c r="B32" s="42"/>
      <c r="C32" s="43"/>
      <c r="D32" s="43"/>
      <c r="E32" s="43"/>
      <c r="F32" s="31" t="s">
        <v>44</v>
      </c>
      <c r="G32" s="43"/>
      <c r="H32" s="43"/>
      <c r="I32" s="43"/>
      <c r="J32" s="43"/>
      <c r="K32" s="43"/>
      <c r="L32" s="389">
        <v>0.15</v>
      </c>
      <c r="M32" s="388"/>
      <c r="N32" s="388"/>
      <c r="O32" s="388"/>
      <c r="P32" s="388"/>
      <c r="Q32" s="43"/>
      <c r="R32" s="43"/>
      <c r="S32" s="43"/>
      <c r="T32" s="43"/>
      <c r="U32" s="43"/>
      <c r="V32" s="43"/>
      <c r="W32" s="387">
        <f>ROUND(BC54,2)</f>
        <v>0</v>
      </c>
      <c r="X32" s="388"/>
      <c r="Y32" s="388"/>
      <c r="Z32" s="388"/>
      <c r="AA32" s="388"/>
      <c r="AB32" s="388"/>
      <c r="AC32" s="388"/>
      <c r="AD32" s="388"/>
      <c r="AE32" s="388"/>
      <c r="AF32" s="43"/>
      <c r="AG32" s="43"/>
      <c r="AH32" s="43"/>
      <c r="AI32" s="43"/>
      <c r="AJ32" s="43"/>
      <c r="AK32" s="387">
        <v>0</v>
      </c>
      <c r="AL32" s="388"/>
      <c r="AM32" s="388"/>
      <c r="AN32" s="388"/>
      <c r="AO32" s="388"/>
      <c r="AP32" s="43"/>
      <c r="AQ32" s="43"/>
      <c r="AR32" s="44"/>
      <c r="BE32" s="377"/>
    </row>
    <row r="33" spans="2:44" s="3" customFormat="1" ht="14.45" customHeight="1" hidden="1">
      <c r="B33" s="42"/>
      <c r="C33" s="43"/>
      <c r="D33" s="43"/>
      <c r="E33" s="43"/>
      <c r="F33" s="31" t="s">
        <v>45</v>
      </c>
      <c r="G33" s="43"/>
      <c r="H33" s="43"/>
      <c r="I33" s="43"/>
      <c r="J33" s="43"/>
      <c r="K33" s="43"/>
      <c r="L33" s="389">
        <v>0</v>
      </c>
      <c r="M33" s="388"/>
      <c r="N33" s="388"/>
      <c r="O33" s="388"/>
      <c r="P33" s="388"/>
      <c r="Q33" s="43"/>
      <c r="R33" s="43"/>
      <c r="S33" s="43"/>
      <c r="T33" s="43"/>
      <c r="U33" s="43"/>
      <c r="V33" s="43"/>
      <c r="W33" s="387">
        <f>ROUND(BD54,2)</f>
        <v>0</v>
      </c>
      <c r="X33" s="388"/>
      <c r="Y33" s="388"/>
      <c r="Z33" s="388"/>
      <c r="AA33" s="388"/>
      <c r="AB33" s="388"/>
      <c r="AC33" s="388"/>
      <c r="AD33" s="388"/>
      <c r="AE33" s="388"/>
      <c r="AF33" s="43"/>
      <c r="AG33" s="43"/>
      <c r="AH33" s="43"/>
      <c r="AI33" s="43"/>
      <c r="AJ33" s="43"/>
      <c r="AK33" s="387">
        <v>0</v>
      </c>
      <c r="AL33" s="388"/>
      <c r="AM33" s="388"/>
      <c r="AN33" s="388"/>
      <c r="AO33" s="388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46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47</v>
      </c>
      <c r="U35" s="47"/>
      <c r="V35" s="47"/>
      <c r="W35" s="47"/>
      <c r="X35" s="393" t="s">
        <v>48</v>
      </c>
      <c r="Y35" s="391"/>
      <c r="Z35" s="391"/>
      <c r="AA35" s="391"/>
      <c r="AB35" s="391"/>
      <c r="AC35" s="47"/>
      <c r="AD35" s="47"/>
      <c r="AE35" s="47"/>
      <c r="AF35" s="47"/>
      <c r="AG35" s="47"/>
      <c r="AH35" s="47"/>
      <c r="AI35" s="47"/>
      <c r="AJ35" s="47"/>
      <c r="AK35" s="390">
        <f>SUM(AK26:AK33)</f>
        <v>0</v>
      </c>
      <c r="AL35" s="391"/>
      <c r="AM35" s="391"/>
      <c r="AN35" s="391"/>
      <c r="AO35" s="392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49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18005_01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72" t="str">
        <f>K6</f>
        <v>Transformace ÚSP pro mládež Kvasiny - Kostelec 3</v>
      </c>
      <c r="M45" s="373"/>
      <c r="N45" s="373"/>
      <c r="O45" s="373"/>
      <c r="P45" s="373"/>
      <c r="Q45" s="373"/>
      <c r="R45" s="373"/>
      <c r="S45" s="373"/>
      <c r="T45" s="373"/>
      <c r="U45" s="373"/>
      <c r="V45" s="373"/>
      <c r="W45" s="373"/>
      <c r="X45" s="373"/>
      <c r="Y45" s="373"/>
      <c r="Z45" s="373"/>
      <c r="AA45" s="373"/>
      <c r="AB45" s="373"/>
      <c r="AC45" s="373"/>
      <c r="AD45" s="373"/>
      <c r="AE45" s="373"/>
      <c r="AF45" s="373"/>
      <c r="AG45" s="373"/>
      <c r="AH45" s="373"/>
      <c r="AI45" s="373"/>
      <c r="AJ45" s="373"/>
      <c r="AK45" s="373"/>
      <c r="AL45" s="373"/>
      <c r="AM45" s="373"/>
      <c r="AN45" s="373"/>
      <c r="AO45" s="373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Kostelec nad Orlicí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401" t="str">
        <f>IF(AN8="","",AN8)</f>
        <v>17. 3. 2018</v>
      </c>
      <c r="AN47" s="401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15.2" customHeight="1">
      <c r="A49" s="36"/>
      <c r="B49" s="37"/>
      <c r="C49" s="31" t="s">
        <v>25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 xml:space="preserve"> 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31</v>
      </c>
      <c r="AJ49" s="38"/>
      <c r="AK49" s="38"/>
      <c r="AL49" s="38"/>
      <c r="AM49" s="402" t="str">
        <f>IF(E17="","",E17)</f>
        <v xml:space="preserve"> </v>
      </c>
      <c r="AN49" s="403"/>
      <c r="AO49" s="403"/>
      <c r="AP49" s="403"/>
      <c r="AQ49" s="38"/>
      <c r="AR49" s="41"/>
      <c r="AS49" s="405" t="s">
        <v>50</v>
      </c>
      <c r="AT49" s="406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1" t="s">
        <v>29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33</v>
      </c>
      <c r="AJ50" s="38"/>
      <c r="AK50" s="38"/>
      <c r="AL50" s="38"/>
      <c r="AM50" s="402" t="str">
        <f>IF(E20="","",E20)</f>
        <v xml:space="preserve"> </v>
      </c>
      <c r="AN50" s="403"/>
      <c r="AO50" s="403"/>
      <c r="AP50" s="403"/>
      <c r="AQ50" s="38"/>
      <c r="AR50" s="41"/>
      <c r="AS50" s="407"/>
      <c r="AT50" s="408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409"/>
      <c r="AT51" s="410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67" t="s">
        <v>51</v>
      </c>
      <c r="D52" s="368"/>
      <c r="E52" s="368"/>
      <c r="F52" s="368"/>
      <c r="G52" s="368"/>
      <c r="H52" s="68"/>
      <c r="I52" s="371" t="s">
        <v>52</v>
      </c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  <c r="V52" s="368"/>
      <c r="W52" s="368"/>
      <c r="X52" s="368"/>
      <c r="Y52" s="368"/>
      <c r="Z52" s="368"/>
      <c r="AA52" s="368"/>
      <c r="AB52" s="368"/>
      <c r="AC52" s="368"/>
      <c r="AD52" s="368"/>
      <c r="AE52" s="368"/>
      <c r="AF52" s="368"/>
      <c r="AG52" s="400" t="s">
        <v>53</v>
      </c>
      <c r="AH52" s="368"/>
      <c r="AI52" s="368"/>
      <c r="AJ52" s="368"/>
      <c r="AK52" s="368"/>
      <c r="AL52" s="368"/>
      <c r="AM52" s="368"/>
      <c r="AN52" s="371" t="s">
        <v>54</v>
      </c>
      <c r="AO52" s="368"/>
      <c r="AP52" s="368"/>
      <c r="AQ52" s="69" t="s">
        <v>55</v>
      </c>
      <c r="AR52" s="41"/>
      <c r="AS52" s="70" t="s">
        <v>56</v>
      </c>
      <c r="AT52" s="71" t="s">
        <v>57</v>
      </c>
      <c r="AU52" s="71" t="s">
        <v>58</v>
      </c>
      <c r="AV52" s="71" t="s">
        <v>59</v>
      </c>
      <c r="AW52" s="71" t="s">
        <v>60</v>
      </c>
      <c r="AX52" s="71" t="s">
        <v>61</v>
      </c>
      <c r="AY52" s="71" t="s">
        <v>62</v>
      </c>
      <c r="AZ52" s="71" t="s">
        <v>63</v>
      </c>
      <c r="BA52" s="71" t="s">
        <v>64</v>
      </c>
      <c r="BB52" s="71" t="s">
        <v>65</v>
      </c>
      <c r="BC52" s="71" t="s">
        <v>66</v>
      </c>
      <c r="BD52" s="72" t="s">
        <v>67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68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74">
        <f>ROUND(AG55+AG67,2)</f>
        <v>0</v>
      </c>
      <c r="AH54" s="374"/>
      <c r="AI54" s="374"/>
      <c r="AJ54" s="374"/>
      <c r="AK54" s="374"/>
      <c r="AL54" s="374"/>
      <c r="AM54" s="374"/>
      <c r="AN54" s="411">
        <f aca="true" t="shared" si="0" ref="AN54:AN75">SUM(AG54,AT54)</f>
        <v>0</v>
      </c>
      <c r="AO54" s="411"/>
      <c r="AP54" s="411"/>
      <c r="AQ54" s="80" t="s">
        <v>19</v>
      </c>
      <c r="AR54" s="81"/>
      <c r="AS54" s="82">
        <f>ROUND(AS55+AS67,2)</f>
        <v>0</v>
      </c>
      <c r="AT54" s="83">
        <f aca="true" t="shared" si="1" ref="AT54:AT75">ROUND(SUM(AV54:AW54),2)</f>
        <v>0</v>
      </c>
      <c r="AU54" s="84">
        <f>ROUND(AU55+AU67,5)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ROUND(AZ55+AZ67,2)</f>
        <v>0</v>
      </c>
      <c r="BA54" s="83">
        <f>ROUND(BA55+BA67,2)</f>
        <v>0</v>
      </c>
      <c r="BB54" s="83">
        <f>ROUND(BB55+BB67,2)</f>
        <v>0</v>
      </c>
      <c r="BC54" s="83">
        <f>ROUND(BC55+BC67,2)</f>
        <v>0</v>
      </c>
      <c r="BD54" s="85">
        <f>ROUND(BD55+BD67,2)</f>
        <v>0</v>
      </c>
      <c r="BS54" s="86" t="s">
        <v>69</v>
      </c>
      <c r="BT54" s="86" t="s">
        <v>70</v>
      </c>
      <c r="BU54" s="87" t="s">
        <v>71</v>
      </c>
      <c r="BV54" s="86" t="s">
        <v>72</v>
      </c>
      <c r="BW54" s="86" t="s">
        <v>5</v>
      </c>
      <c r="BX54" s="86" t="s">
        <v>73</v>
      </c>
      <c r="CL54" s="86" t="s">
        <v>19</v>
      </c>
    </row>
    <row r="55" spans="2:91" s="7" customFormat="1" ht="16.5" customHeight="1">
      <c r="B55" s="88"/>
      <c r="C55" s="89"/>
      <c r="D55" s="369" t="s">
        <v>74</v>
      </c>
      <c r="E55" s="369"/>
      <c r="F55" s="369"/>
      <c r="G55" s="369"/>
      <c r="H55" s="369"/>
      <c r="I55" s="90"/>
      <c r="J55" s="369" t="s">
        <v>75</v>
      </c>
      <c r="K55" s="369"/>
      <c r="L55" s="369"/>
      <c r="M55" s="369"/>
      <c r="N55" s="369"/>
      <c r="O55" s="369"/>
      <c r="P55" s="369"/>
      <c r="Q55" s="369"/>
      <c r="R55" s="369"/>
      <c r="S55" s="369"/>
      <c r="T55" s="369"/>
      <c r="U55" s="369"/>
      <c r="V55" s="369"/>
      <c r="W55" s="369"/>
      <c r="X55" s="369"/>
      <c r="Y55" s="369"/>
      <c r="Z55" s="369"/>
      <c r="AA55" s="369"/>
      <c r="AB55" s="369"/>
      <c r="AC55" s="369"/>
      <c r="AD55" s="369"/>
      <c r="AE55" s="369"/>
      <c r="AF55" s="369"/>
      <c r="AG55" s="398">
        <f>ROUND(AG56+SUM(AG63:AG66),2)</f>
        <v>0</v>
      </c>
      <c r="AH55" s="399"/>
      <c r="AI55" s="399"/>
      <c r="AJ55" s="399"/>
      <c r="AK55" s="399"/>
      <c r="AL55" s="399"/>
      <c r="AM55" s="399"/>
      <c r="AN55" s="404">
        <f t="shared" si="0"/>
        <v>0</v>
      </c>
      <c r="AO55" s="399"/>
      <c r="AP55" s="399"/>
      <c r="AQ55" s="91" t="s">
        <v>76</v>
      </c>
      <c r="AR55" s="92"/>
      <c r="AS55" s="93">
        <f>ROUND(AS56+SUM(AS63:AS66),2)</f>
        <v>0</v>
      </c>
      <c r="AT55" s="94">
        <f t="shared" si="1"/>
        <v>0</v>
      </c>
      <c r="AU55" s="95">
        <f>ROUND(AU56+SUM(AU63:AU66),5)</f>
        <v>0</v>
      </c>
      <c r="AV55" s="94">
        <f>ROUND(AZ55*L29,2)</f>
        <v>0</v>
      </c>
      <c r="AW55" s="94">
        <f>ROUND(BA55*L30,2)</f>
        <v>0</v>
      </c>
      <c r="AX55" s="94">
        <f>ROUND(BB55*L29,2)</f>
        <v>0</v>
      </c>
      <c r="AY55" s="94">
        <f>ROUND(BC55*L30,2)</f>
        <v>0</v>
      </c>
      <c r="AZ55" s="94">
        <f>ROUND(AZ56+SUM(AZ63:AZ66),2)</f>
        <v>0</v>
      </c>
      <c r="BA55" s="94">
        <f>ROUND(BA56+SUM(BA63:BA66),2)</f>
        <v>0</v>
      </c>
      <c r="BB55" s="94">
        <f>ROUND(BB56+SUM(BB63:BB66),2)</f>
        <v>0</v>
      </c>
      <c r="BC55" s="94">
        <f>ROUND(BC56+SUM(BC63:BC66),2)</f>
        <v>0</v>
      </c>
      <c r="BD55" s="96">
        <f>ROUND(BD56+SUM(BD63:BD66),2)</f>
        <v>0</v>
      </c>
      <c r="BS55" s="97" t="s">
        <v>69</v>
      </c>
      <c r="BT55" s="97" t="s">
        <v>77</v>
      </c>
      <c r="BU55" s="97" t="s">
        <v>71</v>
      </c>
      <c r="BV55" s="97" t="s">
        <v>72</v>
      </c>
      <c r="BW55" s="97" t="s">
        <v>78</v>
      </c>
      <c r="BX55" s="97" t="s">
        <v>5</v>
      </c>
      <c r="CL55" s="97" t="s">
        <v>19</v>
      </c>
      <c r="CM55" s="97" t="s">
        <v>79</v>
      </c>
    </row>
    <row r="56" spans="2:90" s="4" customFormat="1" ht="16.5" customHeight="1">
      <c r="B56" s="53"/>
      <c r="C56" s="98"/>
      <c r="D56" s="98"/>
      <c r="E56" s="370" t="s">
        <v>80</v>
      </c>
      <c r="F56" s="370"/>
      <c r="G56" s="370"/>
      <c r="H56" s="370"/>
      <c r="I56" s="370"/>
      <c r="J56" s="98"/>
      <c r="K56" s="370" t="s">
        <v>81</v>
      </c>
      <c r="L56" s="370"/>
      <c r="M56" s="370"/>
      <c r="N56" s="370"/>
      <c r="O56" s="370"/>
      <c r="P56" s="370"/>
      <c r="Q56" s="370"/>
      <c r="R56" s="370"/>
      <c r="S56" s="370"/>
      <c r="T56" s="370"/>
      <c r="U56" s="370"/>
      <c r="V56" s="370"/>
      <c r="W56" s="370"/>
      <c r="X56" s="370"/>
      <c r="Y56" s="370"/>
      <c r="Z56" s="370"/>
      <c r="AA56" s="370"/>
      <c r="AB56" s="370"/>
      <c r="AC56" s="370"/>
      <c r="AD56" s="370"/>
      <c r="AE56" s="370"/>
      <c r="AF56" s="370"/>
      <c r="AG56" s="397">
        <f>ROUND(SUM(AG57:AG62),2)</f>
        <v>0</v>
      </c>
      <c r="AH56" s="396"/>
      <c r="AI56" s="396"/>
      <c r="AJ56" s="396"/>
      <c r="AK56" s="396"/>
      <c r="AL56" s="396"/>
      <c r="AM56" s="396"/>
      <c r="AN56" s="395">
        <f t="shared" si="0"/>
        <v>0</v>
      </c>
      <c r="AO56" s="396"/>
      <c r="AP56" s="396"/>
      <c r="AQ56" s="99" t="s">
        <v>82</v>
      </c>
      <c r="AR56" s="55"/>
      <c r="AS56" s="100">
        <f>ROUND(SUM(AS57:AS62),2)</f>
        <v>0</v>
      </c>
      <c r="AT56" s="101">
        <f t="shared" si="1"/>
        <v>0</v>
      </c>
      <c r="AU56" s="102">
        <f>ROUND(SUM(AU57:AU62),5)</f>
        <v>0</v>
      </c>
      <c r="AV56" s="101">
        <f>ROUND(AZ56*L29,2)</f>
        <v>0</v>
      </c>
      <c r="AW56" s="101">
        <f>ROUND(BA56*L30,2)</f>
        <v>0</v>
      </c>
      <c r="AX56" s="101">
        <f>ROUND(BB56*L29,2)</f>
        <v>0</v>
      </c>
      <c r="AY56" s="101">
        <f>ROUND(BC56*L30,2)</f>
        <v>0</v>
      </c>
      <c r="AZ56" s="101">
        <f>ROUND(SUM(AZ57:AZ62),2)</f>
        <v>0</v>
      </c>
      <c r="BA56" s="101">
        <f>ROUND(SUM(BA57:BA62),2)</f>
        <v>0</v>
      </c>
      <c r="BB56" s="101">
        <f>ROUND(SUM(BB57:BB62),2)</f>
        <v>0</v>
      </c>
      <c r="BC56" s="101">
        <f>ROUND(SUM(BC57:BC62),2)</f>
        <v>0</v>
      </c>
      <c r="BD56" s="103">
        <f>ROUND(SUM(BD57:BD62),2)</f>
        <v>0</v>
      </c>
      <c r="BS56" s="104" t="s">
        <v>69</v>
      </c>
      <c r="BT56" s="104" t="s">
        <v>79</v>
      </c>
      <c r="BU56" s="104" t="s">
        <v>71</v>
      </c>
      <c r="BV56" s="104" t="s">
        <v>72</v>
      </c>
      <c r="BW56" s="104" t="s">
        <v>83</v>
      </c>
      <c r="BX56" s="104" t="s">
        <v>78</v>
      </c>
      <c r="CL56" s="104" t="s">
        <v>19</v>
      </c>
    </row>
    <row r="57" spans="1:90" s="4" customFormat="1" ht="16.5" customHeight="1">
      <c r="A57" s="105" t="s">
        <v>84</v>
      </c>
      <c r="B57" s="53"/>
      <c r="C57" s="98"/>
      <c r="D57" s="98"/>
      <c r="E57" s="98"/>
      <c r="F57" s="370" t="s">
        <v>85</v>
      </c>
      <c r="G57" s="370"/>
      <c r="H57" s="370"/>
      <c r="I57" s="370"/>
      <c r="J57" s="370"/>
      <c r="K57" s="98"/>
      <c r="L57" s="370" t="s">
        <v>86</v>
      </c>
      <c r="M57" s="370"/>
      <c r="N57" s="370"/>
      <c r="O57" s="370"/>
      <c r="P57" s="370"/>
      <c r="Q57" s="370"/>
      <c r="R57" s="370"/>
      <c r="S57" s="370"/>
      <c r="T57" s="370"/>
      <c r="U57" s="370"/>
      <c r="V57" s="370"/>
      <c r="W57" s="370"/>
      <c r="X57" s="370"/>
      <c r="Y57" s="370"/>
      <c r="Z57" s="370"/>
      <c r="AA57" s="370"/>
      <c r="AB57" s="370"/>
      <c r="AC57" s="370"/>
      <c r="AD57" s="370"/>
      <c r="AE57" s="370"/>
      <c r="AF57" s="370"/>
      <c r="AG57" s="395">
        <f>'D.1.1.01 - ASŘ'!J34</f>
        <v>0</v>
      </c>
      <c r="AH57" s="396"/>
      <c r="AI57" s="396"/>
      <c r="AJ57" s="396"/>
      <c r="AK57" s="396"/>
      <c r="AL57" s="396"/>
      <c r="AM57" s="396"/>
      <c r="AN57" s="395">
        <f t="shared" si="0"/>
        <v>0</v>
      </c>
      <c r="AO57" s="396"/>
      <c r="AP57" s="396"/>
      <c r="AQ57" s="99" t="s">
        <v>82</v>
      </c>
      <c r="AR57" s="55"/>
      <c r="AS57" s="100">
        <v>0</v>
      </c>
      <c r="AT57" s="101">
        <f t="shared" si="1"/>
        <v>0</v>
      </c>
      <c r="AU57" s="102">
        <f>'D.1.1.01 - ASŘ'!P120</f>
        <v>0</v>
      </c>
      <c r="AV57" s="101">
        <f>'D.1.1.01 - ASŘ'!J37</f>
        <v>0</v>
      </c>
      <c r="AW57" s="101">
        <f>'D.1.1.01 - ASŘ'!J38</f>
        <v>0</v>
      </c>
      <c r="AX57" s="101">
        <f>'D.1.1.01 - ASŘ'!J39</f>
        <v>0</v>
      </c>
      <c r="AY57" s="101">
        <f>'D.1.1.01 - ASŘ'!J40</f>
        <v>0</v>
      </c>
      <c r="AZ57" s="101">
        <f>'D.1.1.01 - ASŘ'!F37</f>
        <v>0</v>
      </c>
      <c r="BA57" s="101">
        <f>'D.1.1.01 - ASŘ'!F38</f>
        <v>0</v>
      </c>
      <c r="BB57" s="101">
        <f>'D.1.1.01 - ASŘ'!F39</f>
        <v>0</v>
      </c>
      <c r="BC57" s="101">
        <f>'D.1.1.01 - ASŘ'!F40</f>
        <v>0</v>
      </c>
      <c r="BD57" s="103">
        <f>'D.1.1.01 - ASŘ'!F41</f>
        <v>0</v>
      </c>
      <c r="BT57" s="104" t="s">
        <v>87</v>
      </c>
      <c r="BV57" s="104" t="s">
        <v>72</v>
      </c>
      <c r="BW57" s="104" t="s">
        <v>88</v>
      </c>
      <c r="BX57" s="104" t="s">
        <v>83</v>
      </c>
      <c r="CL57" s="104" t="s">
        <v>19</v>
      </c>
    </row>
    <row r="58" spans="1:90" s="4" customFormat="1" ht="16.5" customHeight="1">
      <c r="A58" s="105" t="s">
        <v>84</v>
      </c>
      <c r="B58" s="53"/>
      <c r="C58" s="98"/>
      <c r="D58" s="98"/>
      <c r="E58" s="98"/>
      <c r="F58" s="370" t="s">
        <v>89</v>
      </c>
      <c r="G58" s="370"/>
      <c r="H58" s="370"/>
      <c r="I58" s="370"/>
      <c r="J58" s="370"/>
      <c r="K58" s="98"/>
      <c r="L58" s="370" t="s">
        <v>90</v>
      </c>
      <c r="M58" s="370"/>
      <c r="N58" s="370"/>
      <c r="O58" s="370"/>
      <c r="P58" s="370"/>
      <c r="Q58" s="370"/>
      <c r="R58" s="370"/>
      <c r="S58" s="370"/>
      <c r="T58" s="370"/>
      <c r="U58" s="370"/>
      <c r="V58" s="370"/>
      <c r="W58" s="370"/>
      <c r="X58" s="370"/>
      <c r="Y58" s="370"/>
      <c r="Z58" s="370"/>
      <c r="AA58" s="370"/>
      <c r="AB58" s="370"/>
      <c r="AC58" s="370"/>
      <c r="AD58" s="370"/>
      <c r="AE58" s="370"/>
      <c r="AF58" s="370"/>
      <c r="AG58" s="395">
        <f>'D.1.1.03 - Vytápění'!J34</f>
        <v>0</v>
      </c>
      <c r="AH58" s="396"/>
      <c r="AI58" s="396"/>
      <c r="AJ58" s="396"/>
      <c r="AK58" s="396"/>
      <c r="AL58" s="396"/>
      <c r="AM58" s="396"/>
      <c r="AN58" s="395">
        <f t="shared" si="0"/>
        <v>0</v>
      </c>
      <c r="AO58" s="396"/>
      <c r="AP58" s="396"/>
      <c r="AQ58" s="99" t="s">
        <v>82</v>
      </c>
      <c r="AR58" s="55"/>
      <c r="AS58" s="100">
        <v>0</v>
      </c>
      <c r="AT58" s="101">
        <f t="shared" si="1"/>
        <v>0</v>
      </c>
      <c r="AU58" s="102">
        <f>'D.1.1.03 - Vytápění'!P98</f>
        <v>0</v>
      </c>
      <c r="AV58" s="101">
        <f>'D.1.1.03 - Vytápění'!J37</f>
        <v>0</v>
      </c>
      <c r="AW58" s="101">
        <f>'D.1.1.03 - Vytápění'!J38</f>
        <v>0</v>
      </c>
      <c r="AX58" s="101">
        <f>'D.1.1.03 - Vytápění'!J39</f>
        <v>0</v>
      </c>
      <c r="AY58" s="101">
        <f>'D.1.1.03 - Vytápění'!J40</f>
        <v>0</v>
      </c>
      <c r="AZ58" s="101">
        <f>'D.1.1.03 - Vytápění'!F37</f>
        <v>0</v>
      </c>
      <c r="BA58" s="101">
        <f>'D.1.1.03 - Vytápění'!F38</f>
        <v>0</v>
      </c>
      <c r="BB58" s="101">
        <f>'D.1.1.03 - Vytápění'!F39</f>
        <v>0</v>
      </c>
      <c r="BC58" s="101">
        <f>'D.1.1.03 - Vytápění'!F40</f>
        <v>0</v>
      </c>
      <c r="BD58" s="103">
        <f>'D.1.1.03 - Vytápění'!F41</f>
        <v>0</v>
      </c>
      <c r="BT58" s="104" t="s">
        <v>87</v>
      </c>
      <c r="BV58" s="104" t="s">
        <v>72</v>
      </c>
      <c r="BW58" s="104" t="s">
        <v>91</v>
      </c>
      <c r="BX58" s="104" t="s">
        <v>83</v>
      </c>
      <c r="CL58" s="104" t="s">
        <v>19</v>
      </c>
    </row>
    <row r="59" spans="1:90" s="4" customFormat="1" ht="16.5" customHeight="1">
      <c r="A59" s="105" t="s">
        <v>84</v>
      </c>
      <c r="B59" s="53"/>
      <c r="C59" s="98"/>
      <c r="D59" s="98"/>
      <c r="E59" s="98"/>
      <c r="F59" s="370" t="s">
        <v>92</v>
      </c>
      <c r="G59" s="370"/>
      <c r="H59" s="370"/>
      <c r="I59" s="370"/>
      <c r="J59" s="370"/>
      <c r="K59" s="98"/>
      <c r="L59" s="370" t="s">
        <v>93</v>
      </c>
      <c r="M59" s="370"/>
      <c r="N59" s="370"/>
      <c r="O59" s="370"/>
      <c r="P59" s="370"/>
      <c r="Q59" s="370"/>
      <c r="R59" s="370"/>
      <c r="S59" s="370"/>
      <c r="T59" s="370"/>
      <c r="U59" s="370"/>
      <c r="V59" s="370"/>
      <c r="W59" s="370"/>
      <c r="X59" s="370"/>
      <c r="Y59" s="370"/>
      <c r="Z59" s="370"/>
      <c r="AA59" s="370"/>
      <c r="AB59" s="370"/>
      <c r="AC59" s="370"/>
      <c r="AD59" s="370"/>
      <c r="AE59" s="370"/>
      <c r="AF59" s="370"/>
      <c r="AG59" s="395">
        <f>'D.1.1.04 - VZT'!J34</f>
        <v>0</v>
      </c>
      <c r="AH59" s="396"/>
      <c r="AI59" s="396"/>
      <c r="AJ59" s="396"/>
      <c r="AK59" s="396"/>
      <c r="AL59" s="396"/>
      <c r="AM59" s="396"/>
      <c r="AN59" s="395">
        <f t="shared" si="0"/>
        <v>0</v>
      </c>
      <c r="AO59" s="396"/>
      <c r="AP59" s="396"/>
      <c r="AQ59" s="99" t="s">
        <v>82</v>
      </c>
      <c r="AR59" s="55"/>
      <c r="AS59" s="100">
        <v>0</v>
      </c>
      <c r="AT59" s="101">
        <f t="shared" si="1"/>
        <v>0</v>
      </c>
      <c r="AU59" s="102">
        <f>'D.1.1.04 - VZT'!P93</f>
        <v>0</v>
      </c>
      <c r="AV59" s="101">
        <f>'D.1.1.04 - VZT'!J37</f>
        <v>0</v>
      </c>
      <c r="AW59" s="101">
        <f>'D.1.1.04 - VZT'!J38</f>
        <v>0</v>
      </c>
      <c r="AX59" s="101">
        <f>'D.1.1.04 - VZT'!J39</f>
        <v>0</v>
      </c>
      <c r="AY59" s="101">
        <f>'D.1.1.04 - VZT'!J40</f>
        <v>0</v>
      </c>
      <c r="AZ59" s="101">
        <f>'D.1.1.04 - VZT'!F37</f>
        <v>0</v>
      </c>
      <c r="BA59" s="101">
        <f>'D.1.1.04 - VZT'!F38</f>
        <v>0</v>
      </c>
      <c r="BB59" s="101">
        <f>'D.1.1.04 - VZT'!F39</f>
        <v>0</v>
      </c>
      <c r="BC59" s="101">
        <f>'D.1.1.04 - VZT'!F40</f>
        <v>0</v>
      </c>
      <c r="BD59" s="103">
        <f>'D.1.1.04 - VZT'!F41</f>
        <v>0</v>
      </c>
      <c r="BT59" s="104" t="s">
        <v>87</v>
      </c>
      <c r="BV59" s="104" t="s">
        <v>72</v>
      </c>
      <c r="BW59" s="104" t="s">
        <v>94</v>
      </c>
      <c r="BX59" s="104" t="s">
        <v>83</v>
      </c>
      <c r="CL59" s="104" t="s">
        <v>19</v>
      </c>
    </row>
    <row r="60" spans="1:90" s="4" customFormat="1" ht="16.5" customHeight="1">
      <c r="A60" s="105" t="s">
        <v>84</v>
      </c>
      <c r="B60" s="53"/>
      <c r="C60" s="98"/>
      <c r="D60" s="98"/>
      <c r="E60" s="98"/>
      <c r="F60" s="370" t="s">
        <v>95</v>
      </c>
      <c r="G60" s="370"/>
      <c r="H60" s="370"/>
      <c r="I60" s="370"/>
      <c r="J60" s="370"/>
      <c r="K60" s="98"/>
      <c r="L60" s="370" t="s">
        <v>96</v>
      </c>
      <c r="M60" s="370"/>
      <c r="N60" s="370"/>
      <c r="O60" s="370"/>
      <c r="P60" s="370"/>
      <c r="Q60" s="370"/>
      <c r="R60" s="370"/>
      <c r="S60" s="370"/>
      <c r="T60" s="370"/>
      <c r="U60" s="370"/>
      <c r="V60" s="370"/>
      <c r="W60" s="370"/>
      <c r="X60" s="370"/>
      <c r="Y60" s="370"/>
      <c r="Z60" s="370"/>
      <c r="AA60" s="370"/>
      <c r="AB60" s="370"/>
      <c r="AC60" s="370"/>
      <c r="AD60" s="370"/>
      <c r="AE60" s="370"/>
      <c r="AF60" s="370"/>
      <c r="AG60" s="395">
        <f>'D.1.1.05 - ZTI'!J34</f>
        <v>0</v>
      </c>
      <c r="AH60" s="396"/>
      <c r="AI60" s="396"/>
      <c r="AJ60" s="396"/>
      <c r="AK60" s="396"/>
      <c r="AL60" s="396"/>
      <c r="AM60" s="396"/>
      <c r="AN60" s="395">
        <f t="shared" si="0"/>
        <v>0</v>
      </c>
      <c r="AO60" s="396"/>
      <c r="AP60" s="396"/>
      <c r="AQ60" s="99" t="s">
        <v>82</v>
      </c>
      <c r="AR60" s="55"/>
      <c r="AS60" s="100">
        <v>0</v>
      </c>
      <c r="AT60" s="101">
        <f t="shared" si="1"/>
        <v>0</v>
      </c>
      <c r="AU60" s="102">
        <f>'D.1.1.05 - ZTI'!P100</f>
        <v>0</v>
      </c>
      <c r="AV60" s="101">
        <f>'D.1.1.05 - ZTI'!J37</f>
        <v>0</v>
      </c>
      <c r="AW60" s="101">
        <f>'D.1.1.05 - ZTI'!J38</f>
        <v>0</v>
      </c>
      <c r="AX60" s="101">
        <f>'D.1.1.05 - ZTI'!J39</f>
        <v>0</v>
      </c>
      <c r="AY60" s="101">
        <f>'D.1.1.05 - ZTI'!J40</f>
        <v>0</v>
      </c>
      <c r="AZ60" s="101">
        <f>'D.1.1.05 - ZTI'!F37</f>
        <v>0</v>
      </c>
      <c r="BA60" s="101">
        <f>'D.1.1.05 - ZTI'!F38</f>
        <v>0</v>
      </c>
      <c r="BB60" s="101">
        <f>'D.1.1.05 - ZTI'!F39</f>
        <v>0</v>
      </c>
      <c r="BC60" s="101">
        <f>'D.1.1.05 - ZTI'!F40</f>
        <v>0</v>
      </c>
      <c r="BD60" s="103">
        <f>'D.1.1.05 - ZTI'!F41</f>
        <v>0</v>
      </c>
      <c r="BT60" s="104" t="s">
        <v>87</v>
      </c>
      <c r="BV60" s="104" t="s">
        <v>72</v>
      </c>
      <c r="BW60" s="104" t="s">
        <v>97</v>
      </c>
      <c r="BX60" s="104" t="s">
        <v>83</v>
      </c>
      <c r="CL60" s="104" t="s">
        <v>19</v>
      </c>
    </row>
    <row r="61" spans="1:90" s="4" customFormat="1" ht="16.5" customHeight="1">
      <c r="A61" s="105" t="s">
        <v>84</v>
      </c>
      <c r="B61" s="53"/>
      <c r="C61" s="98"/>
      <c r="D61" s="98"/>
      <c r="E61" s="98"/>
      <c r="F61" s="370" t="s">
        <v>98</v>
      </c>
      <c r="G61" s="370"/>
      <c r="H61" s="370"/>
      <c r="I61" s="370"/>
      <c r="J61" s="370"/>
      <c r="K61" s="98"/>
      <c r="L61" s="370" t="s">
        <v>99</v>
      </c>
      <c r="M61" s="370"/>
      <c r="N61" s="370"/>
      <c r="O61" s="370"/>
      <c r="P61" s="370"/>
      <c r="Q61" s="370"/>
      <c r="R61" s="370"/>
      <c r="S61" s="370"/>
      <c r="T61" s="370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95">
        <f>'D.1.1.06 - Silnoproudá el...'!J34</f>
        <v>0</v>
      </c>
      <c r="AH61" s="396"/>
      <c r="AI61" s="396"/>
      <c r="AJ61" s="396"/>
      <c r="AK61" s="396"/>
      <c r="AL61" s="396"/>
      <c r="AM61" s="396"/>
      <c r="AN61" s="395">
        <f t="shared" si="0"/>
        <v>0</v>
      </c>
      <c r="AO61" s="396"/>
      <c r="AP61" s="396"/>
      <c r="AQ61" s="99" t="s">
        <v>82</v>
      </c>
      <c r="AR61" s="55"/>
      <c r="AS61" s="100">
        <v>0</v>
      </c>
      <c r="AT61" s="101">
        <f t="shared" si="1"/>
        <v>0</v>
      </c>
      <c r="AU61" s="102">
        <f>'D.1.1.06 - Silnoproudá el...'!P102</f>
        <v>0</v>
      </c>
      <c r="AV61" s="101">
        <f>'D.1.1.06 - Silnoproudá el...'!J37</f>
        <v>0</v>
      </c>
      <c r="AW61" s="101">
        <f>'D.1.1.06 - Silnoproudá el...'!J38</f>
        <v>0</v>
      </c>
      <c r="AX61" s="101">
        <f>'D.1.1.06 - Silnoproudá el...'!J39</f>
        <v>0</v>
      </c>
      <c r="AY61" s="101">
        <f>'D.1.1.06 - Silnoproudá el...'!J40</f>
        <v>0</v>
      </c>
      <c r="AZ61" s="101">
        <f>'D.1.1.06 - Silnoproudá el...'!F37</f>
        <v>0</v>
      </c>
      <c r="BA61" s="101">
        <f>'D.1.1.06 - Silnoproudá el...'!F38</f>
        <v>0</v>
      </c>
      <c r="BB61" s="101">
        <f>'D.1.1.06 - Silnoproudá el...'!F39</f>
        <v>0</v>
      </c>
      <c r="BC61" s="101">
        <f>'D.1.1.06 - Silnoproudá el...'!F40</f>
        <v>0</v>
      </c>
      <c r="BD61" s="103">
        <f>'D.1.1.06 - Silnoproudá el...'!F41</f>
        <v>0</v>
      </c>
      <c r="BT61" s="104" t="s">
        <v>87</v>
      </c>
      <c r="BV61" s="104" t="s">
        <v>72</v>
      </c>
      <c r="BW61" s="104" t="s">
        <v>100</v>
      </c>
      <c r="BX61" s="104" t="s">
        <v>83</v>
      </c>
      <c r="CL61" s="104" t="s">
        <v>19</v>
      </c>
    </row>
    <row r="62" spans="1:90" s="4" customFormat="1" ht="16.5" customHeight="1">
      <c r="A62" s="105" t="s">
        <v>84</v>
      </c>
      <c r="B62" s="53"/>
      <c r="C62" s="98"/>
      <c r="D62" s="98"/>
      <c r="E62" s="98"/>
      <c r="F62" s="370" t="s">
        <v>101</v>
      </c>
      <c r="G62" s="370"/>
      <c r="H62" s="370"/>
      <c r="I62" s="370"/>
      <c r="J62" s="370"/>
      <c r="K62" s="98"/>
      <c r="L62" s="370" t="s">
        <v>102</v>
      </c>
      <c r="M62" s="370"/>
      <c r="N62" s="370"/>
      <c r="O62" s="370"/>
      <c r="P62" s="370"/>
      <c r="Q62" s="370"/>
      <c r="R62" s="370"/>
      <c r="S62" s="370"/>
      <c r="T62" s="370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95">
        <f>'D.1.1.07 - Slaboproudá el...'!J34</f>
        <v>0</v>
      </c>
      <c r="AH62" s="396"/>
      <c r="AI62" s="396"/>
      <c r="AJ62" s="396"/>
      <c r="AK62" s="396"/>
      <c r="AL62" s="396"/>
      <c r="AM62" s="396"/>
      <c r="AN62" s="395">
        <f t="shared" si="0"/>
        <v>0</v>
      </c>
      <c r="AO62" s="396"/>
      <c r="AP62" s="396"/>
      <c r="AQ62" s="99" t="s">
        <v>82</v>
      </c>
      <c r="AR62" s="55"/>
      <c r="AS62" s="100">
        <v>0</v>
      </c>
      <c r="AT62" s="101">
        <f t="shared" si="1"/>
        <v>0</v>
      </c>
      <c r="AU62" s="102">
        <f>'D.1.1.07 - Slaboproudá el...'!P97</f>
        <v>0</v>
      </c>
      <c r="AV62" s="101">
        <f>'D.1.1.07 - Slaboproudá el...'!J37</f>
        <v>0</v>
      </c>
      <c r="AW62" s="101">
        <f>'D.1.1.07 - Slaboproudá el...'!J38</f>
        <v>0</v>
      </c>
      <c r="AX62" s="101">
        <f>'D.1.1.07 - Slaboproudá el...'!J39</f>
        <v>0</v>
      </c>
      <c r="AY62" s="101">
        <f>'D.1.1.07 - Slaboproudá el...'!J40</f>
        <v>0</v>
      </c>
      <c r="AZ62" s="101">
        <f>'D.1.1.07 - Slaboproudá el...'!F37</f>
        <v>0</v>
      </c>
      <c r="BA62" s="101">
        <f>'D.1.1.07 - Slaboproudá el...'!F38</f>
        <v>0</v>
      </c>
      <c r="BB62" s="101">
        <f>'D.1.1.07 - Slaboproudá el...'!F39</f>
        <v>0</v>
      </c>
      <c r="BC62" s="101">
        <f>'D.1.1.07 - Slaboproudá el...'!F40</f>
        <v>0</v>
      </c>
      <c r="BD62" s="103">
        <f>'D.1.1.07 - Slaboproudá el...'!F41</f>
        <v>0</v>
      </c>
      <c r="BT62" s="104" t="s">
        <v>87</v>
      </c>
      <c r="BV62" s="104" t="s">
        <v>72</v>
      </c>
      <c r="BW62" s="104" t="s">
        <v>103</v>
      </c>
      <c r="BX62" s="104" t="s">
        <v>83</v>
      </c>
      <c r="CL62" s="104" t="s">
        <v>19</v>
      </c>
    </row>
    <row r="63" spans="1:90" s="4" customFormat="1" ht="16.5" customHeight="1">
      <c r="A63" s="105" t="s">
        <v>84</v>
      </c>
      <c r="B63" s="53"/>
      <c r="C63" s="98"/>
      <c r="D63" s="98"/>
      <c r="E63" s="370" t="s">
        <v>104</v>
      </c>
      <c r="F63" s="370"/>
      <c r="G63" s="370"/>
      <c r="H63" s="370"/>
      <c r="I63" s="370"/>
      <c r="J63" s="98"/>
      <c r="K63" s="370" t="s">
        <v>105</v>
      </c>
      <c r="L63" s="370"/>
      <c r="M63" s="370"/>
      <c r="N63" s="370"/>
      <c r="O63" s="370"/>
      <c r="P63" s="370"/>
      <c r="Q63" s="370"/>
      <c r="R63" s="370"/>
      <c r="S63" s="370"/>
      <c r="T63" s="370"/>
      <c r="U63" s="370"/>
      <c r="V63" s="370"/>
      <c r="W63" s="370"/>
      <c r="X63" s="370"/>
      <c r="Y63" s="370"/>
      <c r="Z63" s="370"/>
      <c r="AA63" s="370"/>
      <c r="AB63" s="370"/>
      <c r="AC63" s="370"/>
      <c r="AD63" s="370"/>
      <c r="AE63" s="370"/>
      <c r="AF63" s="370"/>
      <c r="AG63" s="395">
        <f>'TI01 - Podzemní vedení el...'!J32</f>
        <v>0</v>
      </c>
      <c r="AH63" s="396"/>
      <c r="AI63" s="396"/>
      <c r="AJ63" s="396"/>
      <c r="AK63" s="396"/>
      <c r="AL63" s="396"/>
      <c r="AM63" s="396"/>
      <c r="AN63" s="395">
        <f t="shared" si="0"/>
        <v>0</v>
      </c>
      <c r="AO63" s="396"/>
      <c r="AP63" s="396"/>
      <c r="AQ63" s="99" t="s">
        <v>82</v>
      </c>
      <c r="AR63" s="55"/>
      <c r="AS63" s="100">
        <v>0</v>
      </c>
      <c r="AT63" s="101">
        <f t="shared" si="1"/>
        <v>0</v>
      </c>
      <c r="AU63" s="102">
        <f>'TI01 - Podzemní vedení el...'!P89</f>
        <v>0</v>
      </c>
      <c r="AV63" s="101">
        <f>'TI01 - Podzemní vedení el...'!J35</f>
        <v>0</v>
      </c>
      <c r="AW63" s="101">
        <f>'TI01 - Podzemní vedení el...'!J36</f>
        <v>0</v>
      </c>
      <c r="AX63" s="101">
        <f>'TI01 - Podzemní vedení el...'!J37</f>
        <v>0</v>
      </c>
      <c r="AY63" s="101">
        <f>'TI01 - Podzemní vedení el...'!J38</f>
        <v>0</v>
      </c>
      <c r="AZ63" s="101">
        <f>'TI01 - Podzemní vedení el...'!F35</f>
        <v>0</v>
      </c>
      <c r="BA63" s="101">
        <f>'TI01 - Podzemní vedení el...'!F36</f>
        <v>0</v>
      </c>
      <c r="BB63" s="101">
        <f>'TI01 - Podzemní vedení el...'!F37</f>
        <v>0</v>
      </c>
      <c r="BC63" s="101">
        <f>'TI01 - Podzemní vedení el...'!F38</f>
        <v>0</v>
      </c>
      <c r="BD63" s="103">
        <f>'TI01 - Podzemní vedení el...'!F39</f>
        <v>0</v>
      </c>
      <c r="BT63" s="104" t="s">
        <v>79</v>
      </c>
      <c r="BV63" s="104" t="s">
        <v>72</v>
      </c>
      <c r="BW63" s="104" t="s">
        <v>106</v>
      </c>
      <c r="BX63" s="104" t="s">
        <v>78</v>
      </c>
      <c r="CL63" s="104" t="s">
        <v>19</v>
      </c>
    </row>
    <row r="64" spans="1:90" s="4" customFormat="1" ht="16.5" customHeight="1">
      <c r="A64" s="105" t="s">
        <v>84</v>
      </c>
      <c r="B64" s="53"/>
      <c r="C64" s="98"/>
      <c r="D64" s="98"/>
      <c r="E64" s="370" t="s">
        <v>107</v>
      </c>
      <c r="F64" s="370"/>
      <c r="G64" s="370"/>
      <c r="H64" s="370"/>
      <c r="I64" s="370"/>
      <c r="J64" s="98"/>
      <c r="K64" s="370" t="s">
        <v>108</v>
      </c>
      <c r="L64" s="370"/>
      <c r="M64" s="370"/>
      <c r="N64" s="370"/>
      <c r="O64" s="370"/>
      <c r="P64" s="370"/>
      <c r="Q64" s="370"/>
      <c r="R64" s="370"/>
      <c r="S64" s="370"/>
      <c r="T64" s="370"/>
      <c r="U64" s="370"/>
      <c r="V64" s="370"/>
      <c r="W64" s="370"/>
      <c r="X64" s="370"/>
      <c r="Y64" s="370"/>
      <c r="Z64" s="370"/>
      <c r="AA64" s="370"/>
      <c r="AB64" s="370"/>
      <c r="AC64" s="370"/>
      <c r="AD64" s="370"/>
      <c r="AE64" s="370"/>
      <c r="AF64" s="370"/>
      <c r="AG64" s="395">
        <f>'TI02-TI04 - Kanalizace a ...'!J32</f>
        <v>0</v>
      </c>
      <c r="AH64" s="396"/>
      <c r="AI64" s="396"/>
      <c r="AJ64" s="396"/>
      <c r="AK64" s="396"/>
      <c r="AL64" s="396"/>
      <c r="AM64" s="396"/>
      <c r="AN64" s="395">
        <f t="shared" si="0"/>
        <v>0</v>
      </c>
      <c r="AO64" s="396"/>
      <c r="AP64" s="396"/>
      <c r="AQ64" s="99" t="s">
        <v>82</v>
      </c>
      <c r="AR64" s="55"/>
      <c r="AS64" s="100">
        <v>0</v>
      </c>
      <c r="AT64" s="101">
        <f t="shared" si="1"/>
        <v>0</v>
      </c>
      <c r="AU64" s="102">
        <f>'TI02-TI04 - Kanalizace a ...'!P95</f>
        <v>0</v>
      </c>
      <c r="AV64" s="101">
        <f>'TI02-TI04 - Kanalizace a ...'!J35</f>
        <v>0</v>
      </c>
      <c r="AW64" s="101">
        <f>'TI02-TI04 - Kanalizace a ...'!J36</f>
        <v>0</v>
      </c>
      <c r="AX64" s="101">
        <f>'TI02-TI04 - Kanalizace a ...'!J37</f>
        <v>0</v>
      </c>
      <c r="AY64" s="101">
        <f>'TI02-TI04 - Kanalizace a ...'!J38</f>
        <v>0</v>
      </c>
      <c r="AZ64" s="101">
        <f>'TI02-TI04 - Kanalizace a ...'!F35</f>
        <v>0</v>
      </c>
      <c r="BA64" s="101">
        <f>'TI02-TI04 - Kanalizace a ...'!F36</f>
        <v>0</v>
      </c>
      <c r="BB64" s="101">
        <f>'TI02-TI04 - Kanalizace a ...'!F37</f>
        <v>0</v>
      </c>
      <c r="BC64" s="101">
        <f>'TI02-TI04 - Kanalizace a ...'!F38</f>
        <v>0</v>
      </c>
      <c r="BD64" s="103">
        <f>'TI02-TI04 - Kanalizace a ...'!F39</f>
        <v>0</v>
      </c>
      <c r="BT64" s="104" t="s">
        <v>79</v>
      </c>
      <c r="BV64" s="104" t="s">
        <v>72</v>
      </c>
      <c r="BW64" s="104" t="s">
        <v>109</v>
      </c>
      <c r="BX64" s="104" t="s">
        <v>78</v>
      </c>
      <c r="CL64" s="104" t="s">
        <v>19</v>
      </c>
    </row>
    <row r="65" spans="1:90" s="4" customFormat="1" ht="16.5" customHeight="1">
      <c r="A65" s="105" t="s">
        <v>84</v>
      </c>
      <c r="B65" s="53"/>
      <c r="C65" s="98"/>
      <c r="D65" s="98"/>
      <c r="E65" s="370" t="s">
        <v>110</v>
      </c>
      <c r="F65" s="370"/>
      <c r="G65" s="370"/>
      <c r="H65" s="370"/>
      <c r="I65" s="370"/>
      <c r="J65" s="98"/>
      <c r="K65" s="370" t="s">
        <v>111</v>
      </c>
      <c r="L65" s="370"/>
      <c r="M65" s="370"/>
      <c r="N65" s="370"/>
      <c r="O65" s="370"/>
      <c r="P65" s="370"/>
      <c r="Q65" s="370"/>
      <c r="R65" s="370"/>
      <c r="S65" s="370"/>
      <c r="T65" s="370"/>
      <c r="U65" s="370"/>
      <c r="V65" s="370"/>
      <c r="W65" s="370"/>
      <c r="X65" s="370"/>
      <c r="Y65" s="370"/>
      <c r="Z65" s="370"/>
      <c r="AA65" s="370"/>
      <c r="AB65" s="370"/>
      <c r="AC65" s="370"/>
      <c r="AD65" s="370"/>
      <c r="AE65" s="370"/>
      <c r="AF65" s="370"/>
      <c r="AG65" s="395">
        <f>'TI05 - Rekonstrukce plyno...'!J32</f>
        <v>0</v>
      </c>
      <c r="AH65" s="396"/>
      <c r="AI65" s="396"/>
      <c r="AJ65" s="396"/>
      <c r="AK65" s="396"/>
      <c r="AL65" s="396"/>
      <c r="AM65" s="396"/>
      <c r="AN65" s="395">
        <f t="shared" si="0"/>
        <v>0</v>
      </c>
      <c r="AO65" s="396"/>
      <c r="AP65" s="396"/>
      <c r="AQ65" s="99" t="s">
        <v>82</v>
      </c>
      <c r="AR65" s="55"/>
      <c r="AS65" s="100">
        <v>0</v>
      </c>
      <c r="AT65" s="101">
        <f t="shared" si="1"/>
        <v>0</v>
      </c>
      <c r="AU65" s="102">
        <f>'TI05 - Rekonstrukce plyno...'!P93</f>
        <v>0</v>
      </c>
      <c r="AV65" s="101">
        <f>'TI05 - Rekonstrukce plyno...'!J35</f>
        <v>0</v>
      </c>
      <c r="AW65" s="101">
        <f>'TI05 - Rekonstrukce plyno...'!J36</f>
        <v>0</v>
      </c>
      <c r="AX65" s="101">
        <f>'TI05 - Rekonstrukce plyno...'!J37</f>
        <v>0</v>
      </c>
      <c r="AY65" s="101">
        <f>'TI05 - Rekonstrukce plyno...'!J38</f>
        <v>0</v>
      </c>
      <c r="AZ65" s="101">
        <f>'TI05 - Rekonstrukce plyno...'!F35</f>
        <v>0</v>
      </c>
      <c r="BA65" s="101">
        <f>'TI05 - Rekonstrukce plyno...'!F36</f>
        <v>0</v>
      </c>
      <c r="BB65" s="101">
        <f>'TI05 - Rekonstrukce plyno...'!F37</f>
        <v>0</v>
      </c>
      <c r="BC65" s="101">
        <f>'TI05 - Rekonstrukce plyno...'!F38</f>
        <v>0</v>
      </c>
      <c r="BD65" s="103">
        <f>'TI05 - Rekonstrukce plyno...'!F39</f>
        <v>0</v>
      </c>
      <c r="BT65" s="104" t="s">
        <v>79</v>
      </c>
      <c r="BV65" s="104" t="s">
        <v>72</v>
      </c>
      <c r="BW65" s="104" t="s">
        <v>112</v>
      </c>
      <c r="BX65" s="104" t="s">
        <v>78</v>
      </c>
      <c r="CL65" s="104" t="s">
        <v>19</v>
      </c>
    </row>
    <row r="66" spans="1:90" s="4" customFormat="1" ht="16.5" customHeight="1">
      <c r="A66" s="105" t="s">
        <v>84</v>
      </c>
      <c r="B66" s="53"/>
      <c r="C66" s="98"/>
      <c r="D66" s="98"/>
      <c r="E66" s="370" t="s">
        <v>113</v>
      </c>
      <c r="F66" s="370"/>
      <c r="G66" s="370"/>
      <c r="H66" s="370"/>
      <c r="I66" s="370"/>
      <c r="J66" s="98"/>
      <c r="K66" s="370" t="s">
        <v>114</v>
      </c>
      <c r="L66" s="370"/>
      <c r="M66" s="370"/>
      <c r="N66" s="370"/>
      <c r="O66" s="370"/>
      <c r="P66" s="370"/>
      <c r="Q66" s="370"/>
      <c r="R66" s="370"/>
      <c r="S66" s="370"/>
      <c r="T66" s="370"/>
      <c r="U66" s="370"/>
      <c r="V66" s="370"/>
      <c r="W66" s="370"/>
      <c r="X66" s="370"/>
      <c r="Y66" s="370"/>
      <c r="Z66" s="370"/>
      <c r="AA66" s="370"/>
      <c r="AB66" s="370"/>
      <c r="AC66" s="370"/>
      <c r="AD66" s="370"/>
      <c r="AE66" s="370"/>
      <c r="AF66" s="370"/>
      <c r="AG66" s="395">
        <f>'VRN - Vedlejší rozpočtové...'!J32</f>
        <v>0</v>
      </c>
      <c r="AH66" s="396"/>
      <c r="AI66" s="396"/>
      <c r="AJ66" s="396"/>
      <c r="AK66" s="396"/>
      <c r="AL66" s="396"/>
      <c r="AM66" s="396"/>
      <c r="AN66" s="395">
        <f t="shared" si="0"/>
        <v>0</v>
      </c>
      <c r="AO66" s="396"/>
      <c r="AP66" s="396"/>
      <c r="AQ66" s="99" t="s">
        <v>82</v>
      </c>
      <c r="AR66" s="55"/>
      <c r="AS66" s="100">
        <v>0</v>
      </c>
      <c r="AT66" s="101">
        <f t="shared" si="1"/>
        <v>0</v>
      </c>
      <c r="AU66" s="102">
        <f>'VRN - Vedlejší rozpočtové...'!P89</f>
        <v>0</v>
      </c>
      <c r="AV66" s="101">
        <f>'VRN - Vedlejší rozpočtové...'!J35</f>
        <v>0</v>
      </c>
      <c r="AW66" s="101">
        <f>'VRN - Vedlejší rozpočtové...'!J36</f>
        <v>0</v>
      </c>
      <c r="AX66" s="101">
        <f>'VRN - Vedlejší rozpočtové...'!J37</f>
        <v>0</v>
      </c>
      <c r="AY66" s="101">
        <f>'VRN - Vedlejší rozpočtové...'!J38</f>
        <v>0</v>
      </c>
      <c r="AZ66" s="101">
        <f>'VRN - Vedlejší rozpočtové...'!F35</f>
        <v>0</v>
      </c>
      <c r="BA66" s="101">
        <f>'VRN - Vedlejší rozpočtové...'!F36</f>
        <v>0</v>
      </c>
      <c r="BB66" s="101">
        <f>'VRN - Vedlejší rozpočtové...'!F37</f>
        <v>0</v>
      </c>
      <c r="BC66" s="101">
        <f>'VRN - Vedlejší rozpočtové...'!F38</f>
        <v>0</v>
      </c>
      <c r="BD66" s="103">
        <f>'VRN - Vedlejší rozpočtové...'!F39</f>
        <v>0</v>
      </c>
      <c r="BT66" s="104" t="s">
        <v>79</v>
      </c>
      <c r="BV66" s="104" t="s">
        <v>72</v>
      </c>
      <c r="BW66" s="104" t="s">
        <v>115</v>
      </c>
      <c r="BX66" s="104" t="s">
        <v>78</v>
      </c>
      <c r="CL66" s="104" t="s">
        <v>19</v>
      </c>
    </row>
    <row r="67" spans="2:91" s="7" customFormat="1" ht="16.5" customHeight="1">
      <c r="B67" s="88"/>
      <c r="C67" s="89"/>
      <c r="D67" s="369" t="s">
        <v>116</v>
      </c>
      <c r="E67" s="369"/>
      <c r="F67" s="369"/>
      <c r="G67" s="369"/>
      <c r="H67" s="369"/>
      <c r="I67" s="90"/>
      <c r="J67" s="369" t="s">
        <v>117</v>
      </c>
      <c r="K67" s="369"/>
      <c r="L67" s="369"/>
      <c r="M67" s="369"/>
      <c r="N67" s="369"/>
      <c r="O67" s="369"/>
      <c r="P67" s="369"/>
      <c r="Q67" s="369"/>
      <c r="R67" s="369"/>
      <c r="S67" s="369"/>
      <c r="T67" s="369"/>
      <c r="U67" s="369"/>
      <c r="V67" s="369"/>
      <c r="W67" s="369"/>
      <c r="X67" s="369"/>
      <c r="Y67" s="369"/>
      <c r="Z67" s="369"/>
      <c r="AA67" s="369"/>
      <c r="AB67" s="369"/>
      <c r="AC67" s="369"/>
      <c r="AD67" s="369"/>
      <c r="AE67" s="369"/>
      <c r="AF67" s="369"/>
      <c r="AG67" s="398">
        <f>ROUND(SUM(AG68:AG75),2)</f>
        <v>0</v>
      </c>
      <c r="AH67" s="399"/>
      <c r="AI67" s="399"/>
      <c r="AJ67" s="399"/>
      <c r="AK67" s="399"/>
      <c r="AL67" s="399"/>
      <c r="AM67" s="399"/>
      <c r="AN67" s="404">
        <f t="shared" si="0"/>
        <v>0</v>
      </c>
      <c r="AO67" s="399"/>
      <c r="AP67" s="399"/>
      <c r="AQ67" s="91" t="s">
        <v>76</v>
      </c>
      <c r="AR67" s="92"/>
      <c r="AS67" s="93">
        <f>ROUND(SUM(AS68:AS75),2)</f>
        <v>0</v>
      </c>
      <c r="AT67" s="94">
        <f t="shared" si="1"/>
        <v>0</v>
      </c>
      <c r="AU67" s="95">
        <f>ROUND(SUM(AU68:AU75),5)</f>
        <v>0</v>
      </c>
      <c r="AV67" s="94">
        <f>ROUND(AZ67*L29,2)</f>
        <v>0</v>
      </c>
      <c r="AW67" s="94">
        <f>ROUND(BA67*L30,2)</f>
        <v>0</v>
      </c>
      <c r="AX67" s="94">
        <f>ROUND(BB67*L29,2)</f>
        <v>0</v>
      </c>
      <c r="AY67" s="94">
        <f>ROUND(BC67*L30,2)</f>
        <v>0</v>
      </c>
      <c r="AZ67" s="94">
        <f>ROUND(SUM(AZ68:AZ75),2)</f>
        <v>0</v>
      </c>
      <c r="BA67" s="94">
        <f>ROUND(SUM(BA68:BA75),2)</f>
        <v>0</v>
      </c>
      <c r="BB67" s="94">
        <f>ROUND(SUM(BB68:BB75),2)</f>
        <v>0</v>
      </c>
      <c r="BC67" s="94">
        <f>ROUND(SUM(BC68:BC75),2)</f>
        <v>0</v>
      </c>
      <c r="BD67" s="96">
        <f>ROUND(SUM(BD68:BD75),2)</f>
        <v>0</v>
      </c>
      <c r="BS67" s="97" t="s">
        <v>69</v>
      </c>
      <c r="BT67" s="97" t="s">
        <v>77</v>
      </c>
      <c r="BU67" s="97" t="s">
        <v>71</v>
      </c>
      <c r="BV67" s="97" t="s">
        <v>72</v>
      </c>
      <c r="BW67" s="97" t="s">
        <v>118</v>
      </c>
      <c r="BX67" s="97" t="s">
        <v>5</v>
      </c>
      <c r="CL67" s="97" t="s">
        <v>19</v>
      </c>
      <c r="CM67" s="97" t="s">
        <v>79</v>
      </c>
    </row>
    <row r="68" spans="1:90" s="4" customFormat="1" ht="16.5" customHeight="1">
      <c r="A68" s="105" t="s">
        <v>84</v>
      </c>
      <c r="B68" s="53"/>
      <c r="C68" s="98"/>
      <c r="D68" s="98"/>
      <c r="E68" s="370" t="s">
        <v>119</v>
      </c>
      <c r="F68" s="370"/>
      <c r="G68" s="370"/>
      <c r="H68" s="370"/>
      <c r="I68" s="370"/>
      <c r="J68" s="98"/>
      <c r="K68" s="370" t="s">
        <v>120</v>
      </c>
      <c r="L68" s="370"/>
      <c r="M68" s="370"/>
      <c r="N68" s="370"/>
      <c r="O68" s="370"/>
      <c r="P68" s="370"/>
      <c r="Q68" s="370"/>
      <c r="R68" s="370"/>
      <c r="S68" s="370"/>
      <c r="T68" s="370"/>
      <c r="U68" s="370"/>
      <c r="V68" s="370"/>
      <c r="W68" s="370"/>
      <c r="X68" s="370"/>
      <c r="Y68" s="370"/>
      <c r="Z68" s="370"/>
      <c r="AA68" s="370"/>
      <c r="AB68" s="370"/>
      <c r="AC68" s="370"/>
      <c r="AD68" s="370"/>
      <c r="AE68" s="370"/>
      <c r="AF68" s="370"/>
      <c r="AG68" s="395">
        <f>'DO01 - Demolice oplocení'!J32</f>
        <v>0</v>
      </c>
      <c r="AH68" s="396"/>
      <c r="AI68" s="396"/>
      <c r="AJ68" s="396"/>
      <c r="AK68" s="396"/>
      <c r="AL68" s="396"/>
      <c r="AM68" s="396"/>
      <c r="AN68" s="395">
        <f t="shared" si="0"/>
        <v>0</v>
      </c>
      <c r="AO68" s="396"/>
      <c r="AP68" s="396"/>
      <c r="AQ68" s="99" t="s">
        <v>82</v>
      </c>
      <c r="AR68" s="55"/>
      <c r="AS68" s="100">
        <v>0</v>
      </c>
      <c r="AT68" s="101">
        <f t="shared" si="1"/>
        <v>0</v>
      </c>
      <c r="AU68" s="102">
        <f>'DO01 - Demolice oplocení'!P88</f>
        <v>0</v>
      </c>
      <c r="AV68" s="101">
        <f>'DO01 - Demolice oplocení'!J35</f>
        <v>0</v>
      </c>
      <c r="AW68" s="101">
        <f>'DO01 - Demolice oplocení'!J36</f>
        <v>0</v>
      </c>
      <c r="AX68" s="101">
        <f>'DO01 - Demolice oplocení'!J37</f>
        <v>0</v>
      </c>
      <c r="AY68" s="101">
        <f>'DO01 - Demolice oplocení'!J38</f>
        <v>0</v>
      </c>
      <c r="AZ68" s="101">
        <f>'DO01 - Demolice oplocení'!F35</f>
        <v>0</v>
      </c>
      <c r="BA68" s="101">
        <f>'DO01 - Demolice oplocení'!F36</f>
        <v>0</v>
      </c>
      <c r="BB68" s="101">
        <f>'DO01 - Demolice oplocení'!F37</f>
        <v>0</v>
      </c>
      <c r="BC68" s="101">
        <f>'DO01 - Demolice oplocení'!F38</f>
        <v>0</v>
      </c>
      <c r="BD68" s="103">
        <f>'DO01 - Demolice oplocení'!F39</f>
        <v>0</v>
      </c>
      <c r="BT68" s="104" t="s">
        <v>79</v>
      </c>
      <c r="BV68" s="104" t="s">
        <v>72</v>
      </c>
      <c r="BW68" s="104" t="s">
        <v>121</v>
      </c>
      <c r="BX68" s="104" t="s">
        <v>118</v>
      </c>
      <c r="CL68" s="104" t="s">
        <v>19</v>
      </c>
    </row>
    <row r="69" spans="1:90" s="4" customFormat="1" ht="16.5" customHeight="1">
      <c r="A69" s="105" t="s">
        <v>84</v>
      </c>
      <c r="B69" s="53"/>
      <c r="C69" s="98"/>
      <c r="D69" s="98"/>
      <c r="E69" s="370" t="s">
        <v>122</v>
      </c>
      <c r="F69" s="370"/>
      <c r="G69" s="370"/>
      <c r="H69" s="370"/>
      <c r="I69" s="370"/>
      <c r="J69" s="98"/>
      <c r="K69" s="370" t="s">
        <v>123</v>
      </c>
      <c r="L69" s="370"/>
      <c r="M69" s="370"/>
      <c r="N69" s="370"/>
      <c r="O69" s="370"/>
      <c r="P69" s="370"/>
      <c r="Q69" s="370"/>
      <c r="R69" s="370"/>
      <c r="S69" s="370"/>
      <c r="T69" s="370"/>
      <c r="U69" s="370"/>
      <c r="V69" s="370"/>
      <c r="W69" s="370"/>
      <c r="X69" s="370"/>
      <c r="Y69" s="370"/>
      <c r="Z69" s="370"/>
      <c r="AA69" s="370"/>
      <c r="AB69" s="370"/>
      <c r="AC69" s="370"/>
      <c r="AD69" s="370"/>
      <c r="AE69" s="370"/>
      <c r="AF69" s="370"/>
      <c r="AG69" s="395">
        <f>'DO02 - Plocha pochozí'!J32</f>
        <v>0</v>
      </c>
      <c r="AH69" s="396"/>
      <c r="AI69" s="396"/>
      <c r="AJ69" s="396"/>
      <c r="AK69" s="396"/>
      <c r="AL69" s="396"/>
      <c r="AM69" s="396"/>
      <c r="AN69" s="395">
        <f t="shared" si="0"/>
        <v>0</v>
      </c>
      <c r="AO69" s="396"/>
      <c r="AP69" s="396"/>
      <c r="AQ69" s="99" t="s">
        <v>82</v>
      </c>
      <c r="AR69" s="55"/>
      <c r="AS69" s="100">
        <v>0</v>
      </c>
      <c r="AT69" s="101">
        <f t="shared" si="1"/>
        <v>0</v>
      </c>
      <c r="AU69" s="102">
        <f>'DO02 - Plocha pochozí'!P88</f>
        <v>0</v>
      </c>
      <c r="AV69" s="101">
        <f>'DO02 - Plocha pochozí'!J35</f>
        <v>0</v>
      </c>
      <c r="AW69" s="101">
        <f>'DO02 - Plocha pochozí'!J36</f>
        <v>0</v>
      </c>
      <c r="AX69" s="101">
        <f>'DO02 - Plocha pochozí'!J37</f>
        <v>0</v>
      </c>
      <c r="AY69" s="101">
        <f>'DO02 - Plocha pochozí'!J38</f>
        <v>0</v>
      </c>
      <c r="AZ69" s="101">
        <f>'DO02 - Plocha pochozí'!F35</f>
        <v>0</v>
      </c>
      <c r="BA69" s="101">
        <f>'DO02 - Plocha pochozí'!F36</f>
        <v>0</v>
      </c>
      <c r="BB69" s="101">
        <f>'DO02 - Plocha pochozí'!F37</f>
        <v>0</v>
      </c>
      <c r="BC69" s="101">
        <f>'DO02 - Plocha pochozí'!F38</f>
        <v>0</v>
      </c>
      <c r="BD69" s="103">
        <f>'DO02 - Plocha pochozí'!F39</f>
        <v>0</v>
      </c>
      <c r="BT69" s="104" t="s">
        <v>79</v>
      </c>
      <c r="BV69" s="104" t="s">
        <v>72</v>
      </c>
      <c r="BW69" s="104" t="s">
        <v>124</v>
      </c>
      <c r="BX69" s="104" t="s">
        <v>118</v>
      </c>
      <c r="CL69" s="104" t="s">
        <v>19</v>
      </c>
    </row>
    <row r="70" spans="1:90" s="4" customFormat="1" ht="16.5" customHeight="1">
      <c r="A70" s="105" t="s">
        <v>84</v>
      </c>
      <c r="B70" s="53"/>
      <c r="C70" s="98"/>
      <c r="D70" s="98"/>
      <c r="E70" s="370" t="s">
        <v>125</v>
      </c>
      <c r="F70" s="370"/>
      <c r="G70" s="370"/>
      <c r="H70" s="370"/>
      <c r="I70" s="370"/>
      <c r="J70" s="98"/>
      <c r="K70" s="370" t="s">
        <v>126</v>
      </c>
      <c r="L70" s="370"/>
      <c r="M70" s="370"/>
      <c r="N70" s="370"/>
      <c r="O70" s="370"/>
      <c r="P70" s="370"/>
      <c r="Q70" s="370"/>
      <c r="R70" s="370"/>
      <c r="S70" s="370"/>
      <c r="T70" s="370"/>
      <c r="U70" s="370"/>
      <c r="V70" s="370"/>
      <c r="W70" s="370"/>
      <c r="X70" s="370"/>
      <c r="Y70" s="370"/>
      <c r="Z70" s="370"/>
      <c r="AA70" s="370"/>
      <c r="AB70" s="370"/>
      <c r="AC70" s="370"/>
      <c r="AD70" s="370"/>
      <c r="AE70" s="370"/>
      <c r="AF70" s="370"/>
      <c r="AG70" s="395">
        <f>'SO02 - Oplocení'!J32</f>
        <v>0</v>
      </c>
      <c r="AH70" s="396"/>
      <c r="AI70" s="396"/>
      <c r="AJ70" s="396"/>
      <c r="AK70" s="396"/>
      <c r="AL70" s="396"/>
      <c r="AM70" s="396"/>
      <c r="AN70" s="395">
        <f t="shared" si="0"/>
        <v>0</v>
      </c>
      <c r="AO70" s="396"/>
      <c r="AP70" s="396"/>
      <c r="AQ70" s="99" t="s">
        <v>82</v>
      </c>
      <c r="AR70" s="55"/>
      <c r="AS70" s="100">
        <v>0</v>
      </c>
      <c r="AT70" s="101">
        <f t="shared" si="1"/>
        <v>0</v>
      </c>
      <c r="AU70" s="102">
        <f>'SO02 - Oplocení'!P93</f>
        <v>0</v>
      </c>
      <c r="AV70" s="101">
        <f>'SO02 - Oplocení'!J35</f>
        <v>0</v>
      </c>
      <c r="AW70" s="101">
        <f>'SO02 - Oplocení'!J36</f>
        <v>0</v>
      </c>
      <c r="AX70" s="101">
        <f>'SO02 - Oplocení'!J37</f>
        <v>0</v>
      </c>
      <c r="AY70" s="101">
        <f>'SO02 - Oplocení'!J38</f>
        <v>0</v>
      </c>
      <c r="AZ70" s="101">
        <f>'SO02 - Oplocení'!F35</f>
        <v>0</v>
      </c>
      <c r="BA70" s="101">
        <f>'SO02 - Oplocení'!F36</f>
        <v>0</v>
      </c>
      <c r="BB70" s="101">
        <f>'SO02 - Oplocení'!F37</f>
        <v>0</v>
      </c>
      <c r="BC70" s="101">
        <f>'SO02 - Oplocení'!F38</f>
        <v>0</v>
      </c>
      <c r="BD70" s="103">
        <f>'SO02 - Oplocení'!F39</f>
        <v>0</v>
      </c>
      <c r="BT70" s="104" t="s">
        <v>79</v>
      </c>
      <c r="BV70" s="104" t="s">
        <v>72</v>
      </c>
      <c r="BW70" s="104" t="s">
        <v>127</v>
      </c>
      <c r="BX70" s="104" t="s">
        <v>118</v>
      </c>
      <c r="CL70" s="104" t="s">
        <v>19</v>
      </c>
    </row>
    <row r="71" spans="1:90" s="4" customFormat="1" ht="16.5" customHeight="1">
      <c r="A71" s="105" t="s">
        <v>84</v>
      </c>
      <c r="B71" s="53"/>
      <c r="C71" s="98"/>
      <c r="D71" s="98"/>
      <c r="E71" s="370" t="s">
        <v>128</v>
      </c>
      <c r="F71" s="370"/>
      <c r="G71" s="370"/>
      <c r="H71" s="370"/>
      <c r="I71" s="370"/>
      <c r="J71" s="98"/>
      <c r="K71" s="370" t="s">
        <v>129</v>
      </c>
      <c r="L71" s="370"/>
      <c r="M71" s="370"/>
      <c r="N71" s="370"/>
      <c r="O71" s="370"/>
      <c r="P71" s="370"/>
      <c r="Q71" s="370"/>
      <c r="R71" s="370"/>
      <c r="S71" s="370"/>
      <c r="T71" s="370"/>
      <c r="U71" s="370"/>
      <c r="V71" s="370"/>
      <c r="W71" s="370"/>
      <c r="X71" s="370"/>
      <c r="Y71" s="370"/>
      <c r="Z71" s="370"/>
      <c r="AA71" s="370"/>
      <c r="AB71" s="370"/>
      <c r="AC71" s="370"/>
      <c r="AD71" s="370"/>
      <c r="AE71" s="370"/>
      <c r="AF71" s="370"/>
      <c r="AG71" s="395">
        <f>'IO01 - Plochy pochozí'!J32</f>
        <v>0</v>
      </c>
      <c r="AH71" s="396"/>
      <c r="AI71" s="396"/>
      <c r="AJ71" s="396"/>
      <c r="AK71" s="396"/>
      <c r="AL71" s="396"/>
      <c r="AM71" s="396"/>
      <c r="AN71" s="395">
        <f t="shared" si="0"/>
        <v>0</v>
      </c>
      <c r="AO71" s="396"/>
      <c r="AP71" s="396"/>
      <c r="AQ71" s="99" t="s">
        <v>82</v>
      </c>
      <c r="AR71" s="55"/>
      <c r="AS71" s="100">
        <v>0</v>
      </c>
      <c r="AT71" s="101">
        <f t="shared" si="1"/>
        <v>0</v>
      </c>
      <c r="AU71" s="102">
        <f>'IO01 - Plochy pochozí'!P94</f>
        <v>0</v>
      </c>
      <c r="AV71" s="101">
        <f>'IO01 - Plochy pochozí'!J35</f>
        <v>0</v>
      </c>
      <c r="AW71" s="101">
        <f>'IO01 - Plochy pochozí'!J36</f>
        <v>0</v>
      </c>
      <c r="AX71" s="101">
        <f>'IO01 - Plochy pochozí'!J37</f>
        <v>0</v>
      </c>
      <c r="AY71" s="101">
        <f>'IO01 - Plochy pochozí'!J38</f>
        <v>0</v>
      </c>
      <c r="AZ71" s="101">
        <f>'IO01 - Plochy pochozí'!F35</f>
        <v>0</v>
      </c>
      <c r="BA71" s="101">
        <f>'IO01 - Plochy pochozí'!F36</f>
        <v>0</v>
      </c>
      <c r="BB71" s="101">
        <f>'IO01 - Plochy pochozí'!F37</f>
        <v>0</v>
      </c>
      <c r="BC71" s="101">
        <f>'IO01 - Plochy pochozí'!F38</f>
        <v>0</v>
      </c>
      <c r="BD71" s="103">
        <f>'IO01 - Plochy pochozí'!F39</f>
        <v>0</v>
      </c>
      <c r="BT71" s="104" t="s">
        <v>79</v>
      </c>
      <c r="BV71" s="104" t="s">
        <v>72</v>
      </c>
      <c r="BW71" s="104" t="s">
        <v>130</v>
      </c>
      <c r="BX71" s="104" t="s">
        <v>118</v>
      </c>
      <c r="CL71" s="104" t="s">
        <v>19</v>
      </c>
    </row>
    <row r="72" spans="1:90" s="4" customFormat="1" ht="16.5" customHeight="1">
      <c r="A72" s="105" t="s">
        <v>84</v>
      </c>
      <c r="B72" s="53"/>
      <c r="C72" s="98"/>
      <c r="D72" s="98"/>
      <c r="E72" s="370" t="s">
        <v>131</v>
      </c>
      <c r="F72" s="370"/>
      <c r="G72" s="370"/>
      <c r="H72" s="370"/>
      <c r="I72" s="370"/>
      <c r="J72" s="98"/>
      <c r="K72" s="370" t="s">
        <v>132</v>
      </c>
      <c r="L72" s="370"/>
      <c r="M72" s="370"/>
      <c r="N72" s="370"/>
      <c r="O72" s="370"/>
      <c r="P72" s="370"/>
      <c r="Q72" s="370"/>
      <c r="R72" s="370"/>
      <c r="S72" s="370"/>
      <c r="T72" s="370"/>
      <c r="U72" s="370"/>
      <c r="V72" s="370"/>
      <c r="W72" s="370"/>
      <c r="X72" s="370"/>
      <c r="Y72" s="370"/>
      <c r="Z72" s="370"/>
      <c r="AA72" s="370"/>
      <c r="AB72" s="370"/>
      <c r="AC72" s="370"/>
      <c r="AD72" s="370"/>
      <c r="AE72" s="370"/>
      <c r="AF72" s="370"/>
      <c r="AG72" s="395">
        <f>'IO03 - Okapový chodníček'!J32</f>
        <v>0</v>
      </c>
      <c r="AH72" s="396"/>
      <c r="AI72" s="396"/>
      <c r="AJ72" s="396"/>
      <c r="AK72" s="396"/>
      <c r="AL72" s="396"/>
      <c r="AM72" s="396"/>
      <c r="AN72" s="395">
        <f t="shared" si="0"/>
        <v>0</v>
      </c>
      <c r="AO72" s="396"/>
      <c r="AP72" s="396"/>
      <c r="AQ72" s="99" t="s">
        <v>82</v>
      </c>
      <c r="AR72" s="55"/>
      <c r="AS72" s="100">
        <v>0</v>
      </c>
      <c r="AT72" s="101">
        <f t="shared" si="1"/>
        <v>0</v>
      </c>
      <c r="AU72" s="102">
        <f>'IO03 - Okapový chodníček'!P93</f>
        <v>0</v>
      </c>
      <c r="AV72" s="101">
        <f>'IO03 - Okapový chodníček'!J35</f>
        <v>0</v>
      </c>
      <c r="AW72" s="101">
        <f>'IO03 - Okapový chodníček'!J36</f>
        <v>0</v>
      </c>
      <c r="AX72" s="101">
        <f>'IO03 - Okapový chodníček'!J37</f>
        <v>0</v>
      </c>
      <c r="AY72" s="101">
        <f>'IO03 - Okapový chodníček'!J38</f>
        <v>0</v>
      </c>
      <c r="AZ72" s="101">
        <f>'IO03 - Okapový chodníček'!F35</f>
        <v>0</v>
      </c>
      <c r="BA72" s="101">
        <f>'IO03 - Okapový chodníček'!F36</f>
        <v>0</v>
      </c>
      <c r="BB72" s="101">
        <f>'IO03 - Okapový chodníček'!F37</f>
        <v>0</v>
      </c>
      <c r="BC72" s="101">
        <f>'IO03 - Okapový chodníček'!F38</f>
        <v>0</v>
      </c>
      <c r="BD72" s="103">
        <f>'IO03 - Okapový chodníček'!F39</f>
        <v>0</v>
      </c>
      <c r="BT72" s="104" t="s">
        <v>79</v>
      </c>
      <c r="BV72" s="104" t="s">
        <v>72</v>
      </c>
      <c r="BW72" s="104" t="s">
        <v>133</v>
      </c>
      <c r="BX72" s="104" t="s">
        <v>118</v>
      </c>
      <c r="CL72" s="104" t="s">
        <v>19</v>
      </c>
    </row>
    <row r="73" spans="1:90" s="4" customFormat="1" ht="16.5" customHeight="1">
      <c r="A73" s="105" t="s">
        <v>84</v>
      </c>
      <c r="B73" s="53"/>
      <c r="C73" s="98"/>
      <c r="D73" s="98"/>
      <c r="E73" s="370" t="s">
        <v>134</v>
      </c>
      <c r="F73" s="370"/>
      <c r="G73" s="370"/>
      <c r="H73" s="370"/>
      <c r="I73" s="370"/>
      <c r="J73" s="98"/>
      <c r="K73" s="370" t="s">
        <v>135</v>
      </c>
      <c r="L73" s="370"/>
      <c r="M73" s="370"/>
      <c r="N73" s="370"/>
      <c r="O73" s="370"/>
      <c r="P73" s="370"/>
      <c r="Q73" s="370"/>
      <c r="R73" s="370"/>
      <c r="S73" s="370"/>
      <c r="T73" s="370"/>
      <c r="U73" s="370"/>
      <c r="V73" s="370"/>
      <c r="W73" s="370"/>
      <c r="X73" s="370"/>
      <c r="Y73" s="370"/>
      <c r="Z73" s="370"/>
      <c r="AA73" s="370"/>
      <c r="AB73" s="370"/>
      <c r="AC73" s="370"/>
      <c r="AD73" s="370"/>
      <c r="AE73" s="370"/>
      <c r="AF73" s="370"/>
      <c r="AG73" s="395">
        <f>'IO04 - Přeložení plochy p...'!J32</f>
        <v>0</v>
      </c>
      <c r="AH73" s="396"/>
      <c r="AI73" s="396"/>
      <c r="AJ73" s="396"/>
      <c r="AK73" s="396"/>
      <c r="AL73" s="396"/>
      <c r="AM73" s="396"/>
      <c r="AN73" s="395">
        <f t="shared" si="0"/>
        <v>0</v>
      </c>
      <c r="AO73" s="396"/>
      <c r="AP73" s="396"/>
      <c r="AQ73" s="99" t="s">
        <v>82</v>
      </c>
      <c r="AR73" s="55"/>
      <c r="AS73" s="100">
        <v>0</v>
      </c>
      <c r="AT73" s="101">
        <f t="shared" si="1"/>
        <v>0</v>
      </c>
      <c r="AU73" s="102">
        <f>'IO04 - Přeložení plochy p...'!P93</f>
        <v>0</v>
      </c>
      <c r="AV73" s="101">
        <f>'IO04 - Přeložení plochy p...'!J35</f>
        <v>0</v>
      </c>
      <c r="AW73" s="101">
        <f>'IO04 - Přeložení plochy p...'!J36</f>
        <v>0</v>
      </c>
      <c r="AX73" s="101">
        <f>'IO04 - Přeložení plochy p...'!J37</f>
        <v>0</v>
      </c>
      <c r="AY73" s="101">
        <f>'IO04 - Přeložení plochy p...'!J38</f>
        <v>0</v>
      </c>
      <c r="AZ73" s="101">
        <f>'IO04 - Přeložení plochy p...'!F35</f>
        <v>0</v>
      </c>
      <c r="BA73" s="101">
        <f>'IO04 - Přeložení plochy p...'!F36</f>
        <v>0</v>
      </c>
      <c r="BB73" s="101">
        <f>'IO04 - Přeložení plochy p...'!F37</f>
        <v>0</v>
      </c>
      <c r="BC73" s="101">
        <f>'IO04 - Přeložení plochy p...'!F38</f>
        <v>0</v>
      </c>
      <c r="BD73" s="103">
        <f>'IO04 - Přeložení plochy p...'!F39</f>
        <v>0</v>
      </c>
      <c r="BT73" s="104" t="s">
        <v>79</v>
      </c>
      <c r="BV73" s="104" t="s">
        <v>72</v>
      </c>
      <c r="BW73" s="104" t="s">
        <v>136</v>
      </c>
      <c r="BX73" s="104" t="s">
        <v>118</v>
      </c>
      <c r="CL73" s="104" t="s">
        <v>19</v>
      </c>
    </row>
    <row r="74" spans="1:90" s="4" customFormat="1" ht="16.5" customHeight="1">
      <c r="A74" s="105" t="s">
        <v>84</v>
      </c>
      <c r="B74" s="53"/>
      <c r="C74" s="98"/>
      <c r="D74" s="98"/>
      <c r="E74" s="370" t="s">
        <v>137</v>
      </c>
      <c r="F74" s="370"/>
      <c r="G74" s="370"/>
      <c r="H74" s="370"/>
      <c r="I74" s="370"/>
      <c r="J74" s="98"/>
      <c r="K74" s="370" t="s">
        <v>138</v>
      </c>
      <c r="L74" s="370"/>
      <c r="M74" s="370"/>
      <c r="N74" s="370"/>
      <c r="O74" s="370"/>
      <c r="P74" s="370"/>
      <c r="Q74" s="370"/>
      <c r="R74" s="370"/>
      <c r="S74" s="370"/>
      <c r="T74" s="370"/>
      <c r="U74" s="370"/>
      <c r="V74" s="370"/>
      <c r="W74" s="370"/>
      <c r="X74" s="370"/>
      <c r="Y74" s="370"/>
      <c r="Z74" s="370"/>
      <c r="AA74" s="370"/>
      <c r="AB74" s="370"/>
      <c r="AC74" s="370"/>
      <c r="AD74" s="370"/>
      <c r="AE74" s="370"/>
      <c r="AF74" s="370"/>
      <c r="AG74" s="395">
        <f>'SU07 - Trávník'!J32</f>
        <v>0</v>
      </c>
      <c r="AH74" s="396"/>
      <c r="AI74" s="396"/>
      <c r="AJ74" s="396"/>
      <c r="AK74" s="396"/>
      <c r="AL74" s="396"/>
      <c r="AM74" s="396"/>
      <c r="AN74" s="395">
        <f t="shared" si="0"/>
        <v>0</v>
      </c>
      <c r="AO74" s="396"/>
      <c r="AP74" s="396"/>
      <c r="AQ74" s="99" t="s">
        <v>82</v>
      </c>
      <c r="AR74" s="55"/>
      <c r="AS74" s="100">
        <v>0</v>
      </c>
      <c r="AT74" s="101">
        <f t="shared" si="1"/>
        <v>0</v>
      </c>
      <c r="AU74" s="102">
        <f>'SU07 - Trávník'!P88</f>
        <v>0</v>
      </c>
      <c r="AV74" s="101">
        <f>'SU07 - Trávník'!J35</f>
        <v>0</v>
      </c>
      <c r="AW74" s="101">
        <f>'SU07 - Trávník'!J36</f>
        <v>0</v>
      </c>
      <c r="AX74" s="101">
        <f>'SU07 - Trávník'!J37</f>
        <v>0</v>
      </c>
      <c r="AY74" s="101">
        <f>'SU07 - Trávník'!J38</f>
        <v>0</v>
      </c>
      <c r="AZ74" s="101">
        <f>'SU07 - Trávník'!F35</f>
        <v>0</v>
      </c>
      <c r="BA74" s="101">
        <f>'SU07 - Trávník'!F36</f>
        <v>0</v>
      </c>
      <c r="BB74" s="101">
        <f>'SU07 - Trávník'!F37</f>
        <v>0</v>
      </c>
      <c r="BC74" s="101">
        <f>'SU07 - Trávník'!F38</f>
        <v>0</v>
      </c>
      <c r="BD74" s="103">
        <f>'SU07 - Trávník'!F39</f>
        <v>0</v>
      </c>
      <c r="BT74" s="104" t="s">
        <v>79</v>
      </c>
      <c r="BV74" s="104" t="s">
        <v>72</v>
      </c>
      <c r="BW74" s="104" t="s">
        <v>139</v>
      </c>
      <c r="BX74" s="104" t="s">
        <v>118</v>
      </c>
      <c r="CL74" s="104" t="s">
        <v>19</v>
      </c>
    </row>
    <row r="75" spans="1:90" s="4" customFormat="1" ht="16.5" customHeight="1">
      <c r="A75" s="105" t="s">
        <v>84</v>
      </c>
      <c r="B75" s="53"/>
      <c r="C75" s="98"/>
      <c r="D75" s="98"/>
      <c r="E75" s="370" t="s">
        <v>113</v>
      </c>
      <c r="F75" s="370"/>
      <c r="G75" s="370"/>
      <c r="H75" s="370"/>
      <c r="I75" s="370"/>
      <c r="J75" s="98"/>
      <c r="K75" s="370" t="s">
        <v>114</v>
      </c>
      <c r="L75" s="370"/>
      <c r="M75" s="370"/>
      <c r="N75" s="370"/>
      <c r="O75" s="370"/>
      <c r="P75" s="370"/>
      <c r="Q75" s="370"/>
      <c r="R75" s="370"/>
      <c r="S75" s="370"/>
      <c r="T75" s="370"/>
      <c r="U75" s="370"/>
      <c r="V75" s="370"/>
      <c r="W75" s="370"/>
      <c r="X75" s="370"/>
      <c r="Y75" s="370"/>
      <c r="Z75" s="370"/>
      <c r="AA75" s="370"/>
      <c r="AB75" s="370"/>
      <c r="AC75" s="370"/>
      <c r="AD75" s="370"/>
      <c r="AE75" s="370"/>
      <c r="AF75" s="370"/>
      <c r="AG75" s="395">
        <f>'VRN - Vedlejší rozpočtové..._01'!J32</f>
        <v>0</v>
      </c>
      <c r="AH75" s="396"/>
      <c r="AI75" s="396"/>
      <c r="AJ75" s="396"/>
      <c r="AK75" s="396"/>
      <c r="AL75" s="396"/>
      <c r="AM75" s="396"/>
      <c r="AN75" s="395">
        <f t="shared" si="0"/>
        <v>0</v>
      </c>
      <c r="AO75" s="396"/>
      <c r="AP75" s="396"/>
      <c r="AQ75" s="99" t="s">
        <v>82</v>
      </c>
      <c r="AR75" s="55"/>
      <c r="AS75" s="106">
        <v>0</v>
      </c>
      <c r="AT75" s="107">
        <f t="shared" si="1"/>
        <v>0</v>
      </c>
      <c r="AU75" s="108">
        <f>'VRN - Vedlejší rozpočtové..._01'!P90</f>
        <v>0</v>
      </c>
      <c r="AV75" s="107">
        <f>'VRN - Vedlejší rozpočtové..._01'!J35</f>
        <v>0</v>
      </c>
      <c r="AW75" s="107">
        <f>'VRN - Vedlejší rozpočtové..._01'!J36</f>
        <v>0</v>
      </c>
      <c r="AX75" s="107">
        <f>'VRN - Vedlejší rozpočtové..._01'!J37</f>
        <v>0</v>
      </c>
      <c r="AY75" s="107">
        <f>'VRN - Vedlejší rozpočtové..._01'!J38</f>
        <v>0</v>
      </c>
      <c r="AZ75" s="107">
        <f>'VRN - Vedlejší rozpočtové..._01'!F35</f>
        <v>0</v>
      </c>
      <c r="BA75" s="107">
        <f>'VRN - Vedlejší rozpočtové..._01'!F36</f>
        <v>0</v>
      </c>
      <c r="BB75" s="107">
        <f>'VRN - Vedlejší rozpočtové..._01'!F37</f>
        <v>0</v>
      </c>
      <c r="BC75" s="107">
        <f>'VRN - Vedlejší rozpočtové..._01'!F38</f>
        <v>0</v>
      </c>
      <c r="BD75" s="109">
        <f>'VRN - Vedlejší rozpočtové..._01'!F39</f>
        <v>0</v>
      </c>
      <c r="BT75" s="104" t="s">
        <v>79</v>
      </c>
      <c r="BV75" s="104" t="s">
        <v>72</v>
      </c>
      <c r="BW75" s="104" t="s">
        <v>140</v>
      </c>
      <c r="BX75" s="104" t="s">
        <v>118</v>
      </c>
      <c r="CL75" s="104" t="s">
        <v>19</v>
      </c>
    </row>
    <row r="76" spans="1:57" s="2" customFormat="1" ht="30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1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</row>
    <row r="77" spans="1:57" s="2" customFormat="1" ht="6.95" customHeight="1">
      <c r="A77" s="36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41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</row>
  </sheetData>
  <sheetProtection algorithmName="SHA-512" hashValue="uWgy4TAYxFkjJohV4+EFNnGkfE/YkFJIQnCnF37xGfjr1ukP/xXOLJjQgO0Vog61N9pLDbOT9FSJb/3TJ+uYew==" saltValue="rXaZnLcoezAwA8tCYVFR6Bq7BGBUd15+kMyIjwpzC4+EdC9nV0sUofJYFi7HP6oIePRjm44DpV3zBV+4V/mpxw==" spinCount="100000" sheet="1" objects="1" scenarios="1" formatColumns="0" formatRows="0"/>
  <mergeCells count="122">
    <mergeCell ref="AN74:AP74"/>
    <mergeCell ref="AG74:AM74"/>
    <mergeCell ref="AN75:AP75"/>
    <mergeCell ref="AG75:AM75"/>
    <mergeCell ref="AN54:AP54"/>
    <mergeCell ref="AN69:AP69"/>
    <mergeCell ref="AG69:AM69"/>
    <mergeCell ref="AN70:AP70"/>
    <mergeCell ref="AG70:AM70"/>
    <mergeCell ref="AN71:AP71"/>
    <mergeCell ref="AG71:AM71"/>
    <mergeCell ref="AN72:AP72"/>
    <mergeCell ref="AG72:AM72"/>
    <mergeCell ref="AN73:AP73"/>
    <mergeCell ref="AG73:AM73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R2:BE2"/>
    <mergeCell ref="AG62:AM62"/>
    <mergeCell ref="AG63:AM63"/>
    <mergeCell ref="AG60:AM60"/>
    <mergeCell ref="AG61:AM61"/>
    <mergeCell ref="AG58:AM58"/>
    <mergeCell ref="AG64:AM64"/>
    <mergeCell ref="AG57:AM57"/>
    <mergeCell ref="AG56:AM56"/>
    <mergeCell ref="AG55:AM55"/>
    <mergeCell ref="AG59:AM59"/>
    <mergeCell ref="AG52:AM52"/>
    <mergeCell ref="AM47:AN47"/>
    <mergeCell ref="AM49:AP49"/>
    <mergeCell ref="AM50:AP50"/>
    <mergeCell ref="AN64:AP64"/>
    <mergeCell ref="AN63:AP63"/>
    <mergeCell ref="AN52:AP52"/>
    <mergeCell ref="AN61:AP61"/>
    <mergeCell ref="AN55:AP55"/>
    <mergeCell ref="AN56:AP56"/>
    <mergeCell ref="AN60:AP60"/>
    <mergeCell ref="AN57:AP57"/>
    <mergeCell ref="AN58:AP58"/>
    <mergeCell ref="W31:AE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E73:I73"/>
    <mergeCell ref="K73:AF73"/>
    <mergeCell ref="E74:I74"/>
    <mergeCell ref="K74:AF74"/>
    <mergeCell ref="E75:I75"/>
    <mergeCell ref="K75:AF7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AK30:AO30"/>
    <mergeCell ref="W30:AE30"/>
    <mergeCell ref="L30:P30"/>
    <mergeCell ref="AK31:AO31"/>
    <mergeCell ref="L31:P31"/>
    <mergeCell ref="E68:I68"/>
    <mergeCell ref="K68:AF68"/>
    <mergeCell ref="E69:I69"/>
    <mergeCell ref="K69:AF69"/>
    <mergeCell ref="E70:I70"/>
    <mergeCell ref="K70:AF70"/>
    <mergeCell ref="E71:I71"/>
    <mergeCell ref="K71:AF71"/>
    <mergeCell ref="E72:I72"/>
    <mergeCell ref="K72:AF72"/>
    <mergeCell ref="L45:AO45"/>
    <mergeCell ref="L60:AF60"/>
    <mergeCell ref="L61:AF61"/>
    <mergeCell ref="L62:AF62"/>
    <mergeCell ref="E65:I65"/>
    <mergeCell ref="K65:AF65"/>
    <mergeCell ref="E66:I66"/>
    <mergeCell ref="K66:AF66"/>
    <mergeCell ref="D67:H67"/>
    <mergeCell ref="J67:AF67"/>
    <mergeCell ref="AN62:AP62"/>
    <mergeCell ref="AN59:AP59"/>
    <mergeCell ref="C52:G52"/>
    <mergeCell ref="D55:H55"/>
    <mergeCell ref="E56:I56"/>
    <mergeCell ref="E64:I64"/>
    <mergeCell ref="E63:I63"/>
    <mergeCell ref="F60:J60"/>
    <mergeCell ref="F61:J61"/>
    <mergeCell ref="F57:J57"/>
    <mergeCell ref="F62:J62"/>
    <mergeCell ref="F59:J59"/>
    <mergeCell ref="F58:J58"/>
    <mergeCell ref="I52:AF52"/>
    <mergeCell ref="J55:AF55"/>
    <mergeCell ref="K64:AF64"/>
    <mergeCell ref="K63:AF63"/>
    <mergeCell ref="K56:AF56"/>
    <mergeCell ref="L59:AF59"/>
    <mergeCell ref="L57:AF57"/>
    <mergeCell ref="L58:AF58"/>
  </mergeCells>
  <hyperlinks>
    <hyperlink ref="A57" location="'D.1.1.01 - ASŘ'!C2" display="/"/>
    <hyperlink ref="A58" location="'D.1.1.03 - Vytápění'!C2" display="/"/>
    <hyperlink ref="A59" location="'D.1.1.04 - VZT'!C2" display="/"/>
    <hyperlink ref="A60" location="'D.1.1.05 - ZTI'!C2" display="/"/>
    <hyperlink ref="A61" location="'D.1.1.06 - Silnoproudá el...'!C2" display="/"/>
    <hyperlink ref="A62" location="'D.1.1.07 - Slaboproudá el...'!C2" display="/"/>
    <hyperlink ref="A63" location="'TI01 - Podzemní vedení el...'!C2" display="/"/>
    <hyperlink ref="A64" location="'TI02-TI04 - Kanalizace a ...'!C2" display="/"/>
    <hyperlink ref="A65" location="'TI05 - Rekonstrukce plyno...'!C2" display="/"/>
    <hyperlink ref="A66" location="'VRN - Vedlejší rozpočtové...'!C2" display="/"/>
    <hyperlink ref="A68" location="'DO01 - Demolice oplocení'!C2" display="/"/>
    <hyperlink ref="A69" location="'DO02 - Plocha pochozí'!C2" display="/"/>
    <hyperlink ref="A70" location="'SO02 - Oplocení'!C2" display="/"/>
    <hyperlink ref="A71" location="'IO01 - Plochy pochozí'!C2" display="/"/>
    <hyperlink ref="A72" location="'IO03 - Okapový chodníček'!C2" display="/"/>
    <hyperlink ref="A73" location="'IO04 - Přeložení plochy p...'!C2" display="/"/>
    <hyperlink ref="A74" location="'SU07 - Trávník'!C2" display="/"/>
    <hyperlink ref="A75" location="'VRN - Vedlejší rozpočtové..._01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2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0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AT2" s="19" t="s">
        <v>112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4"/>
      <c r="J3" s="113"/>
      <c r="K3" s="113"/>
      <c r="L3" s="22"/>
      <c r="AT3" s="19" t="s">
        <v>77</v>
      </c>
    </row>
    <row r="4" spans="2:46" s="1" customFormat="1" ht="24.95" customHeight="1">
      <c r="B4" s="22"/>
      <c r="D4" s="115" t="s">
        <v>145</v>
      </c>
      <c r="I4" s="110"/>
      <c r="L4" s="22"/>
      <c r="M4" s="116" t="s">
        <v>10</v>
      </c>
      <c r="AT4" s="19" t="s">
        <v>4</v>
      </c>
    </row>
    <row r="5" spans="2:12" s="1" customFormat="1" ht="6.95" customHeight="1">
      <c r="B5" s="22"/>
      <c r="I5" s="110"/>
      <c r="L5" s="22"/>
    </row>
    <row r="6" spans="2:12" s="1" customFormat="1" ht="12" customHeight="1">
      <c r="B6" s="22"/>
      <c r="D6" s="117" t="s">
        <v>16</v>
      </c>
      <c r="I6" s="110"/>
      <c r="L6" s="22"/>
    </row>
    <row r="7" spans="2:12" s="1" customFormat="1" ht="16.5" customHeight="1">
      <c r="B7" s="22"/>
      <c r="E7" s="412" t="str">
        <f>'Rekapitulace stavby'!K6</f>
        <v>Transformace ÚSP pro mládež Kvasiny - Kostelec 3</v>
      </c>
      <c r="F7" s="413"/>
      <c r="G7" s="413"/>
      <c r="H7" s="413"/>
      <c r="I7" s="110"/>
      <c r="L7" s="22"/>
    </row>
    <row r="8" spans="2:12" s="1" customFormat="1" ht="12" customHeight="1">
      <c r="B8" s="22"/>
      <c r="D8" s="117" t="s">
        <v>153</v>
      </c>
      <c r="I8" s="110"/>
      <c r="L8" s="22"/>
    </row>
    <row r="9" spans="1:31" s="2" customFormat="1" ht="16.5" customHeight="1">
      <c r="A9" s="36"/>
      <c r="B9" s="41"/>
      <c r="C9" s="36"/>
      <c r="D9" s="36"/>
      <c r="E9" s="412" t="s">
        <v>155</v>
      </c>
      <c r="F9" s="415"/>
      <c r="G9" s="415"/>
      <c r="H9" s="415"/>
      <c r="I9" s="119"/>
      <c r="J9" s="36"/>
      <c r="K9" s="36"/>
      <c r="L9" s="120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7" t="s">
        <v>158</v>
      </c>
      <c r="E10" s="36"/>
      <c r="F10" s="36"/>
      <c r="G10" s="36"/>
      <c r="H10" s="36"/>
      <c r="I10" s="119"/>
      <c r="J10" s="36"/>
      <c r="K10" s="36"/>
      <c r="L10" s="120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416" t="s">
        <v>4291</v>
      </c>
      <c r="F11" s="415"/>
      <c r="G11" s="415"/>
      <c r="H11" s="415"/>
      <c r="I11" s="119"/>
      <c r="J11" s="36"/>
      <c r="K11" s="36"/>
      <c r="L11" s="120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119"/>
      <c r="J12" s="36"/>
      <c r="K12" s="36"/>
      <c r="L12" s="120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7" t="s">
        <v>18</v>
      </c>
      <c r="E13" s="36"/>
      <c r="F13" s="104" t="s">
        <v>19</v>
      </c>
      <c r="G13" s="36"/>
      <c r="H13" s="36"/>
      <c r="I13" s="121" t="s">
        <v>20</v>
      </c>
      <c r="J13" s="104" t="s">
        <v>19</v>
      </c>
      <c r="K13" s="36"/>
      <c r="L13" s="120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7" t="s">
        <v>21</v>
      </c>
      <c r="E14" s="36"/>
      <c r="F14" s="104" t="s">
        <v>22</v>
      </c>
      <c r="G14" s="36"/>
      <c r="H14" s="36"/>
      <c r="I14" s="121" t="s">
        <v>23</v>
      </c>
      <c r="J14" s="122" t="str">
        <f>'Rekapitulace stavby'!AN8</f>
        <v>17. 3. 2018</v>
      </c>
      <c r="K14" s="36"/>
      <c r="L14" s="120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119"/>
      <c r="J15" s="36"/>
      <c r="K15" s="36"/>
      <c r="L15" s="120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7" t="s">
        <v>25</v>
      </c>
      <c r="E16" s="36"/>
      <c r="F16" s="36"/>
      <c r="G16" s="36"/>
      <c r="H16" s="36"/>
      <c r="I16" s="121" t="s">
        <v>26</v>
      </c>
      <c r="J16" s="104" t="s">
        <v>19</v>
      </c>
      <c r="K16" s="36"/>
      <c r="L16" s="12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4" t="s">
        <v>27</v>
      </c>
      <c r="F17" s="36"/>
      <c r="G17" s="36"/>
      <c r="H17" s="36"/>
      <c r="I17" s="121" t="s">
        <v>28</v>
      </c>
      <c r="J17" s="104" t="s">
        <v>19</v>
      </c>
      <c r="K17" s="36"/>
      <c r="L17" s="120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119"/>
      <c r="J18" s="36"/>
      <c r="K18" s="36"/>
      <c r="L18" s="120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7" t="s">
        <v>29</v>
      </c>
      <c r="E19" s="36"/>
      <c r="F19" s="36"/>
      <c r="G19" s="36"/>
      <c r="H19" s="36"/>
      <c r="I19" s="121" t="s">
        <v>26</v>
      </c>
      <c r="J19" s="32" t="str">
        <f>'Rekapitulace stavby'!AN13</f>
        <v>Vyplň údaj</v>
      </c>
      <c r="K19" s="36"/>
      <c r="L19" s="120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417" t="str">
        <f>'Rekapitulace stavby'!E14</f>
        <v>Vyplň údaj</v>
      </c>
      <c r="F20" s="418"/>
      <c r="G20" s="418"/>
      <c r="H20" s="418"/>
      <c r="I20" s="121" t="s">
        <v>28</v>
      </c>
      <c r="J20" s="32" t="str">
        <f>'Rekapitulace stavby'!AN14</f>
        <v>Vyplň údaj</v>
      </c>
      <c r="K20" s="36"/>
      <c r="L20" s="120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119"/>
      <c r="J21" s="36"/>
      <c r="K21" s="36"/>
      <c r="L21" s="120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7" t="s">
        <v>31</v>
      </c>
      <c r="E22" s="36"/>
      <c r="F22" s="36"/>
      <c r="G22" s="36"/>
      <c r="H22" s="36"/>
      <c r="I22" s="121" t="s">
        <v>26</v>
      </c>
      <c r="J22" s="104" t="s">
        <v>19</v>
      </c>
      <c r="K22" s="36"/>
      <c r="L22" s="120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4" t="s">
        <v>27</v>
      </c>
      <c r="F23" s="36"/>
      <c r="G23" s="36"/>
      <c r="H23" s="36"/>
      <c r="I23" s="121" t="s">
        <v>28</v>
      </c>
      <c r="J23" s="104" t="s">
        <v>19</v>
      </c>
      <c r="K23" s="36"/>
      <c r="L23" s="120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119"/>
      <c r="J24" s="36"/>
      <c r="K24" s="36"/>
      <c r="L24" s="120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7" t="s">
        <v>33</v>
      </c>
      <c r="E25" s="36"/>
      <c r="F25" s="36"/>
      <c r="G25" s="36"/>
      <c r="H25" s="36"/>
      <c r="I25" s="121" t="s">
        <v>26</v>
      </c>
      <c r="J25" s="104" t="str">
        <f>IF('Rekapitulace stavby'!AN19="","",'Rekapitulace stavby'!AN19)</f>
        <v/>
      </c>
      <c r="K25" s="36"/>
      <c r="L25" s="120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4" t="str">
        <f>IF('Rekapitulace stavby'!E20="","",'Rekapitulace stavby'!E20)</f>
        <v xml:space="preserve"> </v>
      </c>
      <c r="F26" s="36"/>
      <c r="G26" s="36"/>
      <c r="H26" s="36"/>
      <c r="I26" s="121" t="s">
        <v>28</v>
      </c>
      <c r="J26" s="104" t="str">
        <f>IF('Rekapitulace stavby'!AN20="","",'Rekapitulace stavby'!AN20)</f>
        <v/>
      </c>
      <c r="K26" s="36"/>
      <c r="L26" s="120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119"/>
      <c r="J27" s="36"/>
      <c r="K27" s="36"/>
      <c r="L27" s="120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7" t="s">
        <v>34</v>
      </c>
      <c r="E28" s="36"/>
      <c r="F28" s="36"/>
      <c r="G28" s="36"/>
      <c r="H28" s="36"/>
      <c r="I28" s="119"/>
      <c r="J28" s="36"/>
      <c r="K28" s="36"/>
      <c r="L28" s="120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23"/>
      <c r="B29" s="124"/>
      <c r="C29" s="123"/>
      <c r="D29" s="123"/>
      <c r="E29" s="419" t="s">
        <v>19</v>
      </c>
      <c r="F29" s="419"/>
      <c r="G29" s="419"/>
      <c r="H29" s="419"/>
      <c r="I29" s="125"/>
      <c r="J29" s="123"/>
      <c r="K29" s="123"/>
      <c r="L29" s="126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119"/>
      <c r="J30" s="36"/>
      <c r="K30" s="36"/>
      <c r="L30" s="120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8"/>
      <c r="E31" s="128"/>
      <c r="F31" s="128"/>
      <c r="G31" s="128"/>
      <c r="H31" s="128"/>
      <c r="I31" s="129"/>
      <c r="J31" s="128"/>
      <c r="K31" s="128"/>
      <c r="L31" s="120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30" t="s">
        <v>36</v>
      </c>
      <c r="E32" s="36"/>
      <c r="F32" s="36"/>
      <c r="G32" s="36"/>
      <c r="H32" s="36"/>
      <c r="I32" s="119"/>
      <c r="J32" s="131">
        <f>ROUND(J93,2)</f>
        <v>0</v>
      </c>
      <c r="K32" s="36"/>
      <c r="L32" s="120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8"/>
      <c r="E33" s="128"/>
      <c r="F33" s="128"/>
      <c r="G33" s="128"/>
      <c r="H33" s="128"/>
      <c r="I33" s="129"/>
      <c r="J33" s="128"/>
      <c r="K33" s="128"/>
      <c r="L33" s="120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32" t="s">
        <v>38</v>
      </c>
      <c r="G34" s="36"/>
      <c r="H34" s="36"/>
      <c r="I34" s="133" t="s">
        <v>37</v>
      </c>
      <c r="J34" s="132" t="s">
        <v>39</v>
      </c>
      <c r="K34" s="36"/>
      <c r="L34" s="120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18" t="s">
        <v>40</v>
      </c>
      <c r="E35" s="117" t="s">
        <v>41</v>
      </c>
      <c r="F35" s="134">
        <f>ROUND((SUM(BE93:BE262)),2)</f>
        <v>0</v>
      </c>
      <c r="G35" s="36"/>
      <c r="H35" s="36"/>
      <c r="I35" s="135">
        <v>0.21</v>
      </c>
      <c r="J35" s="134">
        <f>ROUND(((SUM(BE93:BE262))*I35),2)</f>
        <v>0</v>
      </c>
      <c r="K35" s="36"/>
      <c r="L35" s="120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7" t="s">
        <v>42</v>
      </c>
      <c r="F36" s="134">
        <f>ROUND((SUM(BF93:BF262)),2)</f>
        <v>0</v>
      </c>
      <c r="G36" s="36"/>
      <c r="H36" s="36"/>
      <c r="I36" s="135">
        <v>0.15</v>
      </c>
      <c r="J36" s="134">
        <f>ROUND(((SUM(BF93:BF262))*I36),2)</f>
        <v>0</v>
      </c>
      <c r="K36" s="36"/>
      <c r="L36" s="12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7" t="s">
        <v>43</v>
      </c>
      <c r="F37" s="134">
        <f>ROUND((SUM(BG93:BG262)),2)</f>
        <v>0</v>
      </c>
      <c r="G37" s="36"/>
      <c r="H37" s="36"/>
      <c r="I37" s="135">
        <v>0.21</v>
      </c>
      <c r="J37" s="134">
        <f>0</f>
        <v>0</v>
      </c>
      <c r="K37" s="36"/>
      <c r="L37" s="120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7" t="s">
        <v>44</v>
      </c>
      <c r="F38" s="134">
        <f>ROUND((SUM(BH93:BH262)),2)</f>
        <v>0</v>
      </c>
      <c r="G38" s="36"/>
      <c r="H38" s="36"/>
      <c r="I38" s="135">
        <v>0.15</v>
      </c>
      <c r="J38" s="134">
        <f>0</f>
        <v>0</v>
      </c>
      <c r="K38" s="36"/>
      <c r="L38" s="12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7" t="s">
        <v>45</v>
      </c>
      <c r="F39" s="134">
        <f>ROUND((SUM(BI93:BI262)),2)</f>
        <v>0</v>
      </c>
      <c r="G39" s="36"/>
      <c r="H39" s="36"/>
      <c r="I39" s="135">
        <v>0</v>
      </c>
      <c r="J39" s="134">
        <f>0</f>
        <v>0</v>
      </c>
      <c r="K39" s="36"/>
      <c r="L39" s="120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119"/>
      <c r="J40" s="36"/>
      <c r="K40" s="36"/>
      <c r="L40" s="120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36"/>
      <c r="D41" s="137" t="s">
        <v>46</v>
      </c>
      <c r="E41" s="138"/>
      <c r="F41" s="138"/>
      <c r="G41" s="139" t="s">
        <v>47</v>
      </c>
      <c r="H41" s="140" t="s">
        <v>48</v>
      </c>
      <c r="I41" s="141"/>
      <c r="J41" s="142">
        <f>SUM(J32:J39)</f>
        <v>0</v>
      </c>
      <c r="K41" s="143"/>
      <c r="L41" s="120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44"/>
      <c r="C42" s="145"/>
      <c r="D42" s="145"/>
      <c r="E42" s="145"/>
      <c r="F42" s="145"/>
      <c r="G42" s="145"/>
      <c r="H42" s="145"/>
      <c r="I42" s="146"/>
      <c r="J42" s="145"/>
      <c r="K42" s="145"/>
      <c r="L42" s="120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47"/>
      <c r="C46" s="148"/>
      <c r="D46" s="148"/>
      <c r="E46" s="148"/>
      <c r="F46" s="148"/>
      <c r="G46" s="148"/>
      <c r="H46" s="148"/>
      <c r="I46" s="149"/>
      <c r="J46" s="148"/>
      <c r="K46" s="148"/>
      <c r="L46" s="120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236</v>
      </c>
      <c r="D47" s="38"/>
      <c r="E47" s="38"/>
      <c r="F47" s="38"/>
      <c r="G47" s="38"/>
      <c r="H47" s="38"/>
      <c r="I47" s="119"/>
      <c r="J47" s="38"/>
      <c r="K47" s="38"/>
      <c r="L47" s="120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119"/>
      <c r="J48" s="38"/>
      <c r="K48" s="38"/>
      <c r="L48" s="120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119"/>
      <c r="J49" s="38"/>
      <c r="K49" s="38"/>
      <c r="L49" s="120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420" t="str">
        <f>E7</f>
        <v>Transformace ÚSP pro mládež Kvasiny - Kostelec 3</v>
      </c>
      <c r="F50" s="421"/>
      <c r="G50" s="421"/>
      <c r="H50" s="421"/>
      <c r="I50" s="119"/>
      <c r="J50" s="38"/>
      <c r="K50" s="38"/>
      <c r="L50" s="120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153</v>
      </c>
      <c r="D51" s="24"/>
      <c r="E51" s="24"/>
      <c r="F51" s="24"/>
      <c r="G51" s="24"/>
      <c r="H51" s="24"/>
      <c r="I51" s="110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420" t="s">
        <v>155</v>
      </c>
      <c r="F52" s="423"/>
      <c r="G52" s="423"/>
      <c r="H52" s="423"/>
      <c r="I52" s="119"/>
      <c r="J52" s="38"/>
      <c r="K52" s="38"/>
      <c r="L52" s="120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158</v>
      </c>
      <c r="D53" s="38"/>
      <c r="E53" s="38"/>
      <c r="F53" s="38"/>
      <c r="G53" s="38"/>
      <c r="H53" s="38"/>
      <c r="I53" s="119"/>
      <c r="J53" s="38"/>
      <c r="K53" s="38"/>
      <c r="L53" s="120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72" t="str">
        <f>E11</f>
        <v>TI05 - Rekonstrukce plynovodu</v>
      </c>
      <c r="F54" s="423"/>
      <c r="G54" s="423"/>
      <c r="H54" s="423"/>
      <c r="I54" s="119"/>
      <c r="J54" s="38"/>
      <c r="K54" s="38"/>
      <c r="L54" s="120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119"/>
      <c r="J55" s="38"/>
      <c r="K55" s="38"/>
      <c r="L55" s="120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>Kostelec nad Orlicí</v>
      </c>
      <c r="G56" s="38"/>
      <c r="H56" s="38"/>
      <c r="I56" s="121" t="s">
        <v>23</v>
      </c>
      <c r="J56" s="61" t="str">
        <f>IF(J14="","",J14)</f>
        <v>17. 3. 2018</v>
      </c>
      <c r="K56" s="38"/>
      <c r="L56" s="120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119"/>
      <c r="J57" s="38"/>
      <c r="K57" s="38"/>
      <c r="L57" s="120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25</v>
      </c>
      <c r="D58" s="38"/>
      <c r="E58" s="38"/>
      <c r="F58" s="29" t="str">
        <f>E17</f>
        <v xml:space="preserve"> </v>
      </c>
      <c r="G58" s="38"/>
      <c r="H58" s="38"/>
      <c r="I58" s="121" t="s">
        <v>31</v>
      </c>
      <c r="J58" s="34" t="str">
        <f>E23</f>
        <v xml:space="preserve"> </v>
      </c>
      <c r="K58" s="38"/>
      <c r="L58" s="120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29</v>
      </c>
      <c r="D59" s="38"/>
      <c r="E59" s="38"/>
      <c r="F59" s="29" t="str">
        <f>IF(E20="","",E20)</f>
        <v>Vyplň údaj</v>
      </c>
      <c r="G59" s="38"/>
      <c r="H59" s="38"/>
      <c r="I59" s="121" t="s">
        <v>33</v>
      </c>
      <c r="J59" s="34" t="str">
        <f>E26</f>
        <v xml:space="preserve"> </v>
      </c>
      <c r="K59" s="38"/>
      <c r="L59" s="120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119"/>
      <c r="J60" s="38"/>
      <c r="K60" s="38"/>
      <c r="L60" s="120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50" t="s">
        <v>252</v>
      </c>
      <c r="D61" s="151"/>
      <c r="E61" s="151"/>
      <c r="F61" s="151"/>
      <c r="G61" s="151"/>
      <c r="H61" s="151"/>
      <c r="I61" s="152"/>
      <c r="J61" s="153" t="s">
        <v>253</v>
      </c>
      <c r="K61" s="151"/>
      <c r="L61" s="120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119"/>
      <c r="J62" s="38"/>
      <c r="K62" s="38"/>
      <c r="L62" s="120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54" t="s">
        <v>68</v>
      </c>
      <c r="D63" s="38"/>
      <c r="E63" s="38"/>
      <c r="F63" s="38"/>
      <c r="G63" s="38"/>
      <c r="H63" s="38"/>
      <c r="I63" s="119"/>
      <c r="J63" s="79">
        <f>J93</f>
        <v>0</v>
      </c>
      <c r="K63" s="38"/>
      <c r="L63" s="120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254</v>
      </c>
    </row>
    <row r="64" spans="2:12" s="9" customFormat="1" ht="24.95" customHeight="1">
      <c r="B64" s="155"/>
      <c r="C64" s="156"/>
      <c r="D64" s="157" t="s">
        <v>3237</v>
      </c>
      <c r="E64" s="158"/>
      <c r="F64" s="158"/>
      <c r="G64" s="158"/>
      <c r="H64" s="158"/>
      <c r="I64" s="159"/>
      <c r="J64" s="160">
        <f>J94</f>
        <v>0</v>
      </c>
      <c r="K64" s="156"/>
      <c r="L64" s="161"/>
    </row>
    <row r="65" spans="2:12" s="10" customFormat="1" ht="19.9" customHeight="1">
      <c r="B65" s="162"/>
      <c r="C65" s="98"/>
      <c r="D65" s="163" t="s">
        <v>3987</v>
      </c>
      <c r="E65" s="164"/>
      <c r="F65" s="164"/>
      <c r="G65" s="164"/>
      <c r="H65" s="164"/>
      <c r="I65" s="165"/>
      <c r="J65" s="166">
        <f>J95</f>
        <v>0</v>
      </c>
      <c r="K65" s="98"/>
      <c r="L65" s="167"/>
    </row>
    <row r="66" spans="2:12" s="10" customFormat="1" ht="19.9" customHeight="1">
      <c r="B66" s="162"/>
      <c r="C66" s="98"/>
      <c r="D66" s="163" t="s">
        <v>3989</v>
      </c>
      <c r="E66" s="164"/>
      <c r="F66" s="164"/>
      <c r="G66" s="164"/>
      <c r="H66" s="164"/>
      <c r="I66" s="165"/>
      <c r="J66" s="166">
        <f>J146</f>
        <v>0</v>
      </c>
      <c r="K66" s="98"/>
      <c r="L66" s="167"/>
    </row>
    <row r="67" spans="2:12" s="10" customFormat="1" ht="19.9" customHeight="1">
      <c r="B67" s="162"/>
      <c r="C67" s="98"/>
      <c r="D67" s="163" t="s">
        <v>3991</v>
      </c>
      <c r="E67" s="164"/>
      <c r="F67" s="164"/>
      <c r="G67" s="164"/>
      <c r="H67" s="164"/>
      <c r="I67" s="165"/>
      <c r="J67" s="166">
        <f>J151</f>
        <v>0</v>
      </c>
      <c r="K67" s="98"/>
      <c r="L67" s="167"/>
    </row>
    <row r="68" spans="2:12" s="10" customFormat="1" ht="19.9" customHeight="1">
      <c r="B68" s="162"/>
      <c r="C68" s="98"/>
      <c r="D68" s="163" t="s">
        <v>3238</v>
      </c>
      <c r="E68" s="164"/>
      <c r="F68" s="164"/>
      <c r="G68" s="164"/>
      <c r="H68" s="164"/>
      <c r="I68" s="165"/>
      <c r="J68" s="166">
        <f>J190</f>
        <v>0</v>
      </c>
      <c r="K68" s="98"/>
      <c r="L68" s="167"/>
    </row>
    <row r="69" spans="2:12" s="10" customFormat="1" ht="19.9" customHeight="1">
      <c r="B69" s="162"/>
      <c r="C69" s="98"/>
      <c r="D69" s="163" t="s">
        <v>3239</v>
      </c>
      <c r="E69" s="164"/>
      <c r="F69" s="164"/>
      <c r="G69" s="164"/>
      <c r="H69" s="164"/>
      <c r="I69" s="165"/>
      <c r="J69" s="166">
        <f>J193</f>
        <v>0</v>
      </c>
      <c r="K69" s="98"/>
      <c r="L69" s="167"/>
    </row>
    <row r="70" spans="2:12" s="9" customFormat="1" ht="24.95" customHeight="1">
      <c r="B70" s="155"/>
      <c r="C70" s="156"/>
      <c r="D70" s="157" t="s">
        <v>3240</v>
      </c>
      <c r="E70" s="158"/>
      <c r="F70" s="158"/>
      <c r="G70" s="158"/>
      <c r="H70" s="158"/>
      <c r="I70" s="159"/>
      <c r="J70" s="160">
        <f>J205</f>
        <v>0</v>
      </c>
      <c r="K70" s="156"/>
      <c r="L70" s="161"/>
    </row>
    <row r="71" spans="2:12" s="10" customFormat="1" ht="19.9" customHeight="1">
      <c r="B71" s="162"/>
      <c r="C71" s="98"/>
      <c r="D71" s="163" t="s">
        <v>4292</v>
      </c>
      <c r="E71" s="164"/>
      <c r="F71" s="164"/>
      <c r="G71" s="164"/>
      <c r="H71" s="164"/>
      <c r="I71" s="165"/>
      <c r="J71" s="166">
        <f>J206</f>
        <v>0</v>
      </c>
      <c r="K71" s="98"/>
      <c r="L71" s="167"/>
    </row>
    <row r="72" spans="1:31" s="2" customFormat="1" ht="21.75" customHeight="1">
      <c r="A72" s="36"/>
      <c r="B72" s="37"/>
      <c r="C72" s="38"/>
      <c r="D72" s="38"/>
      <c r="E72" s="38"/>
      <c r="F72" s="38"/>
      <c r="G72" s="38"/>
      <c r="H72" s="38"/>
      <c r="I72" s="119"/>
      <c r="J72" s="38"/>
      <c r="K72" s="38"/>
      <c r="L72" s="120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49"/>
      <c r="C73" s="50"/>
      <c r="D73" s="50"/>
      <c r="E73" s="50"/>
      <c r="F73" s="50"/>
      <c r="G73" s="50"/>
      <c r="H73" s="50"/>
      <c r="I73" s="146"/>
      <c r="J73" s="50"/>
      <c r="K73" s="50"/>
      <c r="L73" s="120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7" spans="1:31" s="2" customFormat="1" ht="6.95" customHeight="1">
      <c r="A77" s="36"/>
      <c r="B77" s="51"/>
      <c r="C77" s="52"/>
      <c r="D77" s="52"/>
      <c r="E77" s="52"/>
      <c r="F77" s="52"/>
      <c r="G77" s="52"/>
      <c r="H77" s="52"/>
      <c r="I77" s="149"/>
      <c r="J77" s="52"/>
      <c r="K77" s="52"/>
      <c r="L77" s="120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4.95" customHeight="1">
      <c r="A78" s="36"/>
      <c r="B78" s="37"/>
      <c r="C78" s="25" t="s">
        <v>284</v>
      </c>
      <c r="D78" s="38"/>
      <c r="E78" s="38"/>
      <c r="F78" s="38"/>
      <c r="G78" s="38"/>
      <c r="H78" s="38"/>
      <c r="I78" s="119"/>
      <c r="J78" s="38"/>
      <c r="K78" s="38"/>
      <c r="L78" s="120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119"/>
      <c r="J79" s="38"/>
      <c r="K79" s="38"/>
      <c r="L79" s="120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16</v>
      </c>
      <c r="D80" s="38"/>
      <c r="E80" s="38"/>
      <c r="F80" s="38"/>
      <c r="G80" s="38"/>
      <c r="H80" s="38"/>
      <c r="I80" s="119"/>
      <c r="J80" s="38"/>
      <c r="K80" s="38"/>
      <c r="L80" s="120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6.5" customHeight="1">
      <c r="A81" s="36"/>
      <c r="B81" s="37"/>
      <c r="C81" s="38"/>
      <c r="D81" s="38"/>
      <c r="E81" s="420" t="str">
        <f>E7</f>
        <v>Transformace ÚSP pro mládež Kvasiny - Kostelec 3</v>
      </c>
      <c r="F81" s="421"/>
      <c r="G81" s="421"/>
      <c r="H81" s="421"/>
      <c r="I81" s="119"/>
      <c r="J81" s="38"/>
      <c r="K81" s="38"/>
      <c r="L81" s="120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2:12" s="1" customFormat="1" ht="12" customHeight="1">
      <c r="B82" s="23"/>
      <c r="C82" s="31" t="s">
        <v>153</v>
      </c>
      <c r="D82" s="24"/>
      <c r="E82" s="24"/>
      <c r="F82" s="24"/>
      <c r="G82" s="24"/>
      <c r="H82" s="24"/>
      <c r="I82" s="110"/>
      <c r="J82" s="24"/>
      <c r="K82" s="24"/>
      <c r="L82" s="22"/>
    </row>
    <row r="83" spans="1:31" s="2" customFormat="1" ht="16.5" customHeight="1">
      <c r="A83" s="36"/>
      <c r="B83" s="37"/>
      <c r="C83" s="38"/>
      <c r="D83" s="38"/>
      <c r="E83" s="420" t="s">
        <v>155</v>
      </c>
      <c r="F83" s="423"/>
      <c r="G83" s="423"/>
      <c r="H83" s="423"/>
      <c r="I83" s="119"/>
      <c r="J83" s="38"/>
      <c r="K83" s="38"/>
      <c r="L83" s="120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158</v>
      </c>
      <c r="D84" s="38"/>
      <c r="E84" s="38"/>
      <c r="F84" s="38"/>
      <c r="G84" s="38"/>
      <c r="H84" s="38"/>
      <c r="I84" s="119"/>
      <c r="J84" s="38"/>
      <c r="K84" s="38"/>
      <c r="L84" s="120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372" t="str">
        <f>E11</f>
        <v>TI05 - Rekonstrukce plynovodu</v>
      </c>
      <c r="F85" s="423"/>
      <c r="G85" s="423"/>
      <c r="H85" s="423"/>
      <c r="I85" s="119"/>
      <c r="J85" s="38"/>
      <c r="K85" s="38"/>
      <c r="L85" s="120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119"/>
      <c r="J86" s="38"/>
      <c r="K86" s="38"/>
      <c r="L86" s="120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1" t="s">
        <v>21</v>
      </c>
      <c r="D87" s="38"/>
      <c r="E87" s="38"/>
      <c r="F87" s="29" t="str">
        <f>F14</f>
        <v>Kostelec nad Orlicí</v>
      </c>
      <c r="G87" s="38"/>
      <c r="H87" s="38"/>
      <c r="I87" s="121" t="s">
        <v>23</v>
      </c>
      <c r="J87" s="61" t="str">
        <f>IF(J14="","",J14)</f>
        <v>17. 3. 2018</v>
      </c>
      <c r="K87" s="38"/>
      <c r="L87" s="120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19"/>
      <c r="J88" s="38"/>
      <c r="K88" s="38"/>
      <c r="L88" s="120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5.2" customHeight="1">
      <c r="A89" s="36"/>
      <c r="B89" s="37"/>
      <c r="C89" s="31" t="s">
        <v>25</v>
      </c>
      <c r="D89" s="38"/>
      <c r="E89" s="38"/>
      <c r="F89" s="29" t="str">
        <f>E17</f>
        <v xml:space="preserve"> </v>
      </c>
      <c r="G89" s="38"/>
      <c r="H89" s="38"/>
      <c r="I89" s="121" t="s">
        <v>31</v>
      </c>
      <c r="J89" s="34" t="str">
        <f>E23</f>
        <v xml:space="preserve"> </v>
      </c>
      <c r="K89" s="38"/>
      <c r="L89" s="120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5.2" customHeight="1">
      <c r="A90" s="36"/>
      <c r="B90" s="37"/>
      <c r="C90" s="31" t="s">
        <v>29</v>
      </c>
      <c r="D90" s="38"/>
      <c r="E90" s="38"/>
      <c r="F90" s="29" t="str">
        <f>IF(E20="","",E20)</f>
        <v>Vyplň údaj</v>
      </c>
      <c r="G90" s="38"/>
      <c r="H90" s="38"/>
      <c r="I90" s="121" t="s">
        <v>33</v>
      </c>
      <c r="J90" s="34" t="str">
        <f>E26</f>
        <v xml:space="preserve"> </v>
      </c>
      <c r="K90" s="38"/>
      <c r="L90" s="120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0.35" customHeight="1">
      <c r="A91" s="36"/>
      <c r="B91" s="37"/>
      <c r="C91" s="38"/>
      <c r="D91" s="38"/>
      <c r="E91" s="38"/>
      <c r="F91" s="38"/>
      <c r="G91" s="38"/>
      <c r="H91" s="38"/>
      <c r="I91" s="119"/>
      <c r="J91" s="38"/>
      <c r="K91" s="38"/>
      <c r="L91" s="120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11" customFormat="1" ht="29.25" customHeight="1">
      <c r="A92" s="168"/>
      <c r="B92" s="169"/>
      <c r="C92" s="170" t="s">
        <v>285</v>
      </c>
      <c r="D92" s="171" t="s">
        <v>55</v>
      </c>
      <c r="E92" s="171" t="s">
        <v>51</v>
      </c>
      <c r="F92" s="171" t="s">
        <v>52</v>
      </c>
      <c r="G92" s="171" t="s">
        <v>286</v>
      </c>
      <c r="H92" s="171" t="s">
        <v>287</v>
      </c>
      <c r="I92" s="172" t="s">
        <v>288</v>
      </c>
      <c r="J92" s="171" t="s">
        <v>253</v>
      </c>
      <c r="K92" s="173" t="s">
        <v>289</v>
      </c>
      <c r="L92" s="174"/>
      <c r="M92" s="70" t="s">
        <v>19</v>
      </c>
      <c r="N92" s="71" t="s">
        <v>40</v>
      </c>
      <c r="O92" s="71" t="s">
        <v>290</v>
      </c>
      <c r="P92" s="71" t="s">
        <v>291</v>
      </c>
      <c r="Q92" s="71" t="s">
        <v>292</v>
      </c>
      <c r="R92" s="71" t="s">
        <v>293</v>
      </c>
      <c r="S92" s="71" t="s">
        <v>294</v>
      </c>
      <c r="T92" s="72" t="s">
        <v>295</v>
      </c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</row>
    <row r="93" spans="1:63" s="2" customFormat="1" ht="22.9" customHeight="1">
      <c r="A93" s="36"/>
      <c r="B93" s="37"/>
      <c r="C93" s="77" t="s">
        <v>296</v>
      </c>
      <c r="D93" s="38"/>
      <c r="E93" s="38"/>
      <c r="F93" s="38"/>
      <c r="G93" s="38"/>
      <c r="H93" s="38"/>
      <c r="I93" s="119"/>
      <c r="J93" s="175">
        <f>BK93</f>
        <v>0</v>
      </c>
      <c r="K93" s="38"/>
      <c r="L93" s="41"/>
      <c r="M93" s="73"/>
      <c r="N93" s="176"/>
      <c r="O93" s="74"/>
      <c r="P93" s="177">
        <f>P94+P205</f>
        <v>0</v>
      </c>
      <c r="Q93" s="74"/>
      <c r="R93" s="177">
        <f>R94+R205</f>
        <v>2.83158315</v>
      </c>
      <c r="S93" s="74"/>
      <c r="T93" s="178">
        <f>T94+T205</f>
        <v>1.2000000000000002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69</v>
      </c>
      <c r="AU93" s="19" t="s">
        <v>254</v>
      </c>
      <c r="BK93" s="179">
        <f>BK94+BK205</f>
        <v>0</v>
      </c>
    </row>
    <row r="94" spans="2:63" s="12" customFormat="1" ht="25.9" customHeight="1">
      <c r="B94" s="180"/>
      <c r="C94" s="181"/>
      <c r="D94" s="182" t="s">
        <v>69</v>
      </c>
      <c r="E94" s="183" t="s">
        <v>297</v>
      </c>
      <c r="F94" s="183" t="s">
        <v>3246</v>
      </c>
      <c r="G94" s="181"/>
      <c r="H94" s="181"/>
      <c r="I94" s="184"/>
      <c r="J94" s="185">
        <f>BK94</f>
        <v>0</v>
      </c>
      <c r="K94" s="181"/>
      <c r="L94" s="186"/>
      <c r="M94" s="187"/>
      <c r="N94" s="188"/>
      <c r="O94" s="188"/>
      <c r="P94" s="189">
        <f>P95+P146+P151+P190+P193</f>
        <v>0</v>
      </c>
      <c r="Q94" s="188"/>
      <c r="R94" s="189">
        <f>R95+R146+R151+R190+R193</f>
        <v>2.66204315</v>
      </c>
      <c r="S94" s="188"/>
      <c r="T94" s="190">
        <f>T95+T146+T151+T190+T193</f>
        <v>1.2000000000000002</v>
      </c>
      <c r="AR94" s="191" t="s">
        <v>77</v>
      </c>
      <c r="AT94" s="192" t="s">
        <v>69</v>
      </c>
      <c r="AU94" s="192" t="s">
        <v>70</v>
      </c>
      <c r="AY94" s="191" t="s">
        <v>299</v>
      </c>
      <c r="BK94" s="193">
        <f>BK95+BK146+BK151+BK190+BK193</f>
        <v>0</v>
      </c>
    </row>
    <row r="95" spans="2:63" s="12" customFormat="1" ht="22.9" customHeight="1">
      <c r="B95" s="180"/>
      <c r="C95" s="181"/>
      <c r="D95" s="182" t="s">
        <v>69</v>
      </c>
      <c r="E95" s="194" t="s">
        <v>77</v>
      </c>
      <c r="F95" s="194" t="s">
        <v>3992</v>
      </c>
      <c r="G95" s="181"/>
      <c r="H95" s="181"/>
      <c r="I95" s="184"/>
      <c r="J95" s="195">
        <f>BK95</f>
        <v>0</v>
      </c>
      <c r="K95" s="181"/>
      <c r="L95" s="186"/>
      <c r="M95" s="187"/>
      <c r="N95" s="188"/>
      <c r="O95" s="188"/>
      <c r="P95" s="189">
        <f>SUM(P96:P145)</f>
        <v>0</v>
      </c>
      <c r="Q95" s="188"/>
      <c r="R95" s="189">
        <f>SUM(R96:R145)</f>
        <v>0.037111000000000005</v>
      </c>
      <c r="S95" s="188"/>
      <c r="T95" s="190">
        <f>SUM(T96:T145)</f>
        <v>0</v>
      </c>
      <c r="AR95" s="191" t="s">
        <v>77</v>
      </c>
      <c r="AT95" s="192" t="s">
        <v>69</v>
      </c>
      <c r="AU95" s="192" t="s">
        <v>77</v>
      </c>
      <c r="AY95" s="191" t="s">
        <v>299</v>
      </c>
      <c r="BK95" s="193">
        <f>SUM(BK96:BK145)</f>
        <v>0</v>
      </c>
    </row>
    <row r="96" spans="1:65" s="2" customFormat="1" ht="16.5" customHeight="1">
      <c r="A96" s="36"/>
      <c r="B96" s="37"/>
      <c r="C96" s="196" t="s">
        <v>77</v>
      </c>
      <c r="D96" s="196" t="s">
        <v>301</v>
      </c>
      <c r="E96" s="197" t="s">
        <v>4293</v>
      </c>
      <c r="F96" s="198" t="s">
        <v>4294</v>
      </c>
      <c r="G96" s="199" t="s">
        <v>316</v>
      </c>
      <c r="H96" s="200">
        <v>13.6</v>
      </c>
      <c r="I96" s="201"/>
      <c r="J96" s="202">
        <f>ROUND(I96*H96,2)</f>
        <v>0</v>
      </c>
      <c r="K96" s="198" t="s">
        <v>19</v>
      </c>
      <c r="L96" s="41"/>
      <c r="M96" s="203" t="s">
        <v>19</v>
      </c>
      <c r="N96" s="204" t="s">
        <v>42</v>
      </c>
      <c r="O96" s="66"/>
      <c r="P96" s="205">
        <f>O96*H96</f>
        <v>0</v>
      </c>
      <c r="Q96" s="205">
        <v>0</v>
      </c>
      <c r="R96" s="205">
        <f>Q96*H96</f>
        <v>0</v>
      </c>
      <c r="S96" s="205">
        <v>0</v>
      </c>
      <c r="T96" s="206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7" t="s">
        <v>306</v>
      </c>
      <c r="AT96" s="207" t="s">
        <v>301</v>
      </c>
      <c r="AU96" s="207" t="s">
        <v>79</v>
      </c>
      <c r="AY96" s="19" t="s">
        <v>299</v>
      </c>
      <c r="BE96" s="208">
        <f>IF(N96="základní",J96,0)</f>
        <v>0</v>
      </c>
      <c r="BF96" s="208">
        <f>IF(N96="snížená",J96,0)</f>
        <v>0</v>
      </c>
      <c r="BG96" s="208">
        <f>IF(N96="zákl. přenesená",J96,0)</f>
        <v>0</v>
      </c>
      <c r="BH96" s="208">
        <f>IF(N96="sníž. přenesená",J96,0)</f>
        <v>0</v>
      </c>
      <c r="BI96" s="208">
        <f>IF(N96="nulová",J96,0)</f>
        <v>0</v>
      </c>
      <c r="BJ96" s="19" t="s">
        <v>79</v>
      </c>
      <c r="BK96" s="208">
        <f>ROUND(I96*H96,2)</f>
        <v>0</v>
      </c>
      <c r="BL96" s="19" t="s">
        <v>306</v>
      </c>
      <c r="BM96" s="207" t="s">
        <v>4295</v>
      </c>
    </row>
    <row r="97" spans="1:47" s="2" customFormat="1" ht="11.25">
      <c r="A97" s="36"/>
      <c r="B97" s="37"/>
      <c r="C97" s="38"/>
      <c r="D97" s="209" t="s">
        <v>308</v>
      </c>
      <c r="E97" s="38"/>
      <c r="F97" s="210" t="s">
        <v>4294</v>
      </c>
      <c r="G97" s="38"/>
      <c r="H97" s="38"/>
      <c r="I97" s="119"/>
      <c r="J97" s="38"/>
      <c r="K97" s="38"/>
      <c r="L97" s="41"/>
      <c r="M97" s="211"/>
      <c r="N97" s="212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308</v>
      </c>
      <c r="AU97" s="19" t="s">
        <v>79</v>
      </c>
    </row>
    <row r="98" spans="2:51" s="14" customFormat="1" ht="11.25">
      <c r="B98" s="223"/>
      <c r="C98" s="224"/>
      <c r="D98" s="209" t="s">
        <v>310</v>
      </c>
      <c r="E98" s="225" t="s">
        <v>19</v>
      </c>
      <c r="F98" s="226" t="s">
        <v>4296</v>
      </c>
      <c r="G98" s="224"/>
      <c r="H98" s="227">
        <v>13.6</v>
      </c>
      <c r="I98" s="228"/>
      <c r="J98" s="224"/>
      <c r="K98" s="224"/>
      <c r="L98" s="229"/>
      <c r="M98" s="230"/>
      <c r="N98" s="231"/>
      <c r="O98" s="231"/>
      <c r="P98" s="231"/>
      <c r="Q98" s="231"/>
      <c r="R98" s="231"/>
      <c r="S98" s="231"/>
      <c r="T98" s="232"/>
      <c r="AT98" s="233" t="s">
        <v>310</v>
      </c>
      <c r="AU98" s="233" t="s">
        <v>79</v>
      </c>
      <c r="AV98" s="14" t="s">
        <v>79</v>
      </c>
      <c r="AW98" s="14" t="s">
        <v>32</v>
      </c>
      <c r="AX98" s="14" t="s">
        <v>70</v>
      </c>
      <c r="AY98" s="233" t="s">
        <v>299</v>
      </c>
    </row>
    <row r="99" spans="2:51" s="15" customFormat="1" ht="11.25">
      <c r="B99" s="234"/>
      <c r="C99" s="235"/>
      <c r="D99" s="209" t="s">
        <v>310</v>
      </c>
      <c r="E99" s="236" t="s">
        <v>19</v>
      </c>
      <c r="F99" s="237" t="s">
        <v>313</v>
      </c>
      <c r="G99" s="235"/>
      <c r="H99" s="238">
        <v>13.6</v>
      </c>
      <c r="I99" s="239"/>
      <c r="J99" s="235"/>
      <c r="K99" s="235"/>
      <c r="L99" s="240"/>
      <c r="M99" s="241"/>
      <c r="N99" s="242"/>
      <c r="O99" s="242"/>
      <c r="P99" s="242"/>
      <c r="Q99" s="242"/>
      <c r="R99" s="242"/>
      <c r="S99" s="242"/>
      <c r="T99" s="243"/>
      <c r="AT99" s="244" t="s">
        <v>310</v>
      </c>
      <c r="AU99" s="244" t="s">
        <v>79</v>
      </c>
      <c r="AV99" s="15" t="s">
        <v>306</v>
      </c>
      <c r="AW99" s="15" t="s">
        <v>32</v>
      </c>
      <c r="AX99" s="15" t="s">
        <v>77</v>
      </c>
      <c r="AY99" s="244" t="s">
        <v>299</v>
      </c>
    </row>
    <row r="100" spans="1:65" s="2" customFormat="1" ht="16.5" customHeight="1">
      <c r="A100" s="36"/>
      <c r="B100" s="37"/>
      <c r="C100" s="196" t="s">
        <v>79</v>
      </c>
      <c r="D100" s="196" t="s">
        <v>301</v>
      </c>
      <c r="E100" s="197" t="s">
        <v>4037</v>
      </c>
      <c r="F100" s="198" t="s">
        <v>4038</v>
      </c>
      <c r="G100" s="199" t="s">
        <v>316</v>
      </c>
      <c r="H100" s="200">
        <v>13.6</v>
      </c>
      <c r="I100" s="201"/>
      <c r="J100" s="202">
        <f>ROUND(I100*H100,2)</f>
        <v>0</v>
      </c>
      <c r="K100" s="198" t="s">
        <v>19</v>
      </c>
      <c r="L100" s="41"/>
      <c r="M100" s="203" t="s">
        <v>19</v>
      </c>
      <c r="N100" s="204" t="s">
        <v>42</v>
      </c>
      <c r="O100" s="66"/>
      <c r="P100" s="205">
        <f>O100*H100</f>
        <v>0</v>
      </c>
      <c r="Q100" s="205">
        <v>0</v>
      </c>
      <c r="R100" s="205">
        <f>Q100*H100</f>
        <v>0</v>
      </c>
      <c r="S100" s="205">
        <v>0</v>
      </c>
      <c r="T100" s="206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7" t="s">
        <v>306</v>
      </c>
      <c r="AT100" s="207" t="s">
        <v>301</v>
      </c>
      <c r="AU100" s="207" t="s">
        <v>79</v>
      </c>
      <c r="AY100" s="19" t="s">
        <v>299</v>
      </c>
      <c r="BE100" s="208">
        <f>IF(N100="základní",J100,0)</f>
        <v>0</v>
      </c>
      <c r="BF100" s="208">
        <f>IF(N100="snížená",J100,0)</f>
        <v>0</v>
      </c>
      <c r="BG100" s="208">
        <f>IF(N100="zákl. přenesená",J100,0)</f>
        <v>0</v>
      </c>
      <c r="BH100" s="208">
        <f>IF(N100="sníž. přenesená",J100,0)</f>
        <v>0</v>
      </c>
      <c r="BI100" s="208">
        <f>IF(N100="nulová",J100,0)</f>
        <v>0</v>
      </c>
      <c r="BJ100" s="19" t="s">
        <v>79</v>
      </c>
      <c r="BK100" s="208">
        <f>ROUND(I100*H100,2)</f>
        <v>0</v>
      </c>
      <c r="BL100" s="19" t="s">
        <v>306</v>
      </c>
      <c r="BM100" s="207" t="s">
        <v>4297</v>
      </c>
    </row>
    <row r="101" spans="1:47" s="2" customFormat="1" ht="11.25">
      <c r="A101" s="36"/>
      <c r="B101" s="37"/>
      <c r="C101" s="38"/>
      <c r="D101" s="209" t="s">
        <v>308</v>
      </c>
      <c r="E101" s="38"/>
      <c r="F101" s="210" t="s">
        <v>4038</v>
      </c>
      <c r="G101" s="38"/>
      <c r="H101" s="38"/>
      <c r="I101" s="119"/>
      <c r="J101" s="38"/>
      <c r="K101" s="38"/>
      <c r="L101" s="41"/>
      <c r="M101" s="211"/>
      <c r="N101" s="212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308</v>
      </c>
      <c r="AU101" s="19" t="s">
        <v>79</v>
      </c>
    </row>
    <row r="102" spans="2:51" s="14" customFormat="1" ht="11.25">
      <c r="B102" s="223"/>
      <c r="C102" s="224"/>
      <c r="D102" s="209" t="s">
        <v>310</v>
      </c>
      <c r="E102" s="225" t="s">
        <v>19</v>
      </c>
      <c r="F102" s="226" t="s">
        <v>4298</v>
      </c>
      <c r="G102" s="224"/>
      <c r="H102" s="227">
        <v>13.6</v>
      </c>
      <c r="I102" s="228"/>
      <c r="J102" s="224"/>
      <c r="K102" s="224"/>
      <c r="L102" s="229"/>
      <c r="M102" s="230"/>
      <c r="N102" s="231"/>
      <c r="O102" s="231"/>
      <c r="P102" s="231"/>
      <c r="Q102" s="231"/>
      <c r="R102" s="231"/>
      <c r="S102" s="231"/>
      <c r="T102" s="232"/>
      <c r="AT102" s="233" t="s">
        <v>310</v>
      </c>
      <c r="AU102" s="233" t="s">
        <v>79</v>
      </c>
      <c r="AV102" s="14" t="s">
        <v>79</v>
      </c>
      <c r="AW102" s="14" t="s">
        <v>32</v>
      </c>
      <c r="AX102" s="14" t="s">
        <v>70</v>
      </c>
      <c r="AY102" s="233" t="s">
        <v>299</v>
      </c>
    </row>
    <row r="103" spans="2:51" s="15" customFormat="1" ht="11.25">
      <c r="B103" s="234"/>
      <c r="C103" s="235"/>
      <c r="D103" s="209" t="s">
        <v>310</v>
      </c>
      <c r="E103" s="236" t="s">
        <v>19</v>
      </c>
      <c r="F103" s="237" t="s">
        <v>313</v>
      </c>
      <c r="G103" s="235"/>
      <c r="H103" s="238">
        <v>13.6</v>
      </c>
      <c r="I103" s="239"/>
      <c r="J103" s="235"/>
      <c r="K103" s="235"/>
      <c r="L103" s="240"/>
      <c r="M103" s="241"/>
      <c r="N103" s="242"/>
      <c r="O103" s="242"/>
      <c r="P103" s="242"/>
      <c r="Q103" s="242"/>
      <c r="R103" s="242"/>
      <c r="S103" s="242"/>
      <c r="T103" s="243"/>
      <c r="AT103" s="244" t="s">
        <v>310</v>
      </c>
      <c r="AU103" s="244" t="s">
        <v>79</v>
      </c>
      <c r="AV103" s="15" t="s">
        <v>306</v>
      </c>
      <c r="AW103" s="15" t="s">
        <v>32</v>
      </c>
      <c r="AX103" s="15" t="s">
        <v>77</v>
      </c>
      <c r="AY103" s="244" t="s">
        <v>299</v>
      </c>
    </row>
    <row r="104" spans="1:65" s="2" customFormat="1" ht="16.5" customHeight="1">
      <c r="A104" s="36"/>
      <c r="B104" s="37"/>
      <c r="C104" s="196" t="s">
        <v>87</v>
      </c>
      <c r="D104" s="196" t="s">
        <v>301</v>
      </c>
      <c r="E104" s="197" t="s">
        <v>4041</v>
      </c>
      <c r="F104" s="198" t="s">
        <v>4042</v>
      </c>
      <c r="G104" s="199" t="s">
        <v>304</v>
      </c>
      <c r="H104" s="200">
        <v>34</v>
      </c>
      <c r="I104" s="201"/>
      <c r="J104" s="202">
        <f>ROUND(I104*H104,2)</f>
        <v>0</v>
      </c>
      <c r="K104" s="198" t="s">
        <v>305</v>
      </c>
      <c r="L104" s="41"/>
      <c r="M104" s="203" t="s">
        <v>19</v>
      </c>
      <c r="N104" s="204" t="s">
        <v>42</v>
      </c>
      <c r="O104" s="66"/>
      <c r="P104" s="205">
        <f>O104*H104</f>
        <v>0</v>
      </c>
      <c r="Q104" s="205">
        <v>0.00084</v>
      </c>
      <c r="R104" s="205">
        <f>Q104*H104</f>
        <v>0.028560000000000002</v>
      </c>
      <c r="S104" s="205">
        <v>0</v>
      </c>
      <c r="T104" s="206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7" t="s">
        <v>306</v>
      </c>
      <c r="AT104" s="207" t="s">
        <v>301</v>
      </c>
      <c r="AU104" s="207" t="s">
        <v>79</v>
      </c>
      <c r="AY104" s="19" t="s">
        <v>299</v>
      </c>
      <c r="BE104" s="208">
        <f>IF(N104="základní",J104,0)</f>
        <v>0</v>
      </c>
      <c r="BF104" s="208">
        <f>IF(N104="snížená",J104,0)</f>
        <v>0</v>
      </c>
      <c r="BG104" s="208">
        <f>IF(N104="zákl. přenesená",J104,0)</f>
        <v>0</v>
      </c>
      <c r="BH104" s="208">
        <f>IF(N104="sníž. přenesená",J104,0)</f>
        <v>0</v>
      </c>
      <c r="BI104" s="208">
        <f>IF(N104="nulová",J104,0)</f>
        <v>0</v>
      </c>
      <c r="BJ104" s="19" t="s">
        <v>79</v>
      </c>
      <c r="BK104" s="208">
        <f>ROUND(I104*H104,2)</f>
        <v>0</v>
      </c>
      <c r="BL104" s="19" t="s">
        <v>306</v>
      </c>
      <c r="BM104" s="207" t="s">
        <v>4299</v>
      </c>
    </row>
    <row r="105" spans="1:47" s="2" customFormat="1" ht="11.25">
      <c r="A105" s="36"/>
      <c r="B105" s="37"/>
      <c r="C105" s="38"/>
      <c r="D105" s="209" t="s">
        <v>308</v>
      </c>
      <c r="E105" s="38"/>
      <c r="F105" s="210" t="s">
        <v>4044</v>
      </c>
      <c r="G105" s="38"/>
      <c r="H105" s="38"/>
      <c r="I105" s="119"/>
      <c r="J105" s="38"/>
      <c r="K105" s="38"/>
      <c r="L105" s="41"/>
      <c r="M105" s="211"/>
      <c r="N105" s="212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308</v>
      </c>
      <c r="AU105" s="19" t="s">
        <v>79</v>
      </c>
    </row>
    <row r="106" spans="2:51" s="14" customFormat="1" ht="11.25">
      <c r="B106" s="223"/>
      <c r="C106" s="224"/>
      <c r="D106" s="209" t="s">
        <v>310</v>
      </c>
      <c r="E106" s="225" t="s">
        <v>19</v>
      </c>
      <c r="F106" s="226" t="s">
        <v>4300</v>
      </c>
      <c r="G106" s="224"/>
      <c r="H106" s="227">
        <v>34</v>
      </c>
      <c r="I106" s="228"/>
      <c r="J106" s="224"/>
      <c r="K106" s="224"/>
      <c r="L106" s="229"/>
      <c r="M106" s="230"/>
      <c r="N106" s="231"/>
      <c r="O106" s="231"/>
      <c r="P106" s="231"/>
      <c r="Q106" s="231"/>
      <c r="R106" s="231"/>
      <c r="S106" s="231"/>
      <c r="T106" s="232"/>
      <c r="AT106" s="233" t="s">
        <v>310</v>
      </c>
      <c r="AU106" s="233" t="s">
        <v>79</v>
      </c>
      <c r="AV106" s="14" t="s">
        <v>79</v>
      </c>
      <c r="AW106" s="14" t="s">
        <v>32</v>
      </c>
      <c r="AX106" s="14" t="s">
        <v>70</v>
      </c>
      <c r="AY106" s="233" t="s">
        <v>299</v>
      </c>
    </row>
    <row r="107" spans="2:51" s="15" customFormat="1" ht="11.25">
      <c r="B107" s="234"/>
      <c r="C107" s="235"/>
      <c r="D107" s="209" t="s">
        <v>310</v>
      </c>
      <c r="E107" s="236" t="s">
        <v>19</v>
      </c>
      <c r="F107" s="237" t="s">
        <v>313</v>
      </c>
      <c r="G107" s="235"/>
      <c r="H107" s="238">
        <v>34</v>
      </c>
      <c r="I107" s="239"/>
      <c r="J107" s="235"/>
      <c r="K107" s="235"/>
      <c r="L107" s="240"/>
      <c r="M107" s="241"/>
      <c r="N107" s="242"/>
      <c r="O107" s="242"/>
      <c r="P107" s="242"/>
      <c r="Q107" s="242"/>
      <c r="R107" s="242"/>
      <c r="S107" s="242"/>
      <c r="T107" s="243"/>
      <c r="AT107" s="244" t="s">
        <v>310</v>
      </c>
      <c r="AU107" s="244" t="s">
        <v>79</v>
      </c>
      <c r="AV107" s="15" t="s">
        <v>306</v>
      </c>
      <c r="AW107" s="15" t="s">
        <v>32</v>
      </c>
      <c r="AX107" s="15" t="s">
        <v>77</v>
      </c>
      <c r="AY107" s="244" t="s">
        <v>299</v>
      </c>
    </row>
    <row r="108" spans="1:65" s="2" customFormat="1" ht="16.5" customHeight="1">
      <c r="A108" s="36"/>
      <c r="B108" s="37"/>
      <c r="C108" s="196" t="s">
        <v>306</v>
      </c>
      <c r="D108" s="196" t="s">
        <v>301</v>
      </c>
      <c r="E108" s="197" t="s">
        <v>4051</v>
      </c>
      <c r="F108" s="198" t="s">
        <v>4052</v>
      </c>
      <c r="G108" s="199" t="s">
        <v>304</v>
      </c>
      <c r="H108" s="200">
        <v>34</v>
      </c>
      <c r="I108" s="201"/>
      <c r="J108" s="202">
        <f>ROUND(I108*H108,2)</f>
        <v>0</v>
      </c>
      <c r="K108" s="198" t="s">
        <v>305</v>
      </c>
      <c r="L108" s="41"/>
      <c r="M108" s="203" t="s">
        <v>19</v>
      </c>
      <c r="N108" s="204" t="s">
        <v>42</v>
      </c>
      <c r="O108" s="66"/>
      <c r="P108" s="205">
        <f>O108*H108</f>
        <v>0</v>
      </c>
      <c r="Q108" s="205">
        <v>0</v>
      </c>
      <c r="R108" s="205">
        <f>Q108*H108</f>
        <v>0</v>
      </c>
      <c r="S108" s="205">
        <v>0</v>
      </c>
      <c r="T108" s="206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7" t="s">
        <v>306</v>
      </c>
      <c r="AT108" s="207" t="s">
        <v>301</v>
      </c>
      <c r="AU108" s="207" t="s">
        <v>79</v>
      </c>
      <c r="AY108" s="19" t="s">
        <v>299</v>
      </c>
      <c r="BE108" s="208">
        <f>IF(N108="základní",J108,0)</f>
        <v>0</v>
      </c>
      <c r="BF108" s="208">
        <f>IF(N108="snížená",J108,0)</f>
        <v>0</v>
      </c>
      <c r="BG108" s="208">
        <f>IF(N108="zákl. přenesená",J108,0)</f>
        <v>0</v>
      </c>
      <c r="BH108" s="208">
        <f>IF(N108="sníž. přenesená",J108,0)</f>
        <v>0</v>
      </c>
      <c r="BI108" s="208">
        <f>IF(N108="nulová",J108,0)</f>
        <v>0</v>
      </c>
      <c r="BJ108" s="19" t="s">
        <v>79</v>
      </c>
      <c r="BK108" s="208">
        <f>ROUND(I108*H108,2)</f>
        <v>0</v>
      </c>
      <c r="BL108" s="19" t="s">
        <v>306</v>
      </c>
      <c r="BM108" s="207" t="s">
        <v>4301</v>
      </c>
    </row>
    <row r="109" spans="1:47" s="2" customFormat="1" ht="19.5">
      <c r="A109" s="36"/>
      <c r="B109" s="37"/>
      <c r="C109" s="38"/>
      <c r="D109" s="209" t="s">
        <v>308</v>
      </c>
      <c r="E109" s="38"/>
      <c r="F109" s="210" t="s">
        <v>4054</v>
      </c>
      <c r="G109" s="38"/>
      <c r="H109" s="38"/>
      <c r="I109" s="119"/>
      <c r="J109" s="38"/>
      <c r="K109" s="38"/>
      <c r="L109" s="41"/>
      <c r="M109" s="211"/>
      <c r="N109" s="212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308</v>
      </c>
      <c r="AU109" s="19" t="s">
        <v>79</v>
      </c>
    </row>
    <row r="110" spans="1:65" s="2" customFormat="1" ht="16.5" customHeight="1">
      <c r="A110" s="36"/>
      <c r="B110" s="37"/>
      <c r="C110" s="196" t="s">
        <v>341</v>
      </c>
      <c r="D110" s="196" t="s">
        <v>301</v>
      </c>
      <c r="E110" s="197" t="s">
        <v>4064</v>
      </c>
      <c r="F110" s="198" t="s">
        <v>4065</v>
      </c>
      <c r="G110" s="199" t="s">
        <v>316</v>
      </c>
      <c r="H110" s="200">
        <v>13.6</v>
      </c>
      <c r="I110" s="201"/>
      <c r="J110" s="202">
        <f>ROUND(I110*H110,2)</f>
        <v>0</v>
      </c>
      <c r="K110" s="198" t="s">
        <v>19</v>
      </c>
      <c r="L110" s="41"/>
      <c r="M110" s="203" t="s">
        <v>19</v>
      </c>
      <c r="N110" s="204" t="s">
        <v>42</v>
      </c>
      <c r="O110" s="66"/>
      <c r="P110" s="205">
        <f>O110*H110</f>
        <v>0</v>
      </c>
      <c r="Q110" s="205">
        <v>0</v>
      </c>
      <c r="R110" s="205">
        <f>Q110*H110</f>
        <v>0</v>
      </c>
      <c r="S110" s="205">
        <v>0</v>
      </c>
      <c r="T110" s="206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7" t="s">
        <v>306</v>
      </c>
      <c r="AT110" s="207" t="s">
        <v>301</v>
      </c>
      <c r="AU110" s="207" t="s">
        <v>79</v>
      </c>
      <c r="AY110" s="19" t="s">
        <v>299</v>
      </c>
      <c r="BE110" s="208">
        <f>IF(N110="základní",J110,0)</f>
        <v>0</v>
      </c>
      <c r="BF110" s="208">
        <f>IF(N110="snížená",J110,0)</f>
        <v>0</v>
      </c>
      <c r="BG110" s="208">
        <f>IF(N110="zákl. přenesená",J110,0)</f>
        <v>0</v>
      </c>
      <c r="BH110" s="208">
        <f>IF(N110="sníž. přenesená",J110,0)</f>
        <v>0</v>
      </c>
      <c r="BI110" s="208">
        <f>IF(N110="nulová",J110,0)</f>
        <v>0</v>
      </c>
      <c r="BJ110" s="19" t="s">
        <v>79</v>
      </c>
      <c r="BK110" s="208">
        <f>ROUND(I110*H110,2)</f>
        <v>0</v>
      </c>
      <c r="BL110" s="19" t="s">
        <v>306</v>
      </c>
      <c r="BM110" s="207" t="s">
        <v>4302</v>
      </c>
    </row>
    <row r="111" spans="1:47" s="2" customFormat="1" ht="11.25">
      <c r="A111" s="36"/>
      <c r="B111" s="37"/>
      <c r="C111" s="38"/>
      <c r="D111" s="209" t="s">
        <v>308</v>
      </c>
      <c r="E111" s="38"/>
      <c r="F111" s="210" t="s">
        <v>4065</v>
      </c>
      <c r="G111" s="38"/>
      <c r="H111" s="38"/>
      <c r="I111" s="119"/>
      <c r="J111" s="38"/>
      <c r="K111" s="38"/>
      <c r="L111" s="41"/>
      <c r="M111" s="211"/>
      <c r="N111" s="212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308</v>
      </c>
      <c r="AU111" s="19" t="s">
        <v>79</v>
      </c>
    </row>
    <row r="112" spans="2:51" s="14" customFormat="1" ht="11.25">
      <c r="B112" s="223"/>
      <c r="C112" s="224"/>
      <c r="D112" s="209" t="s">
        <v>310</v>
      </c>
      <c r="E112" s="225" t="s">
        <v>19</v>
      </c>
      <c r="F112" s="226" t="s">
        <v>4303</v>
      </c>
      <c r="G112" s="224"/>
      <c r="H112" s="227">
        <v>13.6</v>
      </c>
      <c r="I112" s="228"/>
      <c r="J112" s="224"/>
      <c r="K112" s="224"/>
      <c r="L112" s="229"/>
      <c r="M112" s="230"/>
      <c r="N112" s="231"/>
      <c r="O112" s="231"/>
      <c r="P112" s="231"/>
      <c r="Q112" s="231"/>
      <c r="R112" s="231"/>
      <c r="S112" s="231"/>
      <c r="T112" s="232"/>
      <c r="AT112" s="233" t="s">
        <v>310</v>
      </c>
      <c r="AU112" s="233" t="s">
        <v>79</v>
      </c>
      <c r="AV112" s="14" t="s">
        <v>79</v>
      </c>
      <c r="AW112" s="14" t="s">
        <v>32</v>
      </c>
      <c r="AX112" s="14" t="s">
        <v>70</v>
      </c>
      <c r="AY112" s="233" t="s">
        <v>299</v>
      </c>
    </row>
    <row r="113" spans="2:51" s="15" customFormat="1" ht="11.25">
      <c r="B113" s="234"/>
      <c r="C113" s="235"/>
      <c r="D113" s="209" t="s">
        <v>310</v>
      </c>
      <c r="E113" s="236" t="s">
        <v>19</v>
      </c>
      <c r="F113" s="237" t="s">
        <v>313</v>
      </c>
      <c r="G113" s="235"/>
      <c r="H113" s="238">
        <v>13.6</v>
      </c>
      <c r="I113" s="239"/>
      <c r="J113" s="235"/>
      <c r="K113" s="235"/>
      <c r="L113" s="240"/>
      <c r="M113" s="241"/>
      <c r="N113" s="242"/>
      <c r="O113" s="242"/>
      <c r="P113" s="242"/>
      <c r="Q113" s="242"/>
      <c r="R113" s="242"/>
      <c r="S113" s="242"/>
      <c r="T113" s="243"/>
      <c r="AT113" s="244" t="s">
        <v>310</v>
      </c>
      <c r="AU113" s="244" t="s">
        <v>79</v>
      </c>
      <c r="AV113" s="15" t="s">
        <v>306</v>
      </c>
      <c r="AW113" s="15" t="s">
        <v>32</v>
      </c>
      <c r="AX113" s="15" t="s">
        <v>77</v>
      </c>
      <c r="AY113" s="244" t="s">
        <v>299</v>
      </c>
    </row>
    <row r="114" spans="1:65" s="2" customFormat="1" ht="16.5" customHeight="1">
      <c r="A114" s="36"/>
      <c r="B114" s="37"/>
      <c r="C114" s="196" t="s">
        <v>349</v>
      </c>
      <c r="D114" s="196" t="s">
        <v>301</v>
      </c>
      <c r="E114" s="197" t="s">
        <v>4068</v>
      </c>
      <c r="F114" s="198" t="s">
        <v>4069</v>
      </c>
      <c r="G114" s="199" t="s">
        <v>316</v>
      </c>
      <c r="H114" s="200">
        <v>5.848</v>
      </c>
      <c r="I114" s="201"/>
      <c r="J114" s="202">
        <f>ROUND(I114*H114,2)</f>
        <v>0</v>
      </c>
      <c r="K114" s="198" t="s">
        <v>19</v>
      </c>
      <c r="L114" s="41"/>
      <c r="M114" s="203" t="s">
        <v>19</v>
      </c>
      <c r="N114" s="204" t="s">
        <v>42</v>
      </c>
      <c r="O114" s="66"/>
      <c r="P114" s="205">
        <f>O114*H114</f>
        <v>0</v>
      </c>
      <c r="Q114" s="205">
        <v>0</v>
      </c>
      <c r="R114" s="205">
        <f>Q114*H114</f>
        <v>0</v>
      </c>
      <c r="S114" s="205">
        <v>0</v>
      </c>
      <c r="T114" s="206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7" t="s">
        <v>306</v>
      </c>
      <c r="AT114" s="207" t="s">
        <v>301</v>
      </c>
      <c r="AU114" s="207" t="s">
        <v>79</v>
      </c>
      <c r="AY114" s="19" t="s">
        <v>299</v>
      </c>
      <c r="BE114" s="208">
        <f>IF(N114="základní",J114,0)</f>
        <v>0</v>
      </c>
      <c r="BF114" s="208">
        <f>IF(N114="snížená",J114,0)</f>
        <v>0</v>
      </c>
      <c r="BG114" s="208">
        <f>IF(N114="zákl. přenesená",J114,0)</f>
        <v>0</v>
      </c>
      <c r="BH114" s="208">
        <f>IF(N114="sníž. přenesená",J114,0)</f>
        <v>0</v>
      </c>
      <c r="BI114" s="208">
        <f>IF(N114="nulová",J114,0)</f>
        <v>0</v>
      </c>
      <c r="BJ114" s="19" t="s">
        <v>79</v>
      </c>
      <c r="BK114" s="208">
        <f>ROUND(I114*H114,2)</f>
        <v>0</v>
      </c>
      <c r="BL114" s="19" t="s">
        <v>306</v>
      </c>
      <c r="BM114" s="207" t="s">
        <v>4304</v>
      </c>
    </row>
    <row r="115" spans="1:47" s="2" customFormat="1" ht="11.25">
      <c r="A115" s="36"/>
      <c r="B115" s="37"/>
      <c r="C115" s="38"/>
      <c r="D115" s="209" t="s">
        <v>308</v>
      </c>
      <c r="E115" s="38"/>
      <c r="F115" s="210" t="s">
        <v>4069</v>
      </c>
      <c r="G115" s="38"/>
      <c r="H115" s="38"/>
      <c r="I115" s="119"/>
      <c r="J115" s="38"/>
      <c r="K115" s="38"/>
      <c r="L115" s="41"/>
      <c r="M115" s="211"/>
      <c r="N115" s="212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308</v>
      </c>
      <c r="AU115" s="19" t="s">
        <v>79</v>
      </c>
    </row>
    <row r="116" spans="2:51" s="14" customFormat="1" ht="11.25">
      <c r="B116" s="223"/>
      <c r="C116" s="224"/>
      <c r="D116" s="209" t="s">
        <v>310</v>
      </c>
      <c r="E116" s="225" t="s">
        <v>19</v>
      </c>
      <c r="F116" s="226" t="s">
        <v>4305</v>
      </c>
      <c r="G116" s="224"/>
      <c r="H116" s="227">
        <v>1.36</v>
      </c>
      <c r="I116" s="228"/>
      <c r="J116" s="224"/>
      <c r="K116" s="224"/>
      <c r="L116" s="229"/>
      <c r="M116" s="230"/>
      <c r="N116" s="231"/>
      <c r="O116" s="231"/>
      <c r="P116" s="231"/>
      <c r="Q116" s="231"/>
      <c r="R116" s="231"/>
      <c r="S116" s="231"/>
      <c r="T116" s="232"/>
      <c r="AT116" s="233" t="s">
        <v>310</v>
      </c>
      <c r="AU116" s="233" t="s">
        <v>79</v>
      </c>
      <c r="AV116" s="14" t="s">
        <v>79</v>
      </c>
      <c r="AW116" s="14" t="s">
        <v>32</v>
      </c>
      <c r="AX116" s="14" t="s">
        <v>70</v>
      </c>
      <c r="AY116" s="233" t="s">
        <v>299</v>
      </c>
    </row>
    <row r="117" spans="2:51" s="14" customFormat="1" ht="11.25">
      <c r="B117" s="223"/>
      <c r="C117" s="224"/>
      <c r="D117" s="209" t="s">
        <v>310</v>
      </c>
      <c r="E117" s="225" t="s">
        <v>19</v>
      </c>
      <c r="F117" s="226" t="s">
        <v>4306</v>
      </c>
      <c r="G117" s="224"/>
      <c r="H117" s="227">
        <v>4.488</v>
      </c>
      <c r="I117" s="228"/>
      <c r="J117" s="224"/>
      <c r="K117" s="224"/>
      <c r="L117" s="229"/>
      <c r="M117" s="230"/>
      <c r="N117" s="231"/>
      <c r="O117" s="231"/>
      <c r="P117" s="231"/>
      <c r="Q117" s="231"/>
      <c r="R117" s="231"/>
      <c r="S117" s="231"/>
      <c r="T117" s="232"/>
      <c r="AT117" s="233" t="s">
        <v>310</v>
      </c>
      <c r="AU117" s="233" t="s">
        <v>79</v>
      </c>
      <c r="AV117" s="14" t="s">
        <v>79</v>
      </c>
      <c r="AW117" s="14" t="s">
        <v>32</v>
      </c>
      <c r="AX117" s="14" t="s">
        <v>70</v>
      </c>
      <c r="AY117" s="233" t="s">
        <v>299</v>
      </c>
    </row>
    <row r="118" spans="2:51" s="15" customFormat="1" ht="11.25">
      <c r="B118" s="234"/>
      <c r="C118" s="235"/>
      <c r="D118" s="209" t="s">
        <v>310</v>
      </c>
      <c r="E118" s="236" t="s">
        <v>19</v>
      </c>
      <c r="F118" s="237" t="s">
        <v>313</v>
      </c>
      <c r="G118" s="235"/>
      <c r="H118" s="238">
        <v>5.848</v>
      </c>
      <c r="I118" s="239"/>
      <c r="J118" s="235"/>
      <c r="K118" s="235"/>
      <c r="L118" s="240"/>
      <c r="M118" s="241"/>
      <c r="N118" s="242"/>
      <c r="O118" s="242"/>
      <c r="P118" s="242"/>
      <c r="Q118" s="242"/>
      <c r="R118" s="242"/>
      <c r="S118" s="242"/>
      <c r="T118" s="243"/>
      <c r="AT118" s="244" t="s">
        <v>310</v>
      </c>
      <c r="AU118" s="244" t="s">
        <v>79</v>
      </c>
      <c r="AV118" s="15" t="s">
        <v>306</v>
      </c>
      <c r="AW118" s="15" t="s">
        <v>32</v>
      </c>
      <c r="AX118" s="15" t="s">
        <v>77</v>
      </c>
      <c r="AY118" s="244" t="s">
        <v>299</v>
      </c>
    </row>
    <row r="119" spans="1:65" s="2" customFormat="1" ht="16.5" customHeight="1">
      <c r="A119" s="36"/>
      <c r="B119" s="37"/>
      <c r="C119" s="196" t="s">
        <v>355</v>
      </c>
      <c r="D119" s="196" t="s">
        <v>301</v>
      </c>
      <c r="E119" s="197" t="s">
        <v>4075</v>
      </c>
      <c r="F119" s="198" t="s">
        <v>4076</v>
      </c>
      <c r="G119" s="199" t="s">
        <v>316</v>
      </c>
      <c r="H119" s="200">
        <v>5.848</v>
      </c>
      <c r="I119" s="201"/>
      <c r="J119" s="202">
        <f>ROUND(I119*H119,2)</f>
        <v>0</v>
      </c>
      <c r="K119" s="198" t="s">
        <v>305</v>
      </c>
      <c r="L119" s="41"/>
      <c r="M119" s="203" t="s">
        <v>19</v>
      </c>
      <c r="N119" s="204" t="s">
        <v>42</v>
      </c>
      <c r="O119" s="66"/>
      <c r="P119" s="205">
        <f>O119*H119</f>
        <v>0</v>
      </c>
      <c r="Q119" s="205">
        <v>0</v>
      </c>
      <c r="R119" s="205">
        <f>Q119*H119</f>
        <v>0</v>
      </c>
      <c r="S119" s="205">
        <v>0</v>
      </c>
      <c r="T119" s="206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7" t="s">
        <v>77</v>
      </c>
      <c r="AT119" s="207" t="s">
        <v>301</v>
      </c>
      <c r="AU119" s="207" t="s">
        <v>79</v>
      </c>
      <c r="AY119" s="19" t="s">
        <v>299</v>
      </c>
      <c r="BE119" s="208">
        <f>IF(N119="základní",J119,0)</f>
        <v>0</v>
      </c>
      <c r="BF119" s="208">
        <f>IF(N119="snížená",J119,0)</f>
        <v>0</v>
      </c>
      <c r="BG119" s="208">
        <f>IF(N119="zákl. přenesená",J119,0)</f>
        <v>0</v>
      </c>
      <c r="BH119" s="208">
        <f>IF(N119="sníž. přenesená",J119,0)</f>
        <v>0</v>
      </c>
      <c r="BI119" s="208">
        <f>IF(N119="nulová",J119,0)</f>
        <v>0</v>
      </c>
      <c r="BJ119" s="19" t="s">
        <v>79</v>
      </c>
      <c r="BK119" s="208">
        <f>ROUND(I119*H119,2)</f>
        <v>0</v>
      </c>
      <c r="BL119" s="19" t="s">
        <v>77</v>
      </c>
      <c r="BM119" s="207" t="s">
        <v>4307</v>
      </c>
    </row>
    <row r="120" spans="1:47" s="2" customFormat="1" ht="11.25">
      <c r="A120" s="36"/>
      <c r="B120" s="37"/>
      <c r="C120" s="38"/>
      <c r="D120" s="209" t="s">
        <v>308</v>
      </c>
      <c r="E120" s="38"/>
      <c r="F120" s="210" t="s">
        <v>4078</v>
      </c>
      <c r="G120" s="38"/>
      <c r="H120" s="38"/>
      <c r="I120" s="119"/>
      <c r="J120" s="38"/>
      <c r="K120" s="38"/>
      <c r="L120" s="41"/>
      <c r="M120" s="211"/>
      <c r="N120" s="212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308</v>
      </c>
      <c r="AU120" s="19" t="s">
        <v>79</v>
      </c>
    </row>
    <row r="121" spans="1:65" s="2" customFormat="1" ht="16.5" customHeight="1">
      <c r="A121" s="36"/>
      <c r="B121" s="37"/>
      <c r="C121" s="196" t="s">
        <v>360</v>
      </c>
      <c r="D121" s="196" t="s">
        <v>301</v>
      </c>
      <c r="E121" s="197" t="s">
        <v>4308</v>
      </c>
      <c r="F121" s="198" t="s">
        <v>4080</v>
      </c>
      <c r="G121" s="199" t="s">
        <v>316</v>
      </c>
      <c r="H121" s="200">
        <v>10.526</v>
      </c>
      <c r="I121" s="201"/>
      <c r="J121" s="202">
        <f>ROUND(I121*H121,2)</f>
        <v>0</v>
      </c>
      <c r="K121" s="198" t="s">
        <v>19</v>
      </c>
      <c r="L121" s="41"/>
      <c r="M121" s="203" t="s">
        <v>19</v>
      </c>
      <c r="N121" s="204" t="s">
        <v>42</v>
      </c>
      <c r="O121" s="66"/>
      <c r="P121" s="205">
        <f>O121*H121</f>
        <v>0</v>
      </c>
      <c r="Q121" s="205">
        <v>0</v>
      </c>
      <c r="R121" s="205">
        <f>Q121*H121</f>
        <v>0</v>
      </c>
      <c r="S121" s="205">
        <v>0</v>
      </c>
      <c r="T121" s="206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7" t="s">
        <v>77</v>
      </c>
      <c r="AT121" s="207" t="s">
        <v>301</v>
      </c>
      <c r="AU121" s="207" t="s">
        <v>79</v>
      </c>
      <c r="AY121" s="19" t="s">
        <v>299</v>
      </c>
      <c r="BE121" s="208">
        <f>IF(N121="základní",J121,0)</f>
        <v>0</v>
      </c>
      <c r="BF121" s="208">
        <f>IF(N121="snížená",J121,0)</f>
        <v>0</v>
      </c>
      <c r="BG121" s="208">
        <f>IF(N121="zákl. přenesená",J121,0)</f>
        <v>0</v>
      </c>
      <c r="BH121" s="208">
        <f>IF(N121="sníž. přenesená",J121,0)</f>
        <v>0</v>
      </c>
      <c r="BI121" s="208">
        <f>IF(N121="nulová",J121,0)</f>
        <v>0</v>
      </c>
      <c r="BJ121" s="19" t="s">
        <v>79</v>
      </c>
      <c r="BK121" s="208">
        <f>ROUND(I121*H121,2)</f>
        <v>0</v>
      </c>
      <c r="BL121" s="19" t="s">
        <v>77</v>
      </c>
      <c r="BM121" s="207" t="s">
        <v>4309</v>
      </c>
    </row>
    <row r="122" spans="1:47" s="2" customFormat="1" ht="11.25">
      <c r="A122" s="36"/>
      <c r="B122" s="37"/>
      <c r="C122" s="38"/>
      <c r="D122" s="209" t="s">
        <v>308</v>
      </c>
      <c r="E122" s="38"/>
      <c r="F122" s="210" t="s">
        <v>4080</v>
      </c>
      <c r="G122" s="38"/>
      <c r="H122" s="38"/>
      <c r="I122" s="119"/>
      <c r="J122" s="38"/>
      <c r="K122" s="38"/>
      <c r="L122" s="41"/>
      <c r="M122" s="211"/>
      <c r="N122" s="212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308</v>
      </c>
      <c r="AU122" s="19" t="s">
        <v>79</v>
      </c>
    </row>
    <row r="123" spans="2:51" s="14" customFormat="1" ht="11.25">
      <c r="B123" s="223"/>
      <c r="C123" s="224"/>
      <c r="D123" s="209" t="s">
        <v>310</v>
      </c>
      <c r="E123" s="225" t="s">
        <v>19</v>
      </c>
      <c r="F123" s="226" t="s">
        <v>4310</v>
      </c>
      <c r="G123" s="224"/>
      <c r="H123" s="227">
        <v>10.526</v>
      </c>
      <c r="I123" s="228"/>
      <c r="J123" s="224"/>
      <c r="K123" s="224"/>
      <c r="L123" s="229"/>
      <c r="M123" s="230"/>
      <c r="N123" s="231"/>
      <c r="O123" s="231"/>
      <c r="P123" s="231"/>
      <c r="Q123" s="231"/>
      <c r="R123" s="231"/>
      <c r="S123" s="231"/>
      <c r="T123" s="232"/>
      <c r="AT123" s="233" t="s">
        <v>310</v>
      </c>
      <c r="AU123" s="233" t="s">
        <v>79</v>
      </c>
      <c r="AV123" s="14" t="s">
        <v>79</v>
      </c>
      <c r="AW123" s="14" t="s">
        <v>32</v>
      </c>
      <c r="AX123" s="14" t="s">
        <v>70</v>
      </c>
      <c r="AY123" s="233" t="s">
        <v>299</v>
      </c>
    </row>
    <row r="124" spans="2:51" s="15" customFormat="1" ht="11.25">
      <c r="B124" s="234"/>
      <c r="C124" s="235"/>
      <c r="D124" s="209" t="s">
        <v>310</v>
      </c>
      <c r="E124" s="236" t="s">
        <v>19</v>
      </c>
      <c r="F124" s="237" t="s">
        <v>313</v>
      </c>
      <c r="G124" s="235"/>
      <c r="H124" s="238">
        <v>10.526</v>
      </c>
      <c r="I124" s="239"/>
      <c r="J124" s="235"/>
      <c r="K124" s="235"/>
      <c r="L124" s="240"/>
      <c r="M124" s="241"/>
      <c r="N124" s="242"/>
      <c r="O124" s="242"/>
      <c r="P124" s="242"/>
      <c r="Q124" s="242"/>
      <c r="R124" s="242"/>
      <c r="S124" s="242"/>
      <c r="T124" s="243"/>
      <c r="AT124" s="244" t="s">
        <v>310</v>
      </c>
      <c r="AU124" s="244" t="s">
        <v>79</v>
      </c>
      <c r="AV124" s="15" t="s">
        <v>306</v>
      </c>
      <c r="AW124" s="15" t="s">
        <v>32</v>
      </c>
      <c r="AX124" s="15" t="s">
        <v>77</v>
      </c>
      <c r="AY124" s="244" t="s">
        <v>299</v>
      </c>
    </row>
    <row r="125" spans="1:65" s="2" customFormat="1" ht="16.5" customHeight="1">
      <c r="A125" s="36"/>
      <c r="B125" s="37"/>
      <c r="C125" s="196" t="s">
        <v>365</v>
      </c>
      <c r="D125" s="196" t="s">
        <v>301</v>
      </c>
      <c r="E125" s="197" t="s">
        <v>372</v>
      </c>
      <c r="F125" s="198" t="s">
        <v>373</v>
      </c>
      <c r="G125" s="199" t="s">
        <v>316</v>
      </c>
      <c r="H125" s="200">
        <v>7.752</v>
      </c>
      <c r="I125" s="201"/>
      <c r="J125" s="202">
        <f>ROUND(I125*H125,2)</f>
        <v>0</v>
      </c>
      <c r="K125" s="198" t="s">
        <v>305</v>
      </c>
      <c r="L125" s="41"/>
      <c r="M125" s="203" t="s">
        <v>19</v>
      </c>
      <c r="N125" s="204" t="s">
        <v>42</v>
      </c>
      <c r="O125" s="66"/>
      <c r="P125" s="205">
        <f>O125*H125</f>
        <v>0</v>
      </c>
      <c r="Q125" s="205">
        <v>0</v>
      </c>
      <c r="R125" s="205">
        <f>Q125*H125</f>
        <v>0</v>
      </c>
      <c r="S125" s="205">
        <v>0</v>
      </c>
      <c r="T125" s="206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7" t="s">
        <v>77</v>
      </c>
      <c r="AT125" s="207" t="s">
        <v>301</v>
      </c>
      <c r="AU125" s="207" t="s">
        <v>79</v>
      </c>
      <c r="AY125" s="19" t="s">
        <v>299</v>
      </c>
      <c r="BE125" s="208">
        <f>IF(N125="základní",J125,0)</f>
        <v>0</v>
      </c>
      <c r="BF125" s="208">
        <f>IF(N125="snížená",J125,0)</f>
        <v>0</v>
      </c>
      <c r="BG125" s="208">
        <f>IF(N125="zákl. přenesená",J125,0)</f>
        <v>0</v>
      </c>
      <c r="BH125" s="208">
        <f>IF(N125="sníž. přenesená",J125,0)</f>
        <v>0</v>
      </c>
      <c r="BI125" s="208">
        <f>IF(N125="nulová",J125,0)</f>
        <v>0</v>
      </c>
      <c r="BJ125" s="19" t="s">
        <v>79</v>
      </c>
      <c r="BK125" s="208">
        <f>ROUND(I125*H125,2)</f>
        <v>0</v>
      </c>
      <c r="BL125" s="19" t="s">
        <v>77</v>
      </c>
      <c r="BM125" s="207" t="s">
        <v>4311</v>
      </c>
    </row>
    <row r="126" spans="1:47" s="2" customFormat="1" ht="19.5">
      <c r="A126" s="36"/>
      <c r="B126" s="37"/>
      <c r="C126" s="38"/>
      <c r="D126" s="209" t="s">
        <v>308</v>
      </c>
      <c r="E126" s="38"/>
      <c r="F126" s="210" t="s">
        <v>375</v>
      </c>
      <c r="G126" s="38"/>
      <c r="H126" s="38"/>
      <c r="I126" s="119"/>
      <c r="J126" s="38"/>
      <c r="K126" s="38"/>
      <c r="L126" s="41"/>
      <c r="M126" s="211"/>
      <c r="N126" s="212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308</v>
      </c>
      <c r="AU126" s="19" t="s">
        <v>79</v>
      </c>
    </row>
    <row r="127" spans="2:51" s="14" customFormat="1" ht="11.25">
      <c r="B127" s="223"/>
      <c r="C127" s="224"/>
      <c r="D127" s="209" t="s">
        <v>310</v>
      </c>
      <c r="E127" s="225" t="s">
        <v>19</v>
      </c>
      <c r="F127" s="226" t="s">
        <v>4303</v>
      </c>
      <c r="G127" s="224"/>
      <c r="H127" s="227">
        <v>13.6</v>
      </c>
      <c r="I127" s="228"/>
      <c r="J127" s="224"/>
      <c r="K127" s="224"/>
      <c r="L127" s="229"/>
      <c r="M127" s="230"/>
      <c r="N127" s="231"/>
      <c r="O127" s="231"/>
      <c r="P127" s="231"/>
      <c r="Q127" s="231"/>
      <c r="R127" s="231"/>
      <c r="S127" s="231"/>
      <c r="T127" s="232"/>
      <c r="AT127" s="233" t="s">
        <v>310</v>
      </c>
      <c r="AU127" s="233" t="s">
        <v>79</v>
      </c>
      <c r="AV127" s="14" t="s">
        <v>79</v>
      </c>
      <c r="AW127" s="14" t="s">
        <v>32</v>
      </c>
      <c r="AX127" s="14" t="s">
        <v>70</v>
      </c>
      <c r="AY127" s="233" t="s">
        <v>299</v>
      </c>
    </row>
    <row r="128" spans="2:51" s="14" customFormat="1" ht="11.25">
      <c r="B128" s="223"/>
      <c r="C128" s="224"/>
      <c r="D128" s="209" t="s">
        <v>310</v>
      </c>
      <c r="E128" s="225" t="s">
        <v>19</v>
      </c>
      <c r="F128" s="226" t="s">
        <v>4312</v>
      </c>
      <c r="G128" s="224"/>
      <c r="H128" s="227">
        <v>-5.848</v>
      </c>
      <c r="I128" s="228"/>
      <c r="J128" s="224"/>
      <c r="K128" s="224"/>
      <c r="L128" s="229"/>
      <c r="M128" s="230"/>
      <c r="N128" s="231"/>
      <c r="O128" s="231"/>
      <c r="P128" s="231"/>
      <c r="Q128" s="231"/>
      <c r="R128" s="231"/>
      <c r="S128" s="231"/>
      <c r="T128" s="232"/>
      <c r="AT128" s="233" t="s">
        <v>310</v>
      </c>
      <c r="AU128" s="233" t="s">
        <v>79</v>
      </c>
      <c r="AV128" s="14" t="s">
        <v>79</v>
      </c>
      <c r="AW128" s="14" t="s">
        <v>32</v>
      </c>
      <c r="AX128" s="14" t="s">
        <v>70</v>
      </c>
      <c r="AY128" s="233" t="s">
        <v>299</v>
      </c>
    </row>
    <row r="129" spans="2:51" s="15" customFormat="1" ht="11.25">
      <c r="B129" s="234"/>
      <c r="C129" s="235"/>
      <c r="D129" s="209" t="s">
        <v>310</v>
      </c>
      <c r="E129" s="236" t="s">
        <v>19</v>
      </c>
      <c r="F129" s="237" t="s">
        <v>313</v>
      </c>
      <c r="G129" s="235"/>
      <c r="H129" s="238">
        <v>7.752</v>
      </c>
      <c r="I129" s="239"/>
      <c r="J129" s="235"/>
      <c r="K129" s="235"/>
      <c r="L129" s="240"/>
      <c r="M129" s="241"/>
      <c r="N129" s="242"/>
      <c r="O129" s="242"/>
      <c r="P129" s="242"/>
      <c r="Q129" s="242"/>
      <c r="R129" s="242"/>
      <c r="S129" s="242"/>
      <c r="T129" s="243"/>
      <c r="AT129" s="244" t="s">
        <v>310</v>
      </c>
      <c r="AU129" s="244" t="s">
        <v>79</v>
      </c>
      <c r="AV129" s="15" t="s">
        <v>306</v>
      </c>
      <c r="AW129" s="15" t="s">
        <v>32</v>
      </c>
      <c r="AX129" s="15" t="s">
        <v>77</v>
      </c>
      <c r="AY129" s="244" t="s">
        <v>299</v>
      </c>
    </row>
    <row r="130" spans="1:65" s="2" customFormat="1" ht="16.5" customHeight="1">
      <c r="A130" s="36"/>
      <c r="B130" s="37"/>
      <c r="C130" s="196" t="s">
        <v>212</v>
      </c>
      <c r="D130" s="196" t="s">
        <v>301</v>
      </c>
      <c r="E130" s="197" t="s">
        <v>4084</v>
      </c>
      <c r="F130" s="198" t="s">
        <v>4085</v>
      </c>
      <c r="G130" s="199" t="s">
        <v>316</v>
      </c>
      <c r="H130" s="200">
        <v>4.488</v>
      </c>
      <c r="I130" s="201"/>
      <c r="J130" s="202">
        <f>ROUND(I130*H130,2)</f>
        <v>0</v>
      </c>
      <c r="K130" s="198" t="s">
        <v>19</v>
      </c>
      <c r="L130" s="41"/>
      <c r="M130" s="203" t="s">
        <v>19</v>
      </c>
      <c r="N130" s="204" t="s">
        <v>42</v>
      </c>
      <c r="O130" s="66"/>
      <c r="P130" s="205">
        <f>O130*H130</f>
        <v>0</v>
      </c>
      <c r="Q130" s="205">
        <v>0</v>
      </c>
      <c r="R130" s="205">
        <f>Q130*H130</f>
        <v>0</v>
      </c>
      <c r="S130" s="205">
        <v>0</v>
      </c>
      <c r="T130" s="206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7" t="s">
        <v>77</v>
      </c>
      <c r="AT130" s="207" t="s">
        <v>301</v>
      </c>
      <c r="AU130" s="207" t="s">
        <v>79</v>
      </c>
      <c r="AY130" s="19" t="s">
        <v>299</v>
      </c>
      <c r="BE130" s="208">
        <f>IF(N130="základní",J130,0)</f>
        <v>0</v>
      </c>
      <c r="BF130" s="208">
        <f>IF(N130="snížená",J130,0)</f>
        <v>0</v>
      </c>
      <c r="BG130" s="208">
        <f>IF(N130="zákl. přenesená",J130,0)</f>
        <v>0</v>
      </c>
      <c r="BH130" s="208">
        <f>IF(N130="sníž. přenesená",J130,0)</f>
        <v>0</v>
      </c>
      <c r="BI130" s="208">
        <f>IF(N130="nulová",J130,0)</f>
        <v>0</v>
      </c>
      <c r="BJ130" s="19" t="s">
        <v>79</v>
      </c>
      <c r="BK130" s="208">
        <f>ROUND(I130*H130,2)</f>
        <v>0</v>
      </c>
      <c r="BL130" s="19" t="s">
        <v>77</v>
      </c>
      <c r="BM130" s="207" t="s">
        <v>4313</v>
      </c>
    </row>
    <row r="131" spans="1:47" s="2" customFormat="1" ht="11.25">
      <c r="A131" s="36"/>
      <c r="B131" s="37"/>
      <c r="C131" s="38"/>
      <c r="D131" s="209" t="s">
        <v>308</v>
      </c>
      <c r="E131" s="38"/>
      <c r="F131" s="210" t="s">
        <v>4085</v>
      </c>
      <c r="G131" s="38"/>
      <c r="H131" s="38"/>
      <c r="I131" s="119"/>
      <c r="J131" s="38"/>
      <c r="K131" s="38"/>
      <c r="L131" s="41"/>
      <c r="M131" s="211"/>
      <c r="N131" s="212"/>
      <c r="O131" s="66"/>
      <c r="P131" s="66"/>
      <c r="Q131" s="66"/>
      <c r="R131" s="66"/>
      <c r="S131" s="66"/>
      <c r="T131" s="6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308</v>
      </c>
      <c r="AU131" s="19" t="s">
        <v>79</v>
      </c>
    </row>
    <row r="132" spans="2:51" s="14" customFormat="1" ht="11.25">
      <c r="B132" s="223"/>
      <c r="C132" s="224"/>
      <c r="D132" s="209" t="s">
        <v>310</v>
      </c>
      <c r="E132" s="225" t="s">
        <v>19</v>
      </c>
      <c r="F132" s="226" t="s">
        <v>4314</v>
      </c>
      <c r="G132" s="224"/>
      <c r="H132" s="227">
        <v>4.488</v>
      </c>
      <c r="I132" s="228"/>
      <c r="J132" s="224"/>
      <c r="K132" s="224"/>
      <c r="L132" s="229"/>
      <c r="M132" s="230"/>
      <c r="N132" s="231"/>
      <c r="O132" s="231"/>
      <c r="P132" s="231"/>
      <c r="Q132" s="231"/>
      <c r="R132" s="231"/>
      <c r="S132" s="231"/>
      <c r="T132" s="232"/>
      <c r="AT132" s="233" t="s">
        <v>310</v>
      </c>
      <c r="AU132" s="233" t="s">
        <v>79</v>
      </c>
      <c r="AV132" s="14" t="s">
        <v>79</v>
      </c>
      <c r="AW132" s="14" t="s">
        <v>32</v>
      </c>
      <c r="AX132" s="14" t="s">
        <v>70</v>
      </c>
      <c r="AY132" s="233" t="s">
        <v>299</v>
      </c>
    </row>
    <row r="133" spans="2:51" s="15" customFormat="1" ht="11.25">
      <c r="B133" s="234"/>
      <c r="C133" s="235"/>
      <c r="D133" s="209" t="s">
        <v>310</v>
      </c>
      <c r="E133" s="236" t="s">
        <v>19</v>
      </c>
      <c r="F133" s="237" t="s">
        <v>313</v>
      </c>
      <c r="G133" s="235"/>
      <c r="H133" s="238">
        <v>4.488</v>
      </c>
      <c r="I133" s="239"/>
      <c r="J133" s="235"/>
      <c r="K133" s="235"/>
      <c r="L133" s="240"/>
      <c r="M133" s="241"/>
      <c r="N133" s="242"/>
      <c r="O133" s="242"/>
      <c r="P133" s="242"/>
      <c r="Q133" s="242"/>
      <c r="R133" s="242"/>
      <c r="S133" s="242"/>
      <c r="T133" s="243"/>
      <c r="AT133" s="244" t="s">
        <v>310</v>
      </c>
      <c r="AU133" s="244" t="s">
        <v>79</v>
      </c>
      <c r="AV133" s="15" t="s">
        <v>306</v>
      </c>
      <c r="AW133" s="15" t="s">
        <v>32</v>
      </c>
      <c r="AX133" s="15" t="s">
        <v>77</v>
      </c>
      <c r="AY133" s="244" t="s">
        <v>299</v>
      </c>
    </row>
    <row r="134" spans="1:65" s="2" customFormat="1" ht="16.5" customHeight="1">
      <c r="A134" s="36"/>
      <c r="B134" s="37"/>
      <c r="C134" s="246" t="s">
        <v>378</v>
      </c>
      <c r="D134" s="246" t="s">
        <v>458</v>
      </c>
      <c r="E134" s="247" t="s">
        <v>4092</v>
      </c>
      <c r="F134" s="248" t="s">
        <v>4093</v>
      </c>
      <c r="G134" s="249" t="s">
        <v>368</v>
      </c>
      <c r="H134" s="250">
        <v>8.482</v>
      </c>
      <c r="I134" s="251"/>
      <c r="J134" s="252">
        <f>ROUND(I134*H134,2)</f>
        <v>0</v>
      </c>
      <c r="K134" s="248" t="s">
        <v>19</v>
      </c>
      <c r="L134" s="253"/>
      <c r="M134" s="254" t="s">
        <v>19</v>
      </c>
      <c r="N134" s="255" t="s">
        <v>42</v>
      </c>
      <c r="O134" s="66"/>
      <c r="P134" s="205">
        <f>O134*H134</f>
        <v>0</v>
      </c>
      <c r="Q134" s="205">
        <v>0</v>
      </c>
      <c r="R134" s="205">
        <f>Q134*H134</f>
        <v>0</v>
      </c>
      <c r="S134" s="205">
        <v>0</v>
      </c>
      <c r="T134" s="206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7" t="s">
        <v>79</v>
      </c>
      <c r="AT134" s="207" t="s">
        <v>458</v>
      </c>
      <c r="AU134" s="207" t="s">
        <v>79</v>
      </c>
      <c r="AY134" s="19" t="s">
        <v>299</v>
      </c>
      <c r="BE134" s="208">
        <f>IF(N134="základní",J134,0)</f>
        <v>0</v>
      </c>
      <c r="BF134" s="208">
        <f>IF(N134="snížená",J134,0)</f>
        <v>0</v>
      </c>
      <c r="BG134" s="208">
        <f>IF(N134="zákl. přenesená",J134,0)</f>
        <v>0</v>
      </c>
      <c r="BH134" s="208">
        <f>IF(N134="sníž. přenesená",J134,0)</f>
        <v>0</v>
      </c>
      <c r="BI134" s="208">
        <f>IF(N134="nulová",J134,0)</f>
        <v>0</v>
      </c>
      <c r="BJ134" s="19" t="s">
        <v>79</v>
      </c>
      <c r="BK134" s="208">
        <f>ROUND(I134*H134,2)</f>
        <v>0</v>
      </c>
      <c r="BL134" s="19" t="s">
        <v>77</v>
      </c>
      <c r="BM134" s="207" t="s">
        <v>4315</v>
      </c>
    </row>
    <row r="135" spans="1:47" s="2" customFormat="1" ht="11.25">
      <c r="A135" s="36"/>
      <c r="B135" s="37"/>
      <c r="C135" s="38"/>
      <c r="D135" s="209" t="s">
        <v>308</v>
      </c>
      <c r="E135" s="38"/>
      <c r="F135" s="210" t="s">
        <v>4093</v>
      </c>
      <c r="G135" s="38"/>
      <c r="H135" s="38"/>
      <c r="I135" s="119"/>
      <c r="J135" s="38"/>
      <c r="K135" s="38"/>
      <c r="L135" s="41"/>
      <c r="M135" s="211"/>
      <c r="N135" s="212"/>
      <c r="O135" s="66"/>
      <c r="P135" s="66"/>
      <c r="Q135" s="66"/>
      <c r="R135" s="66"/>
      <c r="S135" s="66"/>
      <c r="T135" s="67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308</v>
      </c>
      <c r="AU135" s="19" t="s">
        <v>79</v>
      </c>
    </row>
    <row r="136" spans="2:51" s="14" customFormat="1" ht="11.25">
      <c r="B136" s="223"/>
      <c r="C136" s="224"/>
      <c r="D136" s="209" t="s">
        <v>310</v>
      </c>
      <c r="E136" s="225" t="s">
        <v>19</v>
      </c>
      <c r="F136" s="226" t="s">
        <v>4316</v>
      </c>
      <c r="G136" s="224"/>
      <c r="H136" s="227">
        <v>8.482</v>
      </c>
      <c r="I136" s="228"/>
      <c r="J136" s="224"/>
      <c r="K136" s="224"/>
      <c r="L136" s="229"/>
      <c r="M136" s="230"/>
      <c r="N136" s="231"/>
      <c r="O136" s="231"/>
      <c r="P136" s="231"/>
      <c r="Q136" s="231"/>
      <c r="R136" s="231"/>
      <c r="S136" s="231"/>
      <c r="T136" s="232"/>
      <c r="AT136" s="233" t="s">
        <v>310</v>
      </c>
      <c r="AU136" s="233" t="s">
        <v>79</v>
      </c>
      <c r="AV136" s="14" t="s">
        <v>79</v>
      </c>
      <c r="AW136" s="14" t="s">
        <v>32</v>
      </c>
      <c r="AX136" s="14" t="s">
        <v>70</v>
      </c>
      <c r="AY136" s="233" t="s">
        <v>299</v>
      </c>
    </row>
    <row r="137" spans="2:51" s="15" customFormat="1" ht="11.25">
      <c r="B137" s="234"/>
      <c r="C137" s="235"/>
      <c r="D137" s="209" t="s">
        <v>310</v>
      </c>
      <c r="E137" s="236" t="s">
        <v>19</v>
      </c>
      <c r="F137" s="237" t="s">
        <v>313</v>
      </c>
      <c r="G137" s="235"/>
      <c r="H137" s="238">
        <v>8.482</v>
      </c>
      <c r="I137" s="239"/>
      <c r="J137" s="235"/>
      <c r="K137" s="235"/>
      <c r="L137" s="240"/>
      <c r="M137" s="241"/>
      <c r="N137" s="242"/>
      <c r="O137" s="242"/>
      <c r="P137" s="242"/>
      <c r="Q137" s="242"/>
      <c r="R137" s="242"/>
      <c r="S137" s="242"/>
      <c r="T137" s="243"/>
      <c r="AT137" s="244" t="s">
        <v>310</v>
      </c>
      <c r="AU137" s="244" t="s">
        <v>79</v>
      </c>
      <c r="AV137" s="15" t="s">
        <v>306</v>
      </c>
      <c r="AW137" s="15" t="s">
        <v>32</v>
      </c>
      <c r="AX137" s="15" t="s">
        <v>77</v>
      </c>
      <c r="AY137" s="244" t="s">
        <v>299</v>
      </c>
    </row>
    <row r="138" spans="1:65" s="2" customFormat="1" ht="16.5" customHeight="1">
      <c r="A138" s="36"/>
      <c r="B138" s="37"/>
      <c r="C138" s="246" t="s">
        <v>385</v>
      </c>
      <c r="D138" s="246" t="s">
        <v>458</v>
      </c>
      <c r="E138" s="247" t="s">
        <v>4105</v>
      </c>
      <c r="F138" s="248" t="s">
        <v>4106</v>
      </c>
      <c r="G138" s="249" t="s">
        <v>553</v>
      </c>
      <c r="H138" s="250">
        <v>21.25</v>
      </c>
      <c r="I138" s="251"/>
      <c r="J138" s="252">
        <f>ROUND(I138*H138,2)</f>
        <v>0</v>
      </c>
      <c r="K138" s="248" t="s">
        <v>19</v>
      </c>
      <c r="L138" s="253"/>
      <c r="M138" s="254" t="s">
        <v>19</v>
      </c>
      <c r="N138" s="255" t="s">
        <v>42</v>
      </c>
      <c r="O138" s="66"/>
      <c r="P138" s="205">
        <f>O138*H138</f>
        <v>0</v>
      </c>
      <c r="Q138" s="205">
        <v>0.00032</v>
      </c>
      <c r="R138" s="205">
        <f>Q138*H138</f>
        <v>0.0068000000000000005</v>
      </c>
      <c r="S138" s="205">
        <v>0</v>
      </c>
      <c r="T138" s="206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07" t="s">
        <v>360</v>
      </c>
      <c r="AT138" s="207" t="s">
        <v>458</v>
      </c>
      <c r="AU138" s="207" t="s">
        <v>79</v>
      </c>
      <c r="AY138" s="19" t="s">
        <v>299</v>
      </c>
      <c r="BE138" s="208">
        <f>IF(N138="základní",J138,0)</f>
        <v>0</v>
      </c>
      <c r="BF138" s="208">
        <f>IF(N138="snížená",J138,0)</f>
        <v>0</v>
      </c>
      <c r="BG138" s="208">
        <f>IF(N138="zákl. přenesená",J138,0)</f>
        <v>0</v>
      </c>
      <c r="BH138" s="208">
        <f>IF(N138="sníž. přenesená",J138,0)</f>
        <v>0</v>
      </c>
      <c r="BI138" s="208">
        <f>IF(N138="nulová",J138,0)</f>
        <v>0</v>
      </c>
      <c r="BJ138" s="19" t="s">
        <v>79</v>
      </c>
      <c r="BK138" s="208">
        <f>ROUND(I138*H138,2)</f>
        <v>0</v>
      </c>
      <c r="BL138" s="19" t="s">
        <v>306</v>
      </c>
      <c r="BM138" s="207" t="s">
        <v>4317</v>
      </c>
    </row>
    <row r="139" spans="1:47" s="2" customFormat="1" ht="11.25">
      <c r="A139" s="36"/>
      <c r="B139" s="37"/>
      <c r="C139" s="38"/>
      <c r="D139" s="209" t="s">
        <v>308</v>
      </c>
      <c r="E139" s="38"/>
      <c r="F139" s="210" t="s">
        <v>4106</v>
      </c>
      <c r="G139" s="38"/>
      <c r="H139" s="38"/>
      <c r="I139" s="119"/>
      <c r="J139" s="38"/>
      <c r="K139" s="38"/>
      <c r="L139" s="41"/>
      <c r="M139" s="211"/>
      <c r="N139" s="212"/>
      <c r="O139" s="66"/>
      <c r="P139" s="66"/>
      <c r="Q139" s="66"/>
      <c r="R139" s="66"/>
      <c r="S139" s="66"/>
      <c r="T139" s="67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308</v>
      </c>
      <c r="AU139" s="19" t="s">
        <v>79</v>
      </c>
    </row>
    <row r="140" spans="2:51" s="14" customFormat="1" ht="11.25">
      <c r="B140" s="223"/>
      <c r="C140" s="224"/>
      <c r="D140" s="209" t="s">
        <v>310</v>
      </c>
      <c r="E140" s="225" t="s">
        <v>19</v>
      </c>
      <c r="F140" s="226" t="s">
        <v>4318</v>
      </c>
      <c r="G140" s="224"/>
      <c r="H140" s="227">
        <v>21.25</v>
      </c>
      <c r="I140" s="228"/>
      <c r="J140" s="224"/>
      <c r="K140" s="224"/>
      <c r="L140" s="229"/>
      <c r="M140" s="230"/>
      <c r="N140" s="231"/>
      <c r="O140" s="231"/>
      <c r="P140" s="231"/>
      <c r="Q140" s="231"/>
      <c r="R140" s="231"/>
      <c r="S140" s="231"/>
      <c r="T140" s="232"/>
      <c r="AT140" s="233" t="s">
        <v>310</v>
      </c>
      <c r="AU140" s="233" t="s">
        <v>79</v>
      </c>
      <c r="AV140" s="14" t="s">
        <v>79</v>
      </c>
      <c r="AW140" s="14" t="s">
        <v>32</v>
      </c>
      <c r="AX140" s="14" t="s">
        <v>70</v>
      </c>
      <c r="AY140" s="233" t="s">
        <v>299</v>
      </c>
    </row>
    <row r="141" spans="2:51" s="15" customFormat="1" ht="11.25">
      <c r="B141" s="234"/>
      <c r="C141" s="235"/>
      <c r="D141" s="209" t="s">
        <v>310</v>
      </c>
      <c r="E141" s="236" t="s">
        <v>19</v>
      </c>
      <c r="F141" s="237" t="s">
        <v>313</v>
      </c>
      <c r="G141" s="235"/>
      <c r="H141" s="238">
        <v>21.25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AT141" s="244" t="s">
        <v>310</v>
      </c>
      <c r="AU141" s="244" t="s">
        <v>79</v>
      </c>
      <c r="AV141" s="15" t="s">
        <v>306</v>
      </c>
      <c r="AW141" s="15" t="s">
        <v>32</v>
      </c>
      <c r="AX141" s="15" t="s">
        <v>77</v>
      </c>
      <c r="AY141" s="244" t="s">
        <v>299</v>
      </c>
    </row>
    <row r="142" spans="1:65" s="2" customFormat="1" ht="16.5" customHeight="1">
      <c r="A142" s="36"/>
      <c r="B142" s="37"/>
      <c r="C142" s="246" t="s">
        <v>391</v>
      </c>
      <c r="D142" s="246" t="s">
        <v>458</v>
      </c>
      <c r="E142" s="247" t="s">
        <v>4109</v>
      </c>
      <c r="F142" s="248" t="s">
        <v>4110</v>
      </c>
      <c r="G142" s="249" t="s">
        <v>553</v>
      </c>
      <c r="H142" s="250">
        <v>17.51</v>
      </c>
      <c r="I142" s="251"/>
      <c r="J142" s="252">
        <f>ROUND(I142*H142,2)</f>
        <v>0</v>
      </c>
      <c r="K142" s="248" t="s">
        <v>19</v>
      </c>
      <c r="L142" s="253"/>
      <c r="M142" s="254" t="s">
        <v>19</v>
      </c>
      <c r="N142" s="255" t="s">
        <v>42</v>
      </c>
      <c r="O142" s="66"/>
      <c r="P142" s="205">
        <f>O142*H142</f>
        <v>0</v>
      </c>
      <c r="Q142" s="205">
        <v>0.0001</v>
      </c>
      <c r="R142" s="205">
        <f>Q142*H142</f>
        <v>0.0017510000000000002</v>
      </c>
      <c r="S142" s="205">
        <v>0</v>
      </c>
      <c r="T142" s="206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7" t="s">
        <v>360</v>
      </c>
      <c r="AT142" s="207" t="s">
        <v>458</v>
      </c>
      <c r="AU142" s="207" t="s">
        <v>79</v>
      </c>
      <c r="AY142" s="19" t="s">
        <v>299</v>
      </c>
      <c r="BE142" s="208">
        <f>IF(N142="základní",J142,0)</f>
        <v>0</v>
      </c>
      <c r="BF142" s="208">
        <f>IF(N142="snížená",J142,0)</f>
        <v>0</v>
      </c>
      <c r="BG142" s="208">
        <f>IF(N142="zákl. přenesená",J142,0)</f>
        <v>0</v>
      </c>
      <c r="BH142" s="208">
        <f>IF(N142="sníž. přenesená",J142,0)</f>
        <v>0</v>
      </c>
      <c r="BI142" s="208">
        <f>IF(N142="nulová",J142,0)</f>
        <v>0</v>
      </c>
      <c r="BJ142" s="19" t="s">
        <v>79</v>
      </c>
      <c r="BK142" s="208">
        <f>ROUND(I142*H142,2)</f>
        <v>0</v>
      </c>
      <c r="BL142" s="19" t="s">
        <v>306</v>
      </c>
      <c r="BM142" s="207" t="s">
        <v>4319</v>
      </c>
    </row>
    <row r="143" spans="1:47" s="2" customFormat="1" ht="11.25">
      <c r="A143" s="36"/>
      <c r="B143" s="37"/>
      <c r="C143" s="38"/>
      <c r="D143" s="209" t="s">
        <v>308</v>
      </c>
      <c r="E143" s="38"/>
      <c r="F143" s="210" t="s">
        <v>4110</v>
      </c>
      <c r="G143" s="38"/>
      <c r="H143" s="38"/>
      <c r="I143" s="119"/>
      <c r="J143" s="38"/>
      <c r="K143" s="38"/>
      <c r="L143" s="41"/>
      <c r="M143" s="211"/>
      <c r="N143" s="212"/>
      <c r="O143" s="66"/>
      <c r="P143" s="66"/>
      <c r="Q143" s="66"/>
      <c r="R143" s="66"/>
      <c r="S143" s="66"/>
      <c r="T143" s="67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9" t="s">
        <v>308</v>
      </c>
      <c r="AU143" s="19" t="s">
        <v>79</v>
      </c>
    </row>
    <row r="144" spans="2:51" s="14" customFormat="1" ht="11.25">
      <c r="B144" s="223"/>
      <c r="C144" s="224"/>
      <c r="D144" s="209" t="s">
        <v>310</v>
      </c>
      <c r="E144" s="225" t="s">
        <v>19</v>
      </c>
      <c r="F144" s="226" t="s">
        <v>4320</v>
      </c>
      <c r="G144" s="224"/>
      <c r="H144" s="227">
        <v>17.51</v>
      </c>
      <c r="I144" s="228"/>
      <c r="J144" s="224"/>
      <c r="K144" s="224"/>
      <c r="L144" s="229"/>
      <c r="M144" s="230"/>
      <c r="N144" s="231"/>
      <c r="O144" s="231"/>
      <c r="P144" s="231"/>
      <c r="Q144" s="231"/>
      <c r="R144" s="231"/>
      <c r="S144" s="231"/>
      <c r="T144" s="232"/>
      <c r="AT144" s="233" t="s">
        <v>310</v>
      </c>
      <c r="AU144" s="233" t="s">
        <v>79</v>
      </c>
      <c r="AV144" s="14" t="s">
        <v>79</v>
      </c>
      <c r="AW144" s="14" t="s">
        <v>32</v>
      </c>
      <c r="AX144" s="14" t="s">
        <v>70</v>
      </c>
      <c r="AY144" s="233" t="s">
        <v>299</v>
      </c>
    </row>
    <row r="145" spans="2:51" s="15" customFormat="1" ht="11.25">
      <c r="B145" s="234"/>
      <c r="C145" s="235"/>
      <c r="D145" s="209" t="s">
        <v>310</v>
      </c>
      <c r="E145" s="236" t="s">
        <v>19</v>
      </c>
      <c r="F145" s="237" t="s">
        <v>313</v>
      </c>
      <c r="G145" s="235"/>
      <c r="H145" s="238">
        <v>17.51</v>
      </c>
      <c r="I145" s="239"/>
      <c r="J145" s="235"/>
      <c r="K145" s="235"/>
      <c r="L145" s="240"/>
      <c r="M145" s="241"/>
      <c r="N145" s="242"/>
      <c r="O145" s="242"/>
      <c r="P145" s="242"/>
      <c r="Q145" s="242"/>
      <c r="R145" s="242"/>
      <c r="S145" s="242"/>
      <c r="T145" s="243"/>
      <c r="AT145" s="244" t="s">
        <v>310</v>
      </c>
      <c r="AU145" s="244" t="s">
        <v>79</v>
      </c>
      <c r="AV145" s="15" t="s">
        <v>306</v>
      </c>
      <c r="AW145" s="15" t="s">
        <v>32</v>
      </c>
      <c r="AX145" s="15" t="s">
        <v>77</v>
      </c>
      <c r="AY145" s="244" t="s">
        <v>299</v>
      </c>
    </row>
    <row r="146" spans="2:63" s="12" customFormat="1" ht="22.9" customHeight="1">
      <c r="B146" s="180"/>
      <c r="C146" s="181"/>
      <c r="D146" s="182" t="s">
        <v>69</v>
      </c>
      <c r="E146" s="194" t="s">
        <v>306</v>
      </c>
      <c r="F146" s="194" t="s">
        <v>4127</v>
      </c>
      <c r="G146" s="181"/>
      <c r="H146" s="181"/>
      <c r="I146" s="184"/>
      <c r="J146" s="195">
        <f>BK146</f>
        <v>0</v>
      </c>
      <c r="K146" s="181"/>
      <c r="L146" s="186"/>
      <c r="M146" s="187"/>
      <c r="N146" s="188"/>
      <c r="O146" s="188"/>
      <c r="P146" s="189">
        <f>SUM(P147:P150)</f>
        <v>0</v>
      </c>
      <c r="Q146" s="188"/>
      <c r="R146" s="189">
        <f>SUM(R147:R150)</f>
        <v>2.5714472</v>
      </c>
      <c r="S146" s="188"/>
      <c r="T146" s="190">
        <f>SUM(T147:T150)</f>
        <v>0</v>
      </c>
      <c r="AR146" s="191" t="s">
        <v>77</v>
      </c>
      <c r="AT146" s="192" t="s">
        <v>69</v>
      </c>
      <c r="AU146" s="192" t="s">
        <v>77</v>
      </c>
      <c r="AY146" s="191" t="s">
        <v>299</v>
      </c>
      <c r="BK146" s="193">
        <f>SUM(BK147:BK150)</f>
        <v>0</v>
      </c>
    </row>
    <row r="147" spans="1:65" s="2" customFormat="1" ht="16.5" customHeight="1">
      <c r="A147" s="36"/>
      <c r="B147" s="37"/>
      <c r="C147" s="196" t="s">
        <v>396</v>
      </c>
      <c r="D147" s="196" t="s">
        <v>301</v>
      </c>
      <c r="E147" s="197" t="s">
        <v>4135</v>
      </c>
      <c r="F147" s="198" t="s">
        <v>4136</v>
      </c>
      <c r="G147" s="199" t="s">
        <v>316</v>
      </c>
      <c r="H147" s="200">
        <v>1.36</v>
      </c>
      <c r="I147" s="201"/>
      <c r="J147" s="202">
        <f>ROUND(I147*H147,2)</f>
        <v>0</v>
      </c>
      <c r="K147" s="198" t="s">
        <v>305</v>
      </c>
      <c r="L147" s="41"/>
      <c r="M147" s="203" t="s">
        <v>19</v>
      </c>
      <c r="N147" s="204" t="s">
        <v>42</v>
      </c>
      <c r="O147" s="66"/>
      <c r="P147" s="205">
        <f>O147*H147</f>
        <v>0</v>
      </c>
      <c r="Q147" s="205">
        <v>1.89077</v>
      </c>
      <c r="R147" s="205">
        <f>Q147*H147</f>
        <v>2.5714472</v>
      </c>
      <c r="S147" s="205">
        <v>0</v>
      </c>
      <c r="T147" s="206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7" t="s">
        <v>77</v>
      </c>
      <c r="AT147" s="207" t="s">
        <v>301</v>
      </c>
      <c r="AU147" s="207" t="s">
        <v>79</v>
      </c>
      <c r="AY147" s="19" t="s">
        <v>299</v>
      </c>
      <c r="BE147" s="208">
        <f>IF(N147="základní",J147,0)</f>
        <v>0</v>
      </c>
      <c r="BF147" s="208">
        <f>IF(N147="snížená",J147,0)</f>
        <v>0</v>
      </c>
      <c r="BG147" s="208">
        <f>IF(N147="zákl. přenesená",J147,0)</f>
        <v>0</v>
      </c>
      <c r="BH147" s="208">
        <f>IF(N147="sníž. přenesená",J147,0)</f>
        <v>0</v>
      </c>
      <c r="BI147" s="208">
        <f>IF(N147="nulová",J147,0)</f>
        <v>0</v>
      </c>
      <c r="BJ147" s="19" t="s">
        <v>79</v>
      </c>
      <c r="BK147" s="208">
        <f>ROUND(I147*H147,2)</f>
        <v>0</v>
      </c>
      <c r="BL147" s="19" t="s">
        <v>77</v>
      </c>
      <c r="BM147" s="207" t="s">
        <v>4321</v>
      </c>
    </row>
    <row r="148" spans="1:47" s="2" customFormat="1" ht="11.25">
      <c r="A148" s="36"/>
      <c r="B148" s="37"/>
      <c r="C148" s="38"/>
      <c r="D148" s="209" t="s">
        <v>308</v>
      </c>
      <c r="E148" s="38"/>
      <c r="F148" s="210" t="s">
        <v>4138</v>
      </c>
      <c r="G148" s="38"/>
      <c r="H148" s="38"/>
      <c r="I148" s="119"/>
      <c r="J148" s="38"/>
      <c r="K148" s="38"/>
      <c r="L148" s="41"/>
      <c r="M148" s="211"/>
      <c r="N148" s="212"/>
      <c r="O148" s="66"/>
      <c r="P148" s="66"/>
      <c r="Q148" s="66"/>
      <c r="R148" s="66"/>
      <c r="S148" s="66"/>
      <c r="T148" s="67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308</v>
      </c>
      <c r="AU148" s="19" t="s">
        <v>79</v>
      </c>
    </row>
    <row r="149" spans="2:51" s="14" customFormat="1" ht="11.25">
      <c r="B149" s="223"/>
      <c r="C149" s="224"/>
      <c r="D149" s="209" t="s">
        <v>310</v>
      </c>
      <c r="E149" s="225" t="s">
        <v>19</v>
      </c>
      <c r="F149" s="226" t="s">
        <v>4322</v>
      </c>
      <c r="G149" s="224"/>
      <c r="H149" s="227">
        <v>1.36</v>
      </c>
      <c r="I149" s="228"/>
      <c r="J149" s="224"/>
      <c r="K149" s="224"/>
      <c r="L149" s="229"/>
      <c r="M149" s="230"/>
      <c r="N149" s="231"/>
      <c r="O149" s="231"/>
      <c r="P149" s="231"/>
      <c r="Q149" s="231"/>
      <c r="R149" s="231"/>
      <c r="S149" s="231"/>
      <c r="T149" s="232"/>
      <c r="AT149" s="233" t="s">
        <v>310</v>
      </c>
      <c r="AU149" s="233" t="s">
        <v>79</v>
      </c>
      <c r="AV149" s="14" t="s">
        <v>79</v>
      </c>
      <c r="AW149" s="14" t="s">
        <v>32</v>
      </c>
      <c r="AX149" s="14" t="s">
        <v>70</v>
      </c>
      <c r="AY149" s="233" t="s">
        <v>299</v>
      </c>
    </row>
    <row r="150" spans="2:51" s="15" customFormat="1" ht="11.25">
      <c r="B150" s="234"/>
      <c r="C150" s="235"/>
      <c r="D150" s="209" t="s">
        <v>310</v>
      </c>
      <c r="E150" s="236" t="s">
        <v>19</v>
      </c>
      <c r="F150" s="237" t="s">
        <v>313</v>
      </c>
      <c r="G150" s="235"/>
      <c r="H150" s="238">
        <v>1.36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AT150" s="244" t="s">
        <v>310</v>
      </c>
      <c r="AU150" s="244" t="s">
        <v>79</v>
      </c>
      <c r="AV150" s="15" t="s">
        <v>306</v>
      </c>
      <c r="AW150" s="15" t="s">
        <v>32</v>
      </c>
      <c r="AX150" s="15" t="s">
        <v>77</v>
      </c>
      <c r="AY150" s="244" t="s">
        <v>299</v>
      </c>
    </row>
    <row r="151" spans="2:63" s="12" customFormat="1" ht="22.9" customHeight="1">
      <c r="B151" s="180"/>
      <c r="C151" s="181"/>
      <c r="D151" s="182" t="s">
        <v>69</v>
      </c>
      <c r="E151" s="194" t="s">
        <v>360</v>
      </c>
      <c r="F151" s="194" t="s">
        <v>4167</v>
      </c>
      <c r="G151" s="181"/>
      <c r="H151" s="181"/>
      <c r="I151" s="184"/>
      <c r="J151" s="195">
        <f>BK151</f>
        <v>0</v>
      </c>
      <c r="K151" s="181"/>
      <c r="L151" s="186"/>
      <c r="M151" s="187"/>
      <c r="N151" s="188"/>
      <c r="O151" s="188"/>
      <c r="P151" s="189">
        <f>SUM(P152:P189)</f>
        <v>0</v>
      </c>
      <c r="Q151" s="188"/>
      <c r="R151" s="189">
        <f>SUM(R152:R189)</f>
        <v>0.05348495</v>
      </c>
      <c r="S151" s="188"/>
      <c r="T151" s="190">
        <f>SUM(T152:T189)</f>
        <v>0</v>
      </c>
      <c r="AR151" s="191" t="s">
        <v>77</v>
      </c>
      <c r="AT151" s="192" t="s">
        <v>69</v>
      </c>
      <c r="AU151" s="192" t="s">
        <v>77</v>
      </c>
      <c r="AY151" s="191" t="s">
        <v>299</v>
      </c>
      <c r="BK151" s="193">
        <f>SUM(BK152:BK189)</f>
        <v>0</v>
      </c>
    </row>
    <row r="152" spans="1:65" s="2" customFormat="1" ht="16.5" customHeight="1">
      <c r="A152" s="36"/>
      <c r="B152" s="37"/>
      <c r="C152" s="196" t="s">
        <v>8</v>
      </c>
      <c r="D152" s="196" t="s">
        <v>301</v>
      </c>
      <c r="E152" s="197" t="s">
        <v>4168</v>
      </c>
      <c r="F152" s="198" t="s">
        <v>4169</v>
      </c>
      <c r="G152" s="199" t="s">
        <v>553</v>
      </c>
      <c r="H152" s="200">
        <v>17</v>
      </c>
      <c r="I152" s="201"/>
      <c r="J152" s="202">
        <f>ROUND(I152*H152,2)</f>
        <v>0</v>
      </c>
      <c r="K152" s="198" t="s">
        <v>19</v>
      </c>
      <c r="L152" s="41"/>
      <c r="M152" s="203" t="s">
        <v>19</v>
      </c>
      <c r="N152" s="204" t="s">
        <v>42</v>
      </c>
      <c r="O152" s="66"/>
      <c r="P152" s="205">
        <f>O152*H152</f>
        <v>0</v>
      </c>
      <c r="Q152" s="205">
        <v>0</v>
      </c>
      <c r="R152" s="205">
        <f>Q152*H152</f>
        <v>0</v>
      </c>
      <c r="S152" s="205">
        <v>0</v>
      </c>
      <c r="T152" s="206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7" t="s">
        <v>306</v>
      </c>
      <c r="AT152" s="207" t="s">
        <v>301</v>
      </c>
      <c r="AU152" s="207" t="s">
        <v>79</v>
      </c>
      <c r="AY152" s="19" t="s">
        <v>299</v>
      </c>
      <c r="BE152" s="208">
        <f>IF(N152="základní",J152,0)</f>
        <v>0</v>
      </c>
      <c r="BF152" s="208">
        <f>IF(N152="snížená",J152,0)</f>
        <v>0</v>
      </c>
      <c r="BG152" s="208">
        <f>IF(N152="zákl. přenesená",J152,0)</f>
        <v>0</v>
      </c>
      <c r="BH152" s="208">
        <f>IF(N152="sníž. přenesená",J152,0)</f>
        <v>0</v>
      </c>
      <c r="BI152" s="208">
        <f>IF(N152="nulová",J152,0)</f>
        <v>0</v>
      </c>
      <c r="BJ152" s="19" t="s">
        <v>79</v>
      </c>
      <c r="BK152" s="208">
        <f>ROUND(I152*H152,2)</f>
        <v>0</v>
      </c>
      <c r="BL152" s="19" t="s">
        <v>306</v>
      </c>
      <c r="BM152" s="207" t="s">
        <v>4323</v>
      </c>
    </row>
    <row r="153" spans="1:47" s="2" customFormat="1" ht="11.25">
      <c r="A153" s="36"/>
      <c r="B153" s="37"/>
      <c r="C153" s="38"/>
      <c r="D153" s="209" t="s">
        <v>308</v>
      </c>
      <c r="E153" s="38"/>
      <c r="F153" s="210" t="s">
        <v>4169</v>
      </c>
      <c r="G153" s="38"/>
      <c r="H153" s="38"/>
      <c r="I153" s="119"/>
      <c r="J153" s="38"/>
      <c r="K153" s="38"/>
      <c r="L153" s="41"/>
      <c r="M153" s="211"/>
      <c r="N153" s="212"/>
      <c r="O153" s="66"/>
      <c r="P153" s="66"/>
      <c r="Q153" s="66"/>
      <c r="R153" s="66"/>
      <c r="S153" s="66"/>
      <c r="T153" s="67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9" t="s">
        <v>308</v>
      </c>
      <c r="AU153" s="19" t="s">
        <v>79</v>
      </c>
    </row>
    <row r="154" spans="2:51" s="14" customFormat="1" ht="11.25">
      <c r="B154" s="223"/>
      <c r="C154" s="224"/>
      <c r="D154" s="209" t="s">
        <v>310</v>
      </c>
      <c r="E154" s="225" t="s">
        <v>19</v>
      </c>
      <c r="F154" s="226" t="s">
        <v>4324</v>
      </c>
      <c r="G154" s="224"/>
      <c r="H154" s="227">
        <v>17</v>
      </c>
      <c r="I154" s="228"/>
      <c r="J154" s="224"/>
      <c r="K154" s="224"/>
      <c r="L154" s="229"/>
      <c r="M154" s="230"/>
      <c r="N154" s="231"/>
      <c r="O154" s="231"/>
      <c r="P154" s="231"/>
      <c r="Q154" s="231"/>
      <c r="R154" s="231"/>
      <c r="S154" s="231"/>
      <c r="T154" s="232"/>
      <c r="AT154" s="233" t="s">
        <v>310</v>
      </c>
      <c r="AU154" s="233" t="s">
        <v>79</v>
      </c>
      <c r="AV154" s="14" t="s">
        <v>79</v>
      </c>
      <c r="AW154" s="14" t="s">
        <v>32</v>
      </c>
      <c r="AX154" s="14" t="s">
        <v>70</v>
      </c>
      <c r="AY154" s="233" t="s">
        <v>299</v>
      </c>
    </row>
    <row r="155" spans="2:51" s="15" customFormat="1" ht="11.25">
      <c r="B155" s="234"/>
      <c r="C155" s="235"/>
      <c r="D155" s="209" t="s">
        <v>310</v>
      </c>
      <c r="E155" s="236" t="s">
        <v>19</v>
      </c>
      <c r="F155" s="237" t="s">
        <v>313</v>
      </c>
      <c r="G155" s="235"/>
      <c r="H155" s="238">
        <v>17</v>
      </c>
      <c r="I155" s="239"/>
      <c r="J155" s="235"/>
      <c r="K155" s="235"/>
      <c r="L155" s="240"/>
      <c r="M155" s="241"/>
      <c r="N155" s="242"/>
      <c r="O155" s="242"/>
      <c r="P155" s="242"/>
      <c r="Q155" s="242"/>
      <c r="R155" s="242"/>
      <c r="S155" s="242"/>
      <c r="T155" s="243"/>
      <c r="AT155" s="244" t="s">
        <v>310</v>
      </c>
      <c r="AU155" s="244" t="s">
        <v>79</v>
      </c>
      <c r="AV155" s="15" t="s">
        <v>306</v>
      </c>
      <c r="AW155" s="15" t="s">
        <v>32</v>
      </c>
      <c r="AX155" s="15" t="s">
        <v>77</v>
      </c>
      <c r="AY155" s="244" t="s">
        <v>299</v>
      </c>
    </row>
    <row r="156" spans="1:65" s="2" customFormat="1" ht="16.5" customHeight="1">
      <c r="A156" s="36"/>
      <c r="B156" s="37"/>
      <c r="C156" s="246" t="s">
        <v>406</v>
      </c>
      <c r="D156" s="246" t="s">
        <v>458</v>
      </c>
      <c r="E156" s="247" t="s">
        <v>4325</v>
      </c>
      <c r="F156" s="248" t="s">
        <v>4326</v>
      </c>
      <c r="G156" s="249" t="s">
        <v>553</v>
      </c>
      <c r="H156" s="250">
        <v>17.255</v>
      </c>
      <c r="I156" s="251"/>
      <c r="J156" s="252">
        <f>ROUND(I156*H156,2)</f>
        <v>0</v>
      </c>
      <c r="K156" s="248" t="s">
        <v>19</v>
      </c>
      <c r="L156" s="253"/>
      <c r="M156" s="254" t="s">
        <v>19</v>
      </c>
      <c r="N156" s="255" t="s">
        <v>42</v>
      </c>
      <c r="O156" s="66"/>
      <c r="P156" s="205">
        <f>O156*H156</f>
        <v>0</v>
      </c>
      <c r="Q156" s="205">
        <v>0.00049</v>
      </c>
      <c r="R156" s="205">
        <f>Q156*H156</f>
        <v>0.00845495</v>
      </c>
      <c r="S156" s="205">
        <v>0</v>
      </c>
      <c r="T156" s="206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7" t="s">
        <v>360</v>
      </c>
      <c r="AT156" s="207" t="s">
        <v>458</v>
      </c>
      <c r="AU156" s="207" t="s">
        <v>79</v>
      </c>
      <c r="AY156" s="19" t="s">
        <v>299</v>
      </c>
      <c r="BE156" s="208">
        <f>IF(N156="základní",J156,0)</f>
        <v>0</v>
      </c>
      <c r="BF156" s="208">
        <f>IF(N156="snížená",J156,0)</f>
        <v>0</v>
      </c>
      <c r="BG156" s="208">
        <f>IF(N156="zákl. přenesená",J156,0)</f>
        <v>0</v>
      </c>
      <c r="BH156" s="208">
        <f>IF(N156="sníž. přenesená",J156,0)</f>
        <v>0</v>
      </c>
      <c r="BI156" s="208">
        <f>IF(N156="nulová",J156,0)</f>
        <v>0</v>
      </c>
      <c r="BJ156" s="19" t="s">
        <v>79</v>
      </c>
      <c r="BK156" s="208">
        <f>ROUND(I156*H156,2)</f>
        <v>0</v>
      </c>
      <c r="BL156" s="19" t="s">
        <v>306</v>
      </c>
      <c r="BM156" s="207" t="s">
        <v>4327</v>
      </c>
    </row>
    <row r="157" spans="1:47" s="2" customFormat="1" ht="11.25">
      <c r="A157" s="36"/>
      <c r="B157" s="37"/>
      <c r="C157" s="38"/>
      <c r="D157" s="209" t="s">
        <v>308</v>
      </c>
      <c r="E157" s="38"/>
      <c r="F157" s="210" t="s">
        <v>4326</v>
      </c>
      <c r="G157" s="38"/>
      <c r="H157" s="38"/>
      <c r="I157" s="119"/>
      <c r="J157" s="38"/>
      <c r="K157" s="38"/>
      <c r="L157" s="41"/>
      <c r="M157" s="211"/>
      <c r="N157" s="212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308</v>
      </c>
      <c r="AU157" s="19" t="s">
        <v>79</v>
      </c>
    </row>
    <row r="158" spans="2:51" s="14" customFormat="1" ht="11.25">
      <c r="B158" s="223"/>
      <c r="C158" s="224"/>
      <c r="D158" s="209" t="s">
        <v>310</v>
      </c>
      <c r="E158" s="225" t="s">
        <v>19</v>
      </c>
      <c r="F158" s="226" t="s">
        <v>4328</v>
      </c>
      <c r="G158" s="224"/>
      <c r="H158" s="227">
        <v>17.255</v>
      </c>
      <c r="I158" s="228"/>
      <c r="J158" s="224"/>
      <c r="K158" s="224"/>
      <c r="L158" s="229"/>
      <c r="M158" s="230"/>
      <c r="N158" s="231"/>
      <c r="O158" s="231"/>
      <c r="P158" s="231"/>
      <c r="Q158" s="231"/>
      <c r="R158" s="231"/>
      <c r="S158" s="231"/>
      <c r="T158" s="232"/>
      <c r="AT158" s="233" t="s">
        <v>310</v>
      </c>
      <c r="AU158" s="233" t="s">
        <v>79</v>
      </c>
      <c r="AV158" s="14" t="s">
        <v>79</v>
      </c>
      <c r="AW158" s="14" t="s">
        <v>32</v>
      </c>
      <c r="AX158" s="14" t="s">
        <v>70</v>
      </c>
      <c r="AY158" s="233" t="s">
        <v>299</v>
      </c>
    </row>
    <row r="159" spans="2:51" s="15" customFormat="1" ht="11.25">
      <c r="B159" s="234"/>
      <c r="C159" s="235"/>
      <c r="D159" s="209" t="s">
        <v>310</v>
      </c>
      <c r="E159" s="236" t="s">
        <v>19</v>
      </c>
      <c r="F159" s="237" t="s">
        <v>313</v>
      </c>
      <c r="G159" s="235"/>
      <c r="H159" s="238">
        <v>17.255</v>
      </c>
      <c r="I159" s="239"/>
      <c r="J159" s="235"/>
      <c r="K159" s="235"/>
      <c r="L159" s="240"/>
      <c r="M159" s="241"/>
      <c r="N159" s="242"/>
      <c r="O159" s="242"/>
      <c r="P159" s="242"/>
      <c r="Q159" s="242"/>
      <c r="R159" s="242"/>
      <c r="S159" s="242"/>
      <c r="T159" s="243"/>
      <c r="AT159" s="244" t="s">
        <v>310</v>
      </c>
      <c r="AU159" s="244" t="s">
        <v>79</v>
      </c>
      <c r="AV159" s="15" t="s">
        <v>306</v>
      </c>
      <c r="AW159" s="15" t="s">
        <v>32</v>
      </c>
      <c r="AX159" s="15" t="s">
        <v>77</v>
      </c>
      <c r="AY159" s="244" t="s">
        <v>299</v>
      </c>
    </row>
    <row r="160" spans="1:65" s="2" customFormat="1" ht="16.5" customHeight="1">
      <c r="A160" s="36"/>
      <c r="B160" s="37"/>
      <c r="C160" s="246" t="s">
        <v>413</v>
      </c>
      <c r="D160" s="246" t="s">
        <v>458</v>
      </c>
      <c r="E160" s="247" t="s">
        <v>4329</v>
      </c>
      <c r="F160" s="248" t="s">
        <v>4330</v>
      </c>
      <c r="G160" s="249" t="s">
        <v>553</v>
      </c>
      <c r="H160" s="250">
        <v>3</v>
      </c>
      <c r="I160" s="251"/>
      <c r="J160" s="252">
        <f>ROUND(I160*H160,2)</f>
        <v>0</v>
      </c>
      <c r="K160" s="248" t="s">
        <v>19</v>
      </c>
      <c r="L160" s="253"/>
      <c r="M160" s="254" t="s">
        <v>19</v>
      </c>
      <c r="N160" s="255" t="s">
        <v>42</v>
      </c>
      <c r="O160" s="66"/>
      <c r="P160" s="205">
        <f>O160*H160</f>
        <v>0</v>
      </c>
      <c r="Q160" s="205">
        <v>0.00096</v>
      </c>
      <c r="R160" s="205">
        <f>Q160*H160</f>
        <v>0.00288</v>
      </c>
      <c r="S160" s="205">
        <v>0</v>
      </c>
      <c r="T160" s="20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07" t="s">
        <v>360</v>
      </c>
      <c r="AT160" s="207" t="s">
        <v>458</v>
      </c>
      <c r="AU160" s="207" t="s">
        <v>79</v>
      </c>
      <c r="AY160" s="19" t="s">
        <v>299</v>
      </c>
      <c r="BE160" s="208">
        <f>IF(N160="základní",J160,0)</f>
        <v>0</v>
      </c>
      <c r="BF160" s="208">
        <f>IF(N160="snížená",J160,0)</f>
        <v>0</v>
      </c>
      <c r="BG160" s="208">
        <f>IF(N160="zákl. přenesená",J160,0)</f>
        <v>0</v>
      </c>
      <c r="BH160" s="208">
        <f>IF(N160="sníž. přenesená",J160,0)</f>
        <v>0</v>
      </c>
      <c r="BI160" s="208">
        <f>IF(N160="nulová",J160,0)</f>
        <v>0</v>
      </c>
      <c r="BJ160" s="19" t="s">
        <v>79</v>
      </c>
      <c r="BK160" s="208">
        <f>ROUND(I160*H160,2)</f>
        <v>0</v>
      </c>
      <c r="BL160" s="19" t="s">
        <v>306</v>
      </c>
      <c r="BM160" s="207" t="s">
        <v>4331</v>
      </c>
    </row>
    <row r="161" spans="1:47" s="2" customFormat="1" ht="11.25">
      <c r="A161" s="36"/>
      <c r="B161" s="37"/>
      <c r="C161" s="38"/>
      <c r="D161" s="209" t="s">
        <v>308</v>
      </c>
      <c r="E161" s="38"/>
      <c r="F161" s="210" t="s">
        <v>4330</v>
      </c>
      <c r="G161" s="38"/>
      <c r="H161" s="38"/>
      <c r="I161" s="119"/>
      <c r="J161" s="38"/>
      <c r="K161" s="38"/>
      <c r="L161" s="41"/>
      <c r="M161" s="211"/>
      <c r="N161" s="212"/>
      <c r="O161" s="66"/>
      <c r="P161" s="66"/>
      <c r="Q161" s="66"/>
      <c r="R161" s="66"/>
      <c r="S161" s="66"/>
      <c r="T161" s="67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9" t="s">
        <v>308</v>
      </c>
      <c r="AU161" s="19" t="s">
        <v>79</v>
      </c>
    </row>
    <row r="162" spans="2:51" s="14" customFormat="1" ht="11.25">
      <c r="B162" s="223"/>
      <c r="C162" s="224"/>
      <c r="D162" s="209" t="s">
        <v>310</v>
      </c>
      <c r="E162" s="225" t="s">
        <v>19</v>
      </c>
      <c r="F162" s="226" t="s">
        <v>4332</v>
      </c>
      <c r="G162" s="224"/>
      <c r="H162" s="227">
        <v>3</v>
      </c>
      <c r="I162" s="228"/>
      <c r="J162" s="224"/>
      <c r="K162" s="224"/>
      <c r="L162" s="229"/>
      <c r="M162" s="230"/>
      <c r="N162" s="231"/>
      <c r="O162" s="231"/>
      <c r="P162" s="231"/>
      <c r="Q162" s="231"/>
      <c r="R162" s="231"/>
      <c r="S162" s="231"/>
      <c r="T162" s="232"/>
      <c r="AT162" s="233" t="s">
        <v>310</v>
      </c>
      <c r="AU162" s="233" t="s">
        <v>79</v>
      </c>
      <c r="AV162" s="14" t="s">
        <v>79</v>
      </c>
      <c r="AW162" s="14" t="s">
        <v>32</v>
      </c>
      <c r="AX162" s="14" t="s">
        <v>70</v>
      </c>
      <c r="AY162" s="233" t="s">
        <v>299</v>
      </c>
    </row>
    <row r="163" spans="2:51" s="15" customFormat="1" ht="11.25">
      <c r="B163" s="234"/>
      <c r="C163" s="235"/>
      <c r="D163" s="209" t="s">
        <v>310</v>
      </c>
      <c r="E163" s="236" t="s">
        <v>19</v>
      </c>
      <c r="F163" s="237" t="s">
        <v>313</v>
      </c>
      <c r="G163" s="235"/>
      <c r="H163" s="238">
        <v>3</v>
      </c>
      <c r="I163" s="239"/>
      <c r="J163" s="235"/>
      <c r="K163" s="235"/>
      <c r="L163" s="240"/>
      <c r="M163" s="241"/>
      <c r="N163" s="242"/>
      <c r="O163" s="242"/>
      <c r="P163" s="242"/>
      <c r="Q163" s="242"/>
      <c r="R163" s="242"/>
      <c r="S163" s="242"/>
      <c r="T163" s="243"/>
      <c r="AT163" s="244" t="s">
        <v>310</v>
      </c>
      <c r="AU163" s="244" t="s">
        <v>79</v>
      </c>
      <c r="AV163" s="15" t="s">
        <v>306</v>
      </c>
      <c r="AW163" s="15" t="s">
        <v>32</v>
      </c>
      <c r="AX163" s="15" t="s">
        <v>77</v>
      </c>
      <c r="AY163" s="244" t="s">
        <v>299</v>
      </c>
    </row>
    <row r="164" spans="1:65" s="2" customFormat="1" ht="16.5" customHeight="1">
      <c r="A164" s="36"/>
      <c r="B164" s="37"/>
      <c r="C164" s="246" t="s">
        <v>422</v>
      </c>
      <c r="D164" s="246" t="s">
        <v>458</v>
      </c>
      <c r="E164" s="247" t="s">
        <v>4333</v>
      </c>
      <c r="F164" s="248" t="s">
        <v>4334</v>
      </c>
      <c r="G164" s="249" t="s">
        <v>553</v>
      </c>
      <c r="H164" s="250">
        <v>4</v>
      </c>
      <c r="I164" s="251"/>
      <c r="J164" s="252">
        <f>ROUND(I164*H164,2)</f>
        <v>0</v>
      </c>
      <c r="K164" s="248" t="s">
        <v>19</v>
      </c>
      <c r="L164" s="253"/>
      <c r="M164" s="254" t="s">
        <v>19</v>
      </c>
      <c r="N164" s="255" t="s">
        <v>42</v>
      </c>
      <c r="O164" s="66"/>
      <c r="P164" s="205">
        <f>O164*H164</f>
        <v>0</v>
      </c>
      <c r="Q164" s="205">
        <v>0.00344</v>
      </c>
      <c r="R164" s="205">
        <f>Q164*H164</f>
        <v>0.01376</v>
      </c>
      <c r="S164" s="205">
        <v>0</v>
      </c>
      <c r="T164" s="206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07" t="s">
        <v>538</v>
      </c>
      <c r="AT164" s="207" t="s">
        <v>458</v>
      </c>
      <c r="AU164" s="207" t="s">
        <v>79</v>
      </c>
      <c r="AY164" s="19" t="s">
        <v>299</v>
      </c>
      <c r="BE164" s="208">
        <f>IF(N164="základní",J164,0)</f>
        <v>0</v>
      </c>
      <c r="BF164" s="208">
        <f>IF(N164="snížená",J164,0)</f>
        <v>0</v>
      </c>
      <c r="BG164" s="208">
        <f>IF(N164="zákl. přenesená",J164,0)</f>
        <v>0</v>
      </c>
      <c r="BH164" s="208">
        <f>IF(N164="sníž. přenesená",J164,0)</f>
        <v>0</v>
      </c>
      <c r="BI164" s="208">
        <f>IF(N164="nulová",J164,0)</f>
        <v>0</v>
      </c>
      <c r="BJ164" s="19" t="s">
        <v>79</v>
      </c>
      <c r="BK164" s="208">
        <f>ROUND(I164*H164,2)</f>
        <v>0</v>
      </c>
      <c r="BL164" s="19" t="s">
        <v>406</v>
      </c>
      <c r="BM164" s="207" t="s">
        <v>4335</v>
      </c>
    </row>
    <row r="165" spans="1:47" s="2" customFormat="1" ht="11.25">
      <c r="A165" s="36"/>
      <c r="B165" s="37"/>
      <c r="C165" s="38"/>
      <c r="D165" s="209" t="s">
        <v>308</v>
      </c>
      <c r="E165" s="38"/>
      <c r="F165" s="210" t="s">
        <v>4334</v>
      </c>
      <c r="G165" s="38"/>
      <c r="H165" s="38"/>
      <c r="I165" s="119"/>
      <c r="J165" s="38"/>
      <c r="K165" s="38"/>
      <c r="L165" s="41"/>
      <c r="M165" s="211"/>
      <c r="N165" s="212"/>
      <c r="O165" s="66"/>
      <c r="P165" s="66"/>
      <c r="Q165" s="66"/>
      <c r="R165" s="66"/>
      <c r="S165" s="66"/>
      <c r="T165" s="67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9" t="s">
        <v>308</v>
      </c>
      <c r="AU165" s="19" t="s">
        <v>79</v>
      </c>
    </row>
    <row r="166" spans="2:51" s="14" customFormat="1" ht="11.25">
      <c r="B166" s="223"/>
      <c r="C166" s="224"/>
      <c r="D166" s="209" t="s">
        <v>310</v>
      </c>
      <c r="E166" s="225" t="s">
        <v>19</v>
      </c>
      <c r="F166" s="226" t="s">
        <v>4336</v>
      </c>
      <c r="G166" s="224"/>
      <c r="H166" s="227">
        <v>4</v>
      </c>
      <c r="I166" s="228"/>
      <c r="J166" s="224"/>
      <c r="K166" s="224"/>
      <c r="L166" s="229"/>
      <c r="M166" s="230"/>
      <c r="N166" s="231"/>
      <c r="O166" s="231"/>
      <c r="P166" s="231"/>
      <c r="Q166" s="231"/>
      <c r="R166" s="231"/>
      <c r="S166" s="231"/>
      <c r="T166" s="232"/>
      <c r="AT166" s="233" t="s">
        <v>310</v>
      </c>
      <c r="AU166" s="233" t="s">
        <v>79</v>
      </c>
      <c r="AV166" s="14" t="s">
        <v>79</v>
      </c>
      <c r="AW166" s="14" t="s">
        <v>32</v>
      </c>
      <c r="AX166" s="14" t="s">
        <v>70</v>
      </c>
      <c r="AY166" s="233" t="s">
        <v>299</v>
      </c>
    </row>
    <row r="167" spans="2:51" s="15" customFormat="1" ht="11.25">
      <c r="B167" s="234"/>
      <c r="C167" s="235"/>
      <c r="D167" s="209" t="s">
        <v>310</v>
      </c>
      <c r="E167" s="236" t="s">
        <v>19</v>
      </c>
      <c r="F167" s="237" t="s">
        <v>313</v>
      </c>
      <c r="G167" s="235"/>
      <c r="H167" s="238">
        <v>4</v>
      </c>
      <c r="I167" s="239"/>
      <c r="J167" s="235"/>
      <c r="K167" s="235"/>
      <c r="L167" s="240"/>
      <c r="M167" s="241"/>
      <c r="N167" s="242"/>
      <c r="O167" s="242"/>
      <c r="P167" s="242"/>
      <c r="Q167" s="242"/>
      <c r="R167" s="242"/>
      <c r="S167" s="242"/>
      <c r="T167" s="243"/>
      <c r="AT167" s="244" t="s">
        <v>310</v>
      </c>
      <c r="AU167" s="244" t="s">
        <v>79</v>
      </c>
      <c r="AV167" s="15" t="s">
        <v>306</v>
      </c>
      <c r="AW167" s="15" t="s">
        <v>32</v>
      </c>
      <c r="AX167" s="15" t="s">
        <v>77</v>
      </c>
      <c r="AY167" s="244" t="s">
        <v>299</v>
      </c>
    </row>
    <row r="168" spans="1:65" s="2" customFormat="1" ht="16.5" customHeight="1">
      <c r="A168" s="36"/>
      <c r="B168" s="37"/>
      <c r="C168" s="196" t="s">
        <v>429</v>
      </c>
      <c r="D168" s="196" t="s">
        <v>301</v>
      </c>
      <c r="E168" s="197" t="s">
        <v>4337</v>
      </c>
      <c r="F168" s="198" t="s">
        <v>4338</v>
      </c>
      <c r="G168" s="199" t="s">
        <v>432</v>
      </c>
      <c r="H168" s="200">
        <v>1</v>
      </c>
      <c r="I168" s="201"/>
      <c r="J168" s="202">
        <f>ROUND(I168*H168,2)</f>
        <v>0</v>
      </c>
      <c r="K168" s="198" t="s">
        <v>19</v>
      </c>
      <c r="L168" s="41"/>
      <c r="M168" s="203" t="s">
        <v>19</v>
      </c>
      <c r="N168" s="204" t="s">
        <v>42</v>
      </c>
      <c r="O168" s="66"/>
      <c r="P168" s="205">
        <f>O168*H168</f>
        <v>0</v>
      </c>
      <c r="Q168" s="205">
        <v>0</v>
      </c>
      <c r="R168" s="205">
        <f>Q168*H168</f>
        <v>0</v>
      </c>
      <c r="S168" s="205">
        <v>0</v>
      </c>
      <c r="T168" s="206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7" t="s">
        <v>306</v>
      </c>
      <c r="AT168" s="207" t="s">
        <v>301</v>
      </c>
      <c r="AU168" s="207" t="s">
        <v>79</v>
      </c>
      <c r="AY168" s="19" t="s">
        <v>299</v>
      </c>
      <c r="BE168" s="208">
        <f>IF(N168="základní",J168,0)</f>
        <v>0</v>
      </c>
      <c r="BF168" s="208">
        <f>IF(N168="snížená",J168,0)</f>
        <v>0</v>
      </c>
      <c r="BG168" s="208">
        <f>IF(N168="zákl. přenesená",J168,0)</f>
        <v>0</v>
      </c>
      <c r="BH168" s="208">
        <f>IF(N168="sníž. přenesená",J168,0)</f>
        <v>0</v>
      </c>
      <c r="BI168" s="208">
        <f>IF(N168="nulová",J168,0)</f>
        <v>0</v>
      </c>
      <c r="BJ168" s="19" t="s">
        <v>79</v>
      </c>
      <c r="BK168" s="208">
        <f>ROUND(I168*H168,2)</f>
        <v>0</v>
      </c>
      <c r="BL168" s="19" t="s">
        <v>306</v>
      </c>
      <c r="BM168" s="207" t="s">
        <v>4339</v>
      </c>
    </row>
    <row r="169" spans="1:47" s="2" customFormat="1" ht="11.25">
      <c r="A169" s="36"/>
      <c r="B169" s="37"/>
      <c r="C169" s="38"/>
      <c r="D169" s="209" t="s">
        <v>308</v>
      </c>
      <c r="E169" s="38"/>
      <c r="F169" s="210" t="s">
        <v>4338</v>
      </c>
      <c r="G169" s="38"/>
      <c r="H169" s="38"/>
      <c r="I169" s="119"/>
      <c r="J169" s="38"/>
      <c r="K169" s="38"/>
      <c r="L169" s="41"/>
      <c r="M169" s="211"/>
      <c r="N169" s="212"/>
      <c r="O169" s="66"/>
      <c r="P169" s="66"/>
      <c r="Q169" s="66"/>
      <c r="R169" s="66"/>
      <c r="S169" s="66"/>
      <c r="T169" s="67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9" t="s">
        <v>308</v>
      </c>
      <c r="AU169" s="19" t="s">
        <v>79</v>
      </c>
    </row>
    <row r="170" spans="1:65" s="2" customFormat="1" ht="16.5" customHeight="1">
      <c r="A170" s="36"/>
      <c r="B170" s="37"/>
      <c r="C170" s="246" t="s">
        <v>437</v>
      </c>
      <c r="D170" s="246" t="s">
        <v>458</v>
      </c>
      <c r="E170" s="247" t="s">
        <v>4340</v>
      </c>
      <c r="F170" s="248" t="s">
        <v>4341</v>
      </c>
      <c r="G170" s="249" t="s">
        <v>432</v>
      </c>
      <c r="H170" s="250">
        <v>1</v>
      </c>
      <c r="I170" s="251"/>
      <c r="J170" s="252">
        <f>ROUND(I170*H170,2)</f>
        <v>0</v>
      </c>
      <c r="K170" s="248" t="s">
        <v>19</v>
      </c>
      <c r="L170" s="253"/>
      <c r="M170" s="254" t="s">
        <v>19</v>
      </c>
      <c r="N170" s="255" t="s">
        <v>42</v>
      </c>
      <c r="O170" s="66"/>
      <c r="P170" s="205">
        <f>O170*H170</f>
        <v>0</v>
      </c>
      <c r="Q170" s="205">
        <v>0.00918</v>
      </c>
      <c r="R170" s="205">
        <f>Q170*H170</f>
        <v>0.00918</v>
      </c>
      <c r="S170" s="205">
        <v>0</v>
      </c>
      <c r="T170" s="206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07" t="s">
        <v>360</v>
      </c>
      <c r="AT170" s="207" t="s">
        <v>458</v>
      </c>
      <c r="AU170" s="207" t="s">
        <v>79</v>
      </c>
      <c r="AY170" s="19" t="s">
        <v>299</v>
      </c>
      <c r="BE170" s="208">
        <f>IF(N170="základní",J170,0)</f>
        <v>0</v>
      </c>
      <c r="BF170" s="208">
        <f>IF(N170="snížená",J170,0)</f>
        <v>0</v>
      </c>
      <c r="BG170" s="208">
        <f>IF(N170="zákl. přenesená",J170,0)</f>
        <v>0</v>
      </c>
      <c r="BH170" s="208">
        <f>IF(N170="sníž. přenesená",J170,0)</f>
        <v>0</v>
      </c>
      <c r="BI170" s="208">
        <f>IF(N170="nulová",J170,0)</f>
        <v>0</v>
      </c>
      <c r="BJ170" s="19" t="s">
        <v>79</v>
      </c>
      <c r="BK170" s="208">
        <f>ROUND(I170*H170,2)</f>
        <v>0</v>
      </c>
      <c r="BL170" s="19" t="s">
        <v>306</v>
      </c>
      <c r="BM170" s="207" t="s">
        <v>4342</v>
      </c>
    </row>
    <row r="171" spans="1:47" s="2" customFormat="1" ht="11.25">
      <c r="A171" s="36"/>
      <c r="B171" s="37"/>
      <c r="C171" s="38"/>
      <c r="D171" s="209" t="s">
        <v>308</v>
      </c>
      <c r="E171" s="38"/>
      <c r="F171" s="210" t="s">
        <v>4341</v>
      </c>
      <c r="G171" s="38"/>
      <c r="H171" s="38"/>
      <c r="I171" s="119"/>
      <c r="J171" s="38"/>
      <c r="K171" s="38"/>
      <c r="L171" s="41"/>
      <c r="M171" s="211"/>
      <c r="N171" s="212"/>
      <c r="O171" s="66"/>
      <c r="P171" s="66"/>
      <c r="Q171" s="66"/>
      <c r="R171" s="66"/>
      <c r="S171" s="66"/>
      <c r="T171" s="67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9" t="s">
        <v>308</v>
      </c>
      <c r="AU171" s="19" t="s">
        <v>79</v>
      </c>
    </row>
    <row r="172" spans="1:65" s="2" customFormat="1" ht="16.5" customHeight="1">
      <c r="A172" s="36"/>
      <c r="B172" s="37"/>
      <c r="C172" s="196" t="s">
        <v>7</v>
      </c>
      <c r="D172" s="196" t="s">
        <v>301</v>
      </c>
      <c r="E172" s="197" t="s">
        <v>4211</v>
      </c>
      <c r="F172" s="198" t="s">
        <v>4212</v>
      </c>
      <c r="G172" s="199" t="s">
        <v>553</v>
      </c>
      <c r="H172" s="200">
        <v>17</v>
      </c>
      <c r="I172" s="201"/>
      <c r="J172" s="202">
        <f>ROUND(I172*H172,2)</f>
        <v>0</v>
      </c>
      <c r="K172" s="198" t="s">
        <v>19</v>
      </c>
      <c r="L172" s="41"/>
      <c r="M172" s="203" t="s">
        <v>19</v>
      </c>
      <c r="N172" s="204" t="s">
        <v>42</v>
      </c>
      <c r="O172" s="66"/>
      <c r="P172" s="205">
        <f>O172*H172</f>
        <v>0</v>
      </c>
      <c r="Q172" s="205">
        <v>0</v>
      </c>
      <c r="R172" s="205">
        <f>Q172*H172</f>
        <v>0</v>
      </c>
      <c r="S172" s="205">
        <v>0</v>
      </c>
      <c r="T172" s="206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07" t="s">
        <v>306</v>
      </c>
      <c r="AT172" s="207" t="s">
        <v>301</v>
      </c>
      <c r="AU172" s="207" t="s">
        <v>79</v>
      </c>
      <c r="AY172" s="19" t="s">
        <v>299</v>
      </c>
      <c r="BE172" s="208">
        <f>IF(N172="základní",J172,0)</f>
        <v>0</v>
      </c>
      <c r="BF172" s="208">
        <f>IF(N172="snížená",J172,0)</f>
        <v>0</v>
      </c>
      <c r="BG172" s="208">
        <f>IF(N172="zákl. přenesená",J172,0)</f>
        <v>0</v>
      </c>
      <c r="BH172" s="208">
        <f>IF(N172="sníž. přenesená",J172,0)</f>
        <v>0</v>
      </c>
      <c r="BI172" s="208">
        <f>IF(N172="nulová",J172,0)</f>
        <v>0</v>
      </c>
      <c r="BJ172" s="19" t="s">
        <v>79</v>
      </c>
      <c r="BK172" s="208">
        <f>ROUND(I172*H172,2)</f>
        <v>0</v>
      </c>
      <c r="BL172" s="19" t="s">
        <v>306</v>
      </c>
      <c r="BM172" s="207" t="s">
        <v>4343</v>
      </c>
    </row>
    <row r="173" spans="1:47" s="2" customFormat="1" ht="11.25">
      <c r="A173" s="36"/>
      <c r="B173" s="37"/>
      <c r="C173" s="38"/>
      <c r="D173" s="209" t="s">
        <v>308</v>
      </c>
      <c r="E173" s="38"/>
      <c r="F173" s="210" t="s">
        <v>4212</v>
      </c>
      <c r="G173" s="38"/>
      <c r="H173" s="38"/>
      <c r="I173" s="119"/>
      <c r="J173" s="38"/>
      <c r="K173" s="38"/>
      <c r="L173" s="41"/>
      <c r="M173" s="211"/>
      <c r="N173" s="212"/>
      <c r="O173" s="66"/>
      <c r="P173" s="66"/>
      <c r="Q173" s="66"/>
      <c r="R173" s="66"/>
      <c r="S173" s="66"/>
      <c r="T173" s="67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9" t="s">
        <v>308</v>
      </c>
      <c r="AU173" s="19" t="s">
        <v>79</v>
      </c>
    </row>
    <row r="174" spans="2:51" s="14" customFormat="1" ht="11.25">
      <c r="B174" s="223"/>
      <c r="C174" s="224"/>
      <c r="D174" s="209" t="s">
        <v>310</v>
      </c>
      <c r="E174" s="225" t="s">
        <v>19</v>
      </c>
      <c r="F174" s="226" t="s">
        <v>4324</v>
      </c>
      <c r="G174" s="224"/>
      <c r="H174" s="227">
        <v>17</v>
      </c>
      <c r="I174" s="228"/>
      <c r="J174" s="224"/>
      <c r="K174" s="224"/>
      <c r="L174" s="229"/>
      <c r="M174" s="230"/>
      <c r="N174" s="231"/>
      <c r="O174" s="231"/>
      <c r="P174" s="231"/>
      <c r="Q174" s="231"/>
      <c r="R174" s="231"/>
      <c r="S174" s="231"/>
      <c r="T174" s="232"/>
      <c r="AT174" s="233" t="s">
        <v>310</v>
      </c>
      <c r="AU174" s="233" t="s">
        <v>79</v>
      </c>
      <c r="AV174" s="14" t="s">
        <v>79</v>
      </c>
      <c r="AW174" s="14" t="s">
        <v>32</v>
      </c>
      <c r="AX174" s="14" t="s">
        <v>70</v>
      </c>
      <c r="AY174" s="233" t="s">
        <v>299</v>
      </c>
    </row>
    <row r="175" spans="2:51" s="15" customFormat="1" ht="11.25">
      <c r="B175" s="234"/>
      <c r="C175" s="235"/>
      <c r="D175" s="209" t="s">
        <v>310</v>
      </c>
      <c r="E175" s="236" t="s">
        <v>19</v>
      </c>
      <c r="F175" s="237" t="s">
        <v>313</v>
      </c>
      <c r="G175" s="235"/>
      <c r="H175" s="238">
        <v>17</v>
      </c>
      <c r="I175" s="239"/>
      <c r="J175" s="235"/>
      <c r="K175" s="235"/>
      <c r="L175" s="240"/>
      <c r="M175" s="241"/>
      <c r="N175" s="242"/>
      <c r="O175" s="242"/>
      <c r="P175" s="242"/>
      <c r="Q175" s="242"/>
      <c r="R175" s="242"/>
      <c r="S175" s="242"/>
      <c r="T175" s="243"/>
      <c r="AT175" s="244" t="s">
        <v>310</v>
      </c>
      <c r="AU175" s="244" t="s">
        <v>79</v>
      </c>
      <c r="AV175" s="15" t="s">
        <v>306</v>
      </c>
      <c r="AW175" s="15" t="s">
        <v>32</v>
      </c>
      <c r="AX175" s="15" t="s">
        <v>77</v>
      </c>
      <c r="AY175" s="244" t="s">
        <v>299</v>
      </c>
    </row>
    <row r="176" spans="1:65" s="2" customFormat="1" ht="16.5" customHeight="1">
      <c r="A176" s="36"/>
      <c r="B176" s="37"/>
      <c r="C176" s="196" t="s">
        <v>457</v>
      </c>
      <c r="D176" s="196" t="s">
        <v>301</v>
      </c>
      <c r="E176" s="197" t="s">
        <v>4344</v>
      </c>
      <c r="F176" s="198" t="s">
        <v>4345</v>
      </c>
      <c r="G176" s="199" t="s">
        <v>3415</v>
      </c>
      <c r="H176" s="200">
        <v>1</v>
      </c>
      <c r="I176" s="201"/>
      <c r="J176" s="202">
        <f>ROUND(I176*H176,2)</f>
        <v>0</v>
      </c>
      <c r="K176" s="198" t="s">
        <v>19</v>
      </c>
      <c r="L176" s="41"/>
      <c r="M176" s="203" t="s">
        <v>19</v>
      </c>
      <c r="N176" s="204" t="s">
        <v>42</v>
      </c>
      <c r="O176" s="66"/>
      <c r="P176" s="205">
        <f>O176*H176</f>
        <v>0</v>
      </c>
      <c r="Q176" s="205">
        <v>0</v>
      </c>
      <c r="R176" s="205">
        <f>Q176*H176</f>
        <v>0</v>
      </c>
      <c r="S176" s="205">
        <v>0</v>
      </c>
      <c r="T176" s="206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7" t="s">
        <v>306</v>
      </c>
      <c r="AT176" s="207" t="s">
        <v>301</v>
      </c>
      <c r="AU176" s="207" t="s">
        <v>79</v>
      </c>
      <c r="AY176" s="19" t="s">
        <v>299</v>
      </c>
      <c r="BE176" s="208">
        <f>IF(N176="základní",J176,0)</f>
        <v>0</v>
      </c>
      <c r="BF176" s="208">
        <f>IF(N176="snížená",J176,0)</f>
        <v>0</v>
      </c>
      <c r="BG176" s="208">
        <f>IF(N176="zákl. přenesená",J176,0)</f>
        <v>0</v>
      </c>
      <c r="BH176" s="208">
        <f>IF(N176="sníž. přenesená",J176,0)</f>
        <v>0</v>
      </c>
      <c r="BI176" s="208">
        <f>IF(N176="nulová",J176,0)</f>
        <v>0</v>
      </c>
      <c r="BJ176" s="19" t="s">
        <v>79</v>
      </c>
      <c r="BK176" s="208">
        <f>ROUND(I176*H176,2)</f>
        <v>0</v>
      </c>
      <c r="BL176" s="19" t="s">
        <v>306</v>
      </c>
      <c r="BM176" s="207" t="s">
        <v>4346</v>
      </c>
    </row>
    <row r="177" spans="1:47" s="2" customFormat="1" ht="11.25">
      <c r="A177" s="36"/>
      <c r="B177" s="37"/>
      <c r="C177" s="38"/>
      <c r="D177" s="209" t="s">
        <v>308</v>
      </c>
      <c r="E177" s="38"/>
      <c r="F177" s="210" t="s">
        <v>4345</v>
      </c>
      <c r="G177" s="38"/>
      <c r="H177" s="38"/>
      <c r="I177" s="119"/>
      <c r="J177" s="38"/>
      <c r="K177" s="38"/>
      <c r="L177" s="41"/>
      <c r="M177" s="211"/>
      <c r="N177" s="212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308</v>
      </c>
      <c r="AU177" s="19" t="s">
        <v>79</v>
      </c>
    </row>
    <row r="178" spans="1:65" s="2" customFormat="1" ht="16.5" customHeight="1">
      <c r="A178" s="36"/>
      <c r="B178" s="37"/>
      <c r="C178" s="196" t="s">
        <v>463</v>
      </c>
      <c r="D178" s="196" t="s">
        <v>301</v>
      </c>
      <c r="E178" s="197" t="s">
        <v>4347</v>
      </c>
      <c r="F178" s="198" t="s">
        <v>4348</v>
      </c>
      <c r="G178" s="199" t="s">
        <v>3415</v>
      </c>
      <c r="H178" s="200">
        <v>1</v>
      </c>
      <c r="I178" s="201"/>
      <c r="J178" s="202">
        <f>ROUND(I178*H178,2)</f>
        <v>0</v>
      </c>
      <c r="K178" s="198" t="s">
        <v>19</v>
      </c>
      <c r="L178" s="41"/>
      <c r="M178" s="203" t="s">
        <v>19</v>
      </c>
      <c r="N178" s="204" t="s">
        <v>42</v>
      </c>
      <c r="O178" s="66"/>
      <c r="P178" s="205">
        <f>O178*H178</f>
        <v>0</v>
      </c>
      <c r="Q178" s="205">
        <v>0.008</v>
      </c>
      <c r="R178" s="205">
        <f>Q178*H178</f>
        <v>0.008</v>
      </c>
      <c r="S178" s="205">
        <v>0</v>
      </c>
      <c r="T178" s="206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07" t="s">
        <v>406</v>
      </c>
      <c r="AT178" s="207" t="s">
        <v>301</v>
      </c>
      <c r="AU178" s="207" t="s">
        <v>79</v>
      </c>
      <c r="AY178" s="19" t="s">
        <v>299</v>
      </c>
      <c r="BE178" s="208">
        <f>IF(N178="základní",J178,0)</f>
        <v>0</v>
      </c>
      <c r="BF178" s="208">
        <f>IF(N178="snížená",J178,0)</f>
        <v>0</v>
      </c>
      <c r="BG178" s="208">
        <f>IF(N178="zákl. přenesená",J178,0)</f>
        <v>0</v>
      </c>
      <c r="BH178" s="208">
        <f>IF(N178="sníž. přenesená",J178,0)</f>
        <v>0</v>
      </c>
      <c r="BI178" s="208">
        <f>IF(N178="nulová",J178,0)</f>
        <v>0</v>
      </c>
      <c r="BJ178" s="19" t="s">
        <v>79</v>
      </c>
      <c r="BK178" s="208">
        <f>ROUND(I178*H178,2)</f>
        <v>0</v>
      </c>
      <c r="BL178" s="19" t="s">
        <v>406</v>
      </c>
      <c r="BM178" s="207" t="s">
        <v>4349</v>
      </c>
    </row>
    <row r="179" spans="1:47" s="2" customFormat="1" ht="11.25">
      <c r="A179" s="36"/>
      <c r="B179" s="37"/>
      <c r="C179" s="38"/>
      <c r="D179" s="209" t="s">
        <v>308</v>
      </c>
      <c r="E179" s="38"/>
      <c r="F179" s="210" t="s">
        <v>4348</v>
      </c>
      <c r="G179" s="38"/>
      <c r="H179" s="38"/>
      <c r="I179" s="119"/>
      <c r="J179" s="38"/>
      <c r="K179" s="38"/>
      <c r="L179" s="41"/>
      <c r="M179" s="211"/>
      <c r="N179" s="212"/>
      <c r="O179" s="66"/>
      <c r="P179" s="66"/>
      <c r="Q179" s="66"/>
      <c r="R179" s="66"/>
      <c r="S179" s="66"/>
      <c r="T179" s="67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308</v>
      </c>
      <c r="AU179" s="19" t="s">
        <v>79</v>
      </c>
    </row>
    <row r="180" spans="1:65" s="2" customFormat="1" ht="16.5" customHeight="1">
      <c r="A180" s="36"/>
      <c r="B180" s="37"/>
      <c r="C180" s="196" t="s">
        <v>176</v>
      </c>
      <c r="D180" s="196" t="s">
        <v>301</v>
      </c>
      <c r="E180" s="197" t="s">
        <v>4350</v>
      </c>
      <c r="F180" s="198" t="s">
        <v>4351</v>
      </c>
      <c r="G180" s="199" t="s">
        <v>3415</v>
      </c>
      <c r="H180" s="200">
        <v>1</v>
      </c>
      <c r="I180" s="201"/>
      <c r="J180" s="202">
        <f>ROUND(I180*H180,2)</f>
        <v>0</v>
      </c>
      <c r="K180" s="198" t="s">
        <v>19</v>
      </c>
      <c r="L180" s="41"/>
      <c r="M180" s="203" t="s">
        <v>19</v>
      </c>
      <c r="N180" s="204" t="s">
        <v>42</v>
      </c>
      <c r="O180" s="66"/>
      <c r="P180" s="205">
        <f>O180*H180</f>
        <v>0</v>
      </c>
      <c r="Q180" s="205">
        <v>0.008</v>
      </c>
      <c r="R180" s="205">
        <f>Q180*H180</f>
        <v>0.008</v>
      </c>
      <c r="S180" s="205">
        <v>0</v>
      </c>
      <c r="T180" s="206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07" t="s">
        <v>406</v>
      </c>
      <c r="AT180" s="207" t="s">
        <v>301</v>
      </c>
      <c r="AU180" s="207" t="s">
        <v>79</v>
      </c>
      <c r="AY180" s="19" t="s">
        <v>299</v>
      </c>
      <c r="BE180" s="208">
        <f>IF(N180="základní",J180,0)</f>
        <v>0</v>
      </c>
      <c r="BF180" s="208">
        <f>IF(N180="snížená",J180,0)</f>
        <v>0</v>
      </c>
      <c r="BG180" s="208">
        <f>IF(N180="zákl. přenesená",J180,0)</f>
        <v>0</v>
      </c>
      <c r="BH180" s="208">
        <f>IF(N180="sníž. přenesená",J180,0)</f>
        <v>0</v>
      </c>
      <c r="BI180" s="208">
        <f>IF(N180="nulová",J180,0)</f>
        <v>0</v>
      </c>
      <c r="BJ180" s="19" t="s">
        <v>79</v>
      </c>
      <c r="BK180" s="208">
        <f>ROUND(I180*H180,2)</f>
        <v>0</v>
      </c>
      <c r="BL180" s="19" t="s">
        <v>406</v>
      </c>
      <c r="BM180" s="207" t="s">
        <v>4352</v>
      </c>
    </row>
    <row r="181" spans="1:47" s="2" customFormat="1" ht="11.25">
      <c r="A181" s="36"/>
      <c r="B181" s="37"/>
      <c r="C181" s="38"/>
      <c r="D181" s="209" t="s">
        <v>308</v>
      </c>
      <c r="E181" s="38"/>
      <c r="F181" s="210" t="s">
        <v>4351</v>
      </c>
      <c r="G181" s="38"/>
      <c r="H181" s="38"/>
      <c r="I181" s="119"/>
      <c r="J181" s="38"/>
      <c r="K181" s="38"/>
      <c r="L181" s="41"/>
      <c r="M181" s="211"/>
      <c r="N181" s="212"/>
      <c r="O181" s="66"/>
      <c r="P181" s="66"/>
      <c r="Q181" s="66"/>
      <c r="R181" s="66"/>
      <c r="S181" s="66"/>
      <c r="T181" s="67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9" t="s">
        <v>308</v>
      </c>
      <c r="AU181" s="19" t="s">
        <v>79</v>
      </c>
    </row>
    <row r="182" spans="1:65" s="2" customFormat="1" ht="16.5" customHeight="1">
      <c r="A182" s="36"/>
      <c r="B182" s="37"/>
      <c r="C182" s="196" t="s">
        <v>494</v>
      </c>
      <c r="D182" s="196" t="s">
        <v>301</v>
      </c>
      <c r="E182" s="197" t="s">
        <v>4353</v>
      </c>
      <c r="F182" s="198" t="s">
        <v>4354</v>
      </c>
      <c r="G182" s="199" t="s">
        <v>432</v>
      </c>
      <c r="H182" s="200">
        <v>1</v>
      </c>
      <c r="I182" s="201"/>
      <c r="J182" s="202">
        <f>ROUND(I182*H182,2)</f>
        <v>0</v>
      </c>
      <c r="K182" s="198" t="s">
        <v>19</v>
      </c>
      <c r="L182" s="41"/>
      <c r="M182" s="203" t="s">
        <v>19</v>
      </c>
      <c r="N182" s="204" t="s">
        <v>42</v>
      </c>
      <c r="O182" s="66"/>
      <c r="P182" s="205">
        <f>O182*H182</f>
        <v>0</v>
      </c>
      <c r="Q182" s="205">
        <v>0.00017</v>
      </c>
      <c r="R182" s="205">
        <f>Q182*H182</f>
        <v>0.00017</v>
      </c>
      <c r="S182" s="205">
        <v>0</v>
      </c>
      <c r="T182" s="206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07" t="s">
        <v>406</v>
      </c>
      <c r="AT182" s="207" t="s">
        <v>301</v>
      </c>
      <c r="AU182" s="207" t="s">
        <v>79</v>
      </c>
      <c r="AY182" s="19" t="s">
        <v>299</v>
      </c>
      <c r="BE182" s="208">
        <f>IF(N182="základní",J182,0)</f>
        <v>0</v>
      </c>
      <c r="BF182" s="208">
        <f>IF(N182="snížená",J182,0)</f>
        <v>0</v>
      </c>
      <c r="BG182" s="208">
        <f>IF(N182="zákl. přenesená",J182,0)</f>
        <v>0</v>
      </c>
      <c r="BH182" s="208">
        <f>IF(N182="sníž. přenesená",J182,0)</f>
        <v>0</v>
      </c>
      <c r="BI182" s="208">
        <f>IF(N182="nulová",J182,0)</f>
        <v>0</v>
      </c>
      <c r="BJ182" s="19" t="s">
        <v>79</v>
      </c>
      <c r="BK182" s="208">
        <f>ROUND(I182*H182,2)</f>
        <v>0</v>
      </c>
      <c r="BL182" s="19" t="s">
        <v>406</v>
      </c>
      <c r="BM182" s="207" t="s">
        <v>4355</v>
      </c>
    </row>
    <row r="183" spans="1:47" s="2" customFormat="1" ht="11.25">
      <c r="A183" s="36"/>
      <c r="B183" s="37"/>
      <c r="C183" s="38"/>
      <c r="D183" s="209" t="s">
        <v>308</v>
      </c>
      <c r="E183" s="38"/>
      <c r="F183" s="210" t="s">
        <v>4354</v>
      </c>
      <c r="G183" s="38"/>
      <c r="H183" s="38"/>
      <c r="I183" s="119"/>
      <c r="J183" s="38"/>
      <c r="K183" s="38"/>
      <c r="L183" s="41"/>
      <c r="M183" s="211"/>
      <c r="N183" s="212"/>
      <c r="O183" s="66"/>
      <c r="P183" s="66"/>
      <c r="Q183" s="66"/>
      <c r="R183" s="66"/>
      <c r="S183" s="66"/>
      <c r="T183" s="67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9" t="s">
        <v>308</v>
      </c>
      <c r="AU183" s="19" t="s">
        <v>79</v>
      </c>
    </row>
    <row r="184" spans="1:65" s="2" customFormat="1" ht="16.5" customHeight="1">
      <c r="A184" s="36"/>
      <c r="B184" s="37"/>
      <c r="C184" s="246" t="s">
        <v>210</v>
      </c>
      <c r="D184" s="246" t="s">
        <v>458</v>
      </c>
      <c r="E184" s="247" t="s">
        <v>4356</v>
      </c>
      <c r="F184" s="248" t="s">
        <v>4357</v>
      </c>
      <c r="G184" s="249" t="s">
        <v>432</v>
      </c>
      <c r="H184" s="250">
        <v>1</v>
      </c>
      <c r="I184" s="251"/>
      <c r="J184" s="252">
        <f>ROUND(I184*H184,2)</f>
        <v>0</v>
      </c>
      <c r="K184" s="248" t="s">
        <v>19</v>
      </c>
      <c r="L184" s="253"/>
      <c r="M184" s="254" t="s">
        <v>19</v>
      </c>
      <c r="N184" s="255" t="s">
        <v>42</v>
      </c>
      <c r="O184" s="66"/>
      <c r="P184" s="205">
        <f>O184*H184</f>
        <v>0</v>
      </c>
      <c r="Q184" s="205">
        <v>0.0019</v>
      </c>
      <c r="R184" s="205">
        <f>Q184*H184</f>
        <v>0.0019</v>
      </c>
      <c r="S184" s="205">
        <v>0</v>
      </c>
      <c r="T184" s="206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07" t="s">
        <v>538</v>
      </c>
      <c r="AT184" s="207" t="s">
        <v>458</v>
      </c>
      <c r="AU184" s="207" t="s">
        <v>79</v>
      </c>
      <c r="AY184" s="19" t="s">
        <v>299</v>
      </c>
      <c r="BE184" s="208">
        <f>IF(N184="základní",J184,0)</f>
        <v>0</v>
      </c>
      <c r="BF184" s="208">
        <f>IF(N184="snížená",J184,0)</f>
        <v>0</v>
      </c>
      <c r="BG184" s="208">
        <f>IF(N184="zákl. přenesená",J184,0)</f>
        <v>0</v>
      </c>
      <c r="BH184" s="208">
        <f>IF(N184="sníž. přenesená",J184,0)</f>
        <v>0</v>
      </c>
      <c r="BI184" s="208">
        <f>IF(N184="nulová",J184,0)</f>
        <v>0</v>
      </c>
      <c r="BJ184" s="19" t="s">
        <v>79</v>
      </c>
      <c r="BK184" s="208">
        <f>ROUND(I184*H184,2)</f>
        <v>0</v>
      </c>
      <c r="BL184" s="19" t="s">
        <v>406</v>
      </c>
      <c r="BM184" s="207" t="s">
        <v>4358</v>
      </c>
    </row>
    <row r="185" spans="1:47" s="2" customFormat="1" ht="11.25">
      <c r="A185" s="36"/>
      <c r="B185" s="37"/>
      <c r="C185" s="38"/>
      <c r="D185" s="209" t="s">
        <v>308</v>
      </c>
      <c r="E185" s="38"/>
      <c r="F185" s="210" t="s">
        <v>4357</v>
      </c>
      <c r="G185" s="38"/>
      <c r="H185" s="38"/>
      <c r="I185" s="119"/>
      <c r="J185" s="38"/>
      <c r="K185" s="38"/>
      <c r="L185" s="41"/>
      <c r="M185" s="211"/>
      <c r="N185" s="212"/>
      <c r="O185" s="66"/>
      <c r="P185" s="66"/>
      <c r="Q185" s="66"/>
      <c r="R185" s="66"/>
      <c r="S185" s="66"/>
      <c r="T185" s="67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9" t="s">
        <v>308</v>
      </c>
      <c r="AU185" s="19" t="s">
        <v>79</v>
      </c>
    </row>
    <row r="186" spans="1:65" s="2" customFormat="1" ht="16.5" customHeight="1">
      <c r="A186" s="36"/>
      <c r="B186" s="37"/>
      <c r="C186" s="196" t="s">
        <v>506</v>
      </c>
      <c r="D186" s="196" t="s">
        <v>301</v>
      </c>
      <c r="E186" s="197" t="s">
        <v>4359</v>
      </c>
      <c r="F186" s="198" t="s">
        <v>4360</v>
      </c>
      <c r="G186" s="199" t="s">
        <v>3037</v>
      </c>
      <c r="H186" s="200">
        <v>5</v>
      </c>
      <c r="I186" s="201"/>
      <c r="J186" s="202">
        <f>ROUND(I186*H186,2)</f>
        <v>0</v>
      </c>
      <c r="K186" s="198" t="s">
        <v>19</v>
      </c>
      <c r="L186" s="41"/>
      <c r="M186" s="203" t="s">
        <v>19</v>
      </c>
      <c r="N186" s="204" t="s">
        <v>42</v>
      </c>
      <c r="O186" s="66"/>
      <c r="P186" s="205">
        <f>O186*H186</f>
        <v>0</v>
      </c>
      <c r="Q186" s="205">
        <v>0.00019</v>
      </c>
      <c r="R186" s="205">
        <f>Q186*H186</f>
        <v>0.0009500000000000001</v>
      </c>
      <c r="S186" s="205">
        <v>0</v>
      </c>
      <c r="T186" s="206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07" t="s">
        <v>406</v>
      </c>
      <c r="AT186" s="207" t="s">
        <v>301</v>
      </c>
      <c r="AU186" s="207" t="s">
        <v>79</v>
      </c>
      <c r="AY186" s="19" t="s">
        <v>299</v>
      </c>
      <c r="BE186" s="208">
        <f>IF(N186="základní",J186,0)</f>
        <v>0</v>
      </c>
      <c r="BF186" s="208">
        <f>IF(N186="snížená",J186,0)</f>
        <v>0</v>
      </c>
      <c r="BG186" s="208">
        <f>IF(N186="zákl. přenesená",J186,0)</f>
        <v>0</v>
      </c>
      <c r="BH186" s="208">
        <f>IF(N186="sníž. přenesená",J186,0)</f>
        <v>0</v>
      </c>
      <c r="BI186" s="208">
        <f>IF(N186="nulová",J186,0)</f>
        <v>0</v>
      </c>
      <c r="BJ186" s="19" t="s">
        <v>79</v>
      </c>
      <c r="BK186" s="208">
        <f>ROUND(I186*H186,2)</f>
        <v>0</v>
      </c>
      <c r="BL186" s="19" t="s">
        <v>406</v>
      </c>
      <c r="BM186" s="207" t="s">
        <v>4361</v>
      </c>
    </row>
    <row r="187" spans="1:47" s="2" customFormat="1" ht="11.25">
      <c r="A187" s="36"/>
      <c r="B187" s="37"/>
      <c r="C187" s="38"/>
      <c r="D187" s="209" t="s">
        <v>308</v>
      </c>
      <c r="E187" s="38"/>
      <c r="F187" s="210" t="s">
        <v>4360</v>
      </c>
      <c r="G187" s="38"/>
      <c r="H187" s="38"/>
      <c r="I187" s="119"/>
      <c r="J187" s="38"/>
      <c r="K187" s="38"/>
      <c r="L187" s="41"/>
      <c r="M187" s="211"/>
      <c r="N187" s="212"/>
      <c r="O187" s="66"/>
      <c r="P187" s="66"/>
      <c r="Q187" s="66"/>
      <c r="R187" s="66"/>
      <c r="S187" s="66"/>
      <c r="T187" s="67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9" t="s">
        <v>308</v>
      </c>
      <c r="AU187" s="19" t="s">
        <v>79</v>
      </c>
    </row>
    <row r="188" spans="1:65" s="2" customFormat="1" ht="16.5" customHeight="1">
      <c r="A188" s="36"/>
      <c r="B188" s="37"/>
      <c r="C188" s="196" t="s">
        <v>512</v>
      </c>
      <c r="D188" s="196" t="s">
        <v>301</v>
      </c>
      <c r="E188" s="197" t="s">
        <v>4362</v>
      </c>
      <c r="F188" s="198" t="s">
        <v>4363</v>
      </c>
      <c r="G188" s="199" t="s">
        <v>3415</v>
      </c>
      <c r="H188" s="200">
        <v>1</v>
      </c>
      <c r="I188" s="201"/>
      <c r="J188" s="202">
        <f>ROUND(I188*H188,2)</f>
        <v>0</v>
      </c>
      <c r="K188" s="198" t="s">
        <v>19</v>
      </c>
      <c r="L188" s="41"/>
      <c r="M188" s="203" t="s">
        <v>19</v>
      </c>
      <c r="N188" s="204" t="s">
        <v>42</v>
      </c>
      <c r="O188" s="66"/>
      <c r="P188" s="205">
        <f>O188*H188</f>
        <v>0</v>
      </c>
      <c r="Q188" s="205">
        <v>0.00019</v>
      </c>
      <c r="R188" s="205">
        <f>Q188*H188</f>
        <v>0.00019</v>
      </c>
      <c r="S188" s="205">
        <v>0</v>
      </c>
      <c r="T188" s="206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07" t="s">
        <v>406</v>
      </c>
      <c r="AT188" s="207" t="s">
        <v>301</v>
      </c>
      <c r="AU188" s="207" t="s">
        <v>79</v>
      </c>
      <c r="AY188" s="19" t="s">
        <v>299</v>
      </c>
      <c r="BE188" s="208">
        <f>IF(N188="základní",J188,0)</f>
        <v>0</v>
      </c>
      <c r="BF188" s="208">
        <f>IF(N188="snížená",J188,0)</f>
        <v>0</v>
      </c>
      <c r="BG188" s="208">
        <f>IF(N188="zákl. přenesená",J188,0)</f>
        <v>0</v>
      </c>
      <c r="BH188" s="208">
        <f>IF(N188="sníž. přenesená",J188,0)</f>
        <v>0</v>
      </c>
      <c r="BI188" s="208">
        <f>IF(N188="nulová",J188,0)</f>
        <v>0</v>
      </c>
      <c r="BJ188" s="19" t="s">
        <v>79</v>
      </c>
      <c r="BK188" s="208">
        <f>ROUND(I188*H188,2)</f>
        <v>0</v>
      </c>
      <c r="BL188" s="19" t="s">
        <v>406</v>
      </c>
      <c r="BM188" s="207" t="s">
        <v>4364</v>
      </c>
    </row>
    <row r="189" spans="1:47" s="2" customFormat="1" ht="11.25">
      <c r="A189" s="36"/>
      <c r="B189" s="37"/>
      <c r="C189" s="38"/>
      <c r="D189" s="209" t="s">
        <v>308</v>
      </c>
      <c r="E189" s="38"/>
      <c r="F189" s="210" t="s">
        <v>4363</v>
      </c>
      <c r="G189" s="38"/>
      <c r="H189" s="38"/>
      <c r="I189" s="119"/>
      <c r="J189" s="38"/>
      <c r="K189" s="38"/>
      <c r="L189" s="41"/>
      <c r="M189" s="211"/>
      <c r="N189" s="212"/>
      <c r="O189" s="66"/>
      <c r="P189" s="66"/>
      <c r="Q189" s="66"/>
      <c r="R189" s="66"/>
      <c r="S189" s="66"/>
      <c r="T189" s="67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9" t="s">
        <v>308</v>
      </c>
      <c r="AU189" s="19" t="s">
        <v>79</v>
      </c>
    </row>
    <row r="190" spans="2:63" s="12" customFormat="1" ht="22.9" customHeight="1">
      <c r="B190" s="180"/>
      <c r="C190" s="181"/>
      <c r="D190" s="182" t="s">
        <v>69</v>
      </c>
      <c r="E190" s="194" t="s">
        <v>365</v>
      </c>
      <c r="F190" s="194" t="s">
        <v>3247</v>
      </c>
      <c r="G190" s="181"/>
      <c r="H190" s="181"/>
      <c r="I190" s="184"/>
      <c r="J190" s="195">
        <f>BK190</f>
        <v>0</v>
      </c>
      <c r="K190" s="181"/>
      <c r="L190" s="186"/>
      <c r="M190" s="187"/>
      <c r="N190" s="188"/>
      <c r="O190" s="188"/>
      <c r="P190" s="189">
        <f>SUM(P191:P192)</f>
        <v>0</v>
      </c>
      <c r="Q190" s="188"/>
      <c r="R190" s="189">
        <f>SUM(R191:R192)</f>
        <v>0</v>
      </c>
      <c r="S190" s="188"/>
      <c r="T190" s="190">
        <f>SUM(T191:T192)</f>
        <v>1.2000000000000002</v>
      </c>
      <c r="AR190" s="191" t="s">
        <v>77</v>
      </c>
      <c r="AT190" s="192" t="s">
        <v>69</v>
      </c>
      <c r="AU190" s="192" t="s">
        <v>77</v>
      </c>
      <c r="AY190" s="191" t="s">
        <v>299</v>
      </c>
      <c r="BK190" s="193">
        <f>SUM(BK191:BK192)</f>
        <v>0</v>
      </c>
    </row>
    <row r="191" spans="1:65" s="2" customFormat="1" ht="21.75" customHeight="1">
      <c r="A191" s="36"/>
      <c r="B191" s="37"/>
      <c r="C191" s="196" t="s">
        <v>520</v>
      </c>
      <c r="D191" s="196" t="s">
        <v>301</v>
      </c>
      <c r="E191" s="197" t="s">
        <v>4365</v>
      </c>
      <c r="F191" s="198" t="s">
        <v>3249</v>
      </c>
      <c r="G191" s="199" t="s">
        <v>2902</v>
      </c>
      <c r="H191" s="200">
        <v>12</v>
      </c>
      <c r="I191" s="201"/>
      <c r="J191" s="202">
        <f>ROUND(I191*H191,2)</f>
        <v>0</v>
      </c>
      <c r="K191" s="198" t="s">
        <v>19</v>
      </c>
      <c r="L191" s="41"/>
      <c r="M191" s="203" t="s">
        <v>19</v>
      </c>
      <c r="N191" s="204" t="s">
        <v>42</v>
      </c>
      <c r="O191" s="66"/>
      <c r="P191" s="205">
        <f>O191*H191</f>
        <v>0</v>
      </c>
      <c r="Q191" s="205">
        <v>0</v>
      </c>
      <c r="R191" s="205">
        <f>Q191*H191</f>
        <v>0</v>
      </c>
      <c r="S191" s="205">
        <v>0.1</v>
      </c>
      <c r="T191" s="206">
        <f>S191*H191</f>
        <v>1.2000000000000002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07" t="s">
        <v>306</v>
      </c>
      <c r="AT191" s="207" t="s">
        <v>301</v>
      </c>
      <c r="AU191" s="207" t="s">
        <v>79</v>
      </c>
      <c r="AY191" s="19" t="s">
        <v>299</v>
      </c>
      <c r="BE191" s="208">
        <f>IF(N191="základní",J191,0)</f>
        <v>0</v>
      </c>
      <c r="BF191" s="208">
        <f>IF(N191="snížená",J191,0)</f>
        <v>0</v>
      </c>
      <c r="BG191" s="208">
        <f>IF(N191="zákl. přenesená",J191,0)</f>
        <v>0</v>
      </c>
      <c r="BH191" s="208">
        <f>IF(N191="sníž. přenesená",J191,0)</f>
        <v>0</v>
      </c>
      <c r="BI191" s="208">
        <f>IF(N191="nulová",J191,0)</f>
        <v>0</v>
      </c>
      <c r="BJ191" s="19" t="s">
        <v>79</v>
      </c>
      <c r="BK191" s="208">
        <f>ROUND(I191*H191,2)</f>
        <v>0</v>
      </c>
      <c r="BL191" s="19" t="s">
        <v>306</v>
      </c>
      <c r="BM191" s="207" t="s">
        <v>4366</v>
      </c>
    </row>
    <row r="192" spans="1:47" s="2" customFormat="1" ht="19.5">
      <c r="A192" s="36"/>
      <c r="B192" s="37"/>
      <c r="C192" s="38"/>
      <c r="D192" s="209" t="s">
        <v>308</v>
      </c>
      <c r="E192" s="38"/>
      <c r="F192" s="210" t="s">
        <v>3249</v>
      </c>
      <c r="G192" s="38"/>
      <c r="H192" s="38"/>
      <c r="I192" s="119"/>
      <c r="J192" s="38"/>
      <c r="K192" s="38"/>
      <c r="L192" s="41"/>
      <c r="M192" s="211"/>
      <c r="N192" s="212"/>
      <c r="O192" s="66"/>
      <c r="P192" s="66"/>
      <c r="Q192" s="66"/>
      <c r="R192" s="66"/>
      <c r="S192" s="66"/>
      <c r="T192" s="67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9" t="s">
        <v>308</v>
      </c>
      <c r="AU192" s="19" t="s">
        <v>79</v>
      </c>
    </row>
    <row r="193" spans="2:63" s="12" customFormat="1" ht="22.9" customHeight="1">
      <c r="B193" s="180"/>
      <c r="C193" s="181"/>
      <c r="D193" s="182" t="s">
        <v>69</v>
      </c>
      <c r="E193" s="194" t="s">
        <v>983</v>
      </c>
      <c r="F193" s="194" t="s">
        <v>3251</v>
      </c>
      <c r="G193" s="181"/>
      <c r="H193" s="181"/>
      <c r="I193" s="184"/>
      <c r="J193" s="195">
        <f>BK193</f>
        <v>0</v>
      </c>
      <c r="K193" s="181"/>
      <c r="L193" s="186"/>
      <c r="M193" s="187"/>
      <c r="N193" s="188"/>
      <c r="O193" s="188"/>
      <c r="P193" s="189">
        <f>SUM(P194:P204)</f>
        <v>0</v>
      </c>
      <c r="Q193" s="188"/>
      <c r="R193" s="189">
        <f>SUM(R194:R204)</f>
        <v>0</v>
      </c>
      <c r="S193" s="188"/>
      <c r="T193" s="190">
        <f>SUM(T194:T204)</f>
        <v>0</v>
      </c>
      <c r="AR193" s="191" t="s">
        <v>77</v>
      </c>
      <c r="AT193" s="192" t="s">
        <v>69</v>
      </c>
      <c r="AU193" s="192" t="s">
        <v>77</v>
      </c>
      <c r="AY193" s="191" t="s">
        <v>299</v>
      </c>
      <c r="BK193" s="193">
        <f>SUM(BK194:BK204)</f>
        <v>0</v>
      </c>
    </row>
    <row r="194" spans="1:65" s="2" customFormat="1" ht="16.5" customHeight="1">
      <c r="A194" s="36"/>
      <c r="B194" s="37"/>
      <c r="C194" s="196" t="s">
        <v>150</v>
      </c>
      <c r="D194" s="196" t="s">
        <v>301</v>
      </c>
      <c r="E194" s="197" t="s">
        <v>3252</v>
      </c>
      <c r="F194" s="198" t="s">
        <v>3253</v>
      </c>
      <c r="G194" s="199" t="s">
        <v>368</v>
      </c>
      <c r="H194" s="200">
        <v>1.2</v>
      </c>
      <c r="I194" s="201"/>
      <c r="J194" s="202">
        <f>ROUND(I194*H194,2)</f>
        <v>0</v>
      </c>
      <c r="K194" s="198" t="s">
        <v>305</v>
      </c>
      <c r="L194" s="41"/>
      <c r="M194" s="203" t="s">
        <v>19</v>
      </c>
      <c r="N194" s="204" t="s">
        <v>42</v>
      </c>
      <c r="O194" s="66"/>
      <c r="P194" s="205">
        <f>O194*H194</f>
        <v>0</v>
      </c>
      <c r="Q194" s="205">
        <v>0</v>
      </c>
      <c r="R194" s="205">
        <f>Q194*H194</f>
        <v>0</v>
      </c>
      <c r="S194" s="205">
        <v>0</v>
      </c>
      <c r="T194" s="206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07" t="s">
        <v>306</v>
      </c>
      <c r="AT194" s="207" t="s">
        <v>301</v>
      </c>
      <c r="AU194" s="207" t="s">
        <v>79</v>
      </c>
      <c r="AY194" s="19" t="s">
        <v>299</v>
      </c>
      <c r="BE194" s="208">
        <f>IF(N194="základní",J194,0)</f>
        <v>0</v>
      </c>
      <c r="BF194" s="208">
        <f>IF(N194="snížená",J194,0)</f>
        <v>0</v>
      </c>
      <c r="BG194" s="208">
        <f>IF(N194="zákl. přenesená",J194,0)</f>
        <v>0</v>
      </c>
      <c r="BH194" s="208">
        <f>IF(N194="sníž. přenesená",J194,0)</f>
        <v>0</v>
      </c>
      <c r="BI194" s="208">
        <f>IF(N194="nulová",J194,0)</f>
        <v>0</v>
      </c>
      <c r="BJ194" s="19" t="s">
        <v>79</v>
      </c>
      <c r="BK194" s="208">
        <f>ROUND(I194*H194,2)</f>
        <v>0</v>
      </c>
      <c r="BL194" s="19" t="s">
        <v>306</v>
      </c>
      <c r="BM194" s="207" t="s">
        <v>4367</v>
      </c>
    </row>
    <row r="195" spans="1:47" s="2" customFormat="1" ht="11.25">
      <c r="A195" s="36"/>
      <c r="B195" s="37"/>
      <c r="C195" s="38"/>
      <c r="D195" s="209" t="s">
        <v>308</v>
      </c>
      <c r="E195" s="38"/>
      <c r="F195" s="210" t="s">
        <v>3255</v>
      </c>
      <c r="G195" s="38"/>
      <c r="H195" s="38"/>
      <c r="I195" s="119"/>
      <c r="J195" s="38"/>
      <c r="K195" s="38"/>
      <c r="L195" s="41"/>
      <c r="M195" s="211"/>
      <c r="N195" s="212"/>
      <c r="O195" s="66"/>
      <c r="P195" s="66"/>
      <c r="Q195" s="66"/>
      <c r="R195" s="66"/>
      <c r="S195" s="66"/>
      <c r="T195" s="67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9" t="s">
        <v>308</v>
      </c>
      <c r="AU195" s="19" t="s">
        <v>79</v>
      </c>
    </row>
    <row r="196" spans="1:65" s="2" customFormat="1" ht="16.5" customHeight="1">
      <c r="A196" s="36"/>
      <c r="B196" s="37"/>
      <c r="C196" s="196" t="s">
        <v>532</v>
      </c>
      <c r="D196" s="196" t="s">
        <v>301</v>
      </c>
      <c r="E196" s="197" t="s">
        <v>3256</v>
      </c>
      <c r="F196" s="198" t="s">
        <v>3257</v>
      </c>
      <c r="G196" s="199" t="s">
        <v>368</v>
      </c>
      <c r="H196" s="200">
        <v>4.8</v>
      </c>
      <c r="I196" s="201"/>
      <c r="J196" s="202">
        <f>ROUND(I196*H196,2)</f>
        <v>0</v>
      </c>
      <c r="K196" s="198" t="s">
        <v>305</v>
      </c>
      <c r="L196" s="41"/>
      <c r="M196" s="203" t="s">
        <v>19</v>
      </c>
      <c r="N196" s="204" t="s">
        <v>42</v>
      </c>
      <c r="O196" s="66"/>
      <c r="P196" s="205">
        <f>O196*H196</f>
        <v>0</v>
      </c>
      <c r="Q196" s="205">
        <v>0</v>
      </c>
      <c r="R196" s="205">
        <f>Q196*H196</f>
        <v>0</v>
      </c>
      <c r="S196" s="205">
        <v>0</v>
      </c>
      <c r="T196" s="206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07" t="s">
        <v>306</v>
      </c>
      <c r="AT196" s="207" t="s">
        <v>301</v>
      </c>
      <c r="AU196" s="207" t="s">
        <v>79</v>
      </c>
      <c r="AY196" s="19" t="s">
        <v>299</v>
      </c>
      <c r="BE196" s="208">
        <f>IF(N196="základní",J196,0)</f>
        <v>0</v>
      </c>
      <c r="BF196" s="208">
        <f>IF(N196="snížená",J196,0)</f>
        <v>0</v>
      </c>
      <c r="BG196" s="208">
        <f>IF(N196="zákl. přenesená",J196,0)</f>
        <v>0</v>
      </c>
      <c r="BH196" s="208">
        <f>IF(N196="sníž. přenesená",J196,0)</f>
        <v>0</v>
      </c>
      <c r="BI196" s="208">
        <f>IF(N196="nulová",J196,0)</f>
        <v>0</v>
      </c>
      <c r="BJ196" s="19" t="s">
        <v>79</v>
      </c>
      <c r="BK196" s="208">
        <f>ROUND(I196*H196,2)</f>
        <v>0</v>
      </c>
      <c r="BL196" s="19" t="s">
        <v>306</v>
      </c>
      <c r="BM196" s="207" t="s">
        <v>4368</v>
      </c>
    </row>
    <row r="197" spans="1:47" s="2" customFormat="1" ht="19.5">
      <c r="A197" s="36"/>
      <c r="B197" s="37"/>
      <c r="C197" s="38"/>
      <c r="D197" s="209" t="s">
        <v>308</v>
      </c>
      <c r="E197" s="38"/>
      <c r="F197" s="210" t="s">
        <v>3259</v>
      </c>
      <c r="G197" s="38"/>
      <c r="H197" s="38"/>
      <c r="I197" s="119"/>
      <c r="J197" s="38"/>
      <c r="K197" s="38"/>
      <c r="L197" s="41"/>
      <c r="M197" s="211"/>
      <c r="N197" s="212"/>
      <c r="O197" s="66"/>
      <c r="P197" s="66"/>
      <c r="Q197" s="66"/>
      <c r="R197" s="66"/>
      <c r="S197" s="66"/>
      <c r="T197" s="67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T197" s="19" t="s">
        <v>308</v>
      </c>
      <c r="AU197" s="19" t="s">
        <v>79</v>
      </c>
    </row>
    <row r="198" spans="2:51" s="14" customFormat="1" ht="11.25">
      <c r="B198" s="223"/>
      <c r="C198" s="224"/>
      <c r="D198" s="209" t="s">
        <v>310</v>
      </c>
      <c r="E198" s="225" t="s">
        <v>19</v>
      </c>
      <c r="F198" s="226" t="s">
        <v>4369</v>
      </c>
      <c r="G198" s="224"/>
      <c r="H198" s="227">
        <v>4.8</v>
      </c>
      <c r="I198" s="228"/>
      <c r="J198" s="224"/>
      <c r="K198" s="224"/>
      <c r="L198" s="229"/>
      <c r="M198" s="230"/>
      <c r="N198" s="231"/>
      <c r="O198" s="231"/>
      <c r="P198" s="231"/>
      <c r="Q198" s="231"/>
      <c r="R198" s="231"/>
      <c r="S198" s="231"/>
      <c r="T198" s="232"/>
      <c r="AT198" s="233" t="s">
        <v>310</v>
      </c>
      <c r="AU198" s="233" t="s">
        <v>79</v>
      </c>
      <c r="AV198" s="14" t="s">
        <v>79</v>
      </c>
      <c r="AW198" s="14" t="s">
        <v>32</v>
      </c>
      <c r="AX198" s="14" t="s">
        <v>77</v>
      </c>
      <c r="AY198" s="233" t="s">
        <v>299</v>
      </c>
    </row>
    <row r="199" spans="1:65" s="2" customFormat="1" ht="16.5" customHeight="1">
      <c r="A199" s="36"/>
      <c r="B199" s="37"/>
      <c r="C199" s="196" t="s">
        <v>538</v>
      </c>
      <c r="D199" s="196" t="s">
        <v>301</v>
      </c>
      <c r="E199" s="197" t="s">
        <v>3261</v>
      </c>
      <c r="F199" s="198" t="s">
        <v>3262</v>
      </c>
      <c r="G199" s="199" t="s">
        <v>368</v>
      </c>
      <c r="H199" s="200">
        <v>1.2</v>
      </c>
      <c r="I199" s="201"/>
      <c r="J199" s="202">
        <f>ROUND(I199*H199,2)</f>
        <v>0</v>
      </c>
      <c r="K199" s="198" t="s">
        <v>19</v>
      </c>
      <c r="L199" s="41"/>
      <c r="M199" s="203" t="s">
        <v>19</v>
      </c>
      <c r="N199" s="204" t="s">
        <v>42</v>
      </c>
      <c r="O199" s="66"/>
      <c r="P199" s="205">
        <f>O199*H199</f>
        <v>0</v>
      </c>
      <c r="Q199" s="205">
        <v>0</v>
      </c>
      <c r="R199" s="205">
        <f>Q199*H199</f>
        <v>0</v>
      </c>
      <c r="S199" s="205">
        <v>0</v>
      </c>
      <c r="T199" s="206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07" t="s">
        <v>306</v>
      </c>
      <c r="AT199" s="207" t="s">
        <v>301</v>
      </c>
      <c r="AU199" s="207" t="s">
        <v>79</v>
      </c>
      <c r="AY199" s="19" t="s">
        <v>299</v>
      </c>
      <c r="BE199" s="208">
        <f>IF(N199="základní",J199,0)</f>
        <v>0</v>
      </c>
      <c r="BF199" s="208">
        <f>IF(N199="snížená",J199,0)</f>
        <v>0</v>
      </c>
      <c r="BG199" s="208">
        <f>IF(N199="zákl. přenesená",J199,0)</f>
        <v>0</v>
      </c>
      <c r="BH199" s="208">
        <f>IF(N199="sníž. přenesená",J199,0)</f>
        <v>0</v>
      </c>
      <c r="BI199" s="208">
        <f>IF(N199="nulová",J199,0)</f>
        <v>0</v>
      </c>
      <c r="BJ199" s="19" t="s">
        <v>79</v>
      </c>
      <c r="BK199" s="208">
        <f>ROUND(I199*H199,2)</f>
        <v>0</v>
      </c>
      <c r="BL199" s="19" t="s">
        <v>306</v>
      </c>
      <c r="BM199" s="207" t="s">
        <v>4370</v>
      </c>
    </row>
    <row r="200" spans="1:47" s="2" customFormat="1" ht="11.25">
      <c r="A200" s="36"/>
      <c r="B200" s="37"/>
      <c r="C200" s="38"/>
      <c r="D200" s="209" t="s">
        <v>308</v>
      </c>
      <c r="E200" s="38"/>
      <c r="F200" s="210" t="s">
        <v>3262</v>
      </c>
      <c r="G200" s="38"/>
      <c r="H200" s="38"/>
      <c r="I200" s="119"/>
      <c r="J200" s="38"/>
      <c r="K200" s="38"/>
      <c r="L200" s="41"/>
      <c r="M200" s="211"/>
      <c r="N200" s="212"/>
      <c r="O200" s="66"/>
      <c r="P200" s="66"/>
      <c r="Q200" s="66"/>
      <c r="R200" s="66"/>
      <c r="S200" s="66"/>
      <c r="T200" s="67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T200" s="19" t="s">
        <v>308</v>
      </c>
      <c r="AU200" s="19" t="s">
        <v>79</v>
      </c>
    </row>
    <row r="201" spans="1:65" s="2" customFormat="1" ht="16.5" customHeight="1">
      <c r="A201" s="36"/>
      <c r="B201" s="37"/>
      <c r="C201" s="196" t="s">
        <v>550</v>
      </c>
      <c r="D201" s="196" t="s">
        <v>301</v>
      </c>
      <c r="E201" s="197" t="s">
        <v>4281</v>
      </c>
      <c r="F201" s="198" t="s">
        <v>4282</v>
      </c>
      <c r="G201" s="199" t="s">
        <v>368</v>
      </c>
      <c r="H201" s="200">
        <v>0.053</v>
      </c>
      <c r="I201" s="201"/>
      <c r="J201" s="202">
        <f>ROUND(I201*H201,2)</f>
        <v>0</v>
      </c>
      <c r="K201" s="198" t="s">
        <v>305</v>
      </c>
      <c r="L201" s="41"/>
      <c r="M201" s="203" t="s">
        <v>19</v>
      </c>
      <c r="N201" s="204" t="s">
        <v>42</v>
      </c>
      <c r="O201" s="66"/>
      <c r="P201" s="205">
        <f>O201*H201</f>
        <v>0</v>
      </c>
      <c r="Q201" s="205">
        <v>0</v>
      </c>
      <c r="R201" s="205">
        <f>Q201*H201</f>
        <v>0</v>
      </c>
      <c r="S201" s="205">
        <v>0</v>
      </c>
      <c r="T201" s="206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07" t="s">
        <v>306</v>
      </c>
      <c r="AT201" s="207" t="s">
        <v>301</v>
      </c>
      <c r="AU201" s="207" t="s">
        <v>79</v>
      </c>
      <c r="AY201" s="19" t="s">
        <v>299</v>
      </c>
      <c r="BE201" s="208">
        <f>IF(N201="základní",J201,0)</f>
        <v>0</v>
      </c>
      <c r="BF201" s="208">
        <f>IF(N201="snížená",J201,0)</f>
        <v>0</v>
      </c>
      <c r="BG201" s="208">
        <f>IF(N201="zákl. přenesená",J201,0)</f>
        <v>0</v>
      </c>
      <c r="BH201" s="208">
        <f>IF(N201="sníž. přenesená",J201,0)</f>
        <v>0</v>
      </c>
      <c r="BI201" s="208">
        <f>IF(N201="nulová",J201,0)</f>
        <v>0</v>
      </c>
      <c r="BJ201" s="19" t="s">
        <v>79</v>
      </c>
      <c r="BK201" s="208">
        <f>ROUND(I201*H201,2)</f>
        <v>0</v>
      </c>
      <c r="BL201" s="19" t="s">
        <v>306</v>
      </c>
      <c r="BM201" s="207" t="s">
        <v>4371</v>
      </c>
    </row>
    <row r="202" spans="1:47" s="2" customFormat="1" ht="19.5">
      <c r="A202" s="36"/>
      <c r="B202" s="37"/>
      <c r="C202" s="38"/>
      <c r="D202" s="209" t="s">
        <v>308</v>
      </c>
      <c r="E202" s="38"/>
      <c r="F202" s="210" t="s">
        <v>4284</v>
      </c>
      <c r="G202" s="38"/>
      <c r="H202" s="38"/>
      <c r="I202" s="119"/>
      <c r="J202" s="38"/>
      <c r="K202" s="38"/>
      <c r="L202" s="41"/>
      <c r="M202" s="211"/>
      <c r="N202" s="212"/>
      <c r="O202" s="66"/>
      <c r="P202" s="66"/>
      <c r="Q202" s="66"/>
      <c r="R202" s="66"/>
      <c r="S202" s="66"/>
      <c r="T202" s="67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9" t="s">
        <v>308</v>
      </c>
      <c r="AU202" s="19" t="s">
        <v>79</v>
      </c>
    </row>
    <row r="203" spans="2:51" s="14" customFormat="1" ht="11.25">
      <c r="B203" s="223"/>
      <c r="C203" s="224"/>
      <c r="D203" s="209" t="s">
        <v>310</v>
      </c>
      <c r="E203" s="225" t="s">
        <v>19</v>
      </c>
      <c r="F203" s="226" t="s">
        <v>4372</v>
      </c>
      <c r="G203" s="224"/>
      <c r="H203" s="227">
        <v>0.053</v>
      </c>
      <c r="I203" s="228"/>
      <c r="J203" s="224"/>
      <c r="K203" s="224"/>
      <c r="L203" s="229"/>
      <c r="M203" s="230"/>
      <c r="N203" s="231"/>
      <c r="O203" s="231"/>
      <c r="P203" s="231"/>
      <c r="Q203" s="231"/>
      <c r="R203" s="231"/>
      <c r="S203" s="231"/>
      <c r="T203" s="232"/>
      <c r="AT203" s="233" t="s">
        <v>310</v>
      </c>
      <c r="AU203" s="233" t="s">
        <v>79</v>
      </c>
      <c r="AV203" s="14" t="s">
        <v>79</v>
      </c>
      <c r="AW203" s="14" t="s">
        <v>32</v>
      </c>
      <c r="AX203" s="14" t="s">
        <v>70</v>
      </c>
      <c r="AY203" s="233" t="s">
        <v>299</v>
      </c>
    </row>
    <row r="204" spans="2:51" s="15" customFormat="1" ht="11.25">
      <c r="B204" s="234"/>
      <c r="C204" s="235"/>
      <c r="D204" s="209" t="s">
        <v>310</v>
      </c>
      <c r="E204" s="236" t="s">
        <v>19</v>
      </c>
      <c r="F204" s="237" t="s">
        <v>313</v>
      </c>
      <c r="G204" s="235"/>
      <c r="H204" s="238">
        <v>0.053</v>
      </c>
      <c r="I204" s="239"/>
      <c r="J204" s="235"/>
      <c r="K204" s="235"/>
      <c r="L204" s="240"/>
      <c r="M204" s="241"/>
      <c r="N204" s="242"/>
      <c r="O204" s="242"/>
      <c r="P204" s="242"/>
      <c r="Q204" s="242"/>
      <c r="R204" s="242"/>
      <c r="S204" s="242"/>
      <c r="T204" s="243"/>
      <c r="AT204" s="244" t="s">
        <v>310</v>
      </c>
      <c r="AU204" s="244" t="s">
        <v>79</v>
      </c>
      <c r="AV204" s="15" t="s">
        <v>306</v>
      </c>
      <c r="AW204" s="15" t="s">
        <v>32</v>
      </c>
      <c r="AX204" s="15" t="s">
        <v>77</v>
      </c>
      <c r="AY204" s="244" t="s">
        <v>299</v>
      </c>
    </row>
    <row r="205" spans="2:63" s="12" customFormat="1" ht="25.9" customHeight="1">
      <c r="B205" s="180"/>
      <c r="C205" s="181"/>
      <c r="D205" s="182" t="s">
        <v>69</v>
      </c>
      <c r="E205" s="183" t="s">
        <v>1387</v>
      </c>
      <c r="F205" s="183" t="s">
        <v>3264</v>
      </c>
      <c r="G205" s="181"/>
      <c r="H205" s="181"/>
      <c r="I205" s="184"/>
      <c r="J205" s="185">
        <f>BK205</f>
        <v>0</v>
      </c>
      <c r="K205" s="181"/>
      <c r="L205" s="186"/>
      <c r="M205" s="187"/>
      <c r="N205" s="188"/>
      <c r="O205" s="188"/>
      <c r="P205" s="189">
        <f>P206</f>
        <v>0</v>
      </c>
      <c r="Q205" s="188"/>
      <c r="R205" s="189">
        <f>R206</f>
        <v>0.16954</v>
      </c>
      <c r="S205" s="188"/>
      <c r="T205" s="190">
        <f>T206</f>
        <v>0</v>
      </c>
      <c r="AR205" s="191" t="s">
        <v>79</v>
      </c>
      <c r="AT205" s="192" t="s">
        <v>69</v>
      </c>
      <c r="AU205" s="192" t="s">
        <v>70</v>
      </c>
      <c r="AY205" s="191" t="s">
        <v>299</v>
      </c>
      <c r="BK205" s="193">
        <f>BK206</f>
        <v>0</v>
      </c>
    </row>
    <row r="206" spans="2:63" s="12" customFormat="1" ht="22.9" customHeight="1">
      <c r="B206" s="180"/>
      <c r="C206" s="181"/>
      <c r="D206" s="182" t="s">
        <v>69</v>
      </c>
      <c r="E206" s="194" t="s">
        <v>4373</v>
      </c>
      <c r="F206" s="194" t="s">
        <v>3266</v>
      </c>
      <c r="G206" s="181"/>
      <c r="H206" s="181"/>
      <c r="I206" s="184"/>
      <c r="J206" s="195">
        <f>BK206</f>
        <v>0</v>
      </c>
      <c r="K206" s="181"/>
      <c r="L206" s="186"/>
      <c r="M206" s="187"/>
      <c r="N206" s="188"/>
      <c r="O206" s="188"/>
      <c r="P206" s="189">
        <f>SUM(P207:P262)</f>
        <v>0</v>
      </c>
      <c r="Q206" s="188"/>
      <c r="R206" s="189">
        <f>SUM(R207:R262)</f>
        <v>0.16954</v>
      </c>
      <c r="S206" s="188"/>
      <c r="T206" s="190">
        <f>SUM(T207:T262)</f>
        <v>0</v>
      </c>
      <c r="AR206" s="191" t="s">
        <v>79</v>
      </c>
      <c r="AT206" s="192" t="s">
        <v>69</v>
      </c>
      <c r="AU206" s="192" t="s">
        <v>77</v>
      </c>
      <c r="AY206" s="191" t="s">
        <v>299</v>
      </c>
      <c r="BK206" s="193">
        <f>SUM(BK207:BK262)</f>
        <v>0</v>
      </c>
    </row>
    <row r="207" spans="1:65" s="2" customFormat="1" ht="16.5" customHeight="1">
      <c r="A207" s="36"/>
      <c r="B207" s="37"/>
      <c r="C207" s="196" t="s">
        <v>559</v>
      </c>
      <c r="D207" s="196" t="s">
        <v>301</v>
      </c>
      <c r="E207" s="197" t="s">
        <v>4374</v>
      </c>
      <c r="F207" s="198" t="s">
        <v>4375</v>
      </c>
      <c r="G207" s="199" t="s">
        <v>553</v>
      </c>
      <c r="H207" s="200">
        <v>2</v>
      </c>
      <c r="I207" s="201"/>
      <c r="J207" s="202">
        <f>ROUND(I207*H207,2)</f>
        <v>0</v>
      </c>
      <c r="K207" s="198" t="s">
        <v>305</v>
      </c>
      <c r="L207" s="41"/>
      <c r="M207" s="203" t="s">
        <v>19</v>
      </c>
      <c r="N207" s="204" t="s">
        <v>42</v>
      </c>
      <c r="O207" s="66"/>
      <c r="P207" s="205">
        <f>O207*H207</f>
        <v>0</v>
      </c>
      <c r="Q207" s="205">
        <v>0.00147</v>
      </c>
      <c r="R207" s="205">
        <f>Q207*H207</f>
        <v>0.00294</v>
      </c>
      <c r="S207" s="205">
        <v>0</v>
      </c>
      <c r="T207" s="206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07" t="s">
        <v>406</v>
      </c>
      <c r="AT207" s="207" t="s">
        <v>301</v>
      </c>
      <c r="AU207" s="207" t="s">
        <v>79</v>
      </c>
      <c r="AY207" s="19" t="s">
        <v>299</v>
      </c>
      <c r="BE207" s="208">
        <f>IF(N207="základní",J207,0)</f>
        <v>0</v>
      </c>
      <c r="BF207" s="208">
        <f>IF(N207="snížená",J207,0)</f>
        <v>0</v>
      </c>
      <c r="BG207" s="208">
        <f>IF(N207="zákl. přenesená",J207,0)</f>
        <v>0</v>
      </c>
      <c r="BH207" s="208">
        <f>IF(N207="sníž. přenesená",J207,0)</f>
        <v>0</v>
      </c>
      <c r="BI207" s="208">
        <f>IF(N207="nulová",J207,0)</f>
        <v>0</v>
      </c>
      <c r="BJ207" s="19" t="s">
        <v>79</v>
      </c>
      <c r="BK207" s="208">
        <f>ROUND(I207*H207,2)</f>
        <v>0</v>
      </c>
      <c r="BL207" s="19" t="s">
        <v>406</v>
      </c>
      <c r="BM207" s="207" t="s">
        <v>4376</v>
      </c>
    </row>
    <row r="208" spans="1:47" s="2" customFormat="1" ht="11.25">
      <c r="A208" s="36"/>
      <c r="B208" s="37"/>
      <c r="C208" s="38"/>
      <c r="D208" s="209" t="s">
        <v>308</v>
      </c>
      <c r="E208" s="38"/>
      <c r="F208" s="210" t="s">
        <v>4377</v>
      </c>
      <c r="G208" s="38"/>
      <c r="H208" s="38"/>
      <c r="I208" s="119"/>
      <c r="J208" s="38"/>
      <c r="K208" s="38"/>
      <c r="L208" s="41"/>
      <c r="M208" s="211"/>
      <c r="N208" s="212"/>
      <c r="O208" s="66"/>
      <c r="P208" s="66"/>
      <c r="Q208" s="66"/>
      <c r="R208" s="66"/>
      <c r="S208" s="66"/>
      <c r="T208" s="67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T208" s="19" t="s">
        <v>308</v>
      </c>
      <c r="AU208" s="19" t="s">
        <v>79</v>
      </c>
    </row>
    <row r="209" spans="2:51" s="14" customFormat="1" ht="11.25">
      <c r="B209" s="223"/>
      <c r="C209" s="224"/>
      <c r="D209" s="209" t="s">
        <v>310</v>
      </c>
      <c r="E209" s="225" t="s">
        <v>19</v>
      </c>
      <c r="F209" s="226" t="s">
        <v>4378</v>
      </c>
      <c r="G209" s="224"/>
      <c r="H209" s="227">
        <v>2</v>
      </c>
      <c r="I209" s="228"/>
      <c r="J209" s="224"/>
      <c r="K209" s="224"/>
      <c r="L209" s="229"/>
      <c r="M209" s="230"/>
      <c r="N209" s="231"/>
      <c r="O209" s="231"/>
      <c r="P209" s="231"/>
      <c r="Q209" s="231"/>
      <c r="R209" s="231"/>
      <c r="S209" s="231"/>
      <c r="T209" s="232"/>
      <c r="AT209" s="233" t="s">
        <v>310</v>
      </c>
      <c r="AU209" s="233" t="s">
        <v>79</v>
      </c>
      <c r="AV209" s="14" t="s">
        <v>79</v>
      </c>
      <c r="AW209" s="14" t="s">
        <v>32</v>
      </c>
      <c r="AX209" s="14" t="s">
        <v>70</v>
      </c>
      <c r="AY209" s="233" t="s">
        <v>299</v>
      </c>
    </row>
    <row r="210" spans="2:51" s="15" customFormat="1" ht="11.25">
      <c r="B210" s="234"/>
      <c r="C210" s="235"/>
      <c r="D210" s="209" t="s">
        <v>310</v>
      </c>
      <c r="E210" s="236" t="s">
        <v>19</v>
      </c>
      <c r="F210" s="237" t="s">
        <v>313</v>
      </c>
      <c r="G210" s="235"/>
      <c r="H210" s="238">
        <v>2</v>
      </c>
      <c r="I210" s="239"/>
      <c r="J210" s="235"/>
      <c r="K210" s="235"/>
      <c r="L210" s="240"/>
      <c r="M210" s="241"/>
      <c r="N210" s="242"/>
      <c r="O210" s="242"/>
      <c r="P210" s="242"/>
      <c r="Q210" s="242"/>
      <c r="R210" s="242"/>
      <c r="S210" s="242"/>
      <c r="T210" s="243"/>
      <c r="AT210" s="244" t="s">
        <v>310</v>
      </c>
      <c r="AU210" s="244" t="s">
        <v>79</v>
      </c>
      <c r="AV210" s="15" t="s">
        <v>306</v>
      </c>
      <c r="AW210" s="15" t="s">
        <v>32</v>
      </c>
      <c r="AX210" s="15" t="s">
        <v>77</v>
      </c>
      <c r="AY210" s="244" t="s">
        <v>299</v>
      </c>
    </row>
    <row r="211" spans="1:65" s="2" customFormat="1" ht="16.5" customHeight="1">
      <c r="A211" s="36"/>
      <c r="B211" s="37"/>
      <c r="C211" s="196" t="s">
        <v>568</v>
      </c>
      <c r="D211" s="196" t="s">
        <v>301</v>
      </c>
      <c r="E211" s="197" t="s">
        <v>4379</v>
      </c>
      <c r="F211" s="198" t="s">
        <v>4380</v>
      </c>
      <c r="G211" s="199" t="s">
        <v>553</v>
      </c>
      <c r="H211" s="200">
        <v>2</v>
      </c>
      <c r="I211" s="201"/>
      <c r="J211" s="202">
        <f>ROUND(I211*H211,2)</f>
        <v>0</v>
      </c>
      <c r="K211" s="198" t="s">
        <v>305</v>
      </c>
      <c r="L211" s="41"/>
      <c r="M211" s="203" t="s">
        <v>19</v>
      </c>
      <c r="N211" s="204" t="s">
        <v>42</v>
      </c>
      <c r="O211" s="66"/>
      <c r="P211" s="205">
        <f>O211*H211</f>
        <v>0</v>
      </c>
      <c r="Q211" s="205">
        <v>0.00185</v>
      </c>
      <c r="R211" s="205">
        <f>Q211*H211</f>
        <v>0.0037</v>
      </c>
      <c r="S211" s="205">
        <v>0</v>
      </c>
      <c r="T211" s="206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07" t="s">
        <v>406</v>
      </c>
      <c r="AT211" s="207" t="s">
        <v>301</v>
      </c>
      <c r="AU211" s="207" t="s">
        <v>79</v>
      </c>
      <c r="AY211" s="19" t="s">
        <v>299</v>
      </c>
      <c r="BE211" s="208">
        <f>IF(N211="základní",J211,0)</f>
        <v>0</v>
      </c>
      <c r="BF211" s="208">
        <f>IF(N211="snížená",J211,0)</f>
        <v>0</v>
      </c>
      <c r="BG211" s="208">
        <f>IF(N211="zákl. přenesená",J211,0)</f>
        <v>0</v>
      </c>
      <c r="BH211" s="208">
        <f>IF(N211="sníž. přenesená",J211,0)</f>
        <v>0</v>
      </c>
      <c r="BI211" s="208">
        <f>IF(N211="nulová",J211,0)</f>
        <v>0</v>
      </c>
      <c r="BJ211" s="19" t="s">
        <v>79</v>
      </c>
      <c r="BK211" s="208">
        <f>ROUND(I211*H211,2)</f>
        <v>0</v>
      </c>
      <c r="BL211" s="19" t="s">
        <v>406</v>
      </c>
      <c r="BM211" s="207" t="s">
        <v>4381</v>
      </c>
    </row>
    <row r="212" spans="1:47" s="2" customFormat="1" ht="11.25">
      <c r="A212" s="36"/>
      <c r="B212" s="37"/>
      <c r="C212" s="38"/>
      <c r="D212" s="209" t="s">
        <v>308</v>
      </c>
      <c r="E212" s="38"/>
      <c r="F212" s="210" t="s">
        <v>4382</v>
      </c>
      <c r="G212" s="38"/>
      <c r="H212" s="38"/>
      <c r="I212" s="119"/>
      <c r="J212" s="38"/>
      <c r="K212" s="38"/>
      <c r="L212" s="41"/>
      <c r="M212" s="211"/>
      <c r="N212" s="212"/>
      <c r="O212" s="66"/>
      <c r="P212" s="66"/>
      <c r="Q212" s="66"/>
      <c r="R212" s="66"/>
      <c r="S212" s="66"/>
      <c r="T212" s="67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T212" s="19" t="s">
        <v>308</v>
      </c>
      <c r="AU212" s="19" t="s">
        <v>79</v>
      </c>
    </row>
    <row r="213" spans="2:51" s="14" customFormat="1" ht="11.25">
      <c r="B213" s="223"/>
      <c r="C213" s="224"/>
      <c r="D213" s="209" t="s">
        <v>310</v>
      </c>
      <c r="E213" s="225" t="s">
        <v>19</v>
      </c>
      <c r="F213" s="226" t="s">
        <v>4378</v>
      </c>
      <c r="G213" s="224"/>
      <c r="H213" s="227">
        <v>2</v>
      </c>
      <c r="I213" s="228"/>
      <c r="J213" s="224"/>
      <c r="K213" s="224"/>
      <c r="L213" s="229"/>
      <c r="M213" s="230"/>
      <c r="N213" s="231"/>
      <c r="O213" s="231"/>
      <c r="P213" s="231"/>
      <c r="Q213" s="231"/>
      <c r="R213" s="231"/>
      <c r="S213" s="231"/>
      <c r="T213" s="232"/>
      <c r="AT213" s="233" t="s">
        <v>310</v>
      </c>
      <c r="AU213" s="233" t="s">
        <v>79</v>
      </c>
      <c r="AV213" s="14" t="s">
        <v>79</v>
      </c>
      <c r="AW213" s="14" t="s">
        <v>32</v>
      </c>
      <c r="AX213" s="14" t="s">
        <v>70</v>
      </c>
      <c r="AY213" s="233" t="s">
        <v>299</v>
      </c>
    </row>
    <row r="214" spans="2:51" s="15" customFormat="1" ht="11.25">
      <c r="B214" s="234"/>
      <c r="C214" s="235"/>
      <c r="D214" s="209" t="s">
        <v>310</v>
      </c>
      <c r="E214" s="236" t="s">
        <v>19</v>
      </c>
      <c r="F214" s="237" t="s">
        <v>313</v>
      </c>
      <c r="G214" s="235"/>
      <c r="H214" s="238">
        <v>2</v>
      </c>
      <c r="I214" s="239"/>
      <c r="J214" s="235"/>
      <c r="K214" s="235"/>
      <c r="L214" s="240"/>
      <c r="M214" s="241"/>
      <c r="N214" s="242"/>
      <c r="O214" s="242"/>
      <c r="P214" s="242"/>
      <c r="Q214" s="242"/>
      <c r="R214" s="242"/>
      <c r="S214" s="242"/>
      <c r="T214" s="243"/>
      <c r="AT214" s="244" t="s">
        <v>310</v>
      </c>
      <c r="AU214" s="244" t="s">
        <v>79</v>
      </c>
      <c r="AV214" s="15" t="s">
        <v>306</v>
      </c>
      <c r="AW214" s="15" t="s">
        <v>32</v>
      </c>
      <c r="AX214" s="15" t="s">
        <v>77</v>
      </c>
      <c r="AY214" s="244" t="s">
        <v>299</v>
      </c>
    </row>
    <row r="215" spans="1:65" s="2" customFormat="1" ht="16.5" customHeight="1">
      <c r="A215" s="36"/>
      <c r="B215" s="37"/>
      <c r="C215" s="196" t="s">
        <v>574</v>
      </c>
      <c r="D215" s="196" t="s">
        <v>301</v>
      </c>
      <c r="E215" s="197" t="s">
        <v>4383</v>
      </c>
      <c r="F215" s="198" t="s">
        <v>4384</v>
      </c>
      <c r="G215" s="199" t="s">
        <v>553</v>
      </c>
      <c r="H215" s="200">
        <v>38</v>
      </c>
      <c r="I215" s="201"/>
      <c r="J215" s="202">
        <f>ROUND(I215*H215,2)</f>
        <v>0</v>
      </c>
      <c r="K215" s="198" t="s">
        <v>305</v>
      </c>
      <c r="L215" s="41"/>
      <c r="M215" s="203" t="s">
        <v>19</v>
      </c>
      <c r="N215" s="204" t="s">
        <v>42</v>
      </c>
      <c r="O215" s="66"/>
      <c r="P215" s="205">
        <f>O215*H215</f>
        <v>0</v>
      </c>
      <c r="Q215" s="205">
        <v>0.0027</v>
      </c>
      <c r="R215" s="205">
        <f>Q215*H215</f>
        <v>0.10260000000000001</v>
      </c>
      <c r="S215" s="205">
        <v>0</v>
      </c>
      <c r="T215" s="206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07" t="s">
        <v>406</v>
      </c>
      <c r="AT215" s="207" t="s">
        <v>301</v>
      </c>
      <c r="AU215" s="207" t="s">
        <v>79</v>
      </c>
      <c r="AY215" s="19" t="s">
        <v>299</v>
      </c>
      <c r="BE215" s="208">
        <f>IF(N215="základní",J215,0)</f>
        <v>0</v>
      </c>
      <c r="BF215" s="208">
        <f>IF(N215="snížená",J215,0)</f>
        <v>0</v>
      </c>
      <c r="BG215" s="208">
        <f>IF(N215="zákl. přenesená",J215,0)</f>
        <v>0</v>
      </c>
      <c r="BH215" s="208">
        <f>IF(N215="sníž. přenesená",J215,0)</f>
        <v>0</v>
      </c>
      <c r="BI215" s="208">
        <f>IF(N215="nulová",J215,0)</f>
        <v>0</v>
      </c>
      <c r="BJ215" s="19" t="s">
        <v>79</v>
      </c>
      <c r="BK215" s="208">
        <f>ROUND(I215*H215,2)</f>
        <v>0</v>
      </c>
      <c r="BL215" s="19" t="s">
        <v>406</v>
      </c>
      <c r="BM215" s="207" t="s">
        <v>4385</v>
      </c>
    </row>
    <row r="216" spans="1:47" s="2" customFormat="1" ht="11.25">
      <c r="A216" s="36"/>
      <c r="B216" s="37"/>
      <c r="C216" s="38"/>
      <c r="D216" s="209" t="s">
        <v>308</v>
      </c>
      <c r="E216" s="38"/>
      <c r="F216" s="210" t="s">
        <v>4386</v>
      </c>
      <c r="G216" s="38"/>
      <c r="H216" s="38"/>
      <c r="I216" s="119"/>
      <c r="J216" s="38"/>
      <c r="K216" s="38"/>
      <c r="L216" s="41"/>
      <c r="M216" s="211"/>
      <c r="N216" s="212"/>
      <c r="O216" s="66"/>
      <c r="P216" s="66"/>
      <c r="Q216" s="66"/>
      <c r="R216" s="66"/>
      <c r="S216" s="66"/>
      <c r="T216" s="67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T216" s="19" t="s">
        <v>308</v>
      </c>
      <c r="AU216" s="19" t="s">
        <v>79</v>
      </c>
    </row>
    <row r="217" spans="2:51" s="14" customFormat="1" ht="11.25">
      <c r="B217" s="223"/>
      <c r="C217" s="224"/>
      <c r="D217" s="209" t="s">
        <v>310</v>
      </c>
      <c r="E217" s="225" t="s">
        <v>19</v>
      </c>
      <c r="F217" s="226" t="s">
        <v>4387</v>
      </c>
      <c r="G217" s="224"/>
      <c r="H217" s="227">
        <v>38</v>
      </c>
      <c r="I217" s="228"/>
      <c r="J217" s="224"/>
      <c r="K217" s="224"/>
      <c r="L217" s="229"/>
      <c r="M217" s="230"/>
      <c r="N217" s="231"/>
      <c r="O217" s="231"/>
      <c r="P217" s="231"/>
      <c r="Q217" s="231"/>
      <c r="R217" s="231"/>
      <c r="S217" s="231"/>
      <c r="T217" s="232"/>
      <c r="AT217" s="233" t="s">
        <v>310</v>
      </c>
      <c r="AU217" s="233" t="s">
        <v>79</v>
      </c>
      <c r="AV217" s="14" t="s">
        <v>79</v>
      </c>
      <c r="AW217" s="14" t="s">
        <v>32</v>
      </c>
      <c r="AX217" s="14" t="s">
        <v>70</v>
      </c>
      <c r="AY217" s="233" t="s">
        <v>299</v>
      </c>
    </row>
    <row r="218" spans="2:51" s="15" customFormat="1" ht="11.25">
      <c r="B218" s="234"/>
      <c r="C218" s="235"/>
      <c r="D218" s="209" t="s">
        <v>310</v>
      </c>
      <c r="E218" s="236" t="s">
        <v>19</v>
      </c>
      <c r="F218" s="237" t="s">
        <v>313</v>
      </c>
      <c r="G218" s="235"/>
      <c r="H218" s="238">
        <v>38</v>
      </c>
      <c r="I218" s="239"/>
      <c r="J218" s="235"/>
      <c r="K218" s="235"/>
      <c r="L218" s="240"/>
      <c r="M218" s="241"/>
      <c r="N218" s="242"/>
      <c r="O218" s="242"/>
      <c r="P218" s="242"/>
      <c r="Q218" s="242"/>
      <c r="R218" s="242"/>
      <c r="S218" s="242"/>
      <c r="T218" s="243"/>
      <c r="AT218" s="244" t="s">
        <v>310</v>
      </c>
      <c r="AU218" s="244" t="s">
        <v>79</v>
      </c>
      <c r="AV218" s="15" t="s">
        <v>306</v>
      </c>
      <c r="AW218" s="15" t="s">
        <v>32</v>
      </c>
      <c r="AX218" s="15" t="s">
        <v>77</v>
      </c>
      <c r="AY218" s="244" t="s">
        <v>299</v>
      </c>
    </row>
    <row r="219" spans="1:65" s="2" customFormat="1" ht="16.5" customHeight="1">
      <c r="A219" s="36"/>
      <c r="B219" s="37"/>
      <c r="C219" s="196" t="s">
        <v>582</v>
      </c>
      <c r="D219" s="196" t="s">
        <v>301</v>
      </c>
      <c r="E219" s="197" t="s">
        <v>4388</v>
      </c>
      <c r="F219" s="198" t="s">
        <v>4389</v>
      </c>
      <c r="G219" s="199" t="s">
        <v>553</v>
      </c>
      <c r="H219" s="200">
        <v>2</v>
      </c>
      <c r="I219" s="201"/>
      <c r="J219" s="202">
        <f>ROUND(I219*H219,2)</f>
        <v>0</v>
      </c>
      <c r="K219" s="198" t="s">
        <v>19</v>
      </c>
      <c r="L219" s="41"/>
      <c r="M219" s="203" t="s">
        <v>19</v>
      </c>
      <c r="N219" s="204" t="s">
        <v>42</v>
      </c>
      <c r="O219" s="66"/>
      <c r="P219" s="205">
        <f>O219*H219</f>
        <v>0</v>
      </c>
      <c r="Q219" s="205">
        <v>0.0105</v>
      </c>
      <c r="R219" s="205">
        <f>Q219*H219</f>
        <v>0.021</v>
      </c>
      <c r="S219" s="205">
        <v>0</v>
      </c>
      <c r="T219" s="206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07" t="s">
        <v>406</v>
      </c>
      <c r="AT219" s="207" t="s">
        <v>301</v>
      </c>
      <c r="AU219" s="207" t="s">
        <v>79</v>
      </c>
      <c r="AY219" s="19" t="s">
        <v>299</v>
      </c>
      <c r="BE219" s="208">
        <f>IF(N219="základní",J219,0)</f>
        <v>0</v>
      </c>
      <c r="BF219" s="208">
        <f>IF(N219="snížená",J219,0)</f>
        <v>0</v>
      </c>
      <c r="BG219" s="208">
        <f>IF(N219="zákl. přenesená",J219,0)</f>
        <v>0</v>
      </c>
      <c r="BH219" s="208">
        <f>IF(N219="sníž. přenesená",J219,0)</f>
        <v>0</v>
      </c>
      <c r="BI219" s="208">
        <f>IF(N219="nulová",J219,0)</f>
        <v>0</v>
      </c>
      <c r="BJ219" s="19" t="s">
        <v>79</v>
      </c>
      <c r="BK219" s="208">
        <f>ROUND(I219*H219,2)</f>
        <v>0</v>
      </c>
      <c r="BL219" s="19" t="s">
        <v>406</v>
      </c>
      <c r="BM219" s="207" t="s">
        <v>4390</v>
      </c>
    </row>
    <row r="220" spans="1:47" s="2" customFormat="1" ht="11.25">
      <c r="A220" s="36"/>
      <c r="B220" s="37"/>
      <c r="C220" s="38"/>
      <c r="D220" s="209" t="s">
        <v>308</v>
      </c>
      <c r="E220" s="38"/>
      <c r="F220" s="210" t="s">
        <v>4389</v>
      </c>
      <c r="G220" s="38"/>
      <c r="H220" s="38"/>
      <c r="I220" s="119"/>
      <c r="J220" s="38"/>
      <c r="K220" s="38"/>
      <c r="L220" s="41"/>
      <c r="M220" s="211"/>
      <c r="N220" s="212"/>
      <c r="O220" s="66"/>
      <c r="P220" s="66"/>
      <c r="Q220" s="66"/>
      <c r="R220" s="66"/>
      <c r="S220" s="66"/>
      <c r="T220" s="67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T220" s="19" t="s">
        <v>308</v>
      </c>
      <c r="AU220" s="19" t="s">
        <v>79</v>
      </c>
    </row>
    <row r="221" spans="2:51" s="14" customFormat="1" ht="11.25">
      <c r="B221" s="223"/>
      <c r="C221" s="224"/>
      <c r="D221" s="209" t="s">
        <v>310</v>
      </c>
      <c r="E221" s="225" t="s">
        <v>19</v>
      </c>
      <c r="F221" s="226" t="s">
        <v>4378</v>
      </c>
      <c r="G221" s="224"/>
      <c r="H221" s="227">
        <v>2</v>
      </c>
      <c r="I221" s="228"/>
      <c r="J221" s="224"/>
      <c r="K221" s="224"/>
      <c r="L221" s="229"/>
      <c r="M221" s="230"/>
      <c r="N221" s="231"/>
      <c r="O221" s="231"/>
      <c r="P221" s="231"/>
      <c r="Q221" s="231"/>
      <c r="R221" s="231"/>
      <c r="S221" s="231"/>
      <c r="T221" s="232"/>
      <c r="AT221" s="233" t="s">
        <v>310</v>
      </c>
      <c r="AU221" s="233" t="s">
        <v>79</v>
      </c>
      <c r="AV221" s="14" t="s">
        <v>79</v>
      </c>
      <c r="AW221" s="14" t="s">
        <v>32</v>
      </c>
      <c r="AX221" s="14" t="s">
        <v>70</v>
      </c>
      <c r="AY221" s="233" t="s">
        <v>299</v>
      </c>
    </row>
    <row r="222" spans="2:51" s="15" customFormat="1" ht="11.25">
      <c r="B222" s="234"/>
      <c r="C222" s="235"/>
      <c r="D222" s="209" t="s">
        <v>310</v>
      </c>
      <c r="E222" s="236" t="s">
        <v>19</v>
      </c>
      <c r="F222" s="237" t="s">
        <v>313</v>
      </c>
      <c r="G222" s="235"/>
      <c r="H222" s="238">
        <v>2</v>
      </c>
      <c r="I222" s="239"/>
      <c r="J222" s="235"/>
      <c r="K222" s="235"/>
      <c r="L222" s="240"/>
      <c r="M222" s="241"/>
      <c r="N222" s="242"/>
      <c r="O222" s="242"/>
      <c r="P222" s="242"/>
      <c r="Q222" s="242"/>
      <c r="R222" s="242"/>
      <c r="S222" s="242"/>
      <c r="T222" s="243"/>
      <c r="AT222" s="244" t="s">
        <v>310</v>
      </c>
      <c r="AU222" s="244" t="s">
        <v>79</v>
      </c>
      <c r="AV222" s="15" t="s">
        <v>306</v>
      </c>
      <c r="AW222" s="15" t="s">
        <v>32</v>
      </c>
      <c r="AX222" s="15" t="s">
        <v>77</v>
      </c>
      <c r="AY222" s="244" t="s">
        <v>299</v>
      </c>
    </row>
    <row r="223" spans="1:65" s="2" customFormat="1" ht="16.5" customHeight="1">
      <c r="A223" s="36"/>
      <c r="B223" s="37"/>
      <c r="C223" s="196" t="s">
        <v>588</v>
      </c>
      <c r="D223" s="196" t="s">
        <v>301</v>
      </c>
      <c r="E223" s="197" t="s">
        <v>4391</v>
      </c>
      <c r="F223" s="198" t="s">
        <v>4392</v>
      </c>
      <c r="G223" s="199" t="s">
        <v>432</v>
      </c>
      <c r="H223" s="200">
        <v>19</v>
      </c>
      <c r="I223" s="201"/>
      <c r="J223" s="202">
        <f>ROUND(I223*H223,2)</f>
        <v>0</v>
      </c>
      <c r="K223" s="198" t="s">
        <v>19</v>
      </c>
      <c r="L223" s="41"/>
      <c r="M223" s="203" t="s">
        <v>19</v>
      </c>
      <c r="N223" s="204" t="s">
        <v>42</v>
      </c>
      <c r="O223" s="66"/>
      <c r="P223" s="205">
        <f>O223*H223</f>
        <v>0</v>
      </c>
      <c r="Q223" s="205">
        <v>0.0012</v>
      </c>
      <c r="R223" s="205">
        <f>Q223*H223</f>
        <v>0.022799999999999997</v>
      </c>
      <c r="S223" s="205">
        <v>0</v>
      </c>
      <c r="T223" s="206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07" t="s">
        <v>406</v>
      </c>
      <c r="AT223" s="207" t="s">
        <v>301</v>
      </c>
      <c r="AU223" s="207" t="s">
        <v>79</v>
      </c>
      <c r="AY223" s="19" t="s">
        <v>299</v>
      </c>
      <c r="BE223" s="208">
        <f>IF(N223="základní",J223,0)</f>
        <v>0</v>
      </c>
      <c r="BF223" s="208">
        <f>IF(N223="snížená",J223,0)</f>
        <v>0</v>
      </c>
      <c r="BG223" s="208">
        <f>IF(N223="zákl. přenesená",J223,0)</f>
        <v>0</v>
      </c>
      <c r="BH223" s="208">
        <f>IF(N223="sníž. přenesená",J223,0)</f>
        <v>0</v>
      </c>
      <c r="BI223" s="208">
        <f>IF(N223="nulová",J223,0)</f>
        <v>0</v>
      </c>
      <c r="BJ223" s="19" t="s">
        <v>79</v>
      </c>
      <c r="BK223" s="208">
        <f>ROUND(I223*H223,2)</f>
        <v>0</v>
      </c>
      <c r="BL223" s="19" t="s">
        <v>406</v>
      </c>
      <c r="BM223" s="207" t="s">
        <v>4393</v>
      </c>
    </row>
    <row r="224" spans="1:47" s="2" customFormat="1" ht="11.25">
      <c r="A224" s="36"/>
      <c r="B224" s="37"/>
      <c r="C224" s="38"/>
      <c r="D224" s="209" t="s">
        <v>308</v>
      </c>
      <c r="E224" s="38"/>
      <c r="F224" s="210" t="s">
        <v>4392</v>
      </c>
      <c r="G224" s="38"/>
      <c r="H224" s="38"/>
      <c r="I224" s="119"/>
      <c r="J224" s="38"/>
      <c r="K224" s="38"/>
      <c r="L224" s="41"/>
      <c r="M224" s="211"/>
      <c r="N224" s="212"/>
      <c r="O224" s="66"/>
      <c r="P224" s="66"/>
      <c r="Q224" s="66"/>
      <c r="R224" s="66"/>
      <c r="S224" s="66"/>
      <c r="T224" s="67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T224" s="19" t="s">
        <v>308</v>
      </c>
      <c r="AU224" s="19" t="s">
        <v>79</v>
      </c>
    </row>
    <row r="225" spans="2:51" s="14" customFormat="1" ht="11.25">
      <c r="B225" s="223"/>
      <c r="C225" s="224"/>
      <c r="D225" s="209" t="s">
        <v>310</v>
      </c>
      <c r="E225" s="225" t="s">
        <v>19</v>
      </c>
      <c r="F225" s="226" t="s">
        <v>4394</v>
      </c>
      <c r="G225" s="224"/>
      <c r="H225" s="227">
        <v>19</v>
      </c>
      <c r="I225" s="228"/>
      <c r="J225" s="224"/>
      <c r="K225" s="224"/>
      <c r="L225" s="229"/>
      <c r="M225" s="230"/>
      <c r="N225" s="231"/>
      <c r="O225" s="231"/>
      <c r="P225" s="231"/>
      <c r="Q225" s="231"/>
      <c r="R225" s="231"/>
      <c r="S225" s="231"/>
      <c r="T225" s="232"/>
      <c r="AT225" s="233" t="s">
        <v>310</v>
      </c>
      <c r="AU225" s="233" t="s">
        <v>79</v>
      </c>
      <c r="AV225" s="14" t="s">
        <v>79</v>
      </c>
      <c r="AW225" s="14" t="s">
        <v>32</v>
      </c>
      <c r="AX225" s="14" t="s">
        <v>70</v>
      </c>
      <c r="AY225" s="233" t="s">
        <v>299</v>
      </c>
    </row>
    <row r="226" spans="2:51" s="15" customFormat="1" ht="11.25">
      <c r="B226" s="234"/>
      <c r="C226" s="235"/>
      <c r="D226" s="209" t="s">
        <v>310</v>
      </c>
      <c r="E226" s="236" t="s">
        <v>19</v>
      </c>
      <c r="F226" s="237" t="s">
        <v>313</v>
      </c>
      <c r="G226" s="235"/>
      <c r="H226" s="238">
        <v>19</v>
      </c>
      <c r="I226" s="239"/>
      <c r="J226" s="235"/>
      <c r="K226" s="235"/>
      <c r="L226" s="240"/>
      <c r="M226" s="241"/>
      <c r="N226" s="242"/>
      <c r="O226" s="242"/>
      <c r="P226" s="242"/>
      <c r="Q226" s="242"/>
      <c r="R226" s="242"/>
      <c r="S226" s="242"/>
      <c r="T226" s="243"/>
      <c r="AT226" s="244" t="s">
        <v>310</v>
      </c>
      <c r="AU226" s="244" t="s">
        <v>79</v>
      </c>
      <c r="AV226" s="15" t="s">
        <v>306</v>
      </c>
      <c r="AW226" s="15" t="s">
        <v>32</v>
      </c>
      <c r="AX226" s="15" t="s">
        <v>77</v>
      </c>
      <c r="AY226" s="244" t="s">
        <v>299</v>
      </c>
    </row>
    <row r="227" spans="1:65" s="2" customFormat="1" ht="16.5" customHeight="1">
      <c r="A227" s="36"/>
      <c r="B227" s="37"/>
      <c r="C227" s="196" t="s">
        <v>594</v>
      </c>
      <c r="D227" s="196" t="s">
        <v>301</v>
      </c>
      <c r="E227" s="197" t="s">
        <v>4395</v>
      </c>
      <c r="F227" s="198" t="s">
        <v>4396</v>
      </c>
      <c r="G227" s="199" t="s">
        <v>432</v>
      </c>
      <c r="H227" s="200">
        <v>1</v>
      </c>
      <c r="I227" s="201"/>
      <c r="J227" s="202">
        <f>ROUND(I227*H227,2)</f>
        <v>0</v>
      </c>
      <c r="K227" s="198" t="s">
        <v>19</v>
      </c>
      <c r="L227" s="41"/>
      <c r="M227" s="203" t="s">
        <v>19</v>
      </c>
      <c r="N227" s="204" t="s">
        <v>42</v>
      </c>
      <c r="O227" s="66"/>
      <c r="P227" s="205">
        <f>O227*H227</f>
        <v>0</v>
      </c>
      <c r="Q227" s="205">
        <v>0.00048</v>
      </c>
      <c r="R227" s="205">
        <f>Q227*H227</f>
        <v>0.00048</v>
      </c>
      <c r="S227" s="205">
        <v>0</v>
      </c>
      <c r="T227" s="206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07" t="s">
        <v>406</v>
      </c>
      <c r="AT227" s="207" t="s">
        <v>301</v>
      </c>
      <c r="AU227" s="207" t="s">
        <v>79</v>
      </c>
      <c r="AY227" s="19" t="s">
        <v>299</v>
      </c>
      <c r="BE227" s="208">
        <f>IF(N227="základní",J227,0)</f>
        <v>0</v>
      </c>
      <c r="BF227" s="208">
        <f>IF(N227="snížená",J227,0)</f>
        <v>0</v>
      </c>
      <c r="BG227" s="208">
        <f>IF(N227="zákl. přenesená",J227,0)</f>
        <v>0</v>
      </c>
      <c r="BH227" s="208">
        <f>IF(N227="sníž. přenesená",J227,0)</f>
        <v>0</v>
      </c>
      <c r="BI227" s="208">
        <f>IF(N227="nulová",J227,0)</f>
        <v>0</v>
      </c>
      <c r="BJ227" s="19" t="s">
        <v>79</v>
      </c>
      <c r="BK227" s="208">
        <f>ROUND(I227*H227,2)</f>
        <v>0</v>
      </c>
      <c r="BL227" s="19" t="s">
        <v>406</v>
      </c>
      <c r="BM227" s="207" t="s">
        <v>4397</v>
      </c>
    </row>
    <row r="228" spans="1:47" s="2" customFormat="1" ht="11.25">
      <c r="A228" s="36"/>
      <c r="B228" s="37"/>
      <c r="C228" s="38"/>
      <c r="D228" s="209" t="s">
        <v>308</v>
      </c>
      <c r="E228" s="38"/>
      <c r="F228" s="210" t="s">
        <v>4396</v>
      </c>
      <c r="G228" s="38"/>
      <c r="H228" s="38"/>
      <c r="I228" s="119"/>
      <c r="J228" s="38"/>
      <c r="K228" s="38"/>
      <c r="L228" s="41"/>
      <c r="M228" s="211"/>
      <c r="N228" s="212"/>
      <c r="O228" s="66"/>
      <c r="P228" s="66"/>
      <c r="Q228" s="66"/>
      <c r="R228" s="66"/>
      <c r="S228" s="66"/>
      <c r="T228" s="67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T228" s="19" t="s">
        <v>308</v>
      </c>
      <c r="AU228" s="19" t="s">
        <v>79</v>
      </c>
    </row>
    <row r="229" spans="2:51" s="14" customFormat="1" ht="11.25">
      <c r="B229" s="223"/>
      <c r="C229" s="224"/>
      <c r="D229" s="209" t="s">
        <v>310</v>
      </c>
      <c r="E229" s="225" t="s">
        <v>19</v>
      </c>
      <c r="F229" s="226" t="s">
        <v>4398</v>
      </c>
      <c r="G229" s="224"/>
      <c r="H229" s="227">
        <v>1</v>
      </c>
      <c r="I229" s="228"/>
      <c r="J229" s="224"/>
      <c r="K229" s="224"/>
      <c r="L229" s="229"/>
      <c r="M229" s="230"/>
      <c r="N229" s="231"/>
      <c r="O229" s="231"/>
      <c r="P229" s="231"/>
      <c r="Q229" s="231"/>
      <c r="R229" s="231"/>
      <c r="S229" s="231"/>
      <c r="T229" s="232"/>
      <c r="AT229" s="233" t="s">
        <v>310</v>
      </c>
      <c r="AU229" s="233" t="s">
        <v>79</v>
      </c>
      <c r="AV229" s="14" t="s">
        <v>79</v>
      </c>
      <c r="AW229" s="14" t="s">
        <v>32</v>
      </c>
      <c r="AX229" s="14" t="s">
        <v>70</v>
      </c>
      <c r="AY229" s="233" t="s">
        <v>299</v>
      </c>
    </row>
    <row r="230" spans="2:51" s="15" customFormat="1" ht="11.25">
      <c r="B230" s="234"/>
      <c r="C230" s="235"/>
      <c r="D230" s="209" t="s">
        <v>310</v>
      </c>
      <c r="E230" s="236" t="s">
        <v>19</v>
      </c>
      <c r="F230" s="237" t="s">
        <v>313</v>
      </c>
      <c r="G230" s="235"/>
      <c r="H230" s="238">
        <v>1</v>
      </c>
      <c r="I230" s="239"/>
      <c r="J230" s="235"/>
      <c r="K230" s="235"/>
      <c r="L230" s="240"/>
      <c r="M230" s="241"/>
      <c r="N230" s="242"/>
      <c r="O230" s="242"/>
      <c r="P230" s="242"/>
      <c r="Q230" s="242"/>
      <c r="R230" s="242"/>
      <c r="S230" s="242"/>
      <c r="T230" s="243"/>
      <c r="AT230" s="244" t="s">
        <v>310</v>
      </c>
      <c r="AU230" s="244" t="s">
        <v>79</v>
      </c>
      <c r="AV230" s="15" t="s">
        <v>306</v>
      </c>
      <c r="AW230" s="15" t="s">
        <v>32</v>
      </c>
      <c r="AX230" s="15" t="s">
        <v>77</v>
      </c>
      <c r="AY230" s="244" t="s">
        <v>299</v>
      </c>
    </row>
    <row r="231" spans="1:65" s="2" customFormat="1" ht="16.5" customHeight="1">
      <c r="A231" s="36"/>
      <c r="B231" s="37"/>
      <c r="C231" s="196" t="s">
        <v>599</v>
      </c>
      <c r="D231" s="196" t="s">
        <v>301</v>
      </c>
      <c r="E231" s="197" t="s">
        <v>4399</v>
      </c>
      <c r="F231" s="198" t="s">
        <v>4400</v>
      </c>
      <c r="G231" s="199" t="s">
        <v>432</v>
      </c>
      <c r="H231" s="200">
        <v>1</v>
      </c>
      <c r="I231" s="201"/>
      <c r="J231" s="202">
        <f>ROUND(I231*H231,2)</f>
        <v>0</v>
      </c>
      <c r="K231" s="198" t="s">
        <v>305</v>
      </c>
      <c r="L231" s="41"/>
      <c r="M231" s="203" t="s">
        <v>19</v>
      </c>
      <c r="N231" s="204" t="s">
        <v>42</v>
      </c>
      <c r="O231" s="66"/>
      <c r="P231" s="205">
        <f>O231*H231</f>
        <v>0</v>
      </c>
      <c r="Q231" s="205">
        <v>0.00013</v>
      </c>
      <c r="R231" s="205">
        <f>Q231*H231</f>
        <v>0.00013</v>
      </c>
      <c r="S231" s="205">
        <v>0</v>
      </c>
      <c r="T231" s="206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07" t="s">
        <v>406</v>
      </c>
      <c r="AT231" s="207" t="s">
        <v>301</v>
      </c>
      <c r="AU231" s="207" t="s">
        <v>79</v>
      </c>
      <c r="AY231" s="19" t="s">
        <v>299</v>
      </c>
      <c r="BE231" s="208">
        <f>IF(N231="základní",J231,0)</f>
        <v>0</v>
      </c>
      <c r="BF231" s="208">
        <f>IF(N231="snížená",J231,0)</f>
        <v>0</v>
      </c>
      <c r="BG231" s="208">
        <f>IF(N231="zákl. přenesená",J231,0)</f>
        <v>0</v>
      </c>
      <c r="BH231" s="208">
        <f>IF(N231="sníž. přenesená",J231,0)</f>
        <v>0</v>
      </c>
      <c r="BI231" s="208">
        <f>IF(N231="nulová",J231,0)</f>
        <v>0</v>
      </c>
      <c r="BJ231" s="19" t="s">
        <v>79</v>
      </c>
      <c r="BK231" s="208">
        <f>ROUND(I231*H231,2)</f>
        <v>0</v>
      </c>
      <c r="BL231" s="19" t="s">
        <v>406</v>
      </c>
      <c r="BM231" s="207" t="s">
        <v>4401</v>
      </c>
    </row>
    <row r="232" spans="1:47" s="2" customFormat="1" ht="11.25">
      <c r="A232" s="36"/>
      <c r="B232" s="37"/>
      <c r="C232" s="38"/>
      <c r="D232" s="209" t="s">
        <v>308</v>
      </c>
      <c r="E232" s="38"/>
      <c r="F232" s="210" t="s">
        <v>4402</v>
      </c>
      <c r="G232" s="38"/>
      <c r="H232" s="38"/>
      <c r="I232" s="119"/>
      <c r="J232" s="38"/>
      <c r="K232" s="38"/>
      <c r="L232" s="41"/>
      <c r="M232" s="211"/>
      <c r="N232" s="212"/>
      <c r="O232" s="66"/>
      <c r="P232" s="66"/>
      <c r="Q232" s="66"/>
      <c r="R232" s="66"/>
      <c r="S232" s="66"/>
      <c r="T232" s="67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9" t="s">
        <v>308</v>
      </c>
      <c r="AU232" s="19" t="s">
        <v>79</v>
      </c>
    </row>
    <row r="233" spans="2:51" s="14" customFormat="1" ht="11.25">
      <c r="B233" s="223"/>
      <c r="C233" s="224"/>
      <c r="D233" s="209" t="s">
        <v>310</v>
      </c>
      <c r="E233" s="225" t="s">
        <v>19</v>
      </c>
      <c r="F233" s="226" t="s">
        <v>4398</v>
      </c>
      <c r="G233" s="224"/>
      <c r="H233" s="227">
        <v>1</v>
      </c>
      <c r="I233" s="228"/>
      <c r="J233" s="224"/>
      <c r="K233" s="224"/>
      <c r="L233" s="229"/>
      <c r="M233" s="230"/>
      <c r="N233" s="231"/>
      <c r="O233" s="231"/>
      <c r="P233" s="231"/>
      <c r="Q233" s="231"/>
      <c r="R233" s="231"/>
      <c r="S233" s="231"/>
      <c r="T233" s="232"/>
      <c r="AT233" s="233" t="s">
        <v>310</v>
      </c>
      <c r="AU233" s="233" t="s">
        <v>79</v>
      </c>
      <c r="AV233" s="14" t="s">
        <v>79</v>
      </c>
      <c r="AW233" s="14" t="s">
        <v>32</v>
      </c>
      <c r="AX233" s="14" t="s">
        <v>70</v>
      </c>
      <c r="AY233" s="233" t="s">
        <v>299</v>
      </c>
    </row>
    <row r="234" spans="2:51" s="15" customFormat="1" ht="11.25">
      <c r="B234" s="234"/>
      <c r="C234" s="235"/>
      <c r="D234" s="209" t="s">
        <v>310</v>
      </c>
      <c r="E234" s="236" t="s">
        <v>19</v>
      </c>
      <c r="F234" s="237" t="s">
        <v>313</v>
      </c>
      <c r="G234" s="235"/>
      <c r="H234" s="238">
        <v>1</v>
      </c>
      <c r="I234" s="239"/>
      <c r="J234" s="235"/>
      <c r="K234" s="235"/>
      <c r="L234" s="240"/>
      <c r="M234" s="241"/>
      <c r="N234" s="242"/>
      <c r="O234" s="242"/>
      <c r="P234" s="242"/>
      <c r="Q234" s="242"/>
      <c r="R234" s="242"/>
      <c r="S234" s="242"/>
      <c r="T234" s="243"/>
      <c r="AT234" s="244" t="s">
        <v>310</v>
      </c>
      <c r="AU234" s="244" t="s">
        <v>79</v>
      </c>
      <c r="AV234" s="15" t="s">
        <v>306</v>
      </c>
      <c r="AW234" s="15" t="s">
        <v>32</v>
      </c>
      <c r="AX234" s="15" t="s">
        <v>77</v>
      </c>
      <c r="AY234" s="244" t="s">
        <v>299</v>
      </c>
    </row>
    <row r="235" spans="1:65" s="2" customFormat="1" ht="16.5" customHeight="1">
      <c r="A235" s="36"/>
      <c r="B235" s="37"/>
      <c r="C235" s="196" t="s">
        <v>604</v>
      </c>
      <c r="D235" s="196" t="s">
        <v>301</v>
      </c>
      <c r="E235" s="197" t="s">
        <v>4403</v>
      </c>
      <c r="F235" s="198" t="s">
        <v>4404</v>
      </c>
      <c r="G235" s="199" t="s">
        <v>553</v>
      </c>
      <c r="H235" s="200">
        <v>3</v>
      </c>
      <c r="I235" s="201"/>
      <c r="J235" s="202">
        <f>ROUND(I235*H235,2)</f>
        <v>0</v>
      </c>
      <c r="K235" s="198" t="s">
        <v>19</v>
      </c>
      <c r="L235" s="41"/>
      <c r="M235" s="203" t="s">
        <v>19</v>
      </c>
      <c r="N235" s="204" t="s">
        <v>42</v>
      </c>
      <c r="O235" s="66"/>
      <c r="P235" s="205">
        <f>O235*H235</f>
        <v>0</v>
      </c>
      <c r="Q235" s="205">
        <v>0.00387</v>
      </c>
      <c r="R235" s="205">
        <f>Q235*H235</f>
        <v>0.01161</v>
      </c>
      <c r="S235" s="205">
        <v>0</v>
      </c>
      <c r="T235" s="206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07" t="s">
        <v>406</v>
      </c>
      <c r="AT235" s="207" t="s">
        <v>301</v>
      </c>
      <c r="AU235" s="207" t="s">
        <v>79</v>
      </c>
      <c r="AY235" s="19" t="s">
        <v>299</v>
      </c>
      <c r="BE235" s="208">
        <f>IF(N235="základní",J235,0)</f>
        <v>0</v>
      </c>
      <c r="BF235" s="208">
        <f>IF(N235="snížená",J235,0)</f>
        <v>0</v>
      </c>
      <c r="BG235" s="208">
        <f>IF(N235="zákl. přenesená",J235,0)</f>
        <v>0</v>
      </c>
      <c r="BH235" s="208">
        <f>IF(N235="sníž. přenesená",J235,0)</f>
        <v>0</v>
      </c>
      <c r="BI235" s="208">
        <f>IF(N235="nulová",J235,0)</f>
        <v>0</v>
      </c>
      <c r="BJ235" s="19" t="s">
        <v>79</v>
      </c>
      <c r="BK235" s="208">
        <f>ROUND(I235*H235,2)</f>
        <v>0</v>
      </c>
      <c r="BL235" s="19" t="s">
        <v>406</v>
      </c>
      <c r="BM235" s="207" t="s">
        <v>4405</v>
      </c>
    </row>
    <row r="236" spans="1:47" s="2" customFormat="1" ht="11.25">
      <c r="A236" s="36"/>
      <c r="B236" s="37"/>
      <c r="C236" s="38"/>
      <c r="D236" s="209" t="s">
        <v>308</v>
      </c>
      <c r="E236" s="38"/>
      <c r="F236" s="210" t="s">
        <v>4404</v>
      </c>
      <c r="G236" s="38"/>
      <c r="H236" s="38"/>
      <c r="I236" s="119"/>
      <c r="J236" s="38"/>
      <c r="K236" s="38"/>
      <c r="L236" s="41"/>
      <c r="M236" s="211"/>
      <c r="N236" s="212"/>
      <c r="O236" s="66"/>
      <c r="P236" s="66"/>
      <c r="Q236" s="66"/>
      <c r="R236" s="66"/>
      <c r="S236" s="66"/>
      <c r="T236" s="67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9" t="s">
        <v>308</v>
      </c>
      <c r="AU236" s="19" t="s">
        <v>79</v>
      </c>
    </row>
    <row r="237" spans="2:51" s="14" customFormat="1" ht="11.25">
      <c r="B237" s="223"/>
      <c r="C237" s="224"/>
      <c r="D237" s="209" t="s">
        <v>310</v>
      </c>
      <c r="E237" s="225" t="s">
        <v>19</v>
      </c>
      <c r="F237" s="226" t="s">
        <v>4406</v>
      </c>
      <c r="G237" s="224"/>
      <c r="H237" s="227">
        <v>3</v>
      </c>
      <c r="I237" s="228"/>
      <c r="J237" s="224"/>
      <c r="K237" s="224"/>
      <c r="L237" s="229"/>
      <c r="M237" s="230"/>
      <c r="N237" s="231"/>
      <c r="O237" s="231"/>
      <c r="P237" s="231"/>
      <c r="Q237" s="231"/>
      <c r="R237" s="231"/>
      <c r="S237" s="231"/>
      <c r="T237" s="232"/>
      <c r="AT237" s="233" t="s">
        <v>310</v>
      </c>
      <c r="AU237" s="233" t="s">
        <v>79</v>
      </c>
      <c r="AV237" s="14" t="s">
        <v>79</v>
      </c>
      <c r="AW237" s="14" t="s">
        <v>32</v>
      </c>
      <c r="AX237" s="14" t="s">
        <v>70</v>
      </c>
      <c r="AY237" s="233" t="s">
        <v>299</v>
      </c>
    </row>
    <row r="238" spans="2:51" s="15" customFormat="1" ht="11.25">
      <c r="B238" s="234"/>
      <c r="C238" s="235"/>
      <c r="D238" s="209" t="s">
        <v>310</v>
      </c>
      <c r="E238" s="236" t="s">
        <v>19</v>
      </c>
      <c r="F238" s="237" t="s">
        <v>313</v>
      </c>
      <c r="G238" s="235"/>
      <c r="H238" s="238">
        <v>3</v>
      </c>
      <c r="I238" s="239"/>
      <c r="J238" s="235"/>
      <c r="K238" s="235"/>
      <c r="L238" s="240"/>
      <c r="M238" s="241"/>
      <c r="N238" s="242"/>
      <c r="O238" s="242"/>
      <c r="P238" s="242"/>
      <c r="Q238" s="242"/>
      <c r="R238" s="242"/>
      <c r="S238" s="242"/>
      <c r="T238" s="243"/>
      <c r="AT238" s="244" t="s">
        <v>310</v>
      </c>
      <c r="AU238" s="244" t="s">
        <v>79</v>
      </c>
      <c r="AV238" s="15" t="s">
        <v>306</v>
      </c>
      <c r="AW238" s="15" t="s">
        <v>32</v>
      </c>
      <c r="AX238" s="15" t="s">
        <v>77</v>
      </c>
      <c r="AY238" s="244" t="s">
        <v>299</v>
      </c>
    </row>
    <row r="239" spans="1:65" s="2" customFormat="1" ht="16.5" customHeight="1">
      <c r="A239" s="36"/>
      <c r="B239" s="37"/>
      <c r="C239" s="196" t="s">
        <v>609</v>
      </c>
      <c r="D239" s="196" t="s">
        <v>301</v>
      </c>
      <c r="E239" s="197" t="s">
        <v>4407</v>
      </c>
      <c r="F239" s="198" t="s">
        <v>4408</v>
      </c>
      <c r="G239" s="199" t="s">
        <v>432</v>
      </c>
      <c r="H239" s="200">
        <v>1</v>
      </c>
      <c r="I239" s="201"/>
      <c r="J239" s="202">
        <f>ROUND(I239*H239,2)</f>
        <v>0</v>
      </c>
      <c r="K239" s="198" t="s">
        <v>305</v>
      </c>
      <c r="L239" s="41"/>
      <c r="M239" s="203" t="s">
        <v>19</v>
      </c>
      <c r="N239" s="204" t="s">
        <v>42</v>
      </c>
      <c r="O239" s="66"/>
      <c r="P239" s="205">
        <f>O239*H239</f>
        <v>0</v>
      </c>
      <c r="Q239" s="205">
        <v>0.00018</v>
      </c>
      <c r="R239" s="205">
        <f>Q239*H239</f>
        <v>0.00018</v>
      </c>
      <c r="S239" s="205">
        <v>0</v>
      </c>
      <c r="T239" s="206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07" t="s">
        <v>406</v>
      </c>
      <c r="AT239" s="207" t="s">
        <v>301</v>
      </c>
      <c r="AU239" s="207" t="s">
        <v>79</v>
      </c>
      <c r="AY239" s="19" t="s">
        <v>299</v>
      </c>
      <c r="BE239" s="208">
        <f>IF(N239="základní",J239,0)</f>
        <v>0</v>
      </c>
      <c r="BF239" s="208">
        <f>IF(N239="snížená",J239,0)</f>
        <v>0</v>
      </c>
      <c r="BG239" s="208">
        <f>IF(N239="zákl. přenesená",J239,0)</f>
        <v>0</v>
      </c>
      <c r="BH239" s="208">
        <f>IF(N239="sníž. přenesená",J239,0)</f>
        <v>0</v>
      </c>
      <c r="BI239" s="208">
        <f>IF(N239="nulová",J239,0)</f>
        <v>0</v>
      </c>
      <c r="BJ239" s="19" t="s">
        <v>79</v>
      </c>
      <c r="BK239" s="208">
        <f>ROUND(I239*H239,2)</f>
        <v>0</v>
      </c>
      <c r="BL239" s="19" t="s">
        <v>406</v>
      </c>
      <c r="BM239" s="207" t="s">
        <v>4409</v>
      </c>
    </row>
    <row r="240" spans="1:47" s="2" customFormat="1" ht="11.25">
      <c r="A240" s="36"/>
      <c r="B240" s="37"/>
      <c r="C240" s="38"/>
      <c r="D240" s="209" t="s">
        <v>308</v>
      </c>
      <c r="E240" s="38"/>
      <c r="F240" s="210" t="s">
        <v>4410</v>
      </c>
      <c r="G240" s="38"/>
      <c r="H240" s="38"/>
      <c r="I240" s="119"/>
      <c r="J240" s="38"/>
      <c r="K240" s="38"/>
      <c r="L240" s="41"/>
      <c r="M240" s="211"/>
      <c r="N240" s="212"/>
      <c r="O240" s="66"/>
      <c r="P240" s="66"/>
      <c r="Q240" s="66"/>
      <c r="R240" s="66"/>
      <c r="S240" s="66"/>
      <c r="T240" s="67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9" t="s">
        <v>308</v>
      </c>
      <c r="AU240" s="19" t="s">
        <v>79</v>
      </c>
    </row>
    <row r="241" spans="2:51" s="14" customFormat="1" ht="11.25">
      <c r="B241" s="223"/>
      <c r="C241" s="224"/>
      <c r="D241" s="209" t="s">
        <v>310</v>
      </c>
      <c r="E241" s="225" t="s">
        <v>19</v>
      </c>
      <c r="F241" s="226" t="s">
        <v>4398</v>
      </c>
      <c r="G241" s="224"/>
      <c r="H241" s="227">
        <v>1</v>
      </c>
      <c r="I241" s="228"/>
      <c r="J241" s="224"/>
      <c r="K241" s="224"/>
      <c r="L241" s="229"/>
      <c r="M241" s="230"/>
      <c r="N241" s="231"/>
      <c r="O241" s="231"/>
      <c r="P241" s="231"/>
      <c r="Q241" s="231"/>
      <c r="R241" s="231"/>
      <c r="S241" s="231"/>
      <c r="T241" s="232"/>
      <c r="AT241" s="233" t="s">
        <v>310</v>
      </c>
      <c r="AU241" s="233" t="s">
        <v>79</v>
      </c>
      <c r="AV241" s="14" t="s">
        <v>79</v>
      </c>
      <c r="AW241" s="14" t="s">
        <v>32</v>
      </c>
      <c r="AX241" s="14" t="s">
        <v>70</v>
      </c>
      <c r="AY241" s="233" t="s">
        <v>299</v>
      </c>
    </row>
    <row r="242" spans="2:51" s="15" customFormat="1" ht="11.25">
      <c r="B242" s="234"/>
      <c r="C242" s="235"/>
      <c r="D242" s="209" t="s">
        <v>310</v>
      </c>
      <c r="E242" s="236" t="s">
        <v>19</v>
      </c>
      <c r="F242" s="237" t="s">
        <v>313</v>
      </c>
      <c r="G242" s="235"/>
      <c r="H242" s="238">
        <v>1</v>
      </c>
      <c r="I242" s="239"/>
      <c r="J242" s="235"/>
      <c r="K242" s="235"/>
      <c r="L242" s="240"/>
      <c r="M242" s="241"/>
      <c r="N242" s="242"/>
      <c r="O242" s="242"/>
      <c r="P242" s="242"/>
      <c r="Q242" s="242"/>
      <c r="R242" s="242"/>
      <c r="S242" s="242"/>
      <c r="T242" s="243"/>
      <c r="AT242" s="244" t="s">
        <v>310</v>
      </c>
      <c r="AU242" s="244" t="s">
        <v>79</v>
      </c>
      <c r="AV242" s="15" t="s">
        <v>306</v>
      </c>
      <c r="AW242" s="15" t="s">
        <v>32</v>
      </c>
      <c r="AX242" s="15" t="s">
        <v>77</v>
      </c>
      <c r="AY242" s="244" t="s">
        <v>299</v>
      </c>
    </row>
    <row r="243" spans="1:65" s="2" customFormat="1" ht="16.5" customHeight="1">
      <c r="A243" s="36"/>
      <c r="B243" s="37"/>
      <c r="C243" s="196" t="s">
        <v>615</v>
      </c>
      <c r="D243" s="196" t="s">
        <v>301</v>
      </c>
      <c r="E243" s="197" t="s">
        <v>4411</v>
      </c>
      <c r="F243" s="198" t="s">
        <v>4412</v>
      </c>
      <c r="G243" s="199" t="s">
        <v>432</v>
      </c>
      <c r="H243" s="200">
        <v>1</v>
      </c>
      <c r="I243" s="201"/>
      <c r="J243" s="202">
        <f>ROUND(I243*H243,2)</f>
        <v>0</v>
      </c>
      <c r="K243" s="198" t="s">
        <v>305</v>
      </c>
      <c r="L243" s="41"/>
      <c r="M243" s="203" t="s">
        <v>19</v>
      </c>
      <c r="N243" s="204" t="s">
        <v>42</v>
      </c>
      <c r="O243" s="66"/>
      <c r="P243" s="205">
        <f>O243*H243</f>
        <v>0</v>
      </c>
      <c r="Q243" s="205">
        <v>0.00045</v>
      </c>
      <c r="R243" s="205">
        <f>Q243*H243</f>
        <v>0.00045</v>
      </c>
      <c r="S243" s="205">
        <v>0</v>
      </c>
      <c r="T243" s="206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207" t="s">
        <v>406</v>
      </c>
      <c r="AT243" s="207" t="s">
        <v>301</v>
      </c>
      <c r="AU243" s="207" t="s">
        <v>79</v>
      </c>
      <c r="AY243" s="19" t="s">
        <v>299</v>
      </c>
      <c r="BE243" s="208">
        <f>IF(N243="základní",J243,0)</f>
        <v>0</v>
      </c>
      <c r="BF243" s="208">
        <f>IF(N243="snížená",J243,0)</f>
        <v>0</v>
      </c>
      <c r="BG243" s="208">
        <f>IF(N243="zákl. přenesená",J243,0)</f>
        <v>0</v>
      </c>
      <c r="BH243" s="208">
        <f>IF(N243="sníž. přenesená",J243,0)</f>
        <v>0</v>
      </c>
      <c r="BI243" s="208">
        <f>IF(N243="nulová",J243,0)</f>
        <v>0</v>
      </c>
      <c r="BJ243" s="19" t="s">
        <v>79</v>
      </c>
      <c r="BK243" s="208">
        <f>ROUND(I243*H243,2)</f>
        <v>0</v>
      </c>
      <c r="BL243" s="19" t="s">
        <v>406</v>
      </c>
      <c r="BM243" s="207" t="s">
        <v>4413</v>
      </c>
    </row>
    <row r="244" spans="1:47" s="2" customFormat="1" ht="11.25">
      <c r="A244" s="36"/>
      <c r="B244" s="37"/>
      <c r="C244" s="38"/>
      <c r="D244" s="209" t="s">
        <v>308</v>
      </c>
      <c r="E244" s="38"/>
      <c r="F244" s="210" t="s">
        <v>4414</v>
      </c>
      <c r="G244" s="38"/>
      <c r="H244" s="38"/>
      <c r="I244" s="119"/>
      <c r="J244" s="38"/>
      <c r="K244" s="38"/>
      <c r="L244" s="41"/>
      <c r="M244" s="211"/>
      <c r="N244" s="212"/>
      <c r="O244" s="66"/>
      <c r="P244" s="66"/>
      <c r="Q244" s="66"/>
      <c r="R244" s="66"/>
      <c r="S244" s="66"/>
      <c r="T244" s="67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T244" s="19" t="s">
        <v>308</v>
      </c>
      <c r="AU244" s="19" t="s">
        <v>79</v>
      </c>
    </row>
    <row r="245" spans="2:51" s="14" customFormat="1" ht="11.25">
      <c r="B245" s="223"/>
      <c r="C245" s="224"/>
      <c r="D245" s="209" t="s">
        <v>310</v>
      </c>
      <c r="E245" s="225" t="s">
        <v>19</v>
      </c>
      <c r="F245" s="226" t="s">
        <v>4398</v>
      </c>
      <c r="G245" s="224"/>
      <c r="H245" s="227">
        <v>1</v>
      </c>
      <c r="I245" s="228"/>
      <c r="J245" s="224"/>
      <c r="K245" s="224"/>
      <c r="L245" s="229"/>
      <c r="M245" s="230"/>
      <c r="N245" s="231"/>
      <c r="O245" s="231"/>
      <c r="P245" s="231"/>
      <c r="Q245" s="231"/>
      <c r="R245" s="231"/>
      <c r="S245" s="231"/>
      <c r="T245" s="232"/>
      <c r="AT245" s="233" t="s">
        <v>310</v>
      </c>
      <c r="AU245" s="233" t="s">
        <v>79</v>
      </c>
      <c r="AV245" s="14" t="s">
        <v>79</v>
      </c>
      <c r="AW245" s="14" t="s">
        <v>32</v>
      </c>
      <c r="AX245" s="14" t="s">
        <v>70</v>
      </c>
      <c r="AY245" s="233" t="s">
        <v>299</v>
      </c>
    </row>
    <row r="246" spans="2:51" s="15" customFormat="1" ht="11.25">
      <c r="B246" s="234"/>
      <c r="C246" s="235"/>
      <c r="D246" s="209" t="s">
        <v>310</v>
      </c>
      <c r="E246" s="236" t="s">
        <v>19</v>
      </c>
      <c r="F246" s="237" t="s">
        <v>313</v>
      </c>
      <c r="G246" s="235"/>
      <c r="H246" s="238">
        <v>1</v>
      </c>
      <c r="I246" s="239"/>
      <c r="J246" s="235"/>
      <c r="K246" s="235"/>
      <c r="L246" s="240"/>
      <c r="M246" s="241"/>
      <c r="N246" s="242"/>
      <c r="O246" s="242"/>
      <c r="P246" s="242"/>
      <c r="Q246" s="242"/>
      <c r="R246" s="242"/>
      <c r="S246" s="242"/>
      <c r="T246" s="243"/>
      <c r="AT246" s="244" t="s">
        <v>310</v>
      </c>
      <c r="AU246" s="244" t="s">
        <v>79</v>
      </c>
      <c r="AV246" s="15" t="s">
        <v>306</v>
      </c>
      <c r="AW246" s="15" t="s">
        <v>32</v>
      </c>
      <c r="AX246" s="15" t="s">
        <v>77</v>
      </c>
      <c r="AY246" s="244" t="s">
        <v>299</v>
      </c>
    </row>
    <row r="247" spans="1:65" s="2" customFormat="1" ht="16.5" customHeight="1">
      <c r="A247" s="36"/>
      <c r="B247" s="37"/>
      <c r="C247" s="196" t="s">
        <v>621</v>
      </c>
      <c r="D247" s="196" t="s">
        <v>301</v>
      </c>
      <c r="E247" s="197" t="s">
        <v>4415</v>
      </c>
      <c r="F247" s="198" t="s">
        <v>4416</v>
      </c>
      <c r="G247" s="199" t="s">
        <v>432</v>
      </c>
      <c r="H247" s="200">
        <v>1</v>
      </c>
      <c r="I247" s="201"/>
      <c r="J247" s="202">
        <f>ROUND(I247*H247,2)</f>
        <v>0</v>
      </c>
      <c r="K247" s="198" t="s">
        <v>305</v>
      </c>
      <c r="L247" s="41"/>
      <c r="M247" s="203" t="s">
        <v>19</v>
      </c>
      <c r="N247" s="204" t="s">
        <v>42</v>
      </c>
      <c r="O247" s="66"/>
      <c r="P247" s="205">
        <f>O247*H247</f>
        <v>0</v>
      </c>
      <c r="Q247" s="205">
        <v>0.00024</v>
      </c>
      <c r="R247" s="205">
        <f>Q247*H247</f>
        <v>0.00024</v>
      </c>
      <c r="S247" s="205">
        <v>0</v>
      </c>
      <c r="T247" s="206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07" t="s">
        <v>406</v>
      </c>
      <c r="AT247" s="207" t="s">
        <v>301</v>
      </c>
      <c r="AU247" s="207" t="s">
        <v>79</v>
      </c>
      <c r="AY247" s="19" t="s">
        <v>299</v>
      </c>
      <c r="BE247" s="208">
        <f>IF(N247="základní",J247,0)</f>
        <v>0</v>
      </c>
      <c r="BF247" s="208">
        <f>IF(N247="snížená",J247,0)</f>
        <v>0</v>
      </c>
      <c r="BG247" s="208">
        <f>IF(N247="zákl. přenesená",J247,0)</f>
        <v>0</v>
      </c>
      <c r="BH247" s="208">
        <f>IF(N247="sníž. přenesená",J247,0)</f>
        <v>0</v>
      </c>
      <c r="BI247" s="208">
        <f>IF(N247="nulová",J247,0)</f>
        <v>0</v>
      </c>
      <c r="BJ247" s="19" t="s">
        <v>79</v>
      </c>
      <c r="BK247" s="208">
        <f>ROUND(I247*H247,2)</f>
        <v>0</v>
      </c>
      <c r="BL247" s="19" t="s">
        <v>406</v>
      </c>
      <c r="BM247" s="207" t="s">
        <v>4417</v>
      </c>
    </row>
    <row r="248" spans="1:47" s="2" customFormat="1" ht="11.25">
      <c r="A248" s="36"/>
      <c r="B248" s="37"/>
      <c r="C248" s="38"/>
      <c r="D248" s="209" t="s">
        <v>308</v>
      </c>
      <c r="E248" s="38"/>
      <c r="F248" s="210" t="s">
        <v>4418</v>
      </c>
      <c r="G248" s="38"/>
      <c r="H248" s="38"/>
      <c r="I248" s="119"/>
      <c r="J248" s="38"/>
      <c r="K248" s="38"/>
      <c r="L248" s="41"/>
      <c r="M248" s="211"/>
      <c r="N248" s="212"/>
      <c r="O248" s="66"/>
      <c r="P248" s="66"/>
      <c r="Q248" s="66"/>
      <c r="R248" s="66"/>
      <c r="S248" s="66"/>
      <c r="T248" s="67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T248" s="19" t="s">
        <v>308</v>
      </c>
      <c r="AU248" s="19" t="s">
        <v>79</v>
      </c>
    </row>
    <row r="249" spans="2:51" s="14" customFormat="1" ht="11.25">
      <c r="B249" s="223"/>
      <c r="C249" s="224"/>
      <c r="D249" s="209" t="s">
        <v>310</v>
      </c>
      <c r="E249" s="225" t="s">
        <v>19</v>
      </c>
      <c r="F249" s="226" t="s">
        <v>4398</v>
      </c>
      <c r="G249" s="224"/>
      <c r="H249" s="227">
        <v>1</v>
      </c>
      <c r="I249" s="228"/>
      <c r="J249" s="224"/>
      <c r="K249" s="224"/>
      <c r="L249" s="229"/>
      <c r="M249" s="230"/>
      <c r="N249" s="231"/>
      <c r="O249" s="231"/>
      <c r="P249" s="231"/>
      <c r="Q249" s="231"/>
      <c r="R249" s="231"/>
      <c r="S249" s="231"/>
      <c r="T249" s="232"/>
      <c r="AT249" s="233" t="s">
        <v>310</v>
      </c>
      <c r="AU249" s="233" t="s">
        <v>79</v>
      </c>
      <c r="AV249" s="14" t="s">
        <v>79</v>
      </c>
      <c r="AW249" s="14" t="s">
        <v>32</v>
      </c>
      <c r="AX249" s="14" t="s">
        <v>70</v>
      </c>
      <c r="AY249" s="233" t="s">
        <v>299</v>
      </c>
    </row>
    <row r="250" spans="2:51" s="15" customFormat="1" ht="11.25">
      <c r="B250" s="234"/>
      <c r="C250" s="235"/>
      <c r="D250" s="209" t="s">
        <v>310</v>
      </c>
      <c r="E250" s="236" t="s">
        <v>19</v>
      </c>
      <c r="F250" s="237" t="s">
        <v>313</v>
      </c>
      <c r="G250" s="235"/>
      <c r="H250" s="238">
        <v>1</v>
      </c>
      <c r="I250" s="239"/>
      <c r="J250" s="235"/>
      <c r="K250" s="235"/>
      <c r="L250" s="240"/>
      <c r="M250" s="241"/>
      <c r="N250" s="242"/>
      <c r="O250" s="242"/>
      <c r="P250" s="242"/>
      <c r="Q250" s="242"/>
      <c r="R250" s="242"/>
      <c r="S250" s="242"/>
      <c r="T250" s="243"/>
      <c r="AT250" s="244" t="s">
        <v>310</v>
      </c>
      <c r="AU250" s="244" t="s">
        <v>79</v>
      </c>
      <c r="AV250" s="15" t="s">
        <v>306</v>
      </c>
      <c r="AW250" s="15" t="s">
        <v>32</v>
      </c>
      <c r="AX250" s="15" t="s">
        <v>77</v>
      </c>
      <c r="AY250" s="244" t="s">
        <v>299</v>
      </c>
    </row>
    <row r="251" spans="1:65" s="2" customFormat="1" ht="16.5" customHeight="1">
      <c r="A251" s="36"/>
      <c r="B251" s="37"/>
      <c r="C251" s="196" t="s">
        <v>628</v>
      </c>
      <c r="D251" s="196" t="s">
        <v>301</v>
      </c>
      <c r="E251" s="197" t="s">
        <v>4419</v>
      </c>
      <c r="F251" s="198" t="s">
        <v>4420</v>
      </c>
      <c r="G251" s="199" t="s">
        <v>432</v>
      </c>
      <c r="H251" s="200">
        <v>1</v>
      </c>
      <c r="I251" s="201"/>
      <c r="J251" s="202">
        <f>ROUND(I251*H251,2)</f>
        <v>0</v>
      </c>
      <c r="K251" s="198" t="s">
        <v>19</v>
      </c>
      <c r="L251" s="41"/>
      <c r="M251" s="203" t="s">
        <v>19</v>
      </c>
      <c r="N251" s="204" t="s">
        <v>42</v>
      </c>
      <c r="O251" s="66"/>
      <c r="P251" s="205">
        <f>O251*H251</f>
        <v>0</v>
      </c>
      <c r="Q251" s="205">
        <v>0.00018</v>
      </c>
      <c r="R251" s="205">
        <f>Q251*H251</f>
        <v>0.00018</v>
      </c>
      <c r="S251" s="205">
        <v>0</v>
      </c>
      <c r="T251" s="206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207" t="s">
        <v>77</v>
      </c>
      <c r="AT251" s="207" t="s">
        <v>301</v>
      </c>
      <c r="AU251" s="207" t="s">
        <v>79</v>
      </c>
      <c r="AY251" s="19" t="s">
        <v>299</v>
      </c>
      <c r="BE251" s="208">
        <f>IF(N251="základní",J251,0)</f>
        <v>0</v>
      </c>
      <c r="BF251" s="208">
        <f>IF(N251="snížená",J251,0)</f>
        <v>0</v>
      </c>
      <c r="BG251" s="208">
        <f>IF(N251="zákl. přenesená",J251,0)</f>
        <v>0</v>
      </c>
      <c r="BH251" s="208">
        <f>IF(N251="sníž. přenesená",J251,0)</f>
        <v>0</v>
      </c>
      <c r="BI251" s="208">
        <f>IF(N251="nulová",J251,0)</f>
        <v>0</v>
      </c>
      <c r="BJ251" s="19" t="s">
        <v>79</v>
      </c>
      <c r="BK251" s="208">
        <f>ROUND(I251*H251,2)</f>
        <v>0</v>
      </c>
      <c r="BL251" s="19" t="s">
        <v>77</v>
      </c>
      <c r="BM251" s="207" t="s">
        <v>4421</v>
      </c>
    </row>
    <row r="252" spans="1:47" s="2" customFormat="1" ht="11.25">
      <c r="A252" s="36"/>
      <c r="B252" s="37"/>
      <c r="C252" s="38"/>
      <c r="D252" s="209" t="s">
        <v>308</v>
      </c>
      <c r="E252" s="38"/>
      <c r="F252" s="210" t="s">
        <v>4420</v>
      </c>
      <c r="G252" s="38"/>
      <c r="H252" s="38"/>
      <c r="I252" s="119"/>
      <c r="J252" s="38"/>
      <c r="K252" s="38"/>
      <c r="L252" s="41"/>
      <c r="M252" s="211"/>
      <c r="N252" s="212"/>
      <c r="O252" s="66"/>
      <c r="P252" s="66"/>
      <c r="Q252" s="66"/>
      <c r="R252" s="66"/>
      <c r="S252" s="66"/>
      <c r="T252" s="67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T252" s="19" t="s">
        <v>308</v>
      </c>
      <c r="AU252" s="19" t="s">
        <v>79</v>
      </c>
    </row>
    <row r="253" spans="2:51" s="14" customFormat="1" ht="11.25">
      <c r="B253" s="223"/>
      <c r="C253" s="224"/>
      <c r="D253" s="209" t="s">
        <v>310</v>
      </c>
      <c r="E253" s="225" t="s">
        <v>19</v>
      </c>
      <c r="F253" s="226" t="s">
        <v>4422</v>
      </c>
      <c r="G253" s="224"/>
      <c r="H253" s="227">
        <v>1</v>
      </c>
      <c r="I253" s="228"/>
      <c r="J253" s="224"/>
      <c r="K253" s="224"/>
      <c r="L253" s="229"/>
      <c r="M253" s="230"/>
      <c r="N253" s="231"/>
      <c r="O253" s="231"/>
      <c r="P253" s="231"/>
      <c r="Q253" s="231"/>
      <c r="R253" s="231"/>
      <c r="S253" s="231"/>
      <c r="T253" s="232"/>
      <c r="AT253" s="233" t="s">
        <v>310</v>
      </c>
      <c r="AU253" s="233" t="s">
        <v>79</v>
      </c>
      <c r="AV253" s="14" t="s">
        <v>79</v>
      </c>
      <c r="AW253" s="14" t="s">
        <v>32</v>
      </c>
      <c r="AX253" s="14" t="s">
        <v>70</v>
      </c>
      <c r="AY253" s="233" t="s">
        <v>299</v>
      </c>
    </row>
    <row r="254" spans="2:51" s="15" customFormat="1" ht="11.25">
      <c r="B254" s="234"/>
      <c r="C254" s="235"/>
      <c r="D254" s="209" t="s">
        <v>310</v>
      </c>
      <c r="E254" s="236" t="s">
        <v>19</v>
      </c>
      <c r="F254" s="237" t="s">
        <v>313</v>
      </c>
      <c r="G254" s="235"/>
      <c r="H254" s="238">
        <v>1</v>
      </c>
      <c r="I254" s="239"/>
      <c r="J254" s="235"/>
      <c r="K254" s="235"/>
      <c r="L254" s="240"/>
      <c r="M254" s="241"/>
      <c r="N254" s="242"/>
      <c r="O254" s="242"/>
      <c r="P254" s="242"/>
      <c r="Q254" s="242"/>
      <c r="R254" s="242"/>
      <c r="S254" s="242"/>
      <c r="T254" s="243"/>
      <c r="AT254" s="244" t="s">
        <v>310</v>
      </c>
      <c r="AU254" s="244" t="s">
        <v>79</v>
      </c>
      <c r="AV254" s="15" t="s">
        <v>306</v>
      </c>
      <c r="AW254" s="15" t="s">
        <v>32</v>
      </c>
      <c r="AX254" s="15" t="s">
        <v>77</v>
      </c>
      <c r="AY254" s="244" t="s">
        <v>299</v>
      </c>
    </row>
    <row r="255" spans="1:65" s="2" customFormat="1" ht="16.5" customHeight="1">
      <c r="A255" s="36"/>
      <c r="B255" s="37"/>
      <c r="C255" s="196" t="s">
        <v>634</v>
      </c>
      <c r="D255" s="196" t="s">
        <v>301</v>
      </c>
      <c r="E255" s="197" t="s">
        <v>4423</v>
      </c>
      <c r="F255" s="198" t="s">
        <v>4424</v>
      </c>
      <c r="G255" s="199" t="s">
        <v>553</v>
      </c>
      <c r="H255" s="200">
        <v>38</v>
      </c>
      <c r="I255" s="201"/>
      <c r="J255" s="202">
        <f>ROUND(I255*H255,2)</f>
        <v>0</v>
      </c>
      <c r="K255" s="198" t="s">
        <v>19</v>
      </c>
      <c r="L255" s="41"/>
      <c r="M255" s="203" t="s">
        <v>19</v>
      </c>
      <c r="N255" s="204" t="s">
        <v>42</v>
      </c>
      <c r="O255" s="66"/>
      <c r="P255" s="205">
        <f>O255*H255</f>
        <v>0</v>
      </c>
      <c r="Q255" s="205">
        <v>8E-05</v>
      </c>
      <c r="R255" s="205">
        <f>Q255*H255</f>
        <v>0.00304</v>
      </c>
      <c r="S255" s="205">
        <v>0</v>
      </c>
      <c r="T255" s="206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207" t="s">
        <v>406</v>
      </c>
      <c r="AT255" s="207" t="s">
        <v>301</v>
      </c>
      <c r="AU255" s="207" t="s">
        <v>79</v>
      </c>
      <c r="AY255" s="19" t="s">
        <v>299</v>
      </c>
      <c r="BE255" s="208">
        <f>IF(N255="základní",J255,0)</f>
        <v>0</v>
      </c>
      <c r="BF255" s="208">
        <f>IF(N255="snížená",J255,0)</f>
        <v>0</v>
      </c>
      <c r="BG255" s="208">
        <f>IF(N255="zákl. přenesená",J255,0)</f>
        <v>0</v>
      </c>
      <c r="BH255" s="208">
        <f>IF(N255="sníž. přenesená",J255,0)</f>
        <v>0</v>
      </c>
      <c r="BI255" s="208">
        <f>IF(N255="nulová",J255,0)</f>
        <v>0</v>
      </c>
      <c r="BJ255" s="19" t="s">
        <v>79</v>
      </c>
      <c r="BK255" s="208">
        <f>ROUND(I255*H255,2)</f>
        <v>0</v>
      </c>
      <c r="BL255" s="19" t="s">
        <v>406</v>
      </c>
      <c r="BM255" s="207" t="s">
        <v>4425</v>
      </c>
    </row>
    <row r="256" spans="1:47" s="2" customFormat="1" ht="11.25">
      <c r="A256" s="36"/>
      <c r="B256" s="37"/>
      <c r="C256" s="38"/>
      <c r="D256" s="209" t="s">
        <v>308</v>
      </c>
      <c r="E256" s="38"/>
      <c r="F256" s="210" t="s">
        <v>4424</v>
      </c>
      <c r="G256" s="38"/>
      <c r="H256" s="38"/>
      <c r="I256" s="119"/>
      <c r="J256" s="38"/>
      <c r="K256" s="38"/>
      <c r="L256" s="41"/>
      <c r="M256" s="211"/>
      <c r="N256" s="212"/>
      <c r="O256" s="66"/>
      <c r="P256" s="66"/>
      <c r="Q256" s="66"/>
      <c r="R256" s="66"/>
      <c r="S256" s="66"/>
      <c r="T256" s="67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T256" s="19" t="s">
        <v>308</v>
      </c>
      <c r="AU256" s="19" t="s">
        <v>79</v>
      </c>
    </row>
    <row r="257" spans="2:51" s="14" customFormat="1" ht="11.25">
      <c r="B257" s="223"/>
      <c r="C257" s="224"/>
      <c r="D257" s="209" t="s">
        <v>310</v>
      </c>
      <c r="E257" s="225" t="s">
        <v>19</v>
      </c>
      <c r="F257" s="226" t="s">
        <v>4426</v>
      </c>
      <c r="G257" s="224"/>
      <c r="H257" s="227">
        <v>38</v>
      </c>
      <c r="I257" s="228"/>
      <c r="J257" s="224"/>
      <c r="K257" s="224"/>
      <c r="L257" s="229"/>
      <c r="M257" s="230"/>
      <c r="N257" s="231"/>
      <c r="O257" s="231"/>
      <c r="P257" s="231"/>
      <c r="Q257" s="231"/>
      <c r="R257" s="231"/>
      <c r="S257" s="231"/>
      <c r="T257" s="232"/>
      <c r="AT257" s="233" t="s">
        <v>310</v>
      </c>
      <c r="AU257" s="233" t="s">
        <v>79</v>
      </c>
      <c r="AV257" s="14" t="s">
        <v>79</v>
      </c>
      <c r="AW257" s="14" t="s">
        <v>32</v>
      </c>
      <c r="AX257" s="14" t="s">
        <v>70</v>
      </c>
      <c r="AY257" s="233" t="s">
        <v>299</v>
      </c>
    </row>
    <row r="258" spans="2:51" s="15" customFormat="1" ht="11.25">
      <c r="B258" s="234"/>
      <c r="C258" s="235"/>
      <c r="D258" s="209" t="s">
        <v>310</v>
      </c>
      <c r="E258" s="236" t="s">
        <v>19</v>
      </c>
      <c r="F258" s="237" t="s">
        <v>313</v>
      </c>
      <c r="G258" s="235"/>
      <c r="H258" s="238">
        <v>38</v>
      </c>
      <c r="I258" s="239"/>
      <c r="J258" s="235"/>
      <c r="K258" s="235"/>
      <c r="L258" s="240"/>
      <c r="M258" s="241"/>
      <c r="N258" s="242"/>
      <c r="O258" s="242"/>
      <c r="P258" s="242"/>
      <c r="Q258" s="242"/>
      <c r="R258" s="242"/>
      <c r="S258" s="242"/>
      <c r="T258" s="243"/>
      <c r="AT258" s="244" t="s">
        <v>310</v>
      </c>
      <c r="AU258" s="244" t="s">
        <v>79</v>
      </c>
      <c r="AV258" s="15" t="s">
        <v>306</v>
      </c>
      <c r="AW258" s="15" t="s">
        <v>32</v>
      </c>
      <c r="AX258" s="15" t="s">
        <v>77</v>
      </c>
      <c r="AY258" s="244" t="s">
        <v>299</v>
      </c>
    </row>
    <row r="259" spans="1:65" s="2" customFormat="1" ht="16.5" customHeight="1">
      <c r="A259" s="36"/>
      <c r="B259" s="37"/>
      <c r="C259" s="196" t="s">
        <v>639</v>
      </c>
      <c r="D259" s="196" t="s">
        <v>301</v>
      </c>
      <c r="E259" s="197" t="s">
        <v>4427</v>
      </c>
      <c r="F259" s="198" t="s">
        <v>4363</v>
      </c>
      <c r="G259" s="199" t="s">
        <v>2114</v>
      </c>
      <c r="H259" s="200">
        <v>1</v>
      </c>
      <c r="I259" s="201"/>
      <c r="J259" s="202">
        <f>ROUND(I259*H259,2)</f>
        <v>0</v>
      </c>
      <c r="K259" s="198" t="s">
        <v>19</v>
      </c>
      <c r="L259" s="41"/>
      <c r="M259" s="203" t="s">
        <v>19</v>
      </c>
      <c r="N259" s="204" t="s">
        <v>42</v>
      </c>
      <c r="O259" s="66"/>
      <c r="P259" s="205">
        <f>O259*H259</f>
        <v>0</v>
      </c>
      <c r="Q259" s="205">
        <v>0.00019</v>
      </c>
      <c r="R259" s="205">
        <f>Q259*H259</f>
        <v>0.00019</v>
      </c>
      <c r="S259" s="205">
        <v>0</v>
      </c>
      <c r="T259" s="206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207" t="s">
        <v>406</v>
      </c>
      <c r="AT259" s="207" t="s">
        <v>301</v>
      </c>
      <c r="AU259" s="207" t="s">
        <v>79</v>
      </c>
      <c r="AY259" s="19" t="s">
        <v>299</v>
      </c>
      <c r="BE259" s="208">
        <f>IF(N259="základní",J259,0)</f>
        <v>0</v>
      </c>
      <c r="BF259" s="208">
        <f>IF(N259="snížená",J259,0)</f>
        <v>0</v>
      </c>
      <c r="BG259" s="208">
        <f>IF(N259="zákl. přenesená",J259,0)</f>
        <v>0</v>
      </c>
      <c r="BH259" s="208">
        <f>IF(N259="sníž. přenesená",J259,0)</f>
        <v>0</v>
      </c>
      <c r="BI259" s="208">
        <f>IF(N259="nulová",J259,0)</f>
        <v>0</v>
      </c>
      <c r="BJ259" s="19" t="s">
        <v>79</v>
      </c>
      <c r="BK259" s="208">
        <f>ROUND(I259*H259,2)</f>
        <v>0</v>
      </c>
      <c r="BL259" s="19" t="s">
        <v>406</v>
      </c>
      <c r="BM259" s="207" t="s">
        <v>4428</v>
      </c>
    </row>
    <row r="260" spans="1:47" s="2" customFormat="1" ht="11.25">
      <c r="A260" s="36"/>
      <c r="B260" s="37"/>
      <c r="C260" s="38"/>
      <c r="D260" s="209" t="s">
        <v>308</v>
      </c>
      <c r="E260" s="38"/>
      <c r="F260" s="210" t="s">
        <v>4363</v>
      </c>
      <c r="G260" s="38"/>
      <c r="H260" s="38"/>
      <c r="I260" s="119"/>
      <c r="J260" s="38"/>
      <c r="K260" s="38"/>
      <c r="L260" s="41"/>
      <c r="M260" s="211"/>
      <c r="N260" s="212"/>
      <c r="O260" s="66"/>
      <c r="P260" s="66"/>
      <c r="Q260" s="66"/>
      <c r="R260" s="66"/>
      <c r="S260" s="66"/>
      <c r="T260" s="67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T260" s="19" t="s">
        <v>308</v>
      </c>
      <c r="AU260" s="19" t="s">
        <v>79</v>
      </c>
    </row>
    <row r="261" spans="1:65" s="2" customFormat="1" ht="16.5" customHeight="1">
      <c r="A261" s="36"/>
      <c r="B261" s="37"/>
      <c r="C261" s="196" t="s">
        <v>251</v>
      </c>
      <c r="D261" s="196" t="s">
        <v>301</v>
      </c>
      <c r="E261" s="197" t="s">
        <v>4429</v>
      </c>
      <c r="F261" s="198" t="s">
        <v>4430</v>
      </c>
      <c r="G261" s="199" t="s">
        <v>368</v>
      </c>
      <c r="H261" s="200">
        <v>0.169</v>
      </c>
      <c r="I261" s="201"/>
      <c r="J261" s="202">
        <f>ROUND(I261*H261,2)</f>
        <v>0</v>
      </c>
      <c r="K261" s="198" t="s">
        <v>305</v>
      </c>
      <c r="L261" s="41"/>
      <c r="M261" s="203" t="s">
        <v>19</v>
      </c>
      <c r="N261" s="204" t="s">
        <v>42</v>
      </c>
      <c r="O261" s="66"/>
      <c r="P261" s="205">
        <f>O261*H261</f>
        <v>0</v>
      </c>
      <c r="Q261" s="205">
        <v>0</v>
      </c>
      <c r="R261" s="205">
        <f>Q261*H261</f>
        <v>0</v>
      </c>
      <c r="S261" s="205">
        <v>0</v>
      </c>
      <c r="T261" s="206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207" t="s">
        <v>406</v>
      </c>
      <c r="AT261" s="207" t="s">
        <v>301</v>
      </c>
      <c r="AU261" s="207" t="s">
        <v>79</v>
      </c>
      <c r="AY261" s="19" t="s">
        <v>299</v>
      </c>
      <c r="BE261" s="208">
        <f>IF(N261="základní",J261,0)</f>
        <v>0</v>
      </c>
      <c r="BF261" s="208">
        <f>IF(N261="snížená",J261,0)</f>
        <v>0</v>
      </c>
      <c r="BG261" s="208">
        <f>IF(N261="zákl. přenesená",J261,0)</f>
        <v>0</v>
      </c>
      <c r="BH261" s="208">
        <f>IF(N261="sníž. přenesená",J261,0)</f>
        <v>0</v>
      </c>
      <c r="BI261" s="208">
        <f>IF(N261="nulová",J261,0)</f>
        <v>0</v>
      </c>
      <c r="BJ261" s="19" t="s">
        <v>79</v>
      </c>
      <c r="BK261" s="208">
        <f>ROUND(I261*H261,2)</f>
        <v>0</v>
      </c>
      <c r="BL261" s="19" t="s">
        <v>406</v>
      </c>
      <c r="BM261" s="207" t="s">
        <v>4431</v>
      </c>
    </row>
    <row r="262" spans="1:47" s="2" customFormat="1" ht="19.5">
      <c r="A262" s="36"/>
      <c r="B262" s="37"/>
      <c r="C262" s="38"/>
      <c r="D262" s="209" t="s">
        <v>308</v>
      </c>
      <c r="E262" s="38"/>
      <c r="F262" s="210" t="s">
        <v>4432</v>
      </c>
      <c r="G262" s="38"/>
      <c r="H262" s="38"/>
      <c r="I262" s="119"/>
      <c r="J262" s="38"/>
      <c r="K262" s="38"/>
      <c r="L262" s="41"/>
      <c r="M262" s="268"/>
      <c r="N262" s="269"/>
      <c r="O262" s="270"/>
      <c r="P262" s="270"/>
      <c r="Q262" s="270"/>
      <c r="R262" s="270"/>
      <c r="S262" s="270"/>
      <c r="T262" s="271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T262" s="19" t="s">
        <v>308</v>
      </c>
      <c r="AU262" s="19" t="s">
        <v>79</v>
      </c>
    </row>
    <row r="263" spans="1:31" s="2" customFormat="1" ht="6.95" customHeight="1">
      <c r="A263" s="36"/>
      <c r="B263" s="49"/>
      <c r="C263" s="50"/>
      <c r="D263" s="50"/>
      <c r="E263" s="50"/>
      <c r="F263" s="50"/>
      <c r="G263" s="50"/>
      <c r="H263" s="50"/>
      <c r="I263" s="146"/>
      <c r="J263" s="50"/>
      <c r="K263" s="50"/>
      <c r="L263" s="41"/>
      <c r="M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</row>
  </sheetData>
  <sheetProtection algorithmName="SHA-512" hashValue="O5XpRxsmtDIvgdxgDK3KxEa48Js6C/S2PWiD91KI7BS4LsCSU3I+UYB9UuU28Os4K9z6LljYZfnxUZrkGKhvAA==" saltValue="npr8I/zuOMddgHIvlu+4kRLEL8m0+8lPdCSB6dE9UT4Xw4g0LfT/2QSm4S9UnGurSTszKB1yjhPvD7CoO+nkRQ==" spinCount="100000" sheet="1" objects="1" scenarios="1" formatColumns="0" formatRows="0" autoFilter="0"/>
  <autoFilter ref="C92:K262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0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AT2" s="19" t="s">
        <v>115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4"/>
      <c r="J3" s="113"/>
      <c r="K3" s="113"/>
      <c r="L3" s="22"/>
      <c r="AT3" s="19" t="s">
        <v>79</v>
      </c>
    </row>
    <row r="4" spans="2:46" s="1" customFormat="1" ht="24.95" customHeight="1">
      <c r="B4" s="22"/>
      <c r="D4" s="115" t="s">
        <v>145</v>
      </c>
      <c r="I4" s="110"/>
      <c r="L4" s="22"/>
      <c r="M4" s="116" t="s">
        <v>10</v>
      </c>
      <c r="AT4" s="19" t="s">
        <v>4</v>
      </c>
    </row>
    <row r="5" spans="2:12" s="1" customFormat="1" ht="6.95" customHeight="1">
      <c r="B5" s="22"/>
      <c r="I5" s="110"/>
      <c r="L5" s="22"/>
    </row>
    <row r="6" spans="2:12" s="1" customFormat="1" ht="12" customHeight="1">
      <c r="B6" s="22"/>
      <c r="D6" s="117" t="s">
        <v>16</v>
      </c>
      <c r="I6" s="110"/>
      <c r="L6" s="22"/>
    </row>
    <row r="7" spans="2:12" s="1" customFormat="1" ht="16.5" customHeight="1">
      <c r="B7" s="22"/>
      <c r="E7" s="412" t="str">
        <f>'Rekapitulace stavby'!K6</f>
        <v>Transformace ÚSP pro mládež Kvasiny - Kostelec 3</v>
      </c>
      <c r="F7" s="413"/>
      <c r="G7" s="413"/>
      <c r="H7" s="413"/>
      <c r="I7" s="110"/>
      <c r="L7" s="22"/>
    </row>
    <row r="8" spans="2:12" s="1" customFormat="1" ht="12" customHeight="1">
      <c r="B8" s="22"/>
      <c r="D8" s="117" t="s">
        <v>153</v>
      </c>
      <c r="I8" s="110"/>
      <c r="L8" s="22"/>
    </row>
    <row r="9" spans="1:31" s="2" customFormat="1" ht="16.5" customHeight="1">
      <c r="A9" s="36"/>
      <c r="B9" s="41"/>
      <c r="C9" s="36"/>
      <c r="D9" s="36"/>
      <c r="E9" s="412" t="s">
        <v>155</v>
      </c>
      <c r="F9" s="415"/>
      <c r="G9" s="415"/>
      <c r="H9" s="415"/>
      <c r="I9" s="119"/>
      <c r="J9" s="36"/>
      <c r="K9" s="36"/>
      <c r="L9" s="120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7" t="s">
        <v>158</v>
      </c>
      <c r="E10" s="36"/>
      <c r="F10" s="36"/>
      <c r="G10" s="36"/>
      <c r="H10" s="36"/>
      <c r="I10" s="119"/>
      <c r="J10" s="36"/>
      <c r="K10" s="36"/>
      <c r="L10" s="120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416" t="s">
        <v>4433</v>
      </c>
      <c r="F11" s="415"/>
      <c r="G11" s="415"/>
      <c r="H11" s="415"/>
      <c r="I11" s="119"/>
      <c r="J11" s="36"/>
      <c r="K11" s="36"/>
      <c r="L11" s="120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119"/>
      <c r="J12" s="36"/>
      <c r="K12" s="36"/>
      <c r="L12" s="120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7" t="s">
        <v>18</v>
      </c>
      <c r="E13" s="36"/>
      <c r="F13" s="104" t="s">
        <v>19</v>
      </c>
      <c r="G13" s="36"/>
      <c r="H13" s="36"/>
      <c r="I13" s="121" t="s">
        <v>20</v>
      </c>
      <c r="J13" s="104" t="s">
        <v>19</v>
      </c>
      <c r="K13" s="36"/>
      <c r="L13" s="120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7" t="s">
        <v>21</v>
      </c>
      <c r="E14" s="36"/>
      <c r="F14" s="104" t="s">
        <v>22</v>
      </c>
      <c r="G14" s="36"/>
      <c r="H14" s="36"/>
      <c r="I14" s="121" t="s">
        <v>23</v>
      </c>
      <c r="J14" s="122" t="str">
        <f>'Rekapitulace stavby'!AN8</f>
        <v>17. 3. 2018</v>
      </c>
      <c r="K14" s="36"/>
      <c r="L14" s="120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119"/>
      <c r="J15" s="36"/>
      <c r="K15" s="36"/>
      <c r="L15" s="120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7" t="s">
        <v>25</v>
      </c>
      <c r="E16" s="36"/>
      <c r="F16" s="36"/>
      <c r="G16" s="36"/>
      <c r="H16" s="36"/>
      <c r="I16" s="121" t="s">
        <v>26</v>
      </c>
      <c r="J16" s="104" t="s">
        <v>19</v>
      </c>
      <c r="K16" s="36"/>
      <c r="L16" s="12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4" t="s">
        <v>27</v>
      </c>
      <c r="F17" s="36"/>
      <c r="G17" s="36"/>
      <c r="H17" s="36"/>
      <c r="I17" s="121" t="s">
        <v>28</v>
      </c>
      <c r="J17" s="104" t="s">
        <v>19</v>
      </c>
      <c r="K17" s="36"/>
      <c r="L17" s="120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119"/>
      <c r="J18" s="36"/>
      <c r="K18" s="36"/>
      <c r="L18" s="120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7" t="s">
        <v>29</v>
      </c>
      <c r="E19" s="36"/>
      <c r="F19" s="36"/>
      <c r="G19" s="36"/>
      <c r="H19" s="36"/>
      <c r="I19" s="121" t="s">
        <v>26</v>
      </c>
      <c r="J19" s="32" t="str">
        <f>'Rekapitulace stavby'!AN13</f>
        <v>Vyplň údaj</v>
      </c>
      <c r="K19" s="36"/>
      <c r="L19" s="120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417" t="str">
        <f>'Rekapitulace stavby'!E14</f>
        <v>Vyplň údaj</v>
      </c>
      <c r="F20" s="418"/>
      <c r="G20" s="418"/>
      <c r="H20" s="418"/>
      <c r="I20" s="121" t="s">
        <v>28</v>
      </c>
      <c r="J20" s="32" t="str">
        <f>'Rekapitulace stavby'!AN14</f>
        <v>Vyplň údaj</v>
      </c>
      <c r="K20" s="36"/>
      <c r="L20" s="120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119"/>
      <c r="J21" s="36"/>
      <c r="K21" s="36"/>
      <c r="L21" s="120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7" t="s">
        <v>31</v>
      </c>
      <c r="E22" s="36"/>
      <c r="F22" s="36"/>
      <c r="G22" s="36"/>
      <c r="H22" s="36"/>
      <c r="I22" s="121" t="s">
        <v>26</v>
      </c>
      <c r="J22" s="104" t="s">
        <v>19</v>
      </c>
      <c r="K22" s="36"/>
      <c r="L22" s="120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4" t="s">
        <v>27</v>
      </c>
      <c r="F23" s="36"/>
      <c r="G23" s="36"/>
      <c r="H23" s="36"/>
      <c r="I23" s="121" t="s">
        <v>28</v>
      </c>
      <c r="J23" s="104" t="s">
        <v>19</v>
      </c>
      <c r="K23" s="36"/>
      <c r="L23" s="120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119"/>
      <c r="J24" s="36"/>
      <c r="K24" s="36"/>
      <c r="L24" s="120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7" t="s">
        <v>33</v>
      </c>
      <c r="E25" s="36"/>
      <c r="F25" s="36"/>
      <c r="G25" s="36"/>
      <c r="H25" s="36"/>
      <c r="I25" s="121" t="s">
        <v>26</v>
      </c>
      <c r="J25" s="104" t="str">
        <f>IF('Rekapitulace stavby'!AN19="","",'Rekapitulace stavby'!AN19)</f>
        <v/>
      </c>
      <c r="K25" s="36"/>
      <c r="L25" s="120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4" t="str">
        <f>IF('Rekapitulace stavby'!E20="","",'Rekapitulace stavby'!E20)</f>
        <v xml:space="preserve"> </v>
      </c>
      <c r="F26" s="36"/>
      <c r="G26" s="36"/>
      <c r="H26" s="36"/>
      <c r="I26" s="121" t="s">
        <v>28</v>
      </c>
      <c r="J26" s="104" t="str">
        <f>IF('Rekapitulace stavby'!AN20="","",'Rekapitulace stavby'!AN20)</f>
        <v/>
      </c>
      <c r="K26" s="36"/>
      <c r="L26" s="120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119"/>
      <c r="J27" s="36"/>
      <c r="K27" s="36"/>
      <c r="L27" s="120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7" t="s">
        <v>34</v>
      </c>
      <c r="E28" s="36"/>
      <c r="F28" s="36"/>
      <c r="G28" s="36"/>
      <c r="H28" s="36"/>
      <c r="I28" s="119"/>
      <c r="J28" s="36"/>
      <c r="K28" s="36"/>
      <c r="L28" s="120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23"/>
      <c r="B29" s="124"/>
      <c r="C29" s="123"/>
      <c r="D29" s="123"/>
      <c r="E29" s="419" t="s">
        <v>19</v>
      </c>
      <c r="F29" s="419"/>
      <c r="G29" s="419"/>
      <c r="H29" s="419"/>
      <c r="I29" s="125"/>
      <c r="J29" s="123"/>
      <c r="K29" s="123"/>
      <c r="L29" s="126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119"/>
      <c r="J30" s="36"/>
      <c r="K30" s="36"/>
      <c r="L30" s="120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8"/>
      <c r="E31" s="128"/>
      <c r="F31" s="128"/>
      <c r="G31" s="128"/>
      <c r="H31" s="128"/>
      <c r="I31" s="129"/>
      <c r="J31" s="128"/>
      <c r="K31" s="128"/>
      <c r="L31" s="120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30" t="s">
        <v>36</v>
      </c>
      <c r="E32" s="36"/>
      <c r="F32" s="36"/>
      <c r="G32" s="36"/>
      <c r="H32" s="36"/>
      <c r="I32" s="119"/>
      <c r="J32" s="131">
        <f>ROUND(J89,2)</f>
        <v>0</v>
      </c>
      <c r="K32" s="36"/>
      <c r="L32" s="120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8"/>
      <c r="E33" s="128"/>
      <c r="F33" s="128"/>
      <c r="G33" s="128"/>
      <c r="H33" s="128"/>
      <c r="I33" s="129"/>
      <c r="J33" s="128"/>
      <c r="K33" s="128"/>
      <c r="L33" s="120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32" t="s">
        <v>38</v>
      </c>
      <c r="G34" s="36"/>
      <c r="H34" s="36"/>
      <c r="I34" s="133" t="s">
        <v>37</v>
      </c>
      <c r="J34" s="132" t="s">
        <v>39</v>
      </c>
      <c r="K34" s="36"/>
      <c r="L34" s="120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18" t="s">
        <v>40</v>
      </c>
      <c r="E35" s="117" t="s">
        <v>41</v>
      </c>
      <c r="F35" s="134">
        <f>ROUND((SUM(BE89:BE105)),2)</f>
        <v>0</v>
      </c>
      <c r="G35" s="36"/>
      <c r="H35" s="36"/>
      <c r="I35" s="135">
        <v>0.21</v>
      </c>
      <c r="J35" s="134">
        <f>ROUND(((SUM(BE89:BE105))*I35),2)</f>
        <v>0</v>
      </c>
      <c r="K35" s="36"/>
      <c r="L35" s="120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7" t="s">
        <v>42</v>
      </c>
      <c r="F36" s="134">
        <f>ROUND((SUM(BF89:BF105)),2)</f>
        <v>0</v>
      </c>
      <c r="G36" s="36"/>
      <c r="H36" s="36"/>
      <c r="I36" s="135">
        <v>0.15</v>
      </c>
      <c r="J36" s="134">
        <f>ROUND(((SUM(BF89:BF105))*I36),2)</f>
        <v>0</v>
      </c>
      <c r="K36" s="36"/>
      <c r="L36" s="12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7" t="s">
        <v>43</v>
      </c>
      <c r="F37" s="134">
        <f>ROUND((SUM(BG89:BG105)),2)</f>
        <v>0</v>
      </c>
      <c r="G37" s="36"/>
      <c r="H37" s="36"/>
      <c r="I37" s="135">
        <v>0.21</v>
      </c>
      <c r="J37" s="134">
        <f>0</f>
        <v>0</v>
      </c>
      <c r="K37" s="36"/>
      <c r="L37" s="120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7" t="s">
        <v>44</v>
      </c>
      <c r="F38" s="134">
        <f>ROUND((SUM(BH89:BH105)),2)</f>
        <v>0</v>
      </c>
      <c r="G38" s="36"/>
      <c r="H38" s="36"/>
      <c r="I38" s="135">
        <v>0.15</v>
      </c>
      <c r="J38" s="134">
        <f>0</f>
        <v>0</v>
      </c>
      <c r="K38" s="36"/>
      <c r="L38" s="12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7" t="s">
        <v>45</v>
      </c>
      <c r="F39" s="134">
        <f>ROUND((SUM(BI89:BI105)),2)</f>
        <v>0</v>
      </c>
      <c r="G39" s="36"/>
      <c r="H39" s="36"/>
      <c r="I39" s="135">
        <v>0</v>
      </c>
      <c r="J39" s="134">
        <f>0</f>
        <v>0</v>
      </c>
      <c r="K39" s="36"/>
      <c r="L39" s="120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119"/>
      <c r="J40" s="36"/>
      <c r="K40" s="36"/>
      <c r="L40" s="120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36"/>
      <c r="D41" s="137" t="s">
        <v>46</v>
      </c>
      <c r="E41" s="138"/>
      <c r="F41" s="138"/>
      <c r="G41" s="139" t="s">
        <v>47</v>
      </c>
      <c r="H41" s="140" t="s">
        <v>48</v>
      </c>
      <c r="I41" s="141"/>
      <c r="J41" s="142">
        <f>SUM(J32:J39)</f>
        <v>0</v>
      </c>
      <c r="K41" s="143"/>
      <c r="L41" s="120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44"/>
      <c r="C42" s="145"/>
      <c r="D42" s="145"/>
      <c r="E42" s="145"/>
      <c r="F42" s="145"/>
      <c r="G42" s="145"/>
      <c r="H42" s="145"/>
      <c r="I42" s="146"/>
      <c r="J42" s="145"/>
      <c r="K42" s="145"/>
      <c r="L42" s="120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47"/>
      <c r="C46" s="148"/>
      <c r="D46" s="148"/>
      <c r="E46" s="148"/>
      <c r="F46" s="148"/>
      <c r="G46" s="148"/>
      <c r="H46" s="148"/>
      <c r="I46" s="149"/>
      <c r="J46" s="148"/>
      <c r="K46" s="148"/>
      <c r="L46" s="120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236</v>
      </c>
      <c r="D47" s="38"/>
      <c r="E47" s="38"/>
      <c r="F47" s="38"/>
      <c r="G47" s="38"/>
      <c r="H47" s="38"/>
      <c r="I47" s="119"/>
      <c r="J47" s="38"/>
      <c r="K47" s="38"/>
      <c r="L47" s="120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119"/>
      <c r="J48" s="38"/>
      <c r="K48" s="38"/>
      <c r="L48" s="120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119"/>
      <c r="J49" s="38"/>
      <c r="K49" s="38"/>
      <c r="L49" s="120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420" t="str">
        <f>E7</f>
        <v>Transformace ÚSP pro mládež Kvasiny - Kostelec 3</v>
      </c>
      <c r="F50" s="421"/>
      <c r="G50" s="421"/>
      <c r="H50" s="421"/>
      <c r="I50" s="119"/>
      <c r="J50" s="38"/>
      <c r="K50" s="38"/>
      <c r="L50" s="120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153</v>
      </c>
      <c r="D51" s="24"/>
      <c r="E51" s="24"/>
      <c r="F51" s="24"/>
      <c r="G51" s="24"/>
      <c r="H51" s="24"/>
      <c r="I51" s="110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420" t="s">
        <v>155</v>
      </c>
      <c r="F52" s="423"/>
      <c r="G52" s="423"/>
      <c r="H52" s="423"/>
      <c r="I52" s="119"/>
      <c r="J52" s="38"/>
      <c r="K52" s="38"/>
      <c r="L52" s="120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158</v>
      </c>
      <c r="D53" s="38"/>
      <c r="E53" s="38"/>
      <c r="F53" s="38"/>
      <c r="G53" s="38"/>
      <c r="H53" s="38"/>
      <c r="I53" s="119"/>
      <c r="J53" s="38"/>
      <c r="K53" s="38"/>
      <c r="L53" s="120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72" t="str">
        <f>E11</f>
        <v>VRN - Vedlejší rozpočtové náklady</v>
      </c>
      <c r="F54" s="423"/>
      <c r="G54" s="423"/>
      <c r="H54" s="423"/>
      <c r="I54" s="119"/>
      <c r="J54" s="38"/>
      <c r="K54" s="38"/>
      <c r="L54" s="120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119"/>
      <c r="J55" s="38"/>
      <c r="K55" s="38"/>
      <c r="L55" s="120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>Kostelec nad Orlicí</v>
      </c>
      <c r="G56" s="38"/>
      <c r="H56" s="38"/>
      <c r="I56" s="121" t="s">
        <v>23</v>
      </c>
      <c r="J56" s="61" t="str">
        <f>IF(J14="","",J14)</f>
        <v>17. 3. 2018</v>
      </c>
      <c r="K56" s="38"/>
      <c r="L56" s="120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119"/>
      <c r="J57" s="38"/>
      <c r="K57" s="38"/>
      <c r="L57" s="120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25</v>
      </c>
      <c r="D58" s="38"/>
      <c r="E58" s="38"/>
      <c r="F58" s="29" t="str">
        <f>E17</f>
        <v xml:space="preserve"> </v>
      </c>
      <c r="G58" s="38"/>
      <c r="H58" s="38"/>
      <c r="I58" s="121" t="s">
        <v>31</v>
      </c>
      <c r="J58" s="34" t="str">
        <f>E23</f>
        <v xml:space="preserve"> </v>
      </c>
      <c r="K58" s="38"/>
      <c r="L58" s="120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29</v>
      </c>
      <c r="D59" s="38"/>
      <c r="E59" s="38"/>
      <c r="F59" s="29" t="str">
        <f>IF(E20="","",E20)</f>
        <v>Vyplň údaj</v>
      </c>
      <c r="G59" s="38"/>
      <c r="H59" s="38"/>
      <c r="I59" s="121" t="s">
        <v>33</v>
      </c>
      <c r="J59" s="34" t="str">
        <f>E26</f>
        <v xml:space="preserve"> </v>
      </c>
      <c r="K59" s="38"/>
      <c r="L59" s="120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119"/>
      <c r="J60" s="38"/>
      <c r="K60" s="38"/>
      <c r="L60" s="120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50" t="s">
        <v>252</v>
      </c>
      <c r="D61" s="151"/>
      <c r="E61" s="151"/>
      <c r="F61" s="151"/>
      <c r="G61" s="151"/>
      <c r="H61" s="151"/>
      <c r="I61" s="152"/>
      <c r="J61" s="153" t="s">
        <v>253</v>
      </c>
      <c r="K61" s="151"/>
      <c r="L61" s="120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119"/>
      <c r="J62" s="38"/>
      <c r="K62" s="38"/>
      <c r="L62" s="120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54" t="s">
        <v>68</v>
      </c>
      <c r="D63" s="38"/>
      <c r="E63" s="38"/>
      <c r="F63" s="38"/>
      <c r="G63" s="38"/>
      <c r="H63" s="38"/>
      <c r="I63" s="119"/>
      <c r="J63" s="79">
        <f>J89</f>
        <v>0</v>
      </c>
      <c r="K63" s="38"/>
      <c r="L63" s="120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254</v>
      </c>
    </row>
    <row r="64" spans="2:12" s="9" customFormat="1" ht="24.95" customHeight="1">
      <c r="B64" s="155"/>
      <c r="C64" s="156"/>
      <c r="D64" s="157" t="s">
        <v>4433</v>
      </c>
      <c r="E64" s="158"/>
      <c r="F64" s="158"/>
      <c r="G64" s="158"/>
      <c r="H64" s="158"/>
      <c r="I64" s="159"/>
      <c r="J64" s="160">
        <f>J90</f>
        <v>0</v>
      </c>
      <c r="K64" s="156"/>
      <c r="L64" s="161"/>
    </row>
    <row r="65" spans="2:12" s="10" customFormat="1" ht="19.9" customHeight="1">
      <c r="B65" s="162"/>
      <c r="C65" s="98"/>
      <c r="D65" s="163" t="s">
        <v>4434</v>
      </c>
      <c r="E65" s="164"/>
      <c r="F65" s="164"/>
      <c r="G65" s="164"/>
      <c r="H65" s="164"/>
      <c r="I65" s="165"/>
      <c r="J65" s="166">
        <f>J91</f>
        <v>0</v>
      </c>
      <c r="K65" s="98"/>
      <c r="L65" s="167"/>
    </row>
    <row r="66" spans="2:12" s="10" customFormat="1" ht="19.9" customHeight="1">
      <c r="B66" s="162"/>
      <c r="C66" s="98"/>
      <c r="D66" s="163" t="s">
        <v>4435</v>
      </c>
      <c r="E66" s="164"/>
      <c r="F66" s="164"/>
      <c r="G66" s="164"/>
      <c r="H66" s="164"/>
      <c r="I66" s="165"/>
      <c r="J66" s="166">
        <f>J99</f>
        <v>0</v>
      </c>
      <c r="K66" s="98"/>
      <c r="L66" s="167"/>
    </row>
    <row r="67" spans="2:12" s="10" customFormat="1" ht="19.9" customHeight="1">
      <c r="B67" s="162"/>
      <c r="C67" s="98"/>
      <c r="D67" s="163" t="s">
        <v>4436</v>
      </c>
      <c r="E67" s="164"/>
      <c r="F67" s="164"/>
      <c r="G67" s="164"/>
      <c r="H67" s="164"/>
      <c r="I67" s="165"/>
      <c r="J67" s="166">
        <f>J103</f>
        <v>0</v>
      </c>
      <c r="K67" s="98"/>
      <c r="L67" s="167"/>
    </row>
    <row r="68" spans="1:31" s="2" customFormat="1" ht="21.75" customHeight="1">
      <c r="A68" s="36"/>
      <c r="B68" s="37"/>
      <c r="C68" s="38"/>
      <c r="D68" s="38"/>
      <c r="E68" s="38"/>
      <c r="F68" s="38"/>
      <c r="G68" s="38"/>
      <c r="H68" s="38"/>
      <c r="I68" s="119"/>
      <c r="J68" s="38"/>
      <c r="K68" s="38"/>
      <c r="L68" s="120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49"/>
      <c r="C69" s="50"/>
      <c r="D69" s="50"/>
      <c r="E69" s="50"/>
      <c r="F69" s="50"/>
      <c r="G69" s="50"/>
      <c r="H69" s="50"/>
      <c r="I69" s="146"/>
      <c r="J69" s="50"/>
      <c r="K69" s="50"/>
      <c r="L69" s="120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3" spans="1:31" s="2" customFormat="1" ht="6.95" customHeight="1">
      <c r="A73" s="36"/>
      <c r="B73" s="51"/>
      <c r="C73" s="52"/>
      <c r="D73" s="52"/>
      <c r="E73" s="52"/>
      <c r="F73" s="52"/>
      <c r="G73" s="52"/>
      <c r="H73" s="52"/>
      <c r="I73" s="149"/>
      <c r="J73" s="52"/>
      <c r="K73" s="52"/>
      <c r="L73" s="120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24.95" customHeight="1">
      <c r="A74" s="36"/>
      <c r="B74" s="37"/>
      <c r="C74" s="25" t="s">
        <v>284</v>
      </c>
      <c r="D74" s="38"/>
      <c r="E74" s="38"/>
      <c r="F74" s="38"/>
      <c r="G74" s="38"/>
      <c r="H74" s="38"/>
      <c r="I74" s="119"/>
      <c r="J74" s="38"/>
      <c r="K74" s="38"/>
      <c r="L74" s="120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119"/>
      <c r="J75" s="38"/>
      <c r="K75" s="38"/>
      <c r="L75" s="120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16</v>
      </c>
      <c r="D76" s="38"/>
      <c r="E76" s="38"/>
      <c r="F76" s="38"/>
      <c r="G76" s="38"/>
      <c r="H76" s="38"/>
      <c r="I76" s="119"/>
      <c r="J76" s="38"/>
      <c r="K76" s="38"/>
      <c r="L76" s="120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420" t="str">
        <f>E7</f>
        <v>Transformace ÚSP pro mládež Kvasiny - Kostelec 3</v>
      </c>
      <c r="F77" s="421"/>
      <c r="G77" s="421"/>
      <c r="H77" s="421"/>
      <c r="I77" s="119"/>
      <c r="J77" s="38"/>
      <c r="K77" s="38"/>
      <c r="L77" s="120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2:12" s="1" customFormat="1" ht="12" customHeight="1">
      <c r="B78" s="23"/>
      <c r="C78" s="31" t="s">
        <v>153</v>
      </c>
      <c r="D78" s="24"/>
      <c r="E78" s="24"/>
      <c r="F78" s="24"/>
      <c r="G78" s="24"/>
      <c r="H78" s="24"/>
      <c r="I78" s="110"/>
      <c r="J78" s="24"/>
      <c r="K78" s="24"/>
      <c r="L78" s="22"/>
    </row>
    <row r="79" spans="1:31" s="2" customFormat="1" ht="16.5" customHeight="1">
      <c r="A79" s="36"/>
      <c r="B79" s="37"/>
      <c r="C79" s="38"/>
      <c r="D79" s="38"/>
      <c r="E79" s="420" t="s">
        <v>155</v>
      </c>
      <c r="F79" s="423"/>
      <c r="G79" s="423"/>
      <c r="H79" s="423"/>
      <c r="I79" s="119"/>
      <c r="J79" s="38"/>
      <c r="K79" s="38"/>
      <c r="L79" s="120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158</v>
      </c>
      <c r="D80" s="38"/>
      <c r="E80" s="38"/>
      <c r="F80" s="38"/>
      <c r="G80" s="38"/>
      <c r="H80" s="38"/>
      <c r="I80" s="119"/>
      <c r="J80" s="38"/>
      <c r="K80" s="38"/>
      <c r="L80" s="120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6.5" customHeight="1">
      <c r="A81" s="36"/>
      <c r="B81" s="37"/>
      <c r="C81" s="38"/>
      <c r="D81" s="38"/>
      <c r="E81" s="372" t="str">
        <f>E11</f>
        <v>VRN - Vedlejší rozpočtové náklady</v>
      </c>
      <c r="F81" s="423"/>
      <c r="G81" s="423"/>
      <c r="H81" s="423"/>
      <c r="I81" s="119"/>
      <c r="J81" s="38"/>
      <c r="K81" s="38"/>
      <c r="L81" s="120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119"/>
      <c r="J82" s="38"/>
      <c r="K82" s="38"/>
      <c r="L82" s="120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1" t="s">
        <v>21</v>
      </c>
      <c r="D83" s="38"/>
      <c r="E83" s="38"/>
      <c r="F83" s="29" t="str">
        <f>F14</f>
        <v>Kostelec nad Orlicí</v>
      </c>
      <c r="G83" s="38"/>
      <c r="H83" s="38"/>
      <c r="I83" s="121" t="s">
        <v>23</v>
      </c>
      <c r="J83" s="61" t="str">
        <f>IF(J14="","",J14)</f>
        <v>17. 3. 2018</v>
      </c>
      <c r="K83" s="38"/>
      <c r="L83" s="120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37"/>
      <c r="C84" s="38"/>
      <c r="D84" s="38"/>
      <c r="E84" s="38"/>
      <c r="F84" s="38"/>
      <c r="G84" s="38"/>
      <c r="H84" s="38"/>
      <c r="I84" s="119"/>
      <c r="J84" s="38"/>
      <c r="K84" s="38"/>
      <c r="L84" s="120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5.2" customHeight="1">
      <c r="A85" s="36"/>
      <c r="B85" s="37"/>
      <c r="C85" s="31" t="s">
        <v>25</v>
      </c>
      <c r="D85" s="38"/>
      <c r="E85" s="38"/>
      <c r="F85" s="29" t="str">
        <f>E17</f>
        <v xml:space="preserve"> </v>
      </c>
      <c r="G85" s="38"/>
      <c r="H85" s="38"/>
      <c r="I85" s="121" t="s">
        <v>31</v>
      </c>
      <c r="J85" s="34" t="str">
        <f>E23</f>
        <v xml:space="preserve"> </v>
      </c>
      <c r="K85" s="38"/>
      <c r="L85" s="120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5.2" customHeight="1">
      <c r="A86" s="36"/>
      <c r="B86" s="37"/>
      <c r="C86" s="31" t="s">
        <v>29</v>
      </c>
      <c r="D86" s="38"/>
      <c r="E86" s="38"/>
      <c r="F86" s="29" t="str">
        <f>IF(E20="","",E20)</f>
        <v>Vyplň údaj</v>
      </c>
      <c r="G86" s="38"/>
      <c r="H86" s="38"/>
      <c r="I86" s="121" t="s">
        <v>33</v>
      </c>
      <c r="J86" s="34" t="str">
        <f>E26</f>
        <v xml:space="preserve"> </v>
      </c>
      <c r="K86" s="38"/>
      <c r="L86" s="120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0.35" customHeight="1">
      <c r="A87" s="36"/>
      <c r="B87" s="37"/>
      <c r="C87" s="38"/>
      <c r="D87" s="38"/>
      <c r="E87" s="38"/>
      <c r="F87" s="38"/>
      <c r="G87" s="38"/>
      <c r="H87" s="38"/>
      <c r="I87" s="119"/>
      <c r="J87" s="38"/>
      <c r="K87" s="38"/>
      <c r="L87" s="120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11" customFormat="1" ht="29.25" customHeight="1">
      <c r="A88" s="168"/>
      <c r="B88" s="169"/>
      <c r="C88" s="170" t="s">
        <v>285</v>
      </c>
      <c r="D88" s="171" t="s">
        <v>55</v>
      </c>
      <c r="E88" s="171" t="s">
        <v>51</v>
      </c>
      <c r="F88" s="171" t="s">
        <v>52</v>
      </c>
      <c r="G88" s="171" t="s">
        <v>286</v>
      </c>
      <c r="H88" s="171" t="s">
        <v>287</v>
      </c>
      <c r="I88" s="172" t="s">
        <v>288</v>
      </c>
      <c r="J88" s="171" t="s">
        <v>253</v>
      </c>
      <c r="K88" s="173" t="s">
        <v>289</v>
      </c>
      <c r="L88" s="174"/>
      <c r="M88" s="70" t="s">
        <v>19</v>
      </c>
      <c r="N88" s="71" t="s">
        <v>40</v>
      </c>
      <c r="O88" s="71" t="s">
        <v>290</v>
      </c>
      <c r="P88" s="71" t="s">
        <v>291</v>
      </c>
      <c r="Q88" s="71" t="s">
        <v>292</v>
      </c>
      <c r="R88" s="71" t="s">
        <v>293</v>
      </c>
      <c r="S88" s="71" t="s">
        <v>294</v>
      </c>
      <c r="T88" s="72" t="s">
        <v>295</v>
      </c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</row>
    <row r="89" spans="1:63" s="2" customFormat="1" ht="22.9" customHeight="1">
      <c r="A89" s="36"/>
      <c r="B89" s="37"/>
      <c r="C89" s="77" t="s">
        <v>296</v>
      </c>
      <c r="D89" s="38"/>
      <c r="E89" s="38"/>
      <c r="F89" s="38"/>
      <c r="G89" s="38"/>
      <c r="H89" s="38"/>
      <c r="I89" s="119"/>
      <c r="J89" s="175">
        <f>BK89</f>
        <v>0</v>
      </c>
      <c r="K89" s="38"/>
      <c r="L89" s="41"/>
      <c r="M89" s="73"/>
      <c r="N89" s="176"/>
      <c r="O89" s="74"/>
      <c r="P89" s="177">
        <f>P90</f>
        <v>0</v>
      </c>
      <c r="Q89" s="74"/>
      <c r="R89" s="177">
        <f>R90</f>
        <v>0</v>
      </c>
      <c r="S89" s="74"/>
      <c r="T89" s="178">
        <f>T90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69</v>
      </c>
      <c r="AU89" s="19" t="s">
        <v>254</v>
      </c>
      <c r="BK89" s="179">
        <f>BK90</f>
        <v>0</v>
      </c>
    </row>
    <row r="90" spans="2:63" s="12" customFormat="1" ht="25.9" customHeight="1">
      <c r="B90" s="180"/>
      <c r="C90" s="181"/>
      <c r="D90" s="182" t="s">
        <v>69</v>
      </c>
      <c r="E90" s="183" t="s">
        <v>113</v>
      </c>
      <c r="F90" s="183" t="s">
        <v>114</v>
      </c>
      <c r="G90" s="181"/>
      <c r="H90" s="181"/>
      <c r="I90" s="184"/>
      <c r="J90" s="185">
        <f>BK90</f>
        <v>0</v>
      </c>
      <c r="K90" s="181"/>
      <c r="L90" s="186"/>
      <c r="M90" s="187"/>
      <c r="N90" s="188"/>
      <c r="O90" s="188"/>
      <c r="P90" s="189">
        <f>P91+P99+P103</f>
        <v>0</v>
      </c>
      <c r="Q90" s="188"/>
      <c r="R90" s="189">
        <f>R91+R99+R103</f>
        <v>0</v>
      </c>
      <c r="S90" s="188"/>
      <c r="T90" s="190">
        <f>T91+T99+T103</f>
        <v>0</v>
      </c>
      <c r="AR90" s="191" t="s">
        <v>341</v>
      </c>
      <c r="AT90" s="192" t="s">
        <v>69</v>
      </c>
      <c r="AU90" s="192" t="s">
        <v>70</v>
      </c>
      <c r="AY90" s="191" t="s">
        <v>299</v>
      </c>
      <c r="BK90" s="193">
        <f>BK91+BK99+BK103</f>
        <v>0</v>
      </c>
    </row>
    <row r="91" spans="2:63" s="12" customFormat="1" ht="22.9" customHeight="1">
      <c r="B91" s="180"/>
      <c r="C91" s="181"/>
      <c r="D91" s="182" t="s">
        <v>69</v>
      </c>
      <c r="E91" s="194" t="s">
        <v>4437</v>
      </c>
      <c r="F91" s="194" t="s">
        <v>4438</v>
      </c>
      <c r="G91" s="181"/>
      <c r="H91" s="181"/>
      <c r="I91" s="184"/>
      <c r="J91" s="195">
        <f>BK91</f>
        <v>0</v>
      </c>
      <c r="K91" s="181"/>
      <c r="L91" s="186"/>
      <c r="M91" s="187"/>
      <c r="N91" s="188"/>
      <c r="O91" s="188"/>
      <c r="P91" s="189">
        <f>SUM(P92:P98)</f>
        <v>0</v>
      </c>
      <c r="Q91" s="188"/>
      <c r="R91" s="189">
        <f>SUM(R92:R98)</f>
        <v>0</v>
      </c>
      <c r="S91" s="188"/>
      <c r="T91" s="190">
        <f>SUM(T92:T98)</f>
        <v>0</v>
      </c>
      <c r="AR91" s="191" t="s">
        <v>341</v>
      </c>
      <c r="AT91" s="192" t="s">
        <v>69</v>
      </c>
      <c r="AU91" s="192" t="s">
        <v>77</v>
      </c>
      <c r="AY91" s="191" t="s">
        <v>299</v>
      </c>
      <c r="BK91" s="193">
        <f>SUM(BK92:BK98)</f>
        <v>0</v>
      </c>
    </row>
    <row r="92" spans="1:65" s="2" customFormat="1" ht="16.5" customHeight="1">
      <c r="A92" s="36"/>
      <c r="B92" s="37"/>
      <c r="C92" s="196" t="s">
        <v>77</v>
      </c>
      <c r="D92" s="196" t="s">
        <v>301</v>
      </c>
      <c r="E92" s="197" t="s">
        <v>4439</v>
      </c>
      <c r="F92" s="198" t="s">
        <v>4440</v>
      </c>
      <c r="G92" s="199" t="s">
        <v>653</v>
      </c>
      <c r="H92" s="200">
        <v>1</v>
      </c>
      <c r="I92" s="201"/>
      <c r="J92" s="202">
        <f>ROUND(I92*H92,2)</f>
        <v>0</v>
      </c>
      <c r="K92" s="198" t="s">
        <v>305</v>
      </c>
      <c r="L92" s="41"/>
      <c r="M92" s="203" t="s">
        <v>19</v>
      </c>
      <c r="N92" s="204" t="s">
        <v>41</v>
      </c>
      <c r="O92" s="66"/>
      <c r="P92" s="205">
        <f>O92*H92</f>
        <v>0</v>
      </c>
      <c r="Q92" s="205">
        <v>0</v>
      </c>
      <c r="R92" s="205">
        <f>Q92*H92</f>
        <v>0</v>
      </c>
      <c r="S92" s="205">
        <v>0</v>
      </c>
      <c r="T92" s="206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07" t="s">
        <v>4441</v>
      </c>
      <c r="AT92" s="207" t="s">
        <v>301</v>
      </c>
      <c r="AU92" s="207" t="s">
        <v>79</v>
      </c>
      <c r="AY92" s="19" t="s">
        <v>299</v>
      </c>
      <c r="BE92" s="208">
        <f>IF(N92="základní",J92,0)</f>
        <v>0</v>
      </c>
      <c r="BF92" s="208">
        <f>IF(N92="snížená",J92,0)</f>
        <v>0</v>
      </c>
      <c r="BG92" s="208">
        <f>IF(N92="zákl. přenesená",J92,0)</f>
        <v>0</v>
      </c>
      <c r="BH92" s="208">
        <f>IF(N92="sníž. přenesená",J92,0)</f>
        <v>0</v>
      </c>
      <c r="BI92" s="208">
        <f>IF(N92="nulová",J92,0)</f>
        <v>0</v>
      </c>
      <c r="BJ92" s="19" t="s">
        <v>77</v>
      </c>
      <c r="BK92" s="208">
        <f>ROUND(I92*H92,2)</f>
        <v>0</v>
      </c>
      <c r="BL92" s="19" t="s">
        <v>4441</v>
      </c>
      <c r="BM92" s="207" t="s">
        <v>4442</v>
      </c>
    </row>
    <row r="93" spans="1:47" s="2" customFormat="1" ht="11.25">
      <c r="A93" s="36"/>
      <c r="B93" s="37"/>
      <c r="C93" s="38"/>
      <c r="D93" s="209" t="s">
        <v>308</v>
      </c>
      <c r="E93" s="38"/>
      <c r="F93" s="210" t="s">
        <v>4443</v>
      </c>
      <c r="G93" s="38"/>
      <c r="H93" s="38"/>
      <c r="I93" s="119"/>
      <c r="J93" s="38"/>
      <c r="K93" s="38"/>
      <c r="L93" s="41"/>
      <c r="M93" s="211"/>
      <c r="N93" s="212"/>
      <c r="O93" s="66"/>
      <c r="P93" s="66"/>
      <c r="Q93" s="66"/>
      <c r="R93" s="66"/>
      <c r="S93" s="66"/>
      <c r="T93" s="67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308</v>
      </c>
      <c r="AU93" s="19" t="s">
        <v>79</v>
      </c>
    </row>
    <row r="94" spans="1:65" s="2" customFormat="1" ht="16.5" customHeight="1">
      <c r="A94" s="36"/>
      <c r="B94" s="37"/>
      <c r="C94" s="196" t="s">
        <v>79</v>
      </c>
      <c r="D94" s="196" t="s">
        <v>301</v>
      </c>
      <c r="E94" s="197" t="s">
        <v>4444</v>
      </c>
      <c r="F94" s="198" t="s">
        <v>4445</v>
      </c>
      <c r="G94" s="199" t="s">
        <v>653</v>
      </c>
      <c r="H94" s="200">
        <v>1</v>
      </c>
      <c r="I94" s="201"/>
      <c r="J94" s="202">
        <f>ROUND(I94*H94,2)</f>
        <v>0</v>
      </c>
      <c r="K94" s="198" t="s">
        <v>305</v>
      </c>
      <c r="L94" s="41"/>
      <c r="M94" s="203" t="s">
        <v>19</v>
      </c>
      <c r="N94" s="204" t="s">
        <v>41</v>
      </c>
      <c r="O94" s="66"/>
      <c r="P94" s="205">
        <f>O94*H94</f>
        <v>0</v>
      </c>
      <c r="Q94" s="205">
        <v>0</v>
      </c>
      <c r="R94" s="205">
        <f>Q94*H94</f>
        <v>0</v>
      </c>
      <c r="S94" s="205">
        <v>0</v>
      </c>
      <c r="T94" s="206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7" t="s">
        <v>4441</v>
      </c>
      <c r="AT94" s="207" t="s">
        <v>301</v>
      </c>
      <c r="AU94" s="207" t="s">
        <v>79</v>
      </c>
      <c r="AY94" s="19" t="s">
        <v>299</v>
      </c>
      <c r="BE94" s="208">
        <f>IF(N94="základní",J94,0)</f>
        <v>0</v>
      </c>
      <c r="BF94" s="208">
        <f>IF(N94="snížená",J94,0)</f>
        <v>0</v>
      </c>
      <c r="BG94" s="208">
        <f>IF(N94="zákl. přenesená",J94,0)</f>
        <v>0</v>
      </c>
      <c r="BH94" s="208">
        <f>IF(N94="sníž. přenesená",J94,0)</f>
        <v>0</v>
      </c>
      <c r="BI94" s="208">
        <f>IF(N94="nulová",J94,0)</f>
        <v>0</v>
      </c>
      <c r="BJ94" s="19" t="s">
        <v>77</v>
      </c>
      <c r="BK94" s="208">
        <f>ROUND(I94*H94,2)</f>
        <v>0</v>
      </c>
      <c r="BL94" s="19" t="s">
        <v>4441</v>
      </c>
      <c r="BM94" s="207" t="s">
        <v>4446</v>
      </c>
    </row>
    <row r="95" spans="1:47" s="2" customFormat="1" ht="11.25">
      <c r="A95" s="36"/>
      <c r="B95" s="37"/>
      <c r="C95" s="38"/>
      <c r="D95" s="209" t="s">
        <v>308</v>
      </c>
      <c r="E95" s="38"/>
      <c r="F95" s="210" t="s">
        <v>4447</v>
      </c>
      <c r="G95" s="38"/>
      <c r="H95" s="38"/>
      <c r="I95" s="119"/>
      <c r="J95" s="38"/>
      <c r="K95" s="38"/>
      <c r="L95" s="41"/>
      <c r="M95" s="211"/>
      <c r="N95" s="212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308</v>
      </c>
      <c r="AU95" s="19" t="s">
        <v>79</v>
      </c>
    </row>
    <row r="96" spans="1:47" s="2" customFormat="1" ht="19.5">
      <c r="A96" s="36"/>
      <c r="B96" s="37"/>
      <c r="C96" s="38"/>
      <c r="D96" s="209" t="s">
        <v>447</v>
      </c>
      <c r="E96" s="38"/>
      <c r="F96" s="245" t="s">
        <v>4448</v>
      </c>
      <c r="G96" s="38"/>
      <c r="H96" s="38"/>
      <c r="I96" s="119"/>
      <c r="J96" s="38"/>
      <c r="K96" s="38"/>
      <c r="L96" s="41"/>
      <c r="M96" s="211"/>
      <c r="N96" s="212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447</v>
      </c>
      <c r="AU96" s="19" t="s">
        <v>79</v>
      </c>
    </row>
    <row r="97" spans="1:65" s="2" customFormat="1" ht="16.5" customHeight="1">
      <c r="A97" s="36"/>
      <c r="B97" s="37"/>
      <c r="C97" s="196" t="s">
        <v>87</v>
      </c>
      <c r="D97" s="196" t="s">
        <v>301</v>
      </c>
      <c r="E97" s="197" t="s">
        <v>4449</v>
      </c>
      <c r="F97" s="198" t="s">
        <v>4450</v>
      </c>
      <c r="G97" s="199" t="s">
        <v>653</v>
      </c>
      <c r="H97" s="200">
        <v>1</v>
      </c>
      <c r="I97" s="201"/>
      <c r="J97" s="202">
        <f>ROUND(I97*H97,2)</f>
        <v>0</v>
      </c>
      <c r="K97" s="198" t="s">
        <v>305</v>
      </c>
      <c r="L97" s="41"/>
      <c r="M97" s="203" t="s">
        <v>19</v>
      </c>
      <c r="N97" s="204" t="s">
        <v>41</v>
      </c>
      <c r="O97" s="66"/>
      <c r="P97" s="205">
        <f>O97*H97</f>
        <v>0</v>
      </c>
      <c r="Q97" s="205">
        <v>0</v>
      </c>
      <c r="R97" s="205">
        <f>Q97*H97</f>
        <v>0</v>
      </c>
      <c r="S97" s="205">
        <v>0</v>
      </c>
      <c r="T97" s="206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7" t="s">
        <v>4441</v>
      </c>
      <c r="AT97" s="207" t="s">
        <v>301</v>
      </c>
      <c r="AU97" s="207" t="s">
        <v>79</v>
      </c>
      <c r="AY97" s="19" t="s">
        <v>299</v>
      </c>
      <c r="BE97" s="208">
        <f>IF(N97="základní",J97,0)</f>
        <v>0</v>
      </c>
      <c r="BF97" s="208">
        <f>IF(N97="snížená",J97,0)</f>
        <v>0</v>
      </c>
      <c r="BG97" s="208">
        <f>IF(N97="zákl. přenesená",J97,0)</f>
        <v>0</v>
      </c>
      <c r="BH97" s="208">
        <f>IF(N97="sníž. přenesená",J97,0)</f>
        <v>0</v>
      </c>
      <c r="BI97" s="208">
        <f>IF(N97="nulová",J97,0)</f>
        <v>0</v>
      </c>
      <c r="BJ97" s="19" t="s">
        <v>77</v>
      </c>
      <c r="BK97" s="208">
        <f>ROUND(I97*H97,2)</f>
        <v>0</v>
      </c>
      <c r="BL97" s="19" t="s">
        <v>4441</v>
      </c>
      <c r="BM97" s="207" t="s">
        <v>4451</v>
      </c>
    </row>
    <row r="98" spans="1:47" s="2" customFormat="1" ht="19.5">
      <c r="A98" s="36"/>
      <c r="B98" s="37"/>
      <c r="C98" s="38"/>
      <c r="D98" s="209" t="s">
        <v>308</v>
      </c>
      <c r="E98" s="38"/>
      <c r="F98" s="210" t="s">
        <v>4452</v>
      </c>
      <c r="G98" s="38"/>
      <c r="H98" s="38"/>
      <c r="I98" s="119"/>
      <c r="J98" s="38"/>
      <c r="K98" s="38"/>
      <c r="L98" s="41"/>
      <c r="M98" s="211"/>
      <c r="N98" s="212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308</v>
      </c>
      <c r="AU98" s="19" t="s">
        <v>79</v>
      </c>
    </row>
    <row r="99" spans="2:63" s="12" customFormat="1" ht="22.9" customHeight="1">
      <c r="B99" s="180"/>
      <c r="C99" s="181"/>
      <c r="D99" s="182" t="s">
        <v>69</v>
      </c>
      <c r="E99" s="194" t="s">
        <v>4453</v>
      </c>
      <c r="F99" s="194" t="s">
        <v>4454</v>
      </c>
      <c r="G99" s="181"/>
      <c r="H99" s="181"/>
      <c r="I99" s="184"/>
      <c r="J99" s="195">
        <f>BK99</f>
        <v>0</v>
      </c>
      <c r="K99" s="181"/>
      <c r="L99" s="186"/>
      <c r="M99" s="187"/>
      <c r="N99" s="188"/>
      <c r="O99" s="188"/>
      <c r="P99" s="189">
        <f>SUM(P100:P102)</f>
        <v>0</v>
      </c>
      <c r="Q99" s="188"/>
      <c r="R99" s="189">
        <f>SUM(R100:R102)</f>
        <v>0</v>
      </c>
      <c r="S99" s="188"/>
      <c r="T99" s="190">
        <f>SUM(T100:T102)</f>
        <v>0</v>
      </c>
      <c r="AR99" s="191" t="s">
        <v>341</v>
      </c>
      <c r="AT99" s="192" t="s">
        <v>69</v>
      </c>
      <c r="AU99" s="192" t="s">
        <v>77</v>
      </c>
      <c r="AY99" s="191" t="s">
        <v>299</v>
      </c>
      <c r="BK99" s="193">
        <f>SUM(BK100:BK102)</f>
        <v>0</v>
      </c>
    </row>
    <row r="100" spans="1:65" s="2" customFormat="1" ht="16.5" customHeight="1">
      <c r="A100" s="36"/>
      <c r="B100" s="37"/>
      <c r="C100" s="196" t="s">
        <v>306</v>
      </c>
      <c r="D100" s="196" t="s">
        <v>301</v>
      </c>
      <c r="E100" s="197" t="s">
        <v>4455</v>
      </c>
      <c r="F100" s="198" t="s">
        <v>4454</v>
      </c>
      <c r="G100" s="199" t="s">
        <v>653</v>
      </c>
      <c r="H100" s="200">
        <v>1</v>
      </c>
      <c r="I100" s="201"/>
      <c r="J100" s="202">
        <f>ROUND(I100*H100,2)</f>
        <v>0</v>
      </c>
      <c r="K100" s="198" t="s">
        <v>305</v>
      </c>
      <c r="L100" s="41"/>
      <c r="M100" s="203" t="s">
        <v>19</v>
      </c>
      <c r="N100" s="204" t="s">
        <v>41</v>
      </c>
      <c r="O100" s="66"/>
      <c r="P100" s="205">
        <f>O100*H100</f>
        <v>0</v>
      </c>
      <c r="Q100" s="205">
        <v>0</v>
      </c>
      <c r="R100" s="205">
        <f>Q100*H100</f>
        <v>0</v>
      </c>
      <c r="S100" s="205">
        <v>0</v>
      </c>
      <c r="T100" s="206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7" t="s">
        <v>4441</v>
      </c>
      <c r="AT100" s="207" t="s">
        <v>301</v>
      </c>
      <c r="AU100" s="207" t="s">
        <v>79</v>
      </c>
      <c r="AY100" s="19" t="s">
        <v>299</v>
      </c>
      <c r="BE100" s="208">
        <f>IF(N100="základní",J100,0)</f>
        <v>0</v>
      </c>
      <c r="BF100" s="208">
        <f>IF(N100="snížená",J100,0)</f>
        <v>0</v>
      </c>
      <c r="BG100" s="208">
        <f>IF(N100="zákl. přenesená",J100,0)</f>
        <v>0</v>
      </c>
      <c r="BH100" s="208">
        <f>IF(N100="sníž. přenesená",J100,0)</f>
        <v>0</v>
      </c>
      <c r="BI100" s="208">
        <f>IF(N100="nulová",J100,0)</f>
        <v>0</v>
      </c>
      <c r="BJ100" s="19" t="s">
        <v>77</v>
      </c>
      <c r="BK100" s="208">
        <f>ROUND(I100*H100,2)</f>
        <v>0</v>
      </c>
      <c r="BL100" s="19" t="s">
        <v>4441</v>
      </c>
      <c r="BM100" s="207" t="s">
        <v>4456</v>
      </c>
    </row>
    <row r="101" spans="1:47" s="2" customFormat="1" ht="11.25">
      <c r="A101" s="36"/>
      <c r="B101" s="37"/>
      <c r="C101" s="38"/>
      <c r="D101" s="209" t="s">
        <v>308</v>
      </c>
      <c r="E101" s="38"/>
      <c r="F101" s="210" t="s">
        <v>4457</v>
      </c>
      <c r="G101" s="38"/>
      <c r="H101" s="38"/>
      <c r="I101" s="119"/>
      <c r="J101" s="38"/>
      <c r="K101" s="38"/>
      <c r="L101" s="41"/>
      <c r="M101" s="211"/>
      <c r="N101" s="212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308</v>
      </c>
      <c r="AU101" s="19" t="s">
        <v>79</v>
      </c>
    </row>
    <row r="102" spans="1:47" s="2" customFormat="1" ht="126.75">
      <c r="A102" s="36"/>
      <c r="B102" s="37"/>
      <c r="C102" s="38"/>
      <c r="D102" s="209" t="s">
        <v>447</v>
      </c>
      <c r="E102" s="38"/>
      <c r="F102" s="245" t="s">
        <v>4458</v>
      </c>
      <c r="G102" s="38"/>
      <c r="H102" s="38"/>
      <c r="I102" s="119"/>
      <c r="J102" s="38"/>
      <c r="K102" s="38"/>
      <c r="L102" s="41"/>
      <c r="M102" s="211"/>
      <c r="N102" s="212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447</v>
      </c>
      <c r="AU102" s="19" t="s">
        <v>79</v>
      </c>
    </row>
    <row r="103" spans="2:63" s="12" customFormat="1" ht="22.9" customHeight="1">
      <c r="B103" s="180"/>
      <c r="C103" s="181"/>
      <c r="D103" s="182" t="s">
        <v>69</v>
      </c>
      <c r="E103" s="194" t="s">
        <v>4459</v>
      </c>
      <c r="F103" s="194" t="s">
        <v>4460</v>
      </c>
      <c r="G103" s="181"/>
      <c r="H103" s="181"/>
      <c r="I103" s="184"/>
      <c r="J103" s="195">
        <f>BK103</f>
        <v>0</v>
      </c>
      <c r="K103" s="181"/>
      <c r="L103" s="186"/>
      <c r="M103" s="187"/>
      <c r="N103" s="188"/>
      <c r="O103" s="188"/>
      <c r="P103" s="189">
        <f>SUM(P104:P105)</f>
        <v>0</v>
      </c>
      <c r="Q103" s="188"/>
      <c r="R103" s="189">
        <f>SUM(R104:R105)</f>
        <v>0</v>
      </c>
      <c r="S103" s="188"/>
      <c r="T103" s="190">
        <f>SUM(T104:T105)</f>
        <v>0</v>
      </c>
      <c r="AR103" s="191" t="s">
        <v>341</v>
      </c>
      <c r="AT103" s="192" t="s">
        <v>69</v>
      </c>
      <c r="AU103" s="192" t="s">
        <v>77</v>
      </c>
      <c r="AY103" s="191" t="s">
        <v>299</v>
      </c>
      <c r="BK103" s="193">
        <f>SUM(BK104:BK105)</f>
        <v>0</v>
      </c>
    </row>
    <row r="104" spans="1:65" s="2" customFormat="1" ht="16.5" customHeight="1">
      <c r="A104" s="36"/>
      <c r="B104" s="37"/>
      <c r="C104" s="196" t="s">
        <v>341</v>
      </c>
      <c r="D104" s="196" t="s">
        <v>301</v>
      </c>
      <c r="E104" s="197" t="s">
        <v>4461</v>
      </c>
      <c r="F104" s="198" t="s">
        <v>4462</v>
      </c>
      <c r="G104" s="199" t="s">
        <v>653</v>
      </c>
      <c r="H104" s="200">
        <v>1</v>
      </c>
      <c r="I104" s="201"/>
      <c r="J104" s="202">
        <f>ROUND(I104*H104,2)</f>
        <v>0</v>
      </c>
      <c r="K104" s="198" t="s">
        <v>305</v>
      </c>
      <c r="L104" s="41"/>
      <c r="M104" s="203" t="s">
        <v>19</v>
      </c>
      <c r="N104" s="204" t="s">
        <v>41</v>
      </c>
      <c r="O104" s="66"/>
      <c r="P104" s="205">
        <f>O104*H104</f>
        <v>0</v>
      </c>
      <c r="Q104" s="205">
        <v>0</v>
      </c>
      <c r="R104" s="205">
        <f>Q104*H104</f>
        <v>0</v>
      </c>
      <c r="S104" s="205">
        <v>0</v>
      </c>
      <c r="T104" s="206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7" t="s">
        <v>4441</v>
      </c>
      <c r="AT104" s="207" t="s">
        <v>301</v>
      </c>
      <c r="AU104" s="207" t="s">
        <v>79</v>
      </c>
      <c r="AY104" s="19" t="s">
        <v>299</v>
      </c>
      <c r="BE104" s="208">
        <f>IF(N104="základní",J104,0)</f>
        <v>0</v>
      </c>
      <c r="BF104" s="208">
        <f>IF(N104="snížená",J104,0)</f>
        <v>0</v>
      </c>
      <c r="BG104" s="208">
        <f>IF(N104="zákl. přenesená",J104,0)</f>
        <v>0</v>
      </c>
      <c r="BH104" s="208">
        <f>IF(N104="sníž. přenesená",J104,0)</f>
        <v>0</v>
      </c>
      <c r="BI104" s="208">
        <f>IF(N104="nulová",J104,0)</f>
        <v>0</v>
      </c>
      <c r="BJ104" s="19" t="s">
        <v>77</v>
      </c>
      <c r="BK104" s="208">
        <f>ROUND(I104*H104,2)</f>
        <v>0</v>
      </c>
      <c r="BL104" s="19" t="s">
        <v>4441</v>
      </c>
      <c r="BM104" s="207" t="s">
        <v>4463</v>
      </c>
    </row>
    <row r="105" spans="1:47" s="2" customFormat="1" ht="11.25">
      <c r="A105" s="36"/>
      <c r="B105" s="37"/>
      <c r="C105" s="38"/>
      <c r="D105" s="209" t="s">
        <v>308</v>
      </c>
      <c r="E105" s="38"/>
      <c r="F105" s="210" t="s">
        <v>4464</v>
      </c>
      <c r="G105" s="38"/>
      <c r="H105" s="38"/>
      <c r="I105" s="119"/>
      <c r="J105" s="38"/>
      <c r="K105" s="38"/>
      <c r="L105" s="41"/>
      <c r="M105" s="268"/>
      <c r="N105" s="269"/>
      <c r="O105" s="270"/>
      <c r="P105" s="270"/>
      <c r="Q105" s="270"/>
      <c r="R105" s="270"/>
      <c r="S105" s="270"/>
      <c r="T105" s="271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308</v>
      </c>
      <c r="AU105" s="19" t="s">
        <v>79</v>
      </c>
    </row>
    <row r="106" spans="1:31" s="2" customFormat="1" ht="6.95" customHeight="1">
      <c r="A106" s="36"/>
      <c r="B106" s="49"/>
      <c r="C106" s="50"/>
      <c r="D106" s="50"/>
      <c r="E106" s="50"/>
      <c r="F106" s="50"/>
      <c r="G106" s="50"/>
      <c r="H106" s="50"/>
      <c r="I106" s="146"/>
      <c r="J106" s="50"/>
      <c r="K106" s="50"/>
      <c r="L106" s="41"/>
      <c r="M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</sheetData>
  <sheetProtection algorithmName="SHA-512" hashValue="bBtZ4fwCd1JFXLu7RbFav2GMKkL2De4F5Y4Fg/m1qXZrAZSr9guQspOd2t79D7tV99sMRtAuDAMDSjngZ/lYXg==" saltValue="REE3iWAP1HGSTc/KWPp45G0vvg21xCrhPg2UzuQBEP4HyV/mhFxVvwSWTvVYryZmeFuIOZRmiKL2JduI0wqG7A==" spinCount="100000" sheet="1" objects="1" scenarios="1" formatColumns="0" formatRows="0" autoFilter="0"/>
  <autoFilter ref="C88:K105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1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0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AT2" s="19" t="s">
        <v>121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4"/>
      <c r="J3" s="113"/>
      <c r="K3" s="113"/>
      <c r="L3" s="22"/>
      <c r="AT3" s="19" t="s">
        <v>79</v>
      </c>
    </row>
    <row r="4" spans="2:46" s="1" customFormat="1" ht="24.95" customHeight="1">
      <c r="B4" s="22"/>
      <c r="D4" s="115" t="s">
        <v>145</v>
      </c>
      <c r="I4" s="110"/>
      <c r="L4" s="22"/>
      <c r="M4" s="116" t="s">
        <v>10</v>
      </c>
      <c r="AT4" s="19" t="s">
        <v>4</v>
      </c>
    </row>
    <row r="5" spans="2:12" s="1" customFormat="1" ht="6.95" customHeight="1">
      <c r="B5" s="22"/>
      <c r="I5" s="110"/>
      <c r="L5" s="22"/>
    </row>
    <row r="6" spans="2:12" s="1" customFormat="1" ht="12" customHeight="1">
      <c r="B6" s="22"/>
      <c r="D6" s="117" t="s">
        <v>16</v>
      </c>
      <c r="I6" s="110"/>
      <c r="L6" s="22"/>
    </row>
    <row r="7" spans="2:12" s="1" customFormat="1" ht="16.5" customHeight="1">
      <c r="B7" s="22"/>
      <c r="E7" s="412" t="str">
        <f>'Rekapitulace stavby'!K6</f>
        <v>Transformace ÚSP pro mládež Kvasiny - Kostelec 3</v>
      </c>
      <c r="F7" s="413"/>
      <c r="G7" s="413"/>
      <c r="H7" s="413"/>
      <c r="I7" s="110"/>
      <c r="L7" s="22"/>
    </row>
    <row r="8" spans="2:12" s="1" customFormat="1" ht="12" customHeight="1">
      <c r="B8" s="22"/>
      <c r="D8" s="117" t="s">
        <v>153</v>
      </c>
      <c r="I8" s="110"/>
      <c r="L8" s="22"/>
    </row>
    <row r="9" spans="1:31" s="2" customFormat="1" ht="16.5" customHeight="1">
      <c r="A9" s="36"/>
      <c r="B9" s="41"/>
      <c r="C9" s="36"/>
      <c r="D9" s="36"/>
      <c r="E9" s="412" t="s">
        <v>4465</v>
      </c>
      <c r="F9" s="415"/>
      <c r="G9" s="415"/>
      <c r="H9" s="415"/>
      <c r="I9" s="119"/>
      <c r="J9" s="36"/>
      <c r="K9" s="36"/>
      <c r="L9" s="120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7" t="s">
        <v>158</v>
      </c>
      <c r="E10" s="36"/>
      <c r="F10" s="36"/>
      <c r="G10" s="36"/>
      <c r="H10" s="36"/>
      <c r="I10" s="119"/>
      <c r="J10" s="36"/>
      <c r="K10" s="36"/>
      <c r="L10" s="120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416" t="s">
        <v>4466</v>
      </c>
      <c r="F11" s="415"/>
      <c r="G11" s="415"/>
      <c r="H11" s="415"/>
      <c r="I11" s="119"/>
      <c r="J11" s="36"/>
      <c r="K11" s="36"/>
      <c r="L11" s="120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119"/>
      <c r="J12" s="36"/>
      <c r="K12" s="36"/>
      <c r="L12" s="120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7" t="s">
        <v>18</v>
      </c>
      <c r="E13" s="36"/>
      <c r="F13" s="104" t="s">
        <v>19</v>
      </c>
      <c r="G13" s="36"/>
      <c r="H13" s="36"/>
      <c r="I13" s="121" t="s">
        <v>20</v>
      </c>
      <c r="J13" s="104" t="s">
        <v>19</v>
      </c>
      <c r="K13" s="36"/>
      <c r="L13" s="120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7" t="s">
        <v>21</v>
      </c>
      <c r="E14" s="36"/>
      <c r="F14" s="104" t="s">
        <v>22</v>
      </c>
      <c r="G14" s="36"/>
      <c r="H14" s="36"/>
      <c r="I14" s="121" t="s">
        <v>23</v>
      </c>
      <c r="J14" s="122" t="str">
        <f>'Rekapitulace stavby'!AN8</f>
        <v>17. 3. 2018</v>
      </c>
      <c r="K14" s="36"/>
      <c r="L14" s="120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119"/>
      <c r="J15" s="36"/>
      <c r="K15" s="36"/>
      <c r="L15" s="120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7" t="s">
        <v>25</v>
      </c>
      <c r="E16" s="36"/>
      <c r="F16" s="36"/>
      <c r="G16" s="36"/>
      <c r="H16" s="36"/>
      <c r="I16" s="121" t="s">
        <v>26</v>
      </c>
      <c r="J16" s="104" t="s">
        <v>19</v>
      </c>
      <c r="K16" s="36"/>
      <c r="L16" s="12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4" t="s">
        <v>27</v>
      </c>
      <c r="F17" s="36"/>
      <c r="G17" s="36"/>
      <c r="H17" s="36"/>
      <c r="I17" s="121" t="s">
        <v>28</v>
      </c>
      <c r="J17" s="104" t="s">
        <v>19</v>
      </c>
      <c r="K17" s="36"/>
      <c r="L17" s="120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119"/>
      <c r="J18" s="36"/>
      <c r="K18" s="36"/>
      <c r="L18" s="120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7" t="s">
        <v>29</v>
      </c>
      <c r="E19" s="36"/>
      <c r="F19" s="36"/>
      <c r="G19" s="36"/>
      <c r="H19" s="36"/>
      <c r="I19" s="121" t="s">
        <v>26</v>
      </c>
      <c r="J19" s="32" t="str">
        <f>'Rekapitulace stavby'!AN13</f>
        <v>Vyplň údaj</v>
      </c>
      <c r="K19" s="36"/>
      <c r="L19" s="120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417" t="str">
        <f>'Rekapitulace stavby'!E14</f>
        <v>Vyplň údaj</v>
      </c>
      <c r="F20" s="418"/>
      <c r="G20" s="418"/>
      <c r="H20" s="418"/>
      <c r="I20" s="121" t="s">
        <v>28</v>
      </c>
      <c r="J20" s="32" t="str">
        <f>'Rekapitulace stavby'!AN14</f>
        <v>Vyplň údaj</v>
      </c>
      <c r="K20" s="36"/>
      <c r="L20" s="120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119"/>
      <c r="J21" s="36"/>
      <c r="K21" s="36"/>
      <c r="L21" s="120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7" t="s">
        <v>31</v>
      </c>
      <c r="E22" s="36"/>
      <c r="F22" s="36"/>
      <c r="G22" s="36"/>
      <c r="H22" s="36"/>
      <c r="I22" s="121" t="s">
        <v>26</v>
      </c>
      <c r="J22" s="104" t="s">
        <v>19</v>
      </c>
      <c r="K22" s="36"/>
      <c r="L22" s="120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4" t="s">
        <v>27</v>
      </c>
      <c r="F23" s="36"/>
      <c r="G23" s="36"/>
      <c r="H23" s="36"/>
      <c r="I23" s="121" t="s">
        <v>28</v>
      </c>
      <c r="J23" s="104" t="s">
        <v>19</v>
      </c>
      <c r="K23" s="36"/>
      <c r="L23" s="120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119"/>
      <c r="J24" s="36"/>
      <c r="K24" s="36"/>
      <c r="L24" s="120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7" t="s">
        <v>33</v>
      </c>
      <c r="E25" s="36"/>
      <c r="F25" s="36"/>
      <c r="G25" s="36"/>
      <c r="H25" s="36"/>
      <c r="I25" s="121" t="s">
        <v>26</v>
      </c>
      <c r="J25" s="104" t="str">
        <f>IF('Rekapitulace stavby'!AN19="","",'Rekapitulace stavby'!AN19)</f>
        <v/>
      </c>
      <c r="K25" s="36"/>
      <c r="L25" s="120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4" t="str">
        <f>IF('Rekapitulace stavby'!E20="","",'Rekapitulace stavby'!E20)</f>
        <v xml:space="preserve"> </v>
      </c>
      <c r="F26" s="36"/>
      <c r="G26" s="36"/>
      <c r="H26" s="36"/>
      <c r="I26" s="121" t="s">
        <v>28</v>
      </c>
      <c r="J26" s="104" t="str">
        <f>IF('Rekapitulace stavby'!AN20="","",'Rekapitulace stavby'!AN20)</f>
        <v/>
      </c>
      <c r="K26" s="36"/>
      <c r="L26" s="120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119"/>
      <c r="J27" s="36"/>
      <c r="K27" s="36"/>
      <c r="L27" s="120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7" t="s">
        <v>34</v>
      </c>
      <c r="E28" s="36"/>
      <c r="F28" s="36"/>
      <c r="G28" s="36"/>
      <c r="H28" s="36"/>
      <c r="I28" s="119"/>
      <c r="J28" s="36"/>
      <c r="K28" s="36"/>
      <c r="L28" s="120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23"/>
      <c r="B29" s="124"/>
      <c r="C29" s="123"/>
      <c r="D29" s="123"/>
      <c r="E29" s="419" t="s">
        <v>19</v>
      </c>
      <c r="F29" s="419"/>
      <c r="G29" s="419"/>
      <c r="H29" s="419"/>
      <c r="I29" s="125"/>
      <c r="J29" s="123"/>
      <c r="K29" s="123"/>
      <c r="L29" s="126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119"/>
      <c r="J30" s="36"/>
      <c r="K30" s="36"/>
      <c r="L30" s="120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8"/>
      <c r="E31" s="128"/>
      <c r="F31" s="128"/>
      <c r="G31" s="128"/>
      <c r="H31" s="128"/>
      <c r="I31" s="129"/>
      <c r="J31" s="128"/>
      <c r="K31" s="128"/>
      <c r="L31" s="120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30" t="s">
        <v>36</v>
      </c>
      <c r="E32" s="36"/>
      <c r="F32" s="36"/>
      <c r="G32" s="36"/>
      <c r="H32" s="36"/>
      <c r="I32" s="119"/>
      <c r="J32" s="131">
        <f>ROUND(J88,2)</f>
        <v>0</v>
      </c>
      <c r="K32" s="36"/>
      <c r="L32" s="120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8"/>
      <c r="E33" s="128"/>
      <c r="F33" s="128"/>
      <c r="G33" s="128"/>
      <c r="H33" s="128"/>
      <c r="I33" s="129"/>
      <c r="J33" s="128"/>
      <c r="K33" s="128"/>
      <c r="L33" s="120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32" t="s">
        <v>38</v>
      </c>
      <c r="G34" s="36"/>
      <c r="H34" s="36"/>
      <c r="I34" s="133" t="s">
        <v>37</v>
      </c>
      <c r="J34" s="132" t="s">
        <v>39</v>
      </c>
      <c r="K34" s="36"/>
      <c r="L34" s="120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18" t="s">
        <v>40</v>
      </c>
      <c r="E35" s="117" t="s">
        <v>41</v>
      </c>
      <c r="F35" s="134">
        <f>ROUND((SUM(BE88:BE119)),2)</f>
        <v>0</v>
      </c>
      <c r="G35" s="36"/>
      <c r="H35" s="36"/>
      <c r="I35" s="135">
        <v>0.21</v>
      </c>
      <c r="J35" s="134">
        <f>ROUND(((SUM(BE88:BE119))*I35),2)</f>
        <v>0</v>
      </c>
      <c r="K35" s="36"/>
      <c r="L35" s="120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7" t="s">
        <v>42</v>
      </c>
      <c r="F36" s="134">
        <f>ROUND((SUM(BF88:BF119)),2)</f>
        <v>0</v>
      </c>
      <c r="G36" s="36"/>
      <c r="H36" s="36"/>
      <c r="I36" s="135">
        <v>0.15</v>
      </c>
      <c r="J36" s="134">
        <f>ROUND(((SUM(BF88:BF119))*I36),2)</f>
        <v>0</v>
      </c>
      <c r="K36" s="36"/>
      <c r="L36" s="12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7" t="s">
        <v>43</v>
      </c>
      <c r="F37" s="134">
        <f>ROUND((SUM(BG88:BG119)),2)</f>
        <v>0</v>
      </c>
      <c r="G37" s="36"/>
      <c r="H37" s="36"/>
      <c r="I37" s="135">
        <v>0.21</v>
      </c>
      <c r="J37" s="134">
        <f>0</f>
        <v>0</v>
      </c>
      <c r="K37" s="36"/>
      <c r="L37" s="120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7" t="s">
        <v>44</v>
      </c>
      <c r="F38" s="134">
        <f>ROUND((SUM(BH88:BH119)),2)</f>
        <v>0</v>
      </c>
      <c r="G38" s="36"/>
      <c r="H38" s="36"/>
      <c r="I38" s="135">
        <v>0.15</v>
      </c>
      <c r="J38" s="134">
        <f>0</f>
        <v>0</v>
      </c>
      <c r="K38" s="36"/>
      <c r="L38" s="12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7" t="s">
        <v>45</v>
      </c>
      <c r="F39" s="134">
        <f>ROUND((SUM(BI88:BI119)),2)</f>
        <v>0</v>
      </c>
      <c r="G39" s="36"/>
      <c r="H39" s="36"/>
      <c r="I39" s="135">
        <v>0</v>
      </c>
      <c r="J39" s="134">
        <f>0</f>
        <v>0</v>
      </c>
      <c r="K39" s="36"/>
      <c r="L39" s="120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119"/>
      <c r="J40" s="36"/>
      <c r="K40" s="36"/>
      <c r="L40" s="120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36"/>
      <c r="D41" s="137" t="s">
        <v>46</v>
      </c>
      <c r="E41" s="138"/>
      <c r="F41" s="138"/>
      <c r="G41" s="139" t="s">
        <v>47</v>
      </c>
      <c r="H41" s="140" t="s">
        <v>48</v>
      </c>
      <c r="I41" s="141"/>
      <c r="J41" s="142">
        <f>SUM(J32:J39)</f>
        <v>0</v>
      </c>
      <c r="K41" s="143"/>
      <c r="L41" s="120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44"/>
      <c r="C42" s="145"/>
      <c r="D42" s="145"/>
      <c r="E42" s="145"/>
      <c r="F42" s="145"/>
      <c r="G42" s="145"/>
      <c r="H42" s="145"/>
      <c r="I42" s="146"/>
      <c r="J42" s="145"/>
      <c r="K42" s="145"/>
      <c r="L42" s="120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47"/>
      <c r="C46" s="148"/>
      <c r="D46" s="148"/>
      <c r="E46" s="148"/>
      <c r="F46" s="148"/>
      <c r="G46" s="148"/>
      <c r="H46" s="148"/>
      <c r="I46" s="149"/>
      <c r="J46" s="148"/>
      <c r="K46" s="148"/>
      <c r="L46" s="120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236</v>
      </c>
      <c r="D47" s="38"/>
      <c r="E47" s="38"/>
      <c r="F47" s="38"/>
      <c r="G47" s="38"/>
      <c r="H47" s="38"/>
      <c r="I47" s="119"/>
      <c r="J47" s="38"/>
      <c r="K47" s="38"/>
      <c r="L47" s="120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119"/>
      <c r="J48" s="38"/>
      <c r="K48" s="38"/>
      <c r="L48" s="120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119"/>
      <c r="J49" s="38"/>
      <c r="K49" s="38"/>
      <c r="L49" s="120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420" t="str">
        <f>E7</f>
        <v>Transformace ÚSP pro mládež Kvasiny - Kostelec 3</v>
      </c>
      <c r="F50" s="421"/>
      <c r="G50" s="421"/>
      <c r="H50" s="421"/>
      <c r="I50" s="119"/>
      <c r="J50" s="38"/>
      <c r="K50" s="38"/>
      <c r="L50" s="120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153</v>
      </c>
      <c r="D51" s="24"/>
      <c r="E51" s="24"/>
      <c r="F51" s="24"/>
      <c r="G51" s="24"/>
      <c r="H51" s="24"/>
      <c r="I51" s="110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420" t="s">
        <v>4465</v>
      </c>
      <c r="F52" s="423"/>
      <c r="G52" s="423"/>
      <c r="H52" s="423"/>
      <c r="I52" s="119"/>
      <c r="J52" s="38"/>
      <c r="K52" s="38"/>
      <c r="L52" s="120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158</v>
      </c>
      <c r="D53" s="38"/>
      <c r="E53" s="38"/>
      <c r="F53" s="38"/>
      <c r="G53" s="38"/>
      <c r="H53" s="38"/>
      <c r="I53" s="119"/>
      <c r="J53" s="38"/>
      <c r="K53" s="38"/>
      <c r="L53" s="120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72" t="str">
        <f>E11</f>
        <v>DO01 - Demolice oplocení</v>
      </c>
      <c r="F54" s="423"/>
      <c r="G54" s="423"/>
      <c r="H54" s="423"/>
      <c r="I54" s="119"/>
      <c r="J54" s="38"/>
      <c r="K54" s="38"/>
      <c r="L54" s="120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119"/>
      <c r="J55" s="38"/>
      <c r="K55" s="38"/>
      <c r="L55" s="120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>Kostelec nad Orlicí</v>
      </c>
      <c r="G56" s="38"/>
      <c r="H56" s="38"/>
      <c r="I56" s="121" t="s">
        <v>23</v>
      </c>
      <c r="J56" s="61" t="str">
        <f>IF(J14="","",J14)</f>
        <v>17. 3. 2018</v>
      </c>
      <c r="K56" s="38"/>
      <c r="L56" s="120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119"/>
      <c r="J57" s="38"/>
      <c r="K57" s="38"/>
      <c r="L57" s="120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25</v>
      </c>
      <c r="D58" s="38"/>
      <c r="E58" s="38"/>
      <c r="F58" s="29" t="str">
        <f>E17</f>
        <v xml:space="preserve"> </v>
      </c>
      <c r="G58" s="38"/>
      <c r="H58" s="38"/>
      <c r="I58" s="121" t="s">
        <v>31</v>
      </c>
      <c r="J58" s="34" t="str">
        <f>E23</f>
        <v xml:space="preserve"> </v>
      </c>
      <c r="K58" s="38"/>
      <c r="L58" s="120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29</v>
      </c>
      <c r="D59" s="38"/>
      <c r="E59" s="38"/>
      <c r="F59" s="29" t="str">
        <f>IF(E20="","",E20)</f>
        <v>Vyplň údaj</v>
      </c>
      <c r="G59" s="38"/>
      <c r="H59" s="38"/>
      <c r="I59" s="121" t="s">
        <v>33</v>
      </c>
      <c r="J59" s="34" t="str">
        <f>E26</f>
        <v xml:space="preserve"> </v>
      </c>
      <c r="K59" s="38"/>
      <c r="L59" s="120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119"/>
      <c r="J60" s="38"/>
      <c r="K60" s="38"/>
      <c r="L60" s="120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50" t="s">
        <v>252</v>
      </c>
      <c r="D61" s="151"/>
      <c r="E61" s="151"/>
      <c r="F61" s="151"/>
      <c r="G61" s="151"/>
      <c r="H61" s="151"/>
      <c r="I61" s="152"/>
      <c r="J61" s="153" t="s">
        <v>253</v>
      </c>
      <c r="K61" s="151"/>
      <c r="L61" s="120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119"/>
      <c r="J62" s="38"/>
      <c r="K62" s="38"/>
      <c r="L62" s="120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54" t="s">
        <v>68</v>
      </c>
      <c r="D63" s="38"/>
      <c r="E63" s="38"/>
      <c r="F63" s="38"/>
      <c r="G63" s="38"/>
      <c r="H63" s="38"/>
      <c r="I63" s="119"/>
      <c r="J63" s="79">
        <f>J88</f>
        <v>0</v>
      </c>
      <c r="K63" s="38"/>
      <c r="L63" s="120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254</v>
      </c>
    </row>
    <row r="64" spans="2:12" s="9" customFormat="1" ht="24.95" customHeight="1">
      <c r="B64" s="155"/>
      <c r="C64" s="156"/>
      <c r="D64" s="157" t="s">
        <v>255</v>
      </c>
      <c r="E64" s="158"/>
      <c r="F64" s="158"/>
      <c r="G64" s="158"/>
      <c r="H64" s="158"/>
      <c r="I64" s="159"/>
      <c r="J64" s="160">
        <f>J89</f>
        <v>0</v>
      </c>
      <c r="K64" s="156"/>
      <c r="L64" s="161"/>
    </row>
    <row r="65" spans="2:12" s="10" customFormat="1" ht="19.9" customHeight="1">
      <c r="B65" s="162"/>
      <c r="C65" s="98"/>
      <c r="D65" s="163" t="s">
        <v>261</v>
      </c>
      <c r="E65" s="164"/>
      <c r="F65" s="164"/>
      <c r="G65" s="164"/>
      <c r="H65" s="164"/>
      <c r="I65" s="165"/>
      <c r="J65" s="166">
        <f>J90</f>
        <v>0</v>
      </c>
      <c r="K65" s="98"/>
      <c r="L65" s="167"/>
    </row>
    <row r="66" spans="2:12" s="10" customFormat="1" ht="19.9" customHeight="1">
      <c r="B66" s="162"/>
      <c r="C66" s="98"/>
      <c r="D66" s="163" t="s">
        <v>262</v>
      </c>
      <c r="E66" s="164"/>
      <c r="F66" s="164"/>
      <c r="G66" s="164"/>
      <c r="H66" s="164"/>
      <c r="I66" s="165"/>
      <c r="J66" s="166">
        <f>J110</f>
        <v>0</v>
      </c>
      <c r="K66" s="98"/>
      <c r="L66" s="167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119"/>
      <c r="J67" s="38"/>
      <c r="K67" s="38"/>
      <c r="L67" s="120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49"/>
      <c r="C68" s="50"/>
      <c r="D68" s="50"/>
      <c r="E68" s="50"/>
      <c r="F68" s="50"/>
      <c r="G68" s="50"/>
      <c r="H68" s="50"/>
      <c r="I68" s="146"/>
      <c r="J68" s="50"/>
      <c r="K68" s="50"/>
      <c r="L68" s="120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5" customHeight="1">
      <c r="A72" s="36"/>
      <c r="B72" s="51"/>
      <c r="C72" s="52"/>
      <c r="D72" s="52"/>
      <c r="E72" s="52"/>
      <c r="F72" s="52"/>
      <c r="G72" s="52"/>
      <c r="H72" s="52"/>
      <c r="I72" s="149"/>
      <c r="J72" s="52"/>
      <c r="K72" s="52"/>
      <c r="L72" s="120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5" customHeight="1">
      <c r="A73" s="36"/>
      <c r="B73" s="37"/>
      <c r="C73" s="25" t="s">
        <v>284</v>
      </c>
      <c r="D73" s="38"/>
      <c r="E73" s="38"/>
      <c r="F73" s="38"/>
      <c r="G73" s="38"/>
      <c r="H73" s="38"/>
      <c r="I73" s="119"/>
      <c r="J73" s="38"/>
      <c r="K73" s="38"/>
      <c r="L73" s="120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119"/>
      <c r="J74" s="38"/>
      <c r="K74" s="38"/>
      <c r="L74" s="120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16</v>
      </c>
      <c r="D75" s="38"/>
      <c r="E75" s="38"/>
      <c r="F75" s="38"/>
      <c r="G75" s="38"/>
      <c r="H75" s="38"/>
      <c r="I75" s="119"/>
      <c r="J75" s="38"/>
      <c r="K75" s="38"/>
      <c r="L75" s="120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420" t="str">
        <f>E7</f>
        <v>Transformace ÚSP pro mládež Kvasiny - Kostelec 3</v>
      </c>
      <c r="F76" s="421"/>
      <c r="G76" s="421"/>
      <c r="H76" s="421"/>
      <c r="I76" s="119"/>
      <c r="J76" s="38"/>
      <c r="K76" s="38"/>
      <c r="L76" s="120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2:12" s="1" customFormat="1" ht="12" customHeight="1">
      <c r="B77" s="23"/>
      <c r="C77" s="31" t="s">
        <v>153</v>
      </c>
      <c r="D77" s="24"/>
      <c r="E77" s="24"/>
      <c r="F77" s="24"/>
      <c r="G77" s="24"/>
      <c r="H77" s="24"/>
      <c r="I77" s="110"/>
      <c r="J77" s="24"/>
      <c r="K77" s="24"/>
      <c r="L77" s="22"/>
    </row>
    <row r="78" spans="1:31" s="2" customFormat="1" ht="16.5" customHeight="1">
      <c r="A78" s="36"/>
      <c r="B78" s="37"/>
      <c r="C78" s="38"/>
      <c r="D78" s="38"/>
      <c r="E78" s="420" t="s">
        <v>4465</v>
      </c>
      <c r="F78" s="423"/>
      <c r="G78" s="423"/>
      <c r="H78" s="423"/>
      <c r="I78" s="119"/>
      <c r="J78" s="38"/>
      <c r="K78" s="38"/>
      <c r="L78" s="120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158</v>
      </c>
      <c r="D79" s="38"/>
      <c r="E79" s="38"/>
      <c r="F79" s="38"/>
      <c r="G79" s="38"/>
      <c r="H79" s="38"/>
      <c r="I79" s="119"/>
      <c r="J79" s="38"/>
      <c r="K79" s="38"/>
      <c r="L79" s="120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72" t="str">
        <f>E11</f>
        <v>DO01 - Demolice oplocení</v>
      </c>
      <c r="F80" s="423"/>
      <c r="G80" s="423"/>
      <c r="H80" s="423"/>
      <c r="I80" s="119"/>
      <c r="J80" s="38"/>
      <c r="K80" s="38"/>
      <c r="L80" s="120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119"/>
      <c r="J81" s="38"/>
      <c r="K81" s="38"/>
      <c r="L81" s="120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21</v>
      </c>
      <c r="D82" s="38"/>
      <c r="E82" s="38"/>
      <c r="F82" s="29" t="str">
        <f>F14</f>
        <v>Kostelec nad Orlicí</v>
      </c>
      <c r="G82" s="38"/>
      <c r="H82" s="38"/>
      <c r="I82" s="121" t="s">
        <v>23</v>
      </c>
      <c r="J82" s="61" t="str">
        <f>IF(J14="","",J14)</f>
        <v>17. 3. 2018</v>
      </c>
      <c r="K82" s="38"/>
      <c r="L82" s="120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19"/>
      <c r="J83" s="38"/>
      <c r="K83" s="38"/>
      <c r="L83" s="120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2" customHeight="1">
      <c r="A84" s="36"/>
      <c r="B84" s="37"/>
      <c r="C84" s="31" t="s">
        <v>25</v>
      </c>
      <c r="D84" s="38"/>
      <c r="E84" s="38"/>
      <c r="F84" s="29" t="str">
        <f>E17</f>
        <v xml:space="preserve"> </v>
      </c>
      <c r="G84" s="38"/>
      <c r="H84" s="38"/>
      <c r="I84" s="121" t="s">
        <v>31</v>
      </c>
      <c r="J84" s="34" t="str">
        <f>E23</f>
        <v xml:space="preserve"> </v>
      </c>
      <c r="K84" s="38"/>
      <c r="L84" s="120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5.2" customHeight="1">
      <c r="A85" s="36"/>
      <c r="B85" s="37"/>
      <c r="C85" s="31" t="s">
        <v>29</v>
      </c>
      <c r="D85" s="38"/>
      <c r="E85" s="38"/>
      <c r="F85" s="29" t="str">
        <f>IF(E20="","",E20)</f>
        <v>Vyplň údaj</v>
      </c>
      <c r="G85" s="38"/>
      <c r="H85" s="38"/>
      <c r="I85" s="121" t="s">
        <v>33</v>
      </c>
      <c r="J85" s="34" t="str">
        <f>E26</f>
        <v xml:space="preserve"> </v>
      </c>
      <c r="K85" s="38"/>
      <c r="L85" s="120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119"/>
      <c r="J86" s="38"/>
      <c r="K86" s="38"/>
      <c r="L86" s="120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11" customFormat="1" ht="29.25" customHeight="1">
      <c r="A87" s="168"/>
      <c r="B87" s="169"/>
      <c r="C87" s="170" t="s">
        <v>285</v>
      </c>
      <c r="D87" s="171" t="s">
        <v>55</v>
      </c>
      <c r="E87" s="171" t="s">
        <v>51</v>
      </c>
      <c r="F87" s="171" t="s">
        <v>52</v>
      </c>
      <c r="G87" s="171" t="s">
        <v>286</v>
      </c>
      <c r="H87" s="171" t="s">
        <v>287</v>
      </c>
      <c r="I87" s="172" t="s">
        <v>288</v>
      </c>
      <c r="J87" s="171" t="s">
        <v>253</v>
      </c>
      <c r="K87" s="173" t="s">
        <v>289</v>
      </c>
      <c r="L87" s="174"/>
      <c r="M87" s="70" t="s">
        <v>19</v>
      </c>
      <c r="N87" s="71" t="s">
        <v>40</v>
      </c>
      <c r="O87" s="71" t="s">
        <v>290</v>
      </c>
      <c r="P87" s="71" t="s">
        <v>291</v>
      </c>
      <c r="Q87" s="71" t="s">
        <v>292</v>
      </c>
      <c r="R87" s="71" t="s">
        <v>293</v>
      </c>
      <c r="S87" s="71" t="s">
        <v>294</v>
      </c>
      <c r="T87" s="72" t="s">
        <v>295</v>
      </c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</row>
    <row r="88" spans="1:63" s="2" customFormat="1" ht="22.9" customHeight="1">
      <c r="A88" s="36"/>
      <c r="B88" s="37"/>
      <c r="C88" s="77" t="s">
        <v>296</v>
      </c>
      <c r="D88" s="38"/>
      <c r="E88" s="38"/>
      <c r="F88" s="38"/>
      <c r="G88" s="38"/>
      <c r="H88" s="38"/>
      <c r="I88" s="119"/>
      <c r="J88" s="175">
        <f>BK88</f>
        <v>0</v>
      </c>
      <c r="K88" s="38"/>
      <c r="L88" s="41"/>
      <c r="M88" s="73"/>
      <c r="N88" s="176"/>
      <c r="O88" s="74"/>
      <c r="P88" s="177">
        <f>P89</f>
        <v>0</v>
      </c>
      <c r="Q88" s="74"/>
      <c r="R88" s="177">
        <f>R89</f>
        <v>0</v>
      </c>
      <c r="S88" s="74"/>
      <c r="T88" s="178">
        <f>T89</f>
        <v>19.365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69</v>
      </c>
      <c r="AU88" s="19" t="s">
        <v>254</v>
      </c>
      <c r="BK88" s="179">
        <f>BK89</f>
        <v>0</v>
      </c>
    </row>
    <row r="89" spans="2:63" s="12" customFormat="1" ht="25.9" customHeight="1">
      <c r="B89" s="180"/>
      <c r="C89" s="181"/>
      <c r="D89" s="182" t="s">
        <v>69</v>
      </c>
      <c r="E89" s="183" t="s">
        <v>297</v>
      </c>
      <c r="F89" s="183" t="s">
        <v>298</v>
      </c>
      <c r="G89" s="181"/>
      <c r="H89" s="181"/>
      <c r="I89" s="184"/>
      <c r="J89" s="185">
        <f>BK89</f>
        <v>0</v>
      </c>
      <c r="K89" s="181"/>
      <c r="L89" s="186"/>
      <c r="M89" s="187"/>
      <c r="N89" s="188"/>
      <c r="O89" s="188"/>
      <c r="P89" s="189">
        <f>P90+P110</f>
        <v>0</v>
      </c>
      <c r="Q89" s="188"/>
      <c r="R89" s="189">
        <f>R90+R110</f>
        <v>0</v>
      </c>
      <c r="S89" s="188"/>
      <c r="T89" s="190">
        <f>T90+T110</f>
        <v>19.365</v>
      </c>
      <c r="AR89" s="191" t="s">
        <v>77</v>
      </c>
      <c r="AT89" s="192" t="s">
        <v>69</v>
      </c>
      <c r="AU89" s="192" t="s">
        <v>70</v>
      </c>
      <c r="AY89" s="191" t="s">
        <v>299</v>
      </c>
      <c r="BK89" s="193">
        <f>BK90+BK110</f>
        <v>0</v>
      </c>
    </row>
    <row r="90" spans="2:63" s="12" customFormat="1" ht="22.9" customHeight="1">
      <c r="B90" s="180"/>
      <c r="C90" s="181"/>
      <c r="D90" s="182" t="s">
        <v>69</v>
      </c>
      <c r="E90" s="194" t="s">
        <v>365</v>
      </c>
      <c r="F90" s="194" t="s">
        <v>1055</v>
      </c>
      <c r="G90" s="181"/>
      <c r="H90" s="181"/>
      <c r="I90" s="184"/>
      <c r="J90" s="195">
        <f>BK90</f>
        <v>0</v>
      </c>
      <c r="K90" s="181"/>
      <c r="L90" s="186"/>
      <c r="M90" s="187"/>
      <c r="N90" s="188"/>
      <c r="O90" s="188"/>
      <c r="P90" s="189">
        <f>SUM(P91:P109)</f>
        <v>0</v>
      </c>
      <c r="Q90" s="188"/>
      <c r="R90" s="189">
        <f>SUM(R91:R109)</f>
        <v>0</v>
      </c>
      <c r="S90" s="188"/>
      <c r="T90" s="190">
        <f>SUM(T91:T109)</f>
        <v>19.365</v>
      </c>
      <c r="AR90" s="191" t="s">
        <v>77</v>
      </c>
      <c r="AT90" s="192" t="s">
        <v>69</v>
      </c>
      <c r="AU90" s="192" t="s">
        <v>77</v>
      </c>
      <c r="AY90" s="191" t="s">
        <v>299</v>
      </c>
      <c r="BK90" s="193">
        <f>SUM(BK91:BK109)</f>
        <v>0</v>
      </c>
    </row>
    <row r="91" spans="1:65" s="2" customFormat="1" ht="16.5" customHeight="1">
      <c r="A91" s="36"/>
      <c r="B91" s="37"/>
      <c r="C91" s="196" t="s">
        <v>77</v>
      </c>
      <c r="D91" s="196" t="s">
        <v>301</v>
      </c>
      <c r="E91" s="197" t="s">
        <v>4467</v>
      </c>
      <c r="F91" s="198" t="s">
        <v>4468</v>
      </c>
      <c r="G91" s="199" t="s">
        <v>316</v>
      </c>
      <c r="H91" s="200">
        <v>6.375</v>
      </c>
      <c r="I91" s="201"/>
      <c r="J91" s="202">
        <f>ROUND(I91*H91,2)</f>
        <v>0</v>
      </c>
      <c r="K91" s="198" t="s">
        <v>305</v>
      </c>
      <c r="L91" s="41"/>
      <c r="M91" s="203" t="s">
        <v>19</v>
      </c>
      <c r="N91" s="204" t="s">
        <v>41</v>
      </c>
      <c r="O91" s="66"/>
      <c r="P91" s="205">
        <f>O91*H91</f>
        <v>0</v>
      </c>
      <c r="Q91" s="205">
        <v>0</v>
      </c>
      <c r="R91" s="205">
        <f>Q91*H91</f>
        <v>0</v>
      </c>
      <c r="S91" s="205">
        <v>2.2</v>
      </c>
      <c r="T91" s="206">
        <f>S91*H91</f>
        <v>14.025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7" t="s">
        <v>306</v>
      </c>
      <c r="AT91" s="207" t="s">
        <v>301</v>
      </c>
      <c r="AU91" s="207" t="s">
        <v>79</v>
      </c>
      <c r="AY91" s="19" t="s">
        <v>299</v>
      </c>
      <c r="BE91" s="208">
        <f>IF(N91="základní",J91,0)</f>
        <v>0</v>
      </c>
      <c r="BF91" s="208">
        <f>IF(N91="snížená",J91,0)</f>
        <v>0</v>
      </c>
      <c r="BG91" s="208">
        <f>IF(N91="zákl. přenesená",J91,0)</f>
        <v>0</v>
      </c>
      <c r="BH91" s="208">
        <f>IF(N91="sníž. přenesená",J91,0)</f>
        <v>0</v>
      </c>
      <c r="BI91" s="208">
        <f>IF(N91="nulová",J91,0)</f>
        <v>0</v>
      </c>
      <c r="BJ91" s="19" t="s">
        <v>77</v>
      </c>
      <c r="BK91" s="208">
        <f>ROUND(I91*H91,2)</f>
        <v>0</v>
      </c>
      <c r="BL91" s="19" t="s">
        <v>306</v>
      </c>
      <c r="BM91" s="207" t="s">
        <v>4469</v>
      </c>
    </row>
    <row r="92" spans="1:47" s="2" customFormat="1" ht="11.25">
      <c r="A92" s="36"/>
      <c r="B92" s="37"/>
      <c r="C92" s="38"/>
      <c r="D92" s="209" t="s">
        <v>308</v>
      </c>
      <c r="E92" s="38"/>
      <c r="F92" s="210" t="s">
        <v>4470</v>
      </c>
      <c r="G92" s="38"/>
      <c r="H92" s="38"/>
      <c r="I92" s="119"/>
      <c r="J92" s="38"/>
      <c r="K92" s="38"/>
      <c r="L92" s="41"/>
      <c r="M92" s="211"/>
      <c r="N92" s="212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308</v>
      </c>
      <c r="AU92" s="19" t="s">
        <v>79</v>
      </c>
    </row>
    <row r="93" spans="2:51" s="14" customFormat="1" ht="11.25">
      <c r="B93" s="223"/>
      <c r="C93" s="224"/>
      <c r="D93" s="209" t="s">
        <v>310</v>
      </c>
      <c r="E93" s="225" t="s">
        <v>19</v>
      </c>
      <c r="F93" s="226" t="s">
        <v>4471</v>
      </c>
      <c r="G93" s="224"/>
      <c r="H93" s="227">
        <v>6.375</v>
      </c>
      <c r="I93" s="228"/>
      <c r="J93" s="224"/>
      <c r="K93" s="224"/>
      <c r="L93" s="229"/>
      <c r="M93" s="230"/>
      <c r="N93" s="231"/>
      <c r="O93" s="231"/>
      <c r="P93" s="231"/>
      <c r="Q93" s="231"/>
      <c r="R93" s="231"/>
      <c r="S93" s="231"/>
      <c r="T93" s="232"/>
      <c r="AT93" s="233" t="s">
        <v>310</v>
      </c>
      <c r="AU93" s="233" t="s">
        <v>79</v>
      </c>
      <c r="AV93" s="14" t="s">
        <v>79</v>
      </c>
      <c r="AW93" s="14" t="s">
        <v>32</v>
      </c>
      <c r="AX93" s="14" t="s">
        <v>77</v>
      </c>
      <c r="AY93" s="233" t="s">
        <v>299</v>
      </c>
    </row>
    <row r="94" spans="1:65" s="2" customFormat="1" ht="16.5" customHeight="1">
      <c r="A94" s="36"/>
      <c r="B94" s="37"/>
      <c r="C94" s="196" t="s">
        <v>79</v>
      </c>
      <c r="D94" s="196" t="s">
        <v>301</v>
      </c>
      <c r="E94" s="197" t="s">
        <v>4472</v>
      </c>
      <c r="F94" s="198" t="s">
        <v>4473</v>
      </c>
      <c r="G94" s="199" t="s">
        <v>553</v>
      </c>
      <c r="H94" s="200">
        <v>51</v>
      </c>
      <c r="I94" s="201"/>
      <c r="J94" s="202">
        <f>ROUND(I94*H94,2)</f>
        <v>0</v>
      </c>
      <c r="K94" s="198" t="s">
        <v>305</v>
      </c>
      <c r="L94" s="41"/>
      <c r="M94" s="203" t="s">
        <v>19</v>
      </c>
      <c r="N94" s="204" t="s">
        <v>41</v>
      </c>
      <c r="O94" s="66"/>
      <c r="P94" s="205">
        <f>O94*H94</f>
        <v>0</v>
      </c>
      <c r="Q94" s="205">
        <v>0</v>
      </c>
      <c r="R94" s="205">
        <f>Q94*H94</f>
        <v>0</v>
      </c>
      <c r="S94" s="205">
        <v>0.07</v>
      </c>
      <c r="T94" s="206">
        <f>S94*H94</f>
        <v>3.5700000000000003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7" t="s">
        <v>306</v>
      </c>
      <c r="AT94" s="207" t="s">
        <v>301</v>
      </c>
      <c r="AU94" s="207" t="s">
        <v>79</v>
      </c>
      <c r="AY94" s="19" t="s">
        <v>299</v>
      </c>
      <c r="BE94" s="208">
        <f>IF(N94="základní",J94,0)</f>
        <v>0</v>
      </c>
      <c r="BF94" s="208">
        <f>IF(N94="snížená",J94,0)</f>
        <v>0</v>
      </c>
      <c r="BG94" s="208">
        <f>IF(N94="zákl. přenesená",J94,0)</f>
        <v>0</v>
      </c>
      <c r="BH94" s="208">
        <f>IF(N94="sníž. přenesená",J94,0)</f>
        <v>0</v>
      </c>
      <c r="BI94" s="208">
        <f>IF(N94="nulová",J94,0)</f>
        <v>0</v>
      </c>
      <c r="BJ94" s="19" t="s">
        <v>77</v>
      </c>
      <c r="BK94" s="208">
        <f>ROUND(I94*H94,2)</f>
        <v>0</v>
      </c>
      <c r="BL94" s="19" t="s">
        <v>306</v>
      </c>
      <c r="BM94" s="207" t="s">
        <v>4474</v>
      </c>
    </row>
    <row r="95" spans="1:47" s="2" customFormat="1" ht="19.5">
      <c r="A95" s="36"/>
      <c r="B95" s="37"/>
      <c r="C95" s="38"/>
      <c r="D95" s="209" t="s">
        <v>308</v>
      </c>
      <c r="E95" s="38"/>
      <c r="F95" s="210" t="s">
        <v>4475</v>
      </c>
      <c r="G95" s="38"/>
      <c r="H95" s="38"/>
      <c r="I95" s="119"/>
      <c r="J95" s="38"/>
      <c r="K95" s="38"/>
      <c r="L95" s="41"/>
      <c r="M95" s="211"/>
      <c r="N95" s="212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308</v>
      </c>
      <c r="AU95" s="19" t="s">
        <v>79</v>
      </c>
    </row>
    <row r="96" spans="2:51" s="13" customFormat="1" ht="11.25">
      <c r="B96" s="213"/>
      <c r="C96" s="214"/>
      <c r="D96" s="209" t="s">
        <v>310</v>
      </c>
      <c r="E96" s="215" t="s">
        <v>19</v>
      </c>
      <c r="F96" s="216" t="s">
        <v>4476</v>
      </c>
      <c r="G96" s="214"/>
      <c r="H96" s="215" t="s">
        <v>19</v>
      </c>
      <c r="I96" s="217"/>
      <c r="J96" s="214"/>
      <c r="K96" s="214"/>
      <c r="L96" s="218"/>
      <c r="M96" s="219"/>
      <c r="N96" s="220"/>
      <c r="O96" s="220"/>
      <c r="P96" s="220"/>
      <c r="Q96" s="220"/>
      <c r="R96" s="220"/>
      <c r="S96" s="220"/>
      <c r="T96" s="221"/>
      <c r="AT96" s="222" t="s">
        <v>310</v>
      </c>
      <c r="AU96" s="222" t="s">
        <v>79</v>
      </c>
      <c r="AV96" s="13" t="s">
        <v>77</v>
      </c>
      <c r="AW96" s="13" t="s">
        <v>32</v>
      </c>
      <c r="AX96" s="13" t="s">
        <v>70</v>
      </c>
      <c r="AY96" s="222" t="s">
        <v>299</v>
      </c>
    </row>
    <row r="97" spans="2:51" s="14" customFormat="1" ht="11.25">
      <c r="B97" s="223"/>
      <c r="C97" s="224"/>
      <c r="D97" s="209" t="s">
        <v>310</v>
      </c>
      <c r="E97" s="225" t="s">
        <v>19</v>
      </c>
      <c r="F97" s="226" t="s">
        <v>4477</v>
      </c>
      <c r="G97" s="224"/>
      <c r="H97" s="227">
        <v>51</v>
      </c>
      <c r="I97" s="228"/>
      <c r="J97" s="224"/>
      <c r="K97" s="224"/>
      <c r="L97" s="229"/>
      <c r="M97" s="230"/>
      <c r="N97" s="231"/>
      <c r="O97" s="231"/>
      <c r="P97" s="231"/>
      <c r="Q97" s="231"/>
      <c r="R97" s="231"/>
      <c r="S97" s="231"/>
      <c r="T97" s="232"/>
      <c r="AT97" s="233" t="s">
        <v>310</v>
      </c>
      <c r="AU97" s="233" t="s">
        <v>79</v>
      </c>
      <c r="AV97" s="14" t="s">
        <v>79</v>
      </c>
      <c r="AW97" s="14" t="s">
        <v>32</v>
      </c>
      <c r="AX97" s="14" t="s">
        <v>77</v>
      </c>
      <c r="AY97" s="233" t="s">
        <v>299</v>
      </c>
    </row>
    <row r="98" spans="1:65" s="2" customFormat="1" ht="16.5" customHeight="1">
      <c r="A98" s="36"/>
      <c r="B98" s="37"/>
      <c r="C98" s="196" t="s">
        <v>87</v>
      </c>
      <c r="D98" s="196" t="s">
        <v>301</v>
      </c>
      <c r="E98" s="197" t="s">
        <v>4478</v>
      </c>
      <c r="F98" s="198" t="s">
        <v>4479</v>
      </c>
      <c r="G98" s="199" t="s">
        <v>432</v>
      </c>
      <c r="H98" s="200">
        <v>20</v>
      </c>
      <c r="I98" s="201"/>
      <c r="J98" s="202">
        <f>ROUND(I98*H98,2)</f>
        <v>0</v>
      </c>
      <c r="K98" s="198" t="s">
        <v>305</v>
      </c>
      <c r="L98" s="41"/>
      <c r="M98" s="203" t="s">
        <v>19</v>
      </c>
      <c r="N98" s="204" t="s">
        <v>41</v>
      </c>
      <c r="O98" s="66"/>
      <c r="P98" s="205">
        <f>O98*H98</f>
        <v>0</v>
      </c>
      <c r="Q98" s="205">
        <v>0</v>
      </c>
      <c r="R98" s="205">
        <f>Q98*H98</f>
        <v>0</v>
      </c>
      <c r="S98" s="205">
        <v>0.0684</v>
      </c>
      <c r="T98" s="206">
        <f>S98*H98</f>
        <v>1.368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07" t="s">
        <v>306</v>
      </c>
      <c r="AT98" s="207" t="s">
        <v>301</v>
      </c>
      <c r="AU98" s="207" t="s">
        <v>79</v>
      </c>
      <c r="AY98" s="19" t="s">
        <v>299</v>
      </c>
      <c r="BE98" s="208">
        <f>IF(N98="základní",J98,0)</f>
        <v>0</v>
      </c>
      <c r="BF98" s="208">
        <f>IF(N98="snížená",J98,0)</f>
        <v>0</v>
      </c>
      <c r="BG98" s="208">
        <f>IF(N98="zákl. přenesená",J98,0)</f>
        <v>0</v>
      </c>
      <c r="BH98" s="208">
        <f>IF(N98="sníž. přenesená",J98,0)</f>
        <v>0</v>
      </c>
      <c r="BI98" s="208">
        <f>IF(N98="nulová",J98,0)</f>
        <v>0</v>
      </c>
      <c r="BJ98" s="19" t="s">
        <v>77</v>
      </c>
      <c r="BK98" s="208">
        <f>ROUND(I98*H98,2)</f>
        <v>0</v>
      </c>
      <c r="BL98" s="19" t="s">
        <v>306</v>
      </c>
      <c r="BM98" s="207" t="s">
        <v>4480</v>
      </c>
    </row>
    <row r="99" spans="1:47" s="2" customFormat="1" ht="11.25">
      <c r="A99" s="36"/>
      <c r="B99" s="37"/>
      <c r="C99" s="38"/>
      <c r="D99" s="209" t="s">
        <v>308</v>
      </c>
      <c r="E99" s="38"/>
      <c r="F99" s="210" t="s">
        <v>4481</v>
      </c>
      <c r="G99" s="38"/>
      <c r="H99" s="38"/>
      <c r="I99" s="119"/>
      <c r="J99" s="38"/>
      <c r="K99" s="38"/>
      <c r="L99" s="41"/>
      <c r="M99" s="211"/>
      <c r="N99" s="212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308</v>
      </c>
      <c r="AU99" s="19" t="s">
        <v>79</v>
      </c>
    </row>
    <row r="100" spans="2:51" s="13" customFormat="1" ht="11.25">
      <c r="B100" s="213"/>
      <c r="C100" s="214"/>
      <c r="D100" s="209" t="s">
        <v>310</v>
      </c>
      <c r="E100" s="215" t="s">
        <v>19</v>
      </c>
      <c r="F100" s="216" t="s">
        <v>4476</v>
      </c>
      <c r="G100" s="214"/>
      <c r="H100" s="215" t="s">
        <v>19</v>
      </c>
      <c r="I100" s="217"/>
      <c r="J100" s="214"/>
      <c r="K100" s="214"/>
      <c r="L100" s="218"/>
      <c r="M100" s="219"/>
      <c r="N100" s="220"/>
      <c r="O100" s="220"/>
      <c r="P100" s="220"/>
      <c r="Q100" s="220"/>
      <c r="R100" s="220"/>
      <c r="S100" s="220"/>
      <c r="T100" s="221"/>
      <c r="AT100" s="222" t="s">
        <v>310</v>
      </c>
      <c r="AU100" s="222" t="s">
        <v>79</v>
      </c>
      <c r="AV100" s="13" t="s">
        <v>77</v>
      </c>
      <c r="AW100" s="13" t="s">
        <v>32</v>
      </c>
      <c r="AX100" s="13" t="s">
        <v>70</v>
      </c>
      <c r="AY100" s="222" t="s">
        <v>299</v>
      </c>
    </row>
    <row r="101" spans="2:51" s="14" customFormat="1" ht="11.25">
      <c r="B101" s="223"/>
      <c r="C101" s="224"/>
      <c r="D101" s="209" t="s">
        <v>310</v>
      </c>
      <c r="E101" s="225" t="s">
        <v>19</v>
      </c>
      <c r="F101" s="226" t="s">
        <v>4482</v>
      </c>
      <c r="G101" s="224"/>
      <c r="H101" s="227">
        <v>20</v>
      </c>
      <c r="I101" s="228"/>
      <c r="J101" s="224"/>
      <c r="K101" s="224"/>
      <c r="L101" s="229"/>
      <c r="M101" s="230"/>
      <c r="N101" s="231"/>
      <c r="O101" s="231"/>
      <c r="P101" s="231"/>
      <c r="Q101" s="231"/>
      <c r="R101" s="231"/>
      <c r="S101" s="231"/>
      <c r="T101" s="232"/>
      <c r="AT101" s="233" t="s">
        <v>310</v>
      </c>
      <c r="AU101" s="233" t="s">
        <v>79</v>
      </c>
      <c r="AV101" s="14" t="s">
        <v>79</v>
      </c>
      <c r="AW101" s="14" t="s">
        <v>32</v>
      </c>
      <c r="AX101" s="14" t="s">
        <v>77</v>
      </c>
      <c r="AY101" s="233" t="s">
        <v>299</v>
      </c>
    </row>
    <row r="102" spans="1:65" s="2" customFormat="1" ht="16.5" customHeight="1">
      <c r="A102" s="36"/>
      <c r="B102" s="37"/>
      <c r="C102" s="196" t="s">
        <v>306</v>
      </c>
      <c r="D102" s="196" t="s">
        <v>301</v>
      </c>
      <c r="E102" s="197" t="s">
        <v>4483</v>
      </c>
      <c r="F102" s="198" t="s">
        <v>4484</v>
      </c>
      <c r="G102" s="199" t="s">
        <v>432</v>
      </c>
      <c r="H102" s="200">
        <v>1</v>
      </c>
      <c r="I102" s="201"/>
      <c r="J102" s="202">
        <f>ROUND(I102*H102,2)</f>
        <v>0</v>
      </c>
      <c r="K102" s="198" t="s">
        <v>305</v>
      </c>
      <c r="L102" s="41"/>
      <c r="M102" s="203" t="s">
        <v>19</v>
      </c>
      <c r="N102" s="204" t="s">
        <v>41</v>
      </c>
      <c r="O102" s="66"/>
      <c r="P102" s="205">
        <f>O102*H102</f>
        <v>0</v>
      </c>
      <c r="Q102" s="205">
        <v>0</v>
      </c>
      <c r="R102" s="205">
        <f>Q102*H102</f>
        <v>0</v>
      </c>
      <c r="S102" s="205">
        <v>0.192</v>
      </c>
      <c r="T102" s="206">
        <f>S102*H102</f>
        <v>0.192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07" t="s">
        <v>306</v>
      </c>
      <c r="AT102" s="207" t="s">
        <v>301</v>
      </c>
      <c r="AU102" s="207" t="s">
        <v>79</v>
      </c>
      <c r="AY102" s="19" t="s">
        <v>299</v>
      </c>
      <c r="BE102" s="208">
        <f>IF(N102="základní",J102,0)</f>
        <v>0</v>
      </c>
      <c r="BF102" s="208">
        <f>IF(N102="snížená",J102,0)</f>
        <v>0</v>
      </c>
      <c r="BG102" s="208">
        <f>IF(N102="zákl. přenesená",J102,0)</f>
        <v>0</v>
      </c>
      <c r="BH102" s="208">
        <f>IF(N102="sníž. přenesená",J102,0)</f>
        <v>0</v>
      </c>
      <c r="BI102" s="208">
        <f>IF(N102="nulová",J102,0)</f>
        <v>0</v>
      </c>
      <c r="BJ102" s="19" t="s">
        <v>77</v>
      </c>
      <c r="BK102" s="208">
        <f>ROUND(I102*H102,2)</f>
        <v>0</v>
      </c>
      <c r="BL102" s="19" t="s">
        <v>306</v>
      </c>
      <c r="BM102" s="207" t="s">
        <v>4485</v>
      </c>
    </row>
    <row r="103" spans="1:47" s="2" customFormat="1" ht="11.25">
      <c r="A103" s="36"/>
      <c r="B103" s="37"/>
      <c r="C103" s="38"/>
      <c r="D103" s="209" t="s">
        <v>308</v>
      </c>
      <c r="E103" s="38"/>
      <c r="F103" s="210" t="s">
        <v>4486</v>
      </c>
      <c r="G103" s="38"/>
      <c r="H103" s="38"/>
      <c r="I103" s="119"/>
      <c r="J103" s="38"/>
      <c r="K103" s="38"/>
      <c r="L103" s="41"/>
      <c r="M103" s="211"/>
      <c r="N103" s="212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308</v>
      </c>
      <c r="AU103" s="19" t="s">
        <v>79</v>
      </c>
    </row>
    <row r="104" spans="2:51" s="13" customFormat="1" ht="11.25">
      <c r="B104" s="213"/>
      <c r="C104" s="214"/>
      <c r="D104" s="209" t="s">
        <v>310</v>
      </c>
      <c r="E104" s="215" t="s">
        <v>19</v>
      </c>
      <c r="F104" s="216" t="s">
        <v>4476</v>
      </c>
      <c r="G104" s="214"/>
      <c r="H104" s="215" t="s">
        <v>19</v>
      </c>
      <c r="I104" s="217"/>
      <c r="J104" s="214"/>
      <c r="K104" s="214"/>
      <c r="L104" s="218"/>
      <c r="M104" s="219"/>
      <c r="N104" s="220"/>
      <c r="O104" s="220"/>
      <c r="P104" s="220"/>
      <c r="Q104" s="220"/>
      <c r="R104" s="220"/>
      <c r="S104" s="220"/>
      <c r="T104" s="221"/>
      <c r="AT104" s="222" t="s">
        <v>310</v>
      </c>
      <c r="AU104" s="222" t="s">
        <v>79</v>
      </c>
      <c r="AV104" s="13" t="s">
        <v>77</v>
      </c>
      <c r="AW104" s="13" t="s">
        <v>32</v>
      </c>
      <c r="AX104" s="13" t="s">
        <v>70</v>
      </c>
      <c r="AY104" s="222" t="s">
        <v>299</v>
      </c>
    </row>
    <row r="105" spans="2:51" s="14" customFormat="1" ht="11.25">
      <c r="B105" s="223"/>
      <c r="C105" s="224"/>
      <c r="D105" s="209" t="s">
        <v>310</v>
      </c>
      <c r="E105" s="225" t="s">
        <v>19</v>
      </c>
      <c r="F105" s="226" t="s">
        <v>4487</v>
      </c>
      <c r="G105" s="224"/>
      <c r="H105" s="227">
        <v>1</v>
      </c>
      <c r="I105" s="228"/>
      <c r="J105" s="224"/>
      <c r="K105" s="224"/>
      <c r="L105" s="229"/>
      <c r="M105" s="230"/>
      <c r="N105" s="231"/>
      <c r="O105" s="231"/>
      <c r="P105" s="231"/>
      <c r="Q105" s="231"/>
      <c r="R105" s="231"/>
      <c r="S105" s="231"/>
      <c r="T105" s="232"/>
      <c r="AT105" s="233" t="s">
        <v>310</v>
      </c>
      <c r="AU105" s="233" t="s">
        <v>79</v>
      </c>
      <c r="AV105" s="14" t="s">
        <v>79</v>
      </c>
      <c r="AW105" s="14" t="s">
        <v>32</v>
      </c>
      <c r="AX105" s="14" t="s">
        <v>77</v>
      </c>
      <c r="AY105" s="233" t="s">
        <v>299</v>
      </c>
    </row>
    <row r="106" spans="1:65" s="2" customFormat="1" ht="16.5" customHeight="1">
      <c r="A106" s="36"/>
      <c r="B106" s="37"/>
      <c r="C106" s="196" t="s">
        <v>341</v>
      </c>
      <c r="D106" s="196" t="s">
        <v>301</v>
      </c>
      <c r="E106" s="197" t="s">
        <v>4488</v>
      </c>
      <c r="F106" s="198" t="s">
        <v>4489</v>
      </c>
      <c r="G106" s="199" t="s">
        <v>432</v>
      </c>
      <c r="H106" s="200">
        <v>1</v>
      </c>
      <c r="I106" s="201"/>
      <c r="J106" s="202">
        <f>ROUND(I106*H106,2)</f>
        <v>0</v>
      </c>
      <c r="K106" s="198" t="s">
        <v>305</v>
      </c>
      <c r="L106" s="41"/>
      <c r="M106" s="203" t="s">
        <v>19</v>
      </c>
      <c r="N106" s="204" t="s">
        <v>41</v>
      </c>
      <c r="O106" s="66"/>
      <c r="P106" s="205">
        <f>O106*H106</f>
        <v>0</v>
      </c>
      <c r="Q106" s="205">
        <v>0</v>
      </c>
      <c r="R106" s="205">
        <f>Q106*H106</f>
        <v>0</v>
      </c>
      <c r="S106" s="205">
        <v>0.21</v>
      </c>
      <c r="T106" s="206">
        <f>S106*H106</f>
        <v>0.21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7" t="s">
        <v>306</v>
      </c>
      <c r="AT106" s="207" t="s">
        <v>301</v>
      </c>
      <c r="AU106" s="207" t="s">
        <v>79</v>
      </c>
      <c r="AY106" s="19" t="s">
        <v>299</v>
      </c>
      <c r="BE106" s="208">
        <f>IF(N106="základní",J106,0)</f>
        <v>0</v>
      </c>
      <c r="BF106" s="208">
        <f>IF(N106="snížená",J106,0)</f>
        <v>0</v>
      </c>
      <c r="BG106" s="208">
        <f>IF(N106="zákl. přenesená",J106,0)</f>
        <v>0</v>
      </c>
      <c r="BH106" s="208">
        <f>IF(N106="sníž. přenesená",J106,0)</f>
        <v>0</v>
      </c>
      <c r="BI106" s="208">
        <f>IF(N106="nulová",J106,0)</f>
        <v>0</v>
      </c>
      <c r="BJ106" s="19" t="s">
        <v>77</v>
      </c>
      <c r="BK106" s="208">
        <f>ROUND(I106*H106,2)</f>
        <v>0</v>
      </c>
      <c r="BL106" s="19" t="s">
        <v>306</v>
      </c>
      <c r="BM106" s="207" t="s">
        <v>4490</v>
      </c>
    </row>
    <row r="107" spans="1:47" s="2" customFormat="1" ht="11.25">
      <c r="A107" s="36"/>
      <c r="B107" s="37"/>
      <c r="C107" s="38"/>
      <c r="D107" s="209" t="s">
        <v>308</v>
      </c>
      <c r="E107" s="38"/>
      <c r="F107" s="210" t="s">
        <v>4491</v>
      </c>
      <c r="G107" s="38"/>
      <c r="H107" s="38"/>
      <c r="I107" s="119"/>
      <c r="J107" s="38"/>
      <c r="K107" s="38"/>
      <c r="L107" s="41"/>
      <c r="M107" s="211"/>
      <c r="N107" s="212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308</v>
      </c>
      <c r="AU107" s="19" t="s">
        <v>79</v>
      </c>
    </row>
    <row r="108" spans="2:51" s="13" customFormat="1" ht="11.25">
      <c r="B108" s="213"/>
      <c r="C108" s="214"/>
      <c r="D108" s="209" t="s">
        <v>310</v>
      </c>
      <c r="E108" s="215" t="s">
        <v>19</v>
      </c>
      <c r="F108" s="216" t="s">
        <v>4476</v>
      </c>
      <c r="G108" s="214"/>
      <c r="H108" s="215" t="s">
        <v>19</v>
      </c>
      <c r="I108" s="217"/>
      <c r="J108" s="214"/>
      <c r="K108" s="214"/>
      <c r="L108" s="218"/>
      <c r="M108" s="219"/>
      <c r="N108" s="220"/>
      <c r="O108" s="220"/>
      <c r="P108" s="220"/>
      <c r="Q108" s="220"/>
      <c r="R108" s="220"/>
      <c r="S108" s="220"/>
      <c r="T108" s="221"/>
      <c r="AT108" s="222" t="s">
        <v>310</v>
      </c>
      <c r="AU108" s="222" t="s">
        <v>79</v>
      </c>
      <c r="AV108" s="13" t="s">
        <v>77</v>
      </c>
      <c r="AW108" s="13" t="s">
        <v>32</v>
      </c>
      <c r="AX108" s="13" t="s">
        <v>70</v>
      </c>
      <c r="AY108" s="222" t="s">
        <v>299</v>
      </c>
    </row>
    <row r="109" spans="2:51" s="14" customFormat="1" ht="11.25">
      <c r="B109" s="223"/>
      <c r="C109" s="224"/>
      <c r="D109" s="209" t="s">
        <v>310</v>
      </c>
      <c r="E109" s="225" t="s">
        <v>19</v>
      </c>
      <c r="F109" s="226" t="s">
        <v>4487</v>
      </c>
      <c r="G109" s="224"/>
      <c r="H109" s="227">
        <v>1</v>
      </c>
      <c r="I109" s="228"/>
      <c r="J109" s="224"/>
      <c r="K109" s="224"/>
      <c r="L109" s="229"/>
      <c r="M109" s="230"/>
      <c r="N109" s="231"/>
      <c r="O109" s="231"/>
      <c r="P109" s="231"/>
      <c r="Q109" s="231"/>
      <c r="R109" s="231"/>
      <c r="S109" s="231"/>
      <c r="T109" s="232"/>
      <c r="AT109" s="233" t="s">
        <v>310</v>
      </c>
      <c r="AU109" s="233" t="s">
        <v>79</v>
      </c>
      <c r="AV109" s="14" t="s">
        <v>79</v>
      </c>
      <c r="AW109" s="14" t="s">
        <v>32</v>
      </c>
      <c r="AX109" s="14" t="s">
        <v>77</v>
      </c>
      <c r="AY109" s="233" t="s">
        <v>299</v>
      </c>
    </row>
    <row r="110" spans="2:63" s="12" customFormat="1" ht="22.9" customHeight="1">
      <c r="B110" s="180"/>
      <c r="C110" s="181"/>
      <c r="D110" s="182" t="s">
        <v>69</v>
      </c>
      <c r="E110" s="194" t="s">
        <v>1351</v>
      </c>
      <c r="F110" s="194" t="s">
        <v>1352</v>
      </c>
      <c r="G110" s="181"/>
      <c r="H110" s="181"/>
      <c r="I110" s="184"/>
      <c r="J110" s="195">
        <f>BK110</f>
        <v>0</v>
      </c>
      <c r="K110" s="181"/>
      <c r="L110" s="186"/>
      <c r="M110" s="187"/>
      <c r="N110" s="188"/>
      <c r="O110" s="188"/>
      <c r="P110" s="189">
        <f>SUM(P111:P119)</f>
        <v>0</v>
      </c>
      <c r="Q110" s="188"/>
      <c r="R110" s="189">
        <f>SUM(R111:R119)</f>
        <v>0</v>
      </c>
      <c r="S110" s="188"/>
      <c r="T110" s="190">
        <f>SUM(T111:T119)</f>
        <v>0</v>
      </c>
      <c r="AR110" s="191" t="s">
        <v>77</v>
      </c>
      <c r="AT110" s="192" t="s">
        <v>69</v>
      </c>
      <c r="AU110" s="192" t="s">
        <v>77</v>
      </c>
      <c r="AY110" s="191" t="s">
        <v>299</v>
      </c>
      <c r="BK110" s="193">
        <f>SUM(BK111:BK119)</f>
        <v>0</v>
      </c>
    </row>
    <row r="111" spans="1:65" s="2" customFormat="1" ht="16.5" customHeight="1">
      <c r="A111" s="36"/>
      <c r="B111" s="37"/>
      <c r="C111" s="196" t="s">
        <v>349</v>
      </c>
      <c r="D111" s="196" t="s">
        <v>301</v>
      </c>
      <c r="E111" s="197" t="s">
        <v>4492</v>
      </c>
      <c r="F111" s="198" t="s">
        <v>4493</v>
      </c>
      <c r="G111" s="199" t="s">
        <v>368</v>
      </c>
      <c r="H111" s="200">
        <v>19.365</v>
      </c>
      <c r="I111" s="201"/>
      <c r="J111" s="202">
        <f>ROUND(I111*H111,2)</f>
        <v>0</v>
      </c>
      <c r="K111" s="198" t="s">
        <v>305</v>
      </c>
      <c r="L111" s="41"/>
      <c r="M111" s="203" t="s">
        <v>19</v>
      </c>
      <c r="N111" s="204" t="s">
        <v>41</v>
      </c>
      <c r="O111" s="66"/>
      <c r="P111" s="205">
        <f>O111*H111</f>
        <v>0</v>
      </c>
      <c r="Q111" s="205">
        <v>0</v>
      </c>
      <c r="R111" s="205">
        <f>Q111*H111</f>
        <v>0</v>
      </c>
      <c r="S111" s="205">
        <v>0</v>
      </c>
      <c r="T111" s="206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7" t="s">
        <v>306</v>
      </c>
      <c r="AT111" s="207" t="s">
        <v>301</v>
      </c>
      <c r="AU111" s="207" t="s">
        <v>79</v>
      </c>
      <c r="AY111" s="19" t="s">
        <v>299</v>
      </c>
      <c r="BE111" s="208">
        <f>IF(N111="základní",J111,0)</f>
        <v>0</v>
      </c>
      <c r="BF111" s="208">
        <f>IF(N111="snížená",J111,0)</f>
        <v>0</v>
      </c>
      <c r="BG111" s="208">
        <f>IF(N111="zákl. přenesená",J111,0)</f>
        <v>0</v>
      </c>
      <c r="BH111" s="208">
        <f>IF(N111="sníž. přenesená",J111,0)</f>
        <v>0</v>
      </c>
      <c r="BI111" s="208">
        <f>IF(N111="nulová",J111,0)</f>
        <v>0</v>
      </c>
      <c r="BJ111" s="19" t="s">
        <v>77</v>
      </c>
      <c r="BK111" s="208">
        <f>ROUND(I111*H111,2)</f>
        <v>0</v>
      </c>
      <c r="BL111" s="19" t="s">
        <v>306</v>
      </c>
      <c r="BM111" s="207" t="s">
        <v>4494</v>
      </c>
    </row>
    <row r="112" spans="1:47" s="2" customFormat="1" ht="11.25">
      <c r="A112" s="36"/>
      <c r="B112" s="37"/>
      <c r="C112" s="38"/>
      <c r="D112" s="209" t="s">
        <v>308</v>
      </c>
      <c r="E112" s="38"/>
      <c r="F112" s="210" t="s">
        <v>4495</v>
      </c>
      <c r="G112" s="38"/>
      <c r="H112" s="38"/>
      <c r="I112" s="119"/>
      <c r="J112" s="38"/>
      <c r="K112" s="38"/>
      <c r="L112" s="41"/>
      <c r="M112" s="211"/>
      <c r="N112" s="212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308</v>
      </c>
      <c r="AU112" s="19" t="s">
        <v>79</v>
      </c>
    </row>
    <row r="113" spans="1:65" s="2" customFormat="1" ht="16.5" customHeight="1">
      <c r="A113" s="36"/>
      <c r="B113" s="37"/>
      <c r="C113" s="196" t="s">
        <v>355</v>
      </c>
      <c r="D113" s="196" t="s">
        <v>301</v>
      </c>
      <c r="E113" s="197" t="s">
        <v>1359</v>
      </c>
      <c r="F113" s="198" t="s">
        <v>1360</v>
      </c>
      <c r="G113" s="199" t="s">
        <v>368</v>
      </c>
      <c r="H113" s="200">
        <v>19.365</v>
      </c>
      <c r="I113" s="201"/>
      <c r="J113" s="202">
        <f>ROUND(I113*H113,2)</f>
        <v>0</v>
      </c>
      <c r="K113" s="198" t="s">
        <v>305</v>
      </c>
      <c r="L113" s="41"/>
      <c r="M113" s="203" t="s">
        <v>19</v>
      </c>
      <c r="N113" s="204" t="s">
        <v>41</v>
      </c>
      <c r="O113" s="66"/>
      <c r="P113" s="205">
        <f>O113*H113</f>
        <v>0</v>
      </c>
      <c r="Q113" s="205">
        <v>0</v>
      </c>
      <c r="R113" s="205">
        <f>Q113*H113</f>
        <v>0</v>
      </c>
      <c r="S113" s="205">
        <v>0</v>
      </c>
      <c r="T113" s="206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7" t="s">
        <v>306</v>
      </c>
      <c r="AT113" s="207" t="s">
        <v>301</v>
      </c>
      <c r="AU113" s="207" t="s">
        <v>79</v>
      </c>
      <c r="AY113" s="19" t="s">
        <v>299</v>
      </c>
      <c r="BE113" s="208">
        <f>IF(N113="základní",J113,0)</f>
        <v>0</v>
      </c>
      <c r="BF113" s="208">
        <f>IF(N113="snížená",J113,0)</f>
        <v>0</v>
      </c>
      <c r="BG113" s="208">
        <f>IF(N113="zákl. přenesená",J113,0)</f>
        <v>0</v>
      </c>
      <c r="BH113" s="208">
        <f>IF(N113="sníž. přenesená",J113,0)</f>
        <v>0</v>
      </c>
      <c r="BI113" s="208">
        <f>IF(N113="nulová",J113,0)</f>
        <v>0</v>
      </c>
      <c r="BJ113" s="19" t="s">
        <v>77</v>
      </c>
      <c r="BK113" s="208">
        <f>ROUND(I113*H113,2)</f>
        <v>0</v>
      </c>
      <c r="BL113" s="19" t="s">
        <v>306</v>
      </c>
      <c r="BM113" s="207" t="s">
        <v>4496</v>
      </c>
    </row>
    <row r="114" spans="1:47" s="2" customFormat="1" ht="11.25">
      <c r="A114" s="36"/>
      <c r="B114" s="37"/>
      <c r="C114" s="38"/>
      <c r="D114" s="209" t="s">
        <v>308</v>
      </c>
      <c r="E114" s="38"/>
      <c r="F114" s="210" t="s">
        <v>1362</v>
      </c>
      <c r="G114" s="38"/>
      <c r="H114" s="38"/>
      <c r="I114" s="119"/>
      <c r="J114" s="38"/>
      <c r="K114" s="38"/>
      <c r="L114" s="41"/>
      <c r="M114" s="211"/>
      <c r="N114" s="212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308</v>
      </c>
      <c r="AU114" s="19" t="s">
        <v>79</v>
      </c>
    </row>
    <row r="115" spans="1:65" s="2" customFormat="1" ht="16.5" customHeight="1">
      <c r="A115" s="36"/>
      <c r="B115" s="37"/>
      <c r="C115" s="196" t="s">
        <v>360</v>
      </c>
      <c r="D115" s="196" t="s">
        <v>301</v>
      </c>
      <c r="E115" s="197" t="s">
        <v>1364</v>
      </c>
      <c r="F115" s="198" t="s">
        <v>1365</v>
      </c>
      <c r="G115" s="199" t="s">
        <v>368</v>
      </c>
      <c r="H115" s="200">
        <v>193.65</v>
      </c>
      <c r="I115" s="201"/>
      <c r="J115" s="202">
        <f>ROUND(I115*H115,2)</f>
        <v>0</v>
      </c>
      <c r="K115" s="198" t="s">
        <v>305</v>
      </c>
      <c r="L115" s="41"/>
      <c r="M115" s="203" t="s">
        <v>19</v>
      </c>
      <c r="N115" s="204" t="s">
        <v>41</v>
      </c>
      <c r="O115" s="66"/>
      <c r="P115" s="205">
        <f>O115*H115</f>
        <v>0</v>
      </c>
      <c r="Q115" s="205">
        <v>0</v>
      </c>
      <c r="R115" s="205">
        <f>Q115*H115</f>
        <v>0</v>
      </c>
      <c r="S115" s="205">
        <v>0</v>
      </c>
      <c r="T115" s="206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7" t="s">
        <v>306</v>
      </c>
      <c r="AT115" s="207" t="s">
        <v>301</v>
      </c>
      <c r="AU115" s="207" t="s">
        <v>79</v>
      </c>
      <c r="AY115" s="19" t="s">
        <v>299</v>
      </c>
      <c r="BE115" s="208">
        <f>IF(N115="základní",J115,0)</f>
        <v>0</v>
      </c>
      <c r="BF115" s="208">
        <f>IF(N115="snížená",J115,0)</f>
        <v>0</v>
      </c>
      <c r="BG115" s="208">
        <f>IF(N115="zákl. přenesená",J115,0)</f>
        <v>0</v>
      </c>
      <c r="BH115" s="208">
        <f>IF(N115="sníž. přenesená",J115,0)</f>
        <v>0</v>
      </c>
      <c r="BI115" s="208">
        <f>IF(N115="nulová",J115,0)</f>
        <v>0</v>
      </c>
      <c r="BJ115" s="19" t="s">
        <v>77</v>
      </c>
      <c r="BK115" s="208">
        <f>ROUND(I115*H115,2)</f>
        <v>0</v>
      </c>
      <c r="BL115" s="19" t="s">
        <v>306</v>
      </c>
      <c r="BM115" s="207" t="s">
        <v>4497</v>
      </c>
    </row>
    <row r="116" spans="1:47" s="2" customFormat="1" ht="19.5">
      <c r="A116" s="36"/>
      <c r="B116" s="37"/>
      <c r="C116" s="38"/>
      <c r="D116" s="209" t="s">
        <v>308</v>
      </c>
      <c r="E116" s="38"/>
      <c r="F116" s="210" t="s">
        <v>1367</v>
      </c>
      <c r="G116" s="38"/>
      <c r="H116" s="38"/>
      <c r="I116" s="119"/>
      <c r="J116" s="38"/>
      <c r="K116" s="38"/>
      <c r="L116" s="41"/>
      <c r="M116" s="211"/>
      <c r="N116" s="212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308</v>
      </c>
      <c r="AU116" s="19" t="s">
        <v>79</v>
      </c>
    </row>
    <row r="117" spans="2:51" s="14" customFormat="1" ht="11.25">
      <c r="B117" s="223"/>
      <c r="C117" s="224"/>
      <c r="D117" s="209" t="s">
        <v>310</v>
      </c>
      <c r="E117" s="225" t="s">
        <v>19</v>
      </c>
      <c r="F117" s="226" t="s">
        <v>4498</v>
      </c>
      <c r="G117" s="224"/>
      <c r="H117" s="227">
        <v>193.65</v>
      </c>
      <c r="I117" s="228"/>
      <c r="J117" s="224"/>
      <c r="K117" s="224"/>
      <c r="L117" s="229"/>
      <c r="M117" s="230"/>
      <c r="N117" s="231"/>
      <c r="O117" s="231"/>
      <c r="P117" s="231"/>
      <c r="Q117" s="231"/>
      <c r="R117" s="231"/>
      <c r="S117" s="231"/>
      <c r="T117" s="232"/>
      <c r="AT117" s="233" t="s">
        <v>310</v>
      </c>
      <c r="AU117" s="233" t="s">
        <v>79</v>
      </c>
      <c r="AV117" s="14" t="s">
        <v>79</v>
      </c>
      <c r="AW117" s="14" t="s">
        <v>32</v>
      </c>
      <c r="AX117" s="14" t="s">
        <v>77</v>
      </c>
      <c r="AY117" s="233" t="s">
        <v>299</v>
      </c>
    </row>
    <row r="118" spans="1:65" s="2" customFormat="1" ht="16.5" customHeight="1">
      <c r="A118" s="36"/>
      <c r="B118" s="37"/>
      <c r="C118" s="196" t="s">
        <v>365</v>
      </c>
      <c r="D118" s="196" t="s">
        <v>301</v>
      </c>
      <c r="E118" s="197" t="s">
        <v>1376</v>
      </c>
      <c r="F118" s="198" t="s">
        <v>1377</v>
      </c>
      <c r="G118" s="199" t="s">
        <v>368</v>
      </c>
      <c r="H118" s="200">
        <v>19.365</v>
      </c>
      <c r="I118" s="201"/>
      <c r="J118" s="202">
        <f>ROUND(I118*H118,2)</f>
        <v>0</v>
      </c>
      <c r="K118" s="198" t="s">
        <v>305</v>
      </c>
      <c r="L118" s="41"/>
      <c r="M118" s="203" t="s">
        <v>19</v>
      </c>
      <c r="N118" s="204" t="s">
        <v>41</v>
      </c>
      <c r="O118" s="66"/>
      <c r="P118" s="205">
        <f>O118*H118</f>
        <v>0</v>
      </c>
      <c r="Q118" s="205">
        <v>0</v>
      </c>
      <c r="R118" s="205">
        <f>Q118*H118</f>
        <v>0</v>
      </c>
      <c r="S118" s="205">
        <v>0</v>
      </c>
      <c r="T118" s="206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7" t="s">
        <v>306</v>
      </c>
      <c r="AT118" s="207" t="s">
        <v>301</v>
      </c>
      <c r="AU118" s="207" t="s">
        <v>79</v>
      </c>
      <c r="AY118" s="19" t="s">
        <v>299</v>
      </c>
      <c r="BE118" s="208">
        <f>IF(N118="základní",J118,0)</f>
        <v>0</v>
      </c>
      <c r="BF118" s="208">
        <f>IF(N118="snížená",J118,0)</f>
        <v>0</v>
      </c>
      <c r="BG118" s="208">
        <f>IF(N118="zákl. přenesená",J118,0)</f>
        <v>0</v>
      </c>
      <c r="BH118" s="208">
        <f>IF(N118="sníž. přenesená",J118,0)</f>
        <v>0</v>
      </c>
      <c r="BI118" s="208">
        <f>IF(N118="nulová",J118,0)</f>
        <v>0</v>
      </c>
      <c r="BJ118" s="19" t="s">
        <v>77</v>
      </c>
      <c r="BK118" s="208">
        <f>ROUND(I118*H118,2)</f>
        <v>0</v>
      </c>
      <c r="BL118" s="19" t="s">
        <v>306</v>
      </c>
      <c r="BM118" s="207" t="s">
        <v>4499</v>
      </c>
    </row>
    <row r="119" spans="1:47" s="2" customFormat="1" ht="19.5">
      <c r="A119" s="36"/>
      <c r="B119" s="37"/>
      <c r="C119" s="38"/>
      <c r="D119" s="209" t="s">
        <v>308</v>
      </c>
      <c r="E119" s="38"/>
      <c r="F119" s="210" t="s">
        <v>1379</v>
      </c>
      <c r="G119" s="38"/>
      <c r="H119" s="38"/>
      <c r="I119" s="119"/>
      <c r="J119" s="38"/>
      <c r="K119" s="38"/>
      <c r="L119" s="41"/>
      <c r="M119" s="268"/>
      <c r="N119" s="269"/>
      <c r="O119" s="270"/>
      <c r="P119" s="270"/>
      <c r="Q119" s="270"/>
      <c r="R119" s="270"/>
      <c r="S119" s="270"/>
      <c r="T119" s="271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308</v>
      </c>
      <c r="AU119" s="19" t="s">
        <v>79</v>
      </c>
    </row>
    <row r="120" spans="1:31" s="2" customFormat="1" ht="6.95" customHeight="1">
      <c r="A120" s="36"/>
      <c r="B120" s="49"/>
      <c r="C120" s="50"/>
      <c r="D120" s="50"/>
      <c r="E120" s="50"/>
      <c r="F120" s="50"/>
      <c r="G120" s="50"/>
      <c r="H120" s="50"/>
      <c r="I120" s="146"/>
      <c r="J120" s="50"/>
      <c r="K120" s="50"/>
      <c r="L120" s="41"/>
      <c r="M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</sheetData>
  <sheetProtection algorithmName="SHA-512" hashValue="/qpVrWas+7UuV0vpxn07lZ8F4YmQC5j+obhvgcT+VxYq3TmzPMDSKn7kCg8WAvVY4DOuuf10JI9geg4JoiDa2Q==" saltValue="qD+TBE5VQZSu2WN8wiJDfMxFSzUkQ/R7po16vSCrd8bBaTlTMidPvCW7Dye4aC3qh2ITopkfLuSqWI/obNBk6g==" spinCount="100000" sheet="1" objects="1" scenarios="1" formatColumns="0" formatRows="0" autoFilter="0"/>
  <autoFilter ref="C87:K119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1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0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AT2" s="19" t="s">
        <v>124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4"/>
      <c r="J3" s="113"/>
      <c r="K3" s="113"/>
      <c r="L3" s="22"/>
      <c r="AT3" s="19" t="s">
        <v>79</v>
      </c>
    </row>
    <row r="4" spans="2:46" s="1" customFormat="1" ht="24.95" customHeight="1">
      <c r="B4" s="22"/>
      <c r="D4" s="115" t="s">
        <v>145</v>
      </c>
      <c r="I4" s="110"/>
      <c r="L4" s="22"/>
      <c r="M4" s="116" t="s">
        <v>10</v>
      </c>
      <c r="AT4" s="19" t="s">
        <v>4</v>
      </c>
    </row>
    <row r="5" spans="2:12" s="1" customFormat="1" ht="6.95" customHeight="1">
      <c r="B5" s="22"/>
      <c r="I5" s="110"/>
      <c r="L5" s="22"/>
    </row>
    <row r="6" spans="2:12" s="1" customFormat="1" ht="12" customHeight="1">
      <c r="B6" s="22"/>
      <c r="D6" s="117" t="s">
        <v>16</v>
      </c>
      <c r="I6" s="110"/>
      <c r="L6" s="22"/>
    </row>
    <row r="7" spans="2:12" s="1" customFormat="1" ht="16.5" customHeight="1">
      <c r="B7" s="22"/>
      <c r="E7" s="412" t="str">
        <f>'Rekapitulace stavby'!K6</f>
        <v>Transformace ÚSP pro mládež Kvasiny - Kostelec 3</v>
      </c>
      <c r="F7" s="413"/>
      <c r="G7" s="413"/>
      <c r="H7" s="413"/>
      <c r="I7" s="110"/>
      <c r="L7" s="22"/>
    </row>
    <row r="8" spans="2:12" s="1" customFormat="1" ht="12" customHeight="1">
      <c r="B8" s="22"/>
      <c r="D8" s="117" t="s">
        <v>153</v>
      </c>
      <c r="I8" s="110"/>
      <c r="L8" s="22"/>
    </row>
    <row r="9" spans="1:31" s="2" customFormat="1" ht="16.5" customHeight="1">
      <c r="A9" s="36"/>
      <c r="B9" s="41"/>
      <c r="C9" s="36"/>
      <c r="D9" s="36"/>
      <c r="E9" s="412" t="s">
        <v>4465</v>
      </c>
      <c r="F9" s="415"/>
      <c r="G9" s="415"/>
      <c r="H9" s="415"/>
      <c r="I9" s="119"/>
      <c r="J9" s="36"/>
      <c r="K9" s="36"/>
      <c r="L9" s="120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7" t="s">
        <v>158</v>
      </c>
      <c r="E10" s="36"/>
      <c r="F10" s="36"/>
      <c r="G10" s="36"/>
      <c r="H10" s="36"/>
      <c r="I10" s="119"/>
      <c r="J10" s="36"/>
      <c r="K10" s="36"/>
      <c r="L10" s="120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416" t="s">
        <v>4500</v>
      </c>
      <c r="F11" s="415"/>
      <c r="G11" s="415"/>
      <c r="H11" s="415"/>
      <c r="I11" s="119"/>
      <c r="J11" s="36"/>
      <c r="K11" s="36"/>
      <c r="L11" s="120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119"/>
      <c r="J12" s="36"/>
      <c r="K12" s="36"/>
      <c r="L12" s="120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7" t="s">
        <v>18</v>
      </c>
      <c r="E13" s="36"/>
      <c r="F13" s="104" t="s">
        <v>19</v>
      </c>
      <c r="G13" s="36"/>
      <c r="H13" s="36"/>
      <c r="I13" s="121" t="s">
        <v>20</v>
      </c>
      <c r="J13" s="104" t="s">
        <v>19</v>
      </c>
      <c r="K13" s="36"/>
      <c r="L13" s="120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7" t="s">
        <v>21</v>
      </c>
      <c r="E14" s="36"/>
      <c r="F14" s="104" t="s">
        <v>22</v>
      </c>
      <c r="G14" s="36"/>
      <c r="H14" s="36"/>
      <c r="I14" s="121" t="s">
        <v>23</v>
      </c>
      <c r="J14" s="122" t="str">
        <f>'Rekapitulace stavby'!AN8</f>
        <v>17. 3. 2018</v>
      </c>
      <c r="K14" s="36"/>
      <c r="L14" s="120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119"/>
      <c r="J15" s="36"/>
      <c r="K15" s="36"/>
      <c r="L15" s="120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7" t="s">
        <v>25</v>
      </c>
      <c r="E16" s="36"/>
      <c r="F16" s="36"/>
      <c r="G16" s="36"/>
      <c r="H16" s="36"/>
      <c r="I16" s="121" t="s">
        <v>26</v>
      </c>
      <c r="J16" s="104" t="s">
        <v>19</v>
      </c>
      <c r="K16" s="36"/>
      <c r="L16" s="12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4" t="s">
        <v>27</v>
      </c>
      <c r="F17" s="36"/>
      <c r="G17" s="36"/>
      <c r="H17" s="36"/>
      <c r="I17" s="121" t="s">
        <v>28</v>
      </c>
      <c r="J17" s="104" t="s">
        <v>19</v>
      </c>
      <c r="K17" s="36"/>
      <c r="L17" s="120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119"/>
      <c r="J18" s="36"/>
      <c r="K18" s="36"/>
      <c r="L18" s="120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7" t="s">
        <v>29</v>
      </c>
      <c r="E19" s="36"/>
      <c r="F19" s="36"/>
      <c r="G19" s="36"/>
      <c r="H19" s="36"/>
      <c r="I19" s="121" t="s">
        <v>26</v>
      </c>
      <c r="J19" s="32" t="str">
        <f>'Rekapitulace stavby'!AN13</f>
        <v>Vyplň údaj</v>
      </c>
      <c r="K19" s="36"/>
      <c r="L19" s="120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417" t="str">
        <f>'Rekapitulace stavby'!E14</f>
        <v>Vyplň údaj</v>
      </c>
      <c r="F20" s="418"/>
      <c r="G20" s="418"/>
      <c r="H20" s="418"/>
      <c r="I20" s="121" t="s">
        <v>28</v>
      </c>
      <c r="J20" s="32" t="str">
        <f>'Rekapitulace stavby'!AN14</f>
        <v>Vyplň údaj</v>
      </c>
      <c r="K20" s="36"/>
      <c r="L20" s="120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119"/>
      <c r="J21" s="36"/>
      <c r="K21" s="36"/>
      <c r="L21" s="120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7" t="s">
        <v>31</v>
      </c>
      <c r="E22" s="36"/>
      <c r="F22" s="36"/>
      <c r="G22" s="36"/>
      <c r="H22" s="36"/>
      <c r="I22" s="121" t="s">
        <v>26</v>
      </c>
      <c r="J22" s="104" t="s">
        <v>19</v>
      </c>
      <c r="K22" s="36"/>
      <c r="L22" s="120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4" t="s">
        <v>27</v>
      </c>
      <c r="F23" s="36"/>
      <c r="G23" s="36"/>
      <c r="H23" s="36"/>
      <c r="I23" s="121" t="s">
        <v>28</v>
      </c>
      <c r="J23" s="104" t="s">
        <v>19</v>
      </c>
      <c r="K23" s="36"/>
      <c r="L23" s="120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119"/>
      <c r="J24" s="36"/>
      <c r="K24" s="36"/>
      <c r="L24" s="120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7" t="s">
        <v>33</v>
      </c>
      <c r="E25" s="36"/>
      <c r="F25" s="36"/>
      <c r="G25" s="36"/>
      <c r="H25" s="36"/>
      <c r="I25" s="121" t="s">
        <v>26</v>
      </c>
      <c r="J25" s="104" t="str">
        <f>IF('Rekapitulace stavby'!AN19="","",'Rekapitulace stavby'!AN19)</f>
        <v/>
      </c>
      <c r="K25" s="36"/>
      <c r="L25" s="120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4" t="str">
        <f>IF('Rekapitulace stavby'!E20="","",'Rekapitulace stavby'!E20)</f>
        <v xml:space="preserve"> </v>
      </c>
      <c r="F26" s="36"/>
      <c r="G26" s="36"/>
      <c r="H26" s="36"/>
      <c r="I26" s="121" t="s">
        <v>28</v>
      </c>
      <c r="J26" s="104" t="str">
        <f>IF('Rekapitulace stavby'!AN20="","",'Rekapitulace stavby'!AN20)</f>
        <v/>
      </c>
      <c r="K26" s="36"/>
      <c r="L26" s="120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119"/>
      <c r="J27" s="36"/>
      <c r="K27" s="36"/>
      <c r="L27" s="120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7" t="s">
        <v>34</v>
      </c>
      <c r="E28" s="36"/>
      <c r="F28" s="36"/>
      <c r="G28" s="36"/>
      <c r="H28" s="36"/>
      <c r="I28" s="119"/>
      <c r="J28" s="36"/>
      <c r="K28" s="36"/>
      <c r="L28" s="120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23"/>
      <c r="B29" s="124"/>
      <c r="C29" s="123"/>
      <c r="D29" s="123"/>
      <c r="E29" s="419" t="s">
        <v>19</v>
      </c>
      <c r="F29" s="419"/>
      <c r="G29" s="419"/>
      <c r="H29" s="419"/>
      <c r="I29" s="125"/>
      <c r="J29" s="123"/>
      <c r="K29" s="123"/>
      <c r="L29" s="126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119"/>
      <c r="J30" s="36"/>
      <c r="K30" s="36"/>
      <c r="L30" s="120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8"/>
      <c r="E31" s="128"/>
      <c r="F31" s="128"/>
      <c r="G31" s="128"/>
      <c r="H31" s="128"/>
      <c r="I31" s="129"/>
      <c r="J31" s="128"/>
      <c r="K31" s="128"/>
      <c r="L31" s="120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30" t="s">
        <v>36</v>
      </c>
      <c r="E32" s="36"/>
      <c r="F32" s="36"/>
      <c r="G32" s="36"/>
      <c r="H32" s="36"/>
      <c r="I32" s="119"/>
      <c r="J32" s="131">
        <f>ROUND(J88,2)</f>
        <v>0</v>
      </c>
      <c r="K32" s="36"/>
      <c r="L32" s="120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8"/>
      <c r="E33" s="128"/>
      <c r="F33" s="128"/>
      <c r="G33" s="128"/>
      <c r="H33" s="128"/>
      <c r="I33" s="129"/>
      <c r="J33" s="128"/>
      <c r="K33" s="128"/>
      <c r="L33" s="120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32" t="s">
        <v>38</v>
      </c>
      <c r="G34" s="36"/>
      <c r="H34" s="36"/>
      <c r="I34" s="133" t="s">
        <v>37</v>
      </c>
      <c r="J34" s="132" t="s">
        <v>39</v>
      </c>
      <c r="K34" s="36"/>
      <c r="L34" s="120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18" t="s">
        <v>40</v>
      </c>
      <c r="E35" s="117" t="s">
        <v>41</v>
      </c>
      <c r="F35" s="134">
        <f>ROUND((SUM(BE88:BE104)),2)</f>
        <v>0</v>
      </c>
      <c r="G35" s="36"/>
      <c r="H35" s="36"/>
      <c r="I35" s="135">
        <v>0.21</v>
      </c>
      <c r="J35" s="134">
        <f>ROUND(((SUM(BE88:BE104))*I35),2)</f>
        <v>0</v>
      </c>
      <c r="K35" s="36"/>
      <c r="L35" s="120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7" t="s">
        <v>42</v>
      </c>
      <c r="F36" s="134">
        <f>ROUND((SUM(BF88:BF104)),2)</f>
        <v>0</v>
      </c>
      <c r="G36" s="36"/>
      <c r="H36" s="36"/>
      <c r="I36" s="135">
        <v>0.15</v>
      </c>
      <c r="J36" s="134">
        <f>ROUND(((SUM(BF88:BF104))*I36),2)</f>
        <v>0</v>
      </c>
      <c r="K36" s="36"/>
      <c r="L36" s="12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7" t="s">
        <v>43</v>
      </c>
      <c r="F37" s="134">
        <f>ROUND((SUM(BG88:BG104)),2)</f>
        <v>0</v>
      </c>
      <c r="G37" s="36"/>
      <c r="H37" s="36"/>
      <c r="I37" s="135">
        <v>0.21</v>
      </c>
      <c r="J37" s="134">
        <f>0</f>
        <v>0</v>
      </c>
      <c r="K37" s="36"/>
      <c r="L37" s="120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7" t="s">
        <v>44</v>
      </c>
      <c r="F38" s="134">
        <f>ROUND((SUM(BH88:BH104)),2)</f>
        <v>0</v>
      </c>
      <c r="G38" s="36"/>
      <c r="H38" s="36"/>
      <c r="I38" s="135">
        <v>0.15</v>
      </c>
      <c r="J38" s="134">
        <f>0</f>
        <v>0</v>
      </c>
      <c r="K38" s="36"/>
      <c r="L38" s="12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7" t="s">
        <v>45</v>
      </c>
      <c r="F39" s="134">
        <f>ROUND((SUM(BI88:BI104)),2)</f>
        <v>0</v>
      </c>
      <c r="G39" s="36"/>
      <c r="H39" s="36"/>
      <c r="I39" s="135">
        <v>0</v>
      </c>
      <c r="J39" s="134">
        <f>0</f>
        <v>0</v>
      </c>
      <c r="K39" s="36"/>
      <c r="L39" s="120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119"/>
      <c r="J40" s="36"/>
      <c r="K40" s="36"/>
      <c r="L40" s="120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36"/>
      <c r="D41" s="137" t="s">
        <v>46</v>
      </c>
      <c r="E41" s="138"/>
      <c r="F41" s="138"/>
      <c r="G41" s="139" t="s">
        <v>47</v>
      </c>
      <c r="H41" s="140" t="s">
        <v>48</v>
      </c>
      <c r="I41" s="141"/>
      <c r="J41" s="142">
        <f>SUM(J32:J39)</f>
        <v>0</v>
      </c>
      <c r="K41" s="143"/>
      <c r="L41" s="120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44"/>
      <c r="C42" s="145"/>
      <c r="D42" s="145"/>
      <c r="E42" s="145"/>
      <c r="F42" s="145"/>
      <c r="G42" s="145"/>
      <c r="H42" s="145"/>
      <c r="I42" s="146"/>
      <c r="J42" s="145"/>
      <c r="K42" s="145"/>
      <c r="L42" s="120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47"/>
      <c r="C46" s="148"/>
      <c r="D46" s="148"/>
      <c r="E46" s="148"/>
      <c r="F46" s="148"/>
      <c r="G46" s="148"/>
      <c r="H46" s="148"/>
      <c r="I46" s="149"/>
      <c r="J46" s="148"/>
      <c r="K46" s="148"/>
      <c r="L46" s="120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236</v>
      </c>
      <c r="D47" s="38"/>
      <c r="E47" s="38"/>
      <c r="F47" s="38"/>
      <c r="G47" s="38"/>
      <c r="H47" s="38"/>
      <c r="I47" s="119"/>
      <c r="J47" s="38"/>
      <c r="K47" s="38"/>
      <c r="L47" s="120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119"/>
      <c r="J48" s="38"/>
      <c r="K48" s="38"/>
      <c r="L48" s="120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119"/>
      <c r="J49" s="38"/>
      <c r="K49" s="38"/>
      <c r="L49" s="120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420" t="str">
        <f>E7</f>
        <v>Transformace ÚSP pro mládež Kvasiny - Kostelec 3</v>
      </c>
      <c r="F50" s="421"/>
      <c r="G50" s="421"/>
      <c r="H50" s="421"/>
      <c r="I50" s="119"/>
      <c r="J50" s="38"/>
      <c r="K50" s="38"/>
      <c r="L50" s="120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153</v>
      </c>
      <c r="D51" s="24"/>
      <c r="E51" s="24"/>
      <c r="F51" s="24"/>
      <c r="G51" s="24"/>
      <c r="H51" s="24"/>
      <c r="I51" s="110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420" t="s">
        <v>4465</v>
      </c>
      <c r="F52" s="423"/>
      <c r="G52" s="423"/>
      <c r="H52" s="423"/>
      <c r="I52" s="119"/>
      <c r="J52" s="38"/>
      <c r="K52" s="38"/>
      <c r="L52" s="120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158</v>
      </c>
      <c r="D53" s="38"/>
      <c r="E53" s="38"/>
      <c r="F53" s="38"/>
      <c r="G53" s="38"/>
      <c r="H53" s="38"/>
      <c r="I53" s="119"/>
      <c r="J53" s="38"/>
      <c r="K53" s="38"/>
      <c r="L53" s="120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72" t="str">
        <f>E11</f>
        <v>DO02 - Plocha pochozí</v>
      </c>
      <c r="F54" s="423"/>
      <c r="G54" s="423"/>
      <c r="H54" s="423"/>
      <c r="I54" s="119"/>
      <c r="J54" s="38"/>
      <c r="K54" s="38"/>
      <c r="L54" s="120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119"/>
      <c r="J55" s="38"/>
      <c r="K55" s="38"/>
      <c r="L55" s="120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>Kostelec nad Orlicí</v>
      </c>
      <c r="G56" s="38"/>
      <c r="H56" s="38"/>
      <c r="I56" s="121" t="s">
        <v>23</v>
      </c>
      <c r="J56" s="61" t="str">
        <f>IF(J14="","",J14)</f>
        <v>17. 3. 2018</v>
      </c>
      <c r="K56" s="38"/>
      <c r="L56" s="120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119"/>
      <c r="J57" s="38"/>
      <c r="K57" s="38"/>
      <c r="L57" s="120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25</v>
      </c>
      <c r="D58" s="38"/>
      <c r="E58" s="38"/>
      <c r="F58" s="29" t="str">
        <f>E17</f>
        <v xml:space="preserve"> </v>
      </c>
      <c r="G58" s="38"/>
      <c r="H58" s="38"/>
      <c r="I58" s="121" t="s">
        <v>31</v>
      </c>
      <c r="J58" s="34" t="str">
        <f>E23</f>
        <v xml:space="preserve"> </v>
      </c>
      <c r="K58" s="38"/>
      <c r="L58" s="120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29</v>
      </c>
      <c r="D59" s="38"/>
      <c r="E59" s="38"/>
      <c r="F59" s="29" t="str">
        <f>IF(E20="","",E20)</f>
        <v>Vyplň údaj</v>
      </c>
      <c r="G59" s="38"/>
      <c r="H59" s="38"/>
      <c r="I59" s="121" t="s">
        <v>33</v>
      </c>
      <c r="J59" s="34" t="str">
        <f>E26</f>
        <v xml:space="preserve"> </v>
      </c>
      <c r="K59" s="38"/>
      <c r="L59" s="120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119"/>
      <c r="J60" s="38"/>
      <c r="K60" s="38"/>
      <c r="L60" s="120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50" t="s">
        <v>252</v>
      </c>
      <c r="D61" s="151"/>
      <c r="E61" s="151"/>
      <c r="F61" s="151"/>
      <c r="G61" s="151"/>
      <c r="H61" s="151"/>
      <c r="I61" s="152"/>
      <c r="J61" s="153" t="s">
        <v>253</v>
      </c>
      <c r="K61" s="151"/>
      <c r="L61" s="120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119"/>
      <c r="J62" s="38"/>
      <c r="K62" s="38"/>
      <c r="L62" s="120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54" t="s">
        <v>68</v>
      </c>
      <c r="D63" s="38"/>
      <c r="E63" s="38"/>
      <c r="F63" s="38"/>
      <c r="G63" s="38"/>
      <c r="H63" s="38"/>
      <c r="I63" s="119"/>
      <c r="J63" s="79">
        <f>J88</f>
        <v>0</v>
      </c>
      <c r="K63" s="38"/>
      <c r="L63" s="120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254</v>
      </c>
    </row>
    <row r="64" spans="2:12" s="9" customFormat="1" ht="24.95" customHeight="1">
      <c r="B64" s="155"/>
      <c r="C64" s="156"/>
      <c r="D64" s="157" t="s">
        <v>255</v>
      </c>
      <c r="E64" s="158"/>
      <c r="F64" s="158"/>
      <c r="G64" s="158"/>
      <c r="H64" s="158"/>
      <c r="I64" s="159"/>
      <c r="J64" s="160">
        <f>J89</f>
        <v>0</v>
      </c>
      <c r="K64" s="156"/>
      <c r="L64" s="161"/>
    </row>
    <row r="65" spans="2:12" s="10" customFormat="1" ht="19.9" customHeight="1">
      <c r="B65" s="162"/>
      <c r="C65" s="98"/>
      <c r="D65" s="163" t="s">
        <v>256</v>
      </c>
      <c r="E65" s="164"/>
      <c r="F65" s="164"/>
      <c r="G65" s="164"/>
      <c r="H65" s="164"/>
      <c r="I65" s="165"/>
      <c r="J65" s="166">
        <f>J90</f>
        <v>0</v>
      </c>
      <c r="K65" s="98"/>
      <c r="L65" s="167"/>
    </row>
    <row r="66" spans="2:12" s="10" customFormat="1" ht="19.9" customHeight="1">
      <c r="B66" s="162"/>
      <c r="C66" s="98"/>
      <c r="D66" s="163" t="s">
        <v>262</v>
      </c>
      <c r="E66" s="164"/>
      <c r="F66" s="164"/>
      <c r="G66" s="164"/>
      <c r="H66" s="164"/>
      <c r="I66" s="165"/>
      <c r="J66" s="166">
        <f>J95</f>
        <v>0</v>
      </c>
      <c r="K66" s="98"/>
      <c r="L66" s="167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119"/>
      <c r="J67" s="38"/>
      <c r="K67" s="38"/>
      <c r="L67" s="120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49"/>
      <c r="C68" s="50"/>
      <c r="D68" s="50"/>
      <c r="E68" s="50"/>
      <c r="F68" s="50"/>
      <c r="G68" s="50"/>
      <c r="H68" s="50"/>
      <c r="I68" s="146"/>
      <c r="J68" s="50"/>
      <c r="K68" s="50"/>
      <c r="L68" s="120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5" customHeight="1">
      <c r="A72" s="36"/>
      <c r="B72" s="51"/>
      <c r="C72" s="52"/>
      <c r="D72" s="52"/>
      <c r="E72" s="52"/>
      <c r="F72" s="52"/>
      <c r="G72" s="52"/>
      <c r="H72" s="52"/>
      <c r="I72" s="149"/>
      <c r="J72" s="52"/>
      <c r="K72" s="52"/>
      <c r="L72" s="120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5" customHeight="1">
      <c r="A73" s="36"/>
      <c r="B73" s="37"/>
      <c r="C73" s="25" t="s">
        <v>284</v>
      </c>
      <c r="D73" s="38"/>
      <c r="E73" s="38"/>
      <c r="F73" s="38"/>
      <c r="G73" s="38"/>
      <c r="H73" s="38"/>
      <c r="I73" s="119"/>
      <c r="J73" s="38"/>
      <c r="K73" s="38"/>
      <c r="L73" s="120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119"/>
      <c r="J74" s="38"/>
      <c r="K74" s="38"/>
      <c r="L74" s="120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16</v>
      </c>
      <c r="D75" s="38"/>
      <c r="E75" s="38"/>
      <c r="F75" s="38"/>
      <c r="G75" s="38"/>
      <c r="H75" s="38"/>
      <c r="I75" s="119"/>
      <c r="J75" s="38"/>
      <c r="K75" s="38"/>
      <c r="L75" s="120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420" t="str">
        <f>E7</f>
        <v>Transformace ÚSP pro mládež Kvasiny - Kostelec 3</v>
      </c>
      <c r="F76" s="421"/>
      <c r="G76" s="421"/>
      <c r="H76" s="421"/>
      <c r="I76" s="119"/>
      <c r="J76" s="38"/>
      <c r="K76" s="38"/>
      <c r="L76" s="120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2:12" s="1" customFormat="1" ht="12" customHeight="1">
      <c r="B77" s="23"/>
      <c r="C77" s="31" t="s">
        <v>153</v>
      </c>
      <c r="D77" s="24"/>
      <c r="E77" s="24"/>
      <c r="F77" s="24"/>
      <c r="G77" s="24"/>
      <c r="H77" s="24"/>
      <c r="I77" s="110"/>
      <c r="J77" s="24"/>
      <c r="K77" s="24"/>
      <c r="L77" s="22"/>
    </row>
    <row r="78" spans="1:31" s="2" customFormat="1" ht="16.5" customHeight="1">
      <c r="A78" s="36"/>
      <c r="B78" s="37"/>
      <c r="C78" s="38"/>
      <c r="D78" s="38"/>
      <c r="E78" s="420" t="s">
        <v>4465</v>
      </c>
      <c r="F78" s="423"/>
      <c r="G78" s="423"/>
      <c r="H78" s="423"/>
      <c r="I78" s="119"/>
      <c r="J78" s="38"/>
      <c r="K78" s="38"/>
      <c r="L78" s="120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158</v>
      </c>
      <c r="D79" s="38"/>
      <c r="E79" s="38"/>
      <c r="F79" s="38"/>
      <c r="G79" s="38"/>
      <c r="H79" s="38"/>
      <c r="I79" s="119"/>
      <c r="J79" s="38"/>
      <c r="K79" s="38"/>
      <c r="L79" s="120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72" t="str">
        <f>E11</f>
        <v>DO02 - Plocha pochozí</v>
      </c>
      <c r="F80" s="423"/>
      <c r="G80" s="423"/>
      <c r="H80" s="423"/>
      <c r="I80" s="119"/>
      <c r="J80" s="38"/>
      <c r="K80" s="38"/>
      <c r="L80" s="120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119"/>
      <c r="J81" s="38"/>
      <c r="K81" s="38"/>
      <c r="L81" s="120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21</v>
      </c>
      <c r="D82" s="38"/>
      <c r="E82" s="38"/>
      <c r="F82" s="29" t="str">
        <f>F14</f>
        <v>Kostelec nad Orlicí</v>
      </c>
      <c r="G82" s="38"/>
      <c r="H82" s="38"/>
      <c r="I82" s="121" t="s">
        <v>23</v>
      </c>
      <c r="J82" s="61" t="str">
        <f>IF(J14="","",J14)</f>
        <v>17. 3. 2018</v>
      </c>
      <c r="K82" s="38"/>
      <c r="L82" s="120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19"/>
      <c r="J83" s="38"/>
      <c r="K83" s="38"/>
      <c r="L83" s="120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2" customHeight="1">
      <c r="A84" s="36"/>
      <c r="B84" s="37"/>
      <c r="C84" s="31" t="s">
        <v>25</v>
      </c>
      <c r="D84" s="38"/>
      <c r="E84" s="38"/>
      <c r="F84" s="29" t="str">
        <f>E17</f>
        <v xml:space="preserve"> </v>
      </c>
      <c r="G84" s="38"/>
      <c r="H84" s="38"/>
      <c r="I84" s="121" t="s">
        <v>31</v>
      </c>
      <c r="J84" s="34" t="str">
        <f>E23</f>
        <v xml:space="preserve"> </v>
      </c>
      <c r="K84" s="38"/>
      <c r="L84" s="120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5.2" customHeight="1">
      <c r="A85" s="36"/>
      <c r="B85" s="37"/>
      <c r="C85" s="31" t="s">
        <v>29</v>
      </c>
      <c r="D85" s="38"/>
      <c r="E85" s="38"/>
      <c r="F85" s="29" t="str">
        <f>IF(E20="","",E20)</f>
        <v>Vyplň údaj</v>
      </c>
      <c r="G85" s="38"/>
      <c r="H85" s="38"/>
      <c r="I85" s="121" t="s">
        <v>33</v>
      </c>
      <c r="J85" s="34" t="str">
        <f>E26</f>
        <v xml:space="preserve"> </v>
      </c>
      <c r="K85" s="38"/>
      <c r="L85" s="120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119"/>
      <c r="J86" s="38"/>
      <c r="K86" s="38"/>
      <c r="L86" s="120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11" customFormat="1" ht="29.25" customHeight="1">
      <c r="A87" s="168"/>
      <c r="B87" s="169"/>
      <c r="C87" s="170" t="s">
        <v>285</v>
      </c>
      <c r="D87" s="171" t="s">
        <v>55</v>
      </c>
      <c r="E87" s="171" t="s">
        <v>51</v>
      </c>
      <c r="F87" s="171" t="s">
        <v>52</v>
      </c>
      <c r="G87" s="171" t="s">
        <v>286</v>
      </c>
      <c r="H87" s="171" t="s">
        <v>287</v>
      </c>
      <c r="I87" s="172" t="s">
        <v>288</v>
      </c>
      <c r="J87" s="171" t="s">
        <v>253</v>
      </c>
      <c r="K87" s="173" t="s">
        <v>289</v>
      </c>
      <c r="L87" s="174"/>
      <c r="M87" s="70" t="s">
        <v>19</v>
      </c>
      <c r="N87" s="71" t="s">
        <v>40</v>
      </c>
      <c r="O87" s="71" t="s">
        <v>290</v>
      </c>
      <c r="P87" s="71" t="s">
        <v>291</v>
      </c>
      <c r="Q87" s="71" t="s">
        <v>292</v>
      </c>
      <c r="R87" s="71" t="s">
        <v>293</v>
      </c>
      <c r="S87" s="71" t="s">
        <v>294</v>
      </c>
      <c r="T87" s="72" t="s">
        <v>295</v>
      </c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</row>
    <row r="88" spans="1:63" s="2" customFormat="1" ht="22.9" customHeight="1">
      <c r="A88" s="36"/>
      <c r="B88" s="37"/>
      <c r="C88" s="77" t="s">
        <v>296</v>
      </c>
      <c r="D88" s="38"/>
      <c r="E88" s="38"/>
      <c r="F88" s="38"/>
      <c r="G88" s="38"/>
      <c r="H88" s="38"/>
      <c r="I88" s="119"/>
      <c r="J88" s="175">
        <f>BK88</f>
        <v>0</v>
      </c>
      <c r="K88" s="38"/>
      <c r="L88" s="41"/>
      <c r="M88" s="73"/>
      <c r="N88" s="176"/>
      <c r="O88" s="74"/>
      <c r="P88" s="177">
        <f>P89</f>
        <v>0</v>
      </c>
      <c r="Q88" s="74"/>
      <c r="R88" s="177">
        <f>R89</f>
        <v>0</v>
      </c>
      <c r="S88" s="74"/>
      <c r="T88" s="178">
        <f>T89</f>
        <v>2.99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69</v>
      </c>
      <c r="AU88" s="19" t="s">
        <v>254</v>
      </c>
      <c r="BK88" s="179">
        <f>BK89</f>
        <v>0</v>
      </c>
    </row>
    <row r="89" spans="2:63" s="12" customFormat="1" ht="25.9" customHeight="1">
      <c r="B89" s="180"/>
      <c r="C89" s="181"/>
      <c r="D89" s="182" t="s">
        <v>69</v>
      </c>
      <c r="E89" s="183" t="s">
        <v>297</v>
      </c>
      <c r="F89" s="183" t="s">
        <v>298</v>
      </c>
      <c r="G89" s="181"/>
      <c r="H89" s="181"/>
      <c r="I89" s="184"/>
      <c r="J89" s="185">
        <f>BK89</f>
        <v>0</v>
      </c>
      <c r="K89" s="181"/>
      <c r="L89" s="186"/>
      <c r="M89" s="187"/>
      <c r="N89" s="188"/>
      <c r="O89" s="188"/>
      <c r="P89" s="189">
        <f>P90+P95</f>
        <v>0</v>
      </c>
      <c r="Q89" s="188"/>
      <c r="R89" s="189">
        <f>R90+R95</f>
        <v>0</v>
      </c>
      <c r="S89" s="188"/>
      <c r="T89" s="190">
        <f>T90+T95</f>
        <v>2.99</v>
      </c>
      <c r="AR89" s="191" t="s">
        <v>77</v>
      </c>
      <c r="AT89" s="192" t="s">
        <v>69</v>
      </c>
      <c r="AU89" s="192" t="s">
        <v>70</v>
      </c>
      <c r="AY89" s="191" t="s">
        <v>299</v>
      </c>
      <c r="BK89" s="193">
        <f>BK90+BK95</f>
        <v>0</v>
      </c>
    </row>
    <row r="90" spans="2:63" s="12" customFormat="1" ht="22.9" customHeight="1">
      <c r="B90" s="180"/>
      <c r="C90" s="181"/>
      <c r="D90" s="182" t="s">
        <v>69</v>
      </c>
      <c r="E90" s="194" t="s">
        <v>77</v>
      </c>
      <c r="F90" s="194" t="s">
        <v>300</v>
      </c>
      <c r="G90" s="181"/>
      <c r="H90" s="181"/>
      <c r="I90" s="184"/>
      <c r="J90" s="195">
        <f>BK90</f>
        <v>0</v>
      </c>
      <c r="K90" s="181"/>
      <c r="L90" s="186"/>
      <c r="M90" s="187"/>
      <c r="N90" s="188"/>
      <c r="O90" s="188"/>
      <c r="P90" s="189">
        <f>SUM(P91:P94)</f>
        <v>0</v>
      </c>
      <c r="Q90" s="188"/>
      <c r="R90" s="189">
        <f>SUM(R91:R94)</f>
        <v>0</v>
      </c>
      <c r="S90" s="188"/>
      <c r="T90" s="190">
        <f>SUM(T91:T94)</f>
        <v>2.99</v>
      </c>
      <c r="AR90" s="191" t="s">
        <v>77</v>
      </c>
      <c r="AT90" s="192" t="s">
        <v>69</v>
      </c>
      <c r="AU90" s="192" t="s">
        <v>77</v>
      </c>
      <c r="AY90" s="191" t="s">
        <v>299</v>
      </c>
      <c r="BK90" s="193">
        <f>SUM(BK91:BK94)</f>
        <v>0</v>
      </c>
    </row>
    <row r="91" spans="1:65" s="2" customFormat="1" ht="16.5" customHeight="1">
      <c r="A91" s="36"/>
      <c r="B91" s="37"/>
      <c r="C91" s="196" t="s">
        <v>77</v>
      </c>
      <c r="D91" s="196" t="s">
        <v>301</v>
      </c>
      <c r="E91" s="197" t="s">
        <v>4501</v>
      </c>
      <c r="F91" s="198" t="s">
        <v>4502</v>
      </c>
      <c r="G91" s="199" t="s">
        <v>304</v>
      </c>
      <c r="H91" s="200">
        <v>11.5</v>
      </c>
      <c r="I91" s="201"/>
      <c r="J91" s="202">
        <f>ROUND(I91*H91,2)</f>
        <v>0</v>
      </c>
      <c r="K91" s="198" t="s">
        <v>305</v>
      </c>
      <c r="L91" s="41"/>
      <c r="M91" s="203" t="s">
        <v>19</v>
      </c>
      <c r="N91" s="204" t="s">
        <v>41</v>
      </c>
      <c r="O91" s="66"/>
      <c r="P91" s="205">
        <f>O91*H91</f>
        <v>0</v>
      </c>
      <c r="Q91" s="205">
        <v>0</v>
      </c>
      <c r="R91" s="205">
        <f>Q91*H91</f>
        <v>0</v>
      </c>
      <c r="S91" s="205">
        <v>0.26</v>
      </c>
      <c r="T91" s="206">
        <f>S91*H91</f>
        <v>2.99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7" t="s">
        <v>306</v>
      </c>
      <c r="AT91" s="207" t="s">
        <v>301</v>
      </c>
      <c r="AU91" s="207" t="s">
        <v>79</v>
      </c>
      <c r="AY91" s="19" t="s">
        <v>299</v>
      </c>
      <c r="BE91" s="208">
        <f>IF(N91="základní",J91,0)</f>
        <v>0</v>
      </c>
      <c r="BF91" s="208">
        <f>IF(N91="snížená",J91,0)</f>
        <v>0</v>
      </c>
      <c r="BG91" s="208">
        <f>IF(N91="zákl. přenesená",J91,0)</f>
        <v>0</v>
      </c>
      <c r="BH91" s="208">
        <f>IF(N91="sníž. přenesená",J91,0)</f>
        <v>0</v>
      </c>
      <c r="BI91" s="208">
        <f>IF(N91="nulová",J91,0)</f>
        <v>0</v>
      </c>
      <c r="BJ91" s="19" t="s">
        <v>77</v>
      </c>
      <c r="BK91" s="208">
        <f>ROUND(I91*H91,2)</f>
        <v>0</v>
      </c>
      <c r="BL91" s="19" t="s">
        <v>306</v>
      </c>
      <c r="BM91" s="207" t="s">
        <v>4503</v>
      </c>
    </row>
    <row r="92" spans="1:47" s="2" customFormat="1" ht="19.5">
      <c r="A92" s="36"/>
      <c r="B92" s="37"/>
      <c r="C92" s="38"/>
      <c r="D92" s="209" t="s">
        <v>308</v>
      </c>
      <c r="E92" s="38"/>
      <c r="F92" s="210" t="s">
        <v>4504</v>
      </c>
      <c r="G92" s="38"/>
      <c r="H92" s="38"/>
      <c r="I92" s="119"/>
      <c r="J92" s="38"/>
      <c r="K92" s="38"/>
      <c r="L92" s="41"/>
      <c r="M92" s="211"/>
      <c r="N92" s="212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308</v>
      </c>
      <c r="AU92" s="19" t="s">
        <v>79</v>
      </c>
    </row>
    <row r="93" spans="2:51" s="13" customFormat="1" ht="11.25">
      <c r="B93" s="213"/>
      <c r="C93" s="214"/>
      <c r="D93" s="209" t="s">
        <v>310</v>
      </c>
      <c r="E93" s="215" t="s">
        <v>19</v>
      </c>
      <c r="F93" s="216" t="s">
        <v>4505</v>
      </c>
      <c r="G93" s="214"/>
      <c r="H93" s="215" t="s">
        <v>19</v>
      </c>
      <c r="I93" s="217"/>
      <c r="J93" s="214"/>
      <c r="K93" s="214"/>
      <c r="L93" s="218"/>
      <c r="M93" s="219"/>
      <c r="N93" s="220"/>
      <c r="O93" s="220"/>
      <c r="P93" s="220"/>
      <c r="Q93" s="220"/>
      <c r="R93" s="220"/>
      <c r="S93" s="220"/>
      <c r="T93" s="221"/>
      <c r="AT93" s="222" t="s">
        <v>310</v>
      </c>
      <c r="AU93" s="222" t="s">
        <v>79</v>
      </c>
      <c r="AV93" s="13" t="s">
        <v>77</v>
      </c>
      <c r="AW93" s="13" t="s">
        <v>32</v>
      </c>
      <c r="AX93" s="13" t="s">
        <v>70</v>
      </c>
      <c r="AY93" s="222" t="s">
        <v>299</v>
      </c>
    </row>
    <row r="94" spans="2:51" s="14" customFormat="1" ht="11.25">
      <c r="B94" s="223"/>
      <c r="C94" s="224"/>
      <c r="D94" s="209" t="s">
        <v>310</v>
      </c>
      <c r="E94" s="225" t="s">
        <v>19</v>
      </c>
      <c r="F94" s="226" t="s">
        <v>4506</v>
      </c>
      <c r="G94" s="224"/>
      <c r="H94" s="227">
        <v>11.5</v>
      </c>
      <c r="I94" s="228"/>
      <c r="J94" s="224"/>
      <c r="K94" s="224"/>
      <c r="L94" s="229"/>
      <c r="M94" s="230"/>
      <c r="N94" s="231"/>
      <c r="O94" s="231"/>
      <c r="P94" s="231"/>
      <c r="Q94" s="231"/>
      <c r="R94" s="231"/>
      <c r="S94" s="231"/>
      <c r="T94" s="232"/>
      <c r="AT94" s="233" t="s">
        <v>310</v>
      </c>
      <c r="AU94" s="233" t="s">
        <v>79</v>
      </c>
      <c r="AV94" s="14" t="s">
        <v>79</v>
      </c>
      <c r="AW94" s="14" t="s">
        <v>32</v>
      </c>
      <c r="AX94" s="14" t="s">
        <v>77</v>
      </c>
      <c r="AY94" s="233" t="s">
        <v>299</v>
      </c>
    </row>
    <row r="95" spans="2:63" s="12" customFormat="1" ht="22.9" customHeight="1">
      <c r="B95" s="180"/>
      <c r="C95" s="181"/>
      <c r="D95" s="182" t="s">
        <v>69</v>
      </c>
      <c r="E95" s="194" t="s">
        <v>1351</v>
      </c>
      <c r="F95" s="194" t="s">
        <v>1352</v>
      </c>
      <c r="G95" s="181"/>
      <c r="H95" s="181"/>
      <c r="I95" s="184"/>
      <c r="J95" s="195">
        <f>BK95</f>
        <v>0</v>
      </c>
      <c r="K95" s="181"/>
      <c r="L95" s="186"/>
      <c r="M95" s="187"/>
      <c r="N95" s="188"/>
      <c r="O95" s="188"/>
      <c r="P95" s="189">
        <f>SUM(P96:P104)</f>
        <v>0</v>
      </c>
      <c r="Q95" s="188"/>
      <c r="R95" s="189">
        <f>SUM(R96:R104)</f>
        <v>0</v>
      </c>
      <c r="S95" s="188"/>
      <c r="T95" s="190">
        <f>SUM(T96:T104)</f>
        <v>0</v>
      </c>
      <c r="AR95" s="191" t="s">
        <v>77</v>
      </c>
      <c r="AT95" s="192" t="s">
        <v>69</v>
      </c>
      <c r="AU95" s="192" t="s">
        <v>77</v>
      </c>
      <c r="AY95" s="191" t="s">
        <v>299</v>
      </c>
      <c r="BK95" s="193">
        <f>SUM(BK96:BK104)</f>
        <v>0</v>
      </c>
    </row>
    <row r="96" spans="1:65" s="2" customFormat="1" ht="16.5" customHeight="1">
      <c r="A96" s="36"/>
      <c r="B96" s="37"/>
      <c r="C96" s="196" t="s">
        <v>79</v>
      </c>
      <c r="D96" s="196" t="s">
        <v>301</v>
      </c>
      <c r="E96" s="197" t="s">
        <v>4492</v>
      </c>
      <c r="F96" s="198" t="s">
        <v>4493</v>
      </c>
      <c r="G96" s="199" t="s">
        <v>368</v>
      </c>
      <c r="H96" s="200">
        <v>2.99</v>
      </c>
      <c r="I96" s="201"/>
      <c r="J96" s="202">
        <f>ROUND(I96*H96,2)</f>
        <v>0</v>
      </c>
      <c r="K96" s="198" t="s">
        <v>305</v>
      </c>
      <c r="L96" s="41"/>
      <c r="M96" s="203" t="s">
        <v>19</v>
      </c>
      <c r="N96" s="204" t="s">
        <v>41</v>
      </c>
      <c r="O96" s="66"/>
      <c r="P96" s="205">
        <f>O96*H96</f>
        <v>0</v>
      </c>
      <c r="Q96" s="205">
        <v>0</v>
      </c>
      <c r="R96" s="205">
        <f>Q96*H96</f>
        <v>0</v>
      </c>
      <c r="S96" s="205">
        <v>0</v>
      </c>
      <c r="T96" s="206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7" t="s">
        <v>306</v>
      </c>
      <c r="AT96" s="207" t="s">
        <v>301</v>
      </c>
      <c r="AU96" s="207" t="s">
        <v>79</v>
      </c>
      <c r="AY96" s="19" t="s">
        <v>299</v>
      </c>
      <c r="BE96" s="208">
        <f>IF(N96="základní",J96,0)</f>
        <v>0</v>
      </c>
      <c r="BF96" s="208">
        <f>IF(N96="snížená",J96,0)</f>
        <v>0</v>
      </c>
      <c r="BG96" s="208">
        <f>IF(N96="zákl. přenesená",J96,0)</f>
        <v>0</v>
      </c>
      <c r="BH96" s="208">
        <f>IF(N96="sníž. přenesená",J96,0)</f>
        <v>0</v>
      </c>
      <c r="BI96" s="208">
        <f>IF(N96="nulová",J96,0)</f>
        <v>0</v>
      </c>
      <c r="BJ96" s="19" t="s">
        <v>77</v>
      </c>
      <c r="BK96" s="208">
        <f>ROUND(I96*H96,2)</f>
        <v>0</v>
      </c>
      <c r="BL96" s="19" t="s">
        <v>306</v>
      </c>
      <c r="BM96" s="207" t="s">
        <v>4507</v>
      </c>
    </row>
    <row r="97" spans="1:47" s="2" customFormat="1" ht="11.25">
      <c r="A97" s="36"/>
      <c r="B97" s="37"/>
      <c r="C97" s="38"/>
      <c r="D97" s="209" t="s">
        <v>308</v>
      </c>
      <c r="E97" s="38"/>
      <c r="F97" s="210" t="s">
        <v>4495</v>
      </c>
      <c r="G97" s="38"/>
      <c r="H97" s="38"/>
      <c r="I97" s="119"/>
      <c r="J97" s="38"/>
      <c r="K97" s="38"/>
      <c r="L97" s="41"/>
      <c r="M97" s="211"/>
      <c r="N97" s="212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308</v>
      </c>
      <c r="AU97" s="19" t="s">
        <v>79</v>
      </c>
    </row>
    <row r="98" spans="1:65" s="2" customFormat="1" ht="16.5" customHeight="1">
      <c r="A98" s="36"/>
      <c r="B98" s="37"/>
      <c r="C98" s="196" t="s">
        <v>87</v>
      </c>
      <c r="D98" s="196" t="s">
        <v>301</v>
      </c>
      <c r="E98" s="197" t="s">
        <v>1359</v>
      </c>
      <c r="F98" s="198" t="s">
        <v>1360</v>
      </c>
      <c r="G98" s="199" t="s">
        <v>368</v>
      </c>
      <c r="H98" s="200">
        <v>2.99</v>
      </c>
      <c r="I98" s="201"/>
      <c r="J98" s="202">
        <f>ROUND(I98*H98,2)</f>
        <v>0</v>
      </c>
      <c r="K98" s="198" t="s">
        <v>305</v>
      </c>
      <c r="L98" s="41"/>
      <c r="M98" s="203" t="s">
        <v>19</v>
      </c>
      <c r="N98" s="204" t="s">
        <v>41</v>
      </c>
      <c r="O98" s="66"/>
      <c r="P98" s="205">
        <f>O98*H98</f>
        <v>0</v>
      </c>
      <c r="Q98" s="205">
        <v>0</v>
      </c>
      <c r="R98" s="205">
        <f>Q98*H98</f>
        <v>0</v>
      </c>
      <c r="S98" s="205">
        <v>0</v>
      </c>
      <c r="T98" s="206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07" t="s">
        <v>306</v>
      </c>
      <c r="AT98" s="207" t="s">
        <v>301</v>
      </c>
      <c r="AU98" s="207" t="s">
        <v>79</v>
      </c>
      <c r="AY98" s="19" t="s">
        <v>299</v>
      </c>
      <c r="BE98" s="208">
        <f>IF(N98="základní",J98,0)</f>
        <v>0</v>
      </c>
      <c r="BF98" s="208">
        <f>IF(N98="snížená",J98,0)</f>
        <v>0</v>
      </c>
      <c r="BG98" s="208">
        <f>IF(N98="zákl. přenesená",J98,0)</f>
        <v>0</v>
      </c>
      <c r="BH98" s="208">
        <f>IF(N98="sníž. přenesená",J98,0)</f>
        <v>0</v>
      </c>
      <c r="BI98" s="208">
        <f>IF(N98="nulová",J98,0)</f>
        <v>0</v>
      </c>
      <c r="BJ98" s="19" t="s">
        <v>77</v>
      </c>
      <c r="BK98" s="208">
        <f>ROUND(I98*H98,2)</f>
        <v>0</v>
      </c>
      <c r="BL98" s="19" t="s">
        <v>306</v>
      </c>
      <c r="BM98" s="207" t="s">
        <v>4508</v>
      </c>
    </row>
    <row r="99" spans="1:47" s="2" customFormat="1" ht="11.25">
      <c r="A99" s="36"/>
      <c r="B99" s="37"/>
      <c r="C99" s="38"/>
      <c r="D99" s="209" t="s">
        <v>308</v>
      </c>
      <c r="E99" s="38"/>
      <c r="F99" s="210" t="s">
        <v>1362</v>
      </c>
      <c r="G99" s="38"/>
      <c r="H99" s="38"/>
      <c r="I99" s="119"/>
      <c r="J99" s="38"/>
      <c r="K99" s="38"/>
      <c r="L99" s="41"/>
      <c r="M99" s="211"/>
      <c r="N99" s="212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308</v>
      </c>
      <c r="AU99" s="19" t="s">
        <v>79</v>
      </c>
    </row>
    <row r="100" spans="1:65" s="2" customFormat="1" ht="16.5" customHeight="1">
      <c r="A100" s="36"/>
      <c r="B100" s="37"/>
      <c r="C100" s="196" t="s">
        <v>306</v>
      </c>
      <c r="D100" s="196" t="s">
        <v>301</v>
      </c>
      <c r="E100" s="197" t="s">
        <v>1364</v>
      </c>
      <c r="F100" s="198" t="s">
        <v>1365</v>
      </c>
      <c r="G100" s="199" t="s">
        <v>368</v>
      </c>
      <c r="H100" s="200">
        <v>29.9</v>
      </c>
      <c r="I100" s="201"/>
      <c r="J100" s="202">
        <f>ROUND(I100*H100,2)</f>
        <v>0</v>
      </c>
      <c r="K100" s="198" t="s">
        <v>305</v>
      </c>
      <c r="L100" s="41"/>
      <c r="M100" s="203" t="s">
        <v>19</v>
      </c>
      <c r="N100" s="204" t="s">
        <v>41</v>
      </c>
      <c r="O100" s="66"/>
      <c r="P100" s="205">
        <f>O100*H100</f>
        <v>0</v>
      </c>
      <c r="Q100" s="205">
        <v>0</v>
      </c>
      <c r="R100" s="205">
        <f>Q100*H100</f>
        <v>0</v>
      </c>
      <c r="S100" s="205">
        <v>0</v>
      </c>
      <c r="T100" s="206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7" t="s">
        <v>306</v>
      </c>
      <c r="AT100" s="207" t="s">
        <v>301</v>
      </c>
      <c r="AU100" s="207" t="s">
        <v>79</v>
      </c>
      <c r="AY100" s="19" t="s">
        <v>299</v>
      </c>
      <c r="BE100" s="208">
        <f>IF(N100="základní",J100,0)</f>
        <v>0</v>
      </c>
      <c r="BF100" s="208">
        <f>IF(N100="snížená",J100,0)</f>
        <v>0</v>
      </c>
      <c r="BG100" s="208">
        <f>IF(N100="zákl. přenesená",J100,0)</f>
        <v>0</v>
      </c>
      <c r="BH100" s="208">
        <f>IF(N100="sníž. přenesená",J100,0)</f>
        <v>0</v>
      </c>
      <c r="BI100" s="208">
        <f>IF(N100="nulová",J100,0)</f>
        <v>0</v>
      </c>
      <c r="BJ100" s="19" t="s">
        <v>77</v>
      </c>
      <c r="BK100" s="208">
        <f>ROUND(I100*H100,2)</f>
        <v>0</v>
      </c>
      <c r="BL100" s="19" t="s">
        <v>306</v>
      </c>
      <c r="BM100" s="207" t="s">
        <v>4509</v>
      </c>
    </row>
    <row r="101" spans="1:47" s="2" customFormat="1" ht="19.5">
      <c r="A101" s="36"/>
      <c r="B101" s="37"/>
      <c r="C101" s="38"/>
      <c r="D101" s="209" t="s">
        <v>308</v>
      </c>
      <c r="E101" s="38"/>
      <c r="F101" s="210" t="s">
        <v>1367</v>
      </c>
      <c r="G101" s="38"/>
      <c r="H101" s="38"/>
      <c r="I101" s="119"/>
      <c r="J101" s="38"/>
      <c r="K101" s="38"/>
      <c r="L101" s="41"/>
      <c r="M101" s="211"/>
      <c r="N101" s="212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308</v>
      </c>
      <c r="AU101" s="19" t="s">
        <v>79</v>
      </c>
    </row>
    <row r="102" spans="2:51" s="14" customFormat="1" ht="11.25">
      <c r="B102" s="223"/>
      <c r="C102" s="224"/>
      <c r="D102" s="209" t="s">
        <v>310</v>
      </c>
      <c r="E102" s="225" t="s">
        <v>19</v>
      </c>
      <c r="F102" s="226" t="s">
        <v>4510</v>
      </c>
      <c r="G102" s="224"/>
      <c r="H102" s="227">
        <v>29.9</v>
      </c>
      <c r="I102" s="228"/>
      <c r="J102" s="224"/>
      <c r="K102" s="224"/>
      <c r="L102" s="229"/>
      <c r="M102" s="230"/>
      <c r="N102" s="231"/>
      <c r="O102" s="231"/>
      <c r="P102" s="231"/>
      <c r="Q102" s="231"/>
      <c r="R102" s="231"/>
      <c r="S102" s="231"/>
      <c r="T102" s="232"/>
      <c r="AT102" s="233" t="s">
        <v>310</v>
      </c>
      <c r="AU102" s="233" t="s">
        <v>79</v>
      </c>
      <c r="AV102" s="14" t="s">
        <v>79</v>
      </c>
      <c r="AW102" s="14" t="s">
        <v>32</v>
      </c>
      <c r="AX102" s="14" t="s">
        <v>77</v>
      </c>
      <c r="AY102" s="233" t="s">
        <v>299</v>
      </c>
    </row>
    <row r="103" spans="1:65" s="2" customFormat="1" ht="16.5" customHeight="1">
      <c r="A103" s="36"/>
      <c r="B103" s="37"/>
      <c r="C103" s="196" t="s">
        <v>341</v>
      </c>
      <c r="D103" s="196" t="s">
        <v>301</v>
      </c>
      <c r="E103" s="197" t="s">
        <v>1376</v>
      </c>
      <c r="F103" s="198" t="s">
        <v>1377</v>
      </c>
      <c r="G103" s="199" t="s">
        <v>368</v>
      </c>
      <c r="H103" s="200">
        <v>2.99</v>
      </c>
      <c r="I103" s="201"/>
      <c r="J103" s="202">
        <f>ROUND(I103*H103,2)</f>
        <v>0</v>
      </c>
      <c r="K103" s="198" t="s">
        <v>305</v>
      </c>
      <c r="L103" s="41"/>
      <c r="M103" s="203" t="s">
        <v>19</v>
      </c>
      <c r="N103" s="204" t="s">
        <v>41</v>
      </c>
      <c r="O103" s="66"/>
      <c r="P103" s="205">
        <f>O103*H103</f>
        <v>0</v>
      </c>
      <c r="Q103" s="205">
        <v>0</v>
      </c>
      <c r="R103" s="205">
        <f>Q103*H103</f>
        <v>0</v>
      </c>
      <c r="S103" s="205">
        <v>0</v>
      </c>
      <c r="T103" s="206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7" t="s">
        <v>306</v>
      </c>
      <c r="AT103" s="207" t="s">
        <v>301</v>
      </c>
      <c r="AU103" s="207" t="s">
        <v>79</v>
      </c>
      <c r="AY103" s="19" t="s">
        <v>299</v>
      </c>
      <c r="BE103" s="208">
        <f>IF(N103="základní",J103,0)</f>
        <v>0</v>
      </c>
      <c r="BF103" s="208">
        <f>IF(N103="snížená",J103,0)</f>
        <v>0</v>
      </c>
      <c r="BG103" s="208">
        <f>IF(N103="zákl. přenesená",J103,0)</f>
        <v>0</v>
      </c>
      <c r="BH103" s="208">
        <f>IF(N103="sníž. přenesená",J103,0)</f>
        <v>0</v>
      </c>
      <c r="BI103" s="208">
        <f>IF(N103="nulová",J103,0)</f>
        <v>0</v>
      </c>
      <c r="BJ103" s="19" t="s">
        <v>77</v>
      </c>
      <c r="BK103" s="208">
        <f>ROUND(I103*H103,2)</f>
        <v>0</v>
      </c>
      <c r="BL103" s="19" t="s">
        <v>306</v>
      </c>
      <c r="BM103" s="207" t="s">
        <v>4511</v>
      </c>
    </row>
    <row r="104" spans="1:47" s="2" customFormat="1" ht="19.5">
      <c r="A104" s="36"/>
      <c r="B104" s="37"/>
      <c r="C104" s="38"/>
      <c r="D104" s="209" t="s">
        <v>308</v>
      </c>
      <c r="E104" s="38"/>
      <c r="F104" s="210" t="s">
        <v>1379</v>
      </c>
      <c r="G104" s="38"/>
      <c r="H104" s="38"/>
      <c r="I104" s="119"/>
      <c r="J104" s="38"/>
      <c r="K104" s="38"/>
      <c r="L104" s="41"/>
      <c r="M104" s="268"/>
      <c r="N104" s="269"/>
      <c r="O104" s="270"/>
      <c r="P104" s="270"/>
      <c r="Q104" s="270"/>
      <c r="R104" s="270"/>
      <c r="S104" s="270"/>
      <c r="T104" s="271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308</v>
      </c>
      <c r="AU104" s="19" t="s">
        <v>79</v>
      </c>
    </row>
    <row r="105" spans="1:31" s="2" customFormat="1" ht="6.95" customHeight="1">
      <c r="A105" s="36"/>
      <c r="B105" s="49"/>
      <c r="C105" s="50"/>
      <c r="D105" s="50"/>
      <c r="E105" s="50"/>
      <c r="F105" s="50"/>
      <c r="G105" s="50"/>
      <c r="H105" s="50"/>
      <c r="I105" s="146"/>
      <c r="J105" s="50"/>
      <c r="K105" s="50"/>
      <c r="L105" s="41"/>
      <c r="M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</sheetData>
  <sheetProtection algorithmName="SHA-512" hashValue="xncyIkKz+bnOHfqf7CQ9gmGdWrRVMSopSGHDJpjrAdvhvDHt+xoUumJLG0FlGd4AIdAGU58PrC31G98xGzViQw==" saltValue="naB0VIpP+4sjLCMUkRS/ejmaxDcF8S/gKZtRkFmyP3Ebd6I2e++f2qBveyoWY6goMFxA4ZorY02IIUR1hNJEDw==" spinCount="100000" sheet="1" objects="1" scenarios="1" formatColumns="0" formatRows="0" autoFilter="0"/>
  <autoFilter ref="C87:K104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BM2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10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AT2" s="19" t="s">
        <v>127</v>
      </c>
      <c r="AZ2" s="111" t="s">
        <v>149</v>
      </c>
      <c r="BA2" s="111" t="s">
        <v>19</v>
      </c>
      <c r="BB2" s="111" t="s">
        <v>19</v>
      </c>
      <c r="BC2" s="111" t="s">
        <v>176</v>
      </c>
      <c r="BD2" s="111" t="s">
        <v>79</v>
      </c>
    </row>
    <row r="3" spans="2:56" s="1" customFormat="1" ht="6.95" customHeight="1">
      <c r="B3" s="112"/>
      <c r="C3" s="113"/>
      <c r="D3" s="113"/>
      <c r="E3" s="113"/>
      <c r="F3" s="113"/>
      <c r="G3" s="113"/>
      <c r="H3" s="113"/>
      <c r="I3" s="114"/>
      <c r="J3" s="113"/>
      <c r="K3" s="113"/>
      <c r="L3" s="22"/>
      <c r="AT3" s="19" t="s">
        <v>79</v>
      </c>
      <c r="AZ3" s="111" t="s">
        <v>151</v>
      </c>
      <c r="BA3" s="111" t="s">
        <v>19</v>
      </c>
      <c r="BB3" s="111" t="s">
        <v>19</v>
      </c>
      <c r="BC3" s="111" t="s">
        <v>4512</v>
      </c>
      <c r="BD3" s="111" t="s">
        <v>79</v>
      </c>
    </row>
    <row r="4" spans="2:56" s="1" customFormat="1" ht="24.95" customHeight="1">
      <c r="B4" s="22"/>
      <c r="D4" s="115" t="s">
        <v>145</v>
      </c>
      <c r="I4" s="110"/>
      <c r="L4" s="22"/>
      <c r="M4" s="116" t="s">
        <v>10</v>
      </c>
      <c r="AT4" s="19" t="s">
        <v>4</v>
      </c>
      <c r="AZ4" s="111" t="s">
        <v>4513</v>
      </c>
      <c r="BA4" s="111" t="s">
        <v>19</v>
      </c>
      <c r="BB4" s="111" t="s">
        <v>19</v>
      </c>
      <c r="BC4" s="111" t="s">
        <v>574</v>
      </c>
      <c r="BD4" s="111" t="s">
        <v>79</v>
      </c>
    </row>
    <row r="5" spans="2:56" s="1" customFormat="1" ht="6.95" customHeight="1">
      <c r="B5" s="22"/>
      <c r="I5" s="110"/>
      <c r="L5" s="22"/>
      <c r="AZ5" s="111" t="s">
        <v>347</v>
      </c>
      <c r="BA5" s="111" t="s">
        <v>19</v>
      </c>
      <c r="BB5" s="111" t="s">
        <v>19</v>
      </c>
      <c r="BC5" s="111" t="s">
        <v>212</v>
      </c>
      <c r="BD5" s="111" t="s">
        <v>79</v>
      </c>
    </row>
    <row r="6" spans="2:56" s="1" customFormat="1" ht="12" customHeight="1">
      <c r="B6" s="22"/>
      <c r="D6" s="117" t="s">
        <v>16</v>
      </c>
      <c r="I6" s="110"/>
      <c r="L6" s="22"/>
      <c r="AZ6" s="111" t="s">
        <v>156</v>
      </c>
      <c r="BA6" s="111" t="s">
        <v>4514</v>
      </c>
      <c r="BB6" s="111" t="s">
        <v>19</v>
      </c>
      <c r="BC6" s="111" t="s">
        <v>4515</v>
      </c>
      <c r="BD6" s="111" t="s">
        <v>79</v>
      </c>
    </row>
    <row r="7" spans="2:12" s="1" customFormat="1" ht="16.5" customHeight="1">
      <c r="B7" s="22"/>
      <c r="E7" s="412" t="str">
        <f>'Rekapitulace stavby'!K6</f>
        <v>Transformace ÚSP pro mládež Kvasiny - Kostelec 3</v>
      </c>
      <c r="F7" s="413"/>
      <c r="G7" s="413"/>
      <c r="H7" s="413"/>
      <c r="I7" s="110"/>
      <c r="L7" s="22"/>
    </row>
    <row r="8" spans="2:12" s="1" customFormat="1" ht="12" customHeight="1">
      <c r="B8" s="22"/>
      <c r="D8" s="117" t="s">
        <v>153</v>
      </c>
      <c r="I8" s="110"/>
      <c r="L8" s="22"/>
    </row>
    <row r="9" spans="1:31" s="2" customFormat="1" ht="16.5" customHeight="1">
      <c r="A9" s="36"/>
      <c r="B9" s="41"/>
      <c r="C9" s="36"/>
      <c r="D9" s="36"/>
      <c r="E9" s="412" t="s">
        <v>4465</v>
      </c>
      <c r="F9" s="415"/>
      <c r="G9" s="415"/>
      <c r="H9" s="415"/>
      <c r="I9" s="119"/>
      <c r="J9" s="36"/>
      <c r="K9" s="36"/>
      <c r="L9" s="120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7" t="s">
        <v>158</v>
      </c>
      <c r="E10" s="36"/>
      <c r="F10" s="36"/>
      <c r="G10" s="36"/>
      <c r="H10" s="36"/>
      <c r="I10" s="119"/>
      <c r="J10" s="36"/>
      <c r="K10" s="36"/>
      <c r="L10" s="120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416" t="s">
        <v>4516</v>
      </c>
      <c r="F11" s="415"/>
      <c r="G11" s="415"/>
      <c r="H11" s="415"/>
      <c r="I11" s="119"/>
      <c r="J11" s="36"/>
      <c r="K11" s="36"/>
      <c r="L11" s="120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119"/>
      <c r="J12" s="36"/>
      <c r="K12" s="36"/>
      <c r="L12" s="120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7" t="s">
        <v>18</v>
      </c>
      <c r="E13" s="36"/>
      <c r="F13" s="104" t="s">
        <v>19</v>
      </c>
      <c r="G13" s="36"/>
      <c r="H13" s="36"/>
      <c r="I13" s="121" t="s">
        <v>20</v>
      </c>
      <c r="J13" s="104" t="s">
        <v>19</v>
      </c>
      <c r="K13" s="36"/>
      <c r="L13" s="120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7" t="s">
        <v>21</v>
      </c>
      <c r="E14" s="36"/>
      <c r="F14" s="104" t="s">
        <v>22</v>
      </c>
      <c r="G14" s="36"/>
      <c r="H14" s="36"/>
      <c r="I14" s="121" t="s">
        <v>23</v>
      </c>
      <c r="J14" s="122" t="str">
        <f>'Rekapitulace stavby'!AN8</f>
        <v>17. 3. 2018</v>
      </c>
      <c r="K14" s="36"/>
      <c r="L14" s="120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119"/>
      <c r="J15" s="36"/>
      <c r="K15" s="36"/>
      <c r="L15" s="120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7" t="s">
        <v>25</v>
      </c>
      <c r="E16" s="36"/>
      <c r="F16" s="36"/>
      <c r="G16" s="36"/>
      <c r="H16" s="36"/>
      <c r="I16" s="121" t="s">
        <v>26</v>
      </c>
      <c r="J16" s="104" t="s">
        <v>19</v>
      </c>
      <c r="K16" s="36"/>
      <c r="L16" s="12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4" t="s">
        <v>27</v>
      </c>
      <c r="F17" s="36"/>
      <c r="G17" s="36"/>
      <c r="H17" s="36"/>
      <c r="I17" s="121" t="s">
        <v>28</v>
      </c>
      <c r="J17" s="104" t="s">
        <v>19</v>
      </c>
      <c r="K17" s="36"/>
      <c r="L17" s="120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119"/>
      <c r="J18" s="36"/>
      <c r="K18" s="36"/>
      <c r="L18" s="120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7" t="s">
        <v>29</v>
      </c>
      <c r="E19" s="36"/>
      <c r="F19" s="36"/>
      <c r="G19" s="36"/>
      <c r="H19" s="36"/>
      <c r="I19" s="121" t="s">
        <v>26</v>
      </c>
      <c r="J19" s="32" t="str">
        <f>'Rekapitulace stavby'!AN13</f>
        <v>Vyplň údaj</v>
      </c>
      <c r="K19" s="36"/>
      <c r="L19" s="120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417" t="str">
        <f>'Rekapitulace stavby'!E14</f>
        <v>Vyplň údaj</v>
      </c>
      <c r="F20" s="418"/>
      <c r="G20" s="418"/>
      <c r="H20" s="418"/>
      <c r="I20" s="121" t="s">
        <v>28</v>
      </c>
      <c r="J20" s="32" t="str">
        <f>'Rekapitulace stavby'!AN14</f>
        <v>Vyplň údaj</v>
      </c>
      <c r="K20" s="36"/>
      <c r="L20" s="120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119"/>
      <c r="J21" s="36"/>
      <c r="K21" s="36"/>
      <c r="L21" s="120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7" t="s">
        <v>31</v>
      </c>
      <c r="E22" s="36"/>
      <c r="F22" s="36"/>
      <c r="G22" s="36"/>
      <c r="H22" s="36"/>
      <c r="I22" s="121" t="s">
        <v>26</v>
      </c>
      <c r="J22" s="104" t="s">
        <v>19</v>
      </c>
      <c r="K22" s="36"/>
      <c r="L22" s="120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4" t="s">
        <v>27</v>
      </c>
      <c r="F23" s="36"/>
      <c r="G23" s="36"/>
      <c r="H23" s="36"/>
      <c r="I23" s="121" t="s">
        <v>28</v>
      </c>
      <c r="J23" s="104" t="s">
        <v>19</v>
      </c>
      <c r="K23" s="36"/>
      <c r="L23" s="120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119"/>
      <c r="J24" s="36"/>
      <c r="K24" s="36"/>
      <c r="L24" s="120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7" t="s">
        <v>33</v>
      </c>
      <c r="E25" s="36"/>
      <c r="F25" s="36"/>
      <c r="G25" s="36"/>
      <c r="H25" s="36"/>
      <c r="I25" s="121" t="s">
        <v>26</v>
      </c>
      <c r="J25" s="104" t="str">
        <f>IF('Rekapitulace stavby'!AN19="","",'Rekapitulace stavby'!AN19)</f>
        <v/>
      </c>
      <c r="K25" s="36"/>
      <c r="L25" s="120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4" t="str">
        <f>IF('Rekapitulace stavby'!E20="","",'Rekapitulace stavby'!E20)</f>
        <v xml:space="preserve"> </v>
      </c>
      <c r="F26" s="36"/>
      <c r="G26" s="36"/>
      <c r="H26" s="36"/>
      <c r="I26" s="121" t="s">
        <v>28</v>
      </c>
      <c r="J26" s="104" t="str">
        <f>IF('Rekapitulace stavby'!AN20="","",'Rekapitulace stavby'!AN20)</f>
        <v/>
      </c>
      <c r="K26" s="36"/>
      <c r="L26" s="120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119"/>
      <c r="J27" s="36"/>
      <c r="K27" s="36"/>
      <c r="L27" s="120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7" t="s">
        <v>34</v>
      </c>
      <c r="E28" s="36"/>
      <c r="F28" s="36"/>
      <c r="G28" s="36"/>
      <c r="H28" s="36"/>
      <c r="I28" s="119"/>
      <c r="J28" s="36"/>
      <c r="K28" s="36"/>
      <c r="L28" s="120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23"/>
      <c r="B29" s="124"/>
      <c r="C29" s="123"/>
      <c r="D29" s="123"/>
      <c r="E29" s="419" t="s">
        <v>19</v>
      </c>
      <c r="F29" s="419"/>
      <c r="G29" s="419"/>
      <c r="H29" s="419"/>
      <c r="I29" s="125"/>
      <c r="J29" s="123"/>
      <c r="K29" s="123"/>
      <c r="L29" s="126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119"/>
      <c r="J30" s="36"/>
      <c r="K30" s="36"/>
      <c r="L30" s="120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8"/>
      <c r="E31" s="128"/>
      <c r="F31" s="128"/>
      <c r="G31" s="128"/>
      <c r="H31" s="128"/>
      <c r="I31" s="129"/>
      <c r="J31" s="128"/>
      <c r="K31" s="128"/>
      <c r="L31" s="120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30" t="s">
        <v>36</v>
      </c>
      <c r="E32" s="36"/>
      <c r="F32" s="36"/>
      <c r="G32" s="36"/>
      <c r="H32" s="36"/>
      <c r="I32" s="119"/>
      <c r="J32" s="131">
        <f>ROUND(J93,2)</f>
        <v>0</v>
      </c>
      <c r="K32" s="36"/>
      <c r="L32" s="120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8"/>
      <c r="E33" s="128"/>
      <c r="F33" s="128"/>
      <c r="G33" s="128"/>
      <c r="H33" s="128"/>
      <c r="I33" s="129"/>
      <c r="J33" s="128"/>
      <c r="K33" s="128"/>
      <c r="L33" s="120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32" t="s">
        <v>38</v>
      </c>
      <c r="G34" s="36"/>
      <c r="H34" s="36"/>
      <c r="I34" s="133" t="s">
        <v>37</v>
      </c>
      <c r="J34" s="132" t="s">
        <v>39</v>
      </c>
      <c r="K34" s="36"/>
      <c r="L34" s="120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18" t="s">
        <v>40</v>
      </c>
      <c r="E35" s="117" t="s">
        <v>41</v>
      </c>
      <c r="F35" s="134">
        <f>ROUND((SUM(BE93:BE204)),2)</f>
        <v>0</v>
      </c>
      <c r="G35" s="36"/>
      <c r="H35" s="36"/>
      <c r="I35" s="135">
        <v>0.21</v>
      </c>
      <c r="J35" s="134">
        <f>ROUND(((SUM(BE93:BE204))*I35),2)</f>
        <v>0</v>
      </c>
      <c r="K35" s="36"/>
      <c r="L35" s="120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7" t="s">
        <v>42</v>
      </c>
      <c r="F36" s="134">
        <f>ROUND((SUM(BF93:BF204)),2)</f>
        <v>0</v>
      </c>
      <c r="G36" s="36"/>
      <c r="H36" s="36"/>
      <c r="I36" s="135">
        <v>0.15</v>
      </c>
      <c r="J36" s="134">
        <f>ROUND(((SUM(BF93:BF204))*I36),2)</f>
        <v>0</v>
      </c>
      <c r="K36" s="36"/>
      <c r="L36" s="12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7" t="s">
        <v>43</v>
      </c>
      <c r="F37" s="134">
        <f>ROUND((SUM(BG93:BG204)),2)</f>
        <v>0</v>
      </c>
      <c r="G37" s="36"/>
      <c r="H37" s="36"/>
      <c r="I37" s="135">
        <v>0.21</v>
      </c>
      <c r="J37" s="134">
        <f>0</f>
        <v>0</v>
      </c>
      <c r="K37" s="36"/>
      <c r="L37" s="120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7" t="s">
        <v>44</v>
      </c>
      <c r="F38" s="134">
        <f>ROUND((SUM(BH93:BH204)),2)</f>
        <v>0</v>
      </c>
      <c r="G38" s="36"/>
      <c r="H38" s="36"/>
      <c r="I38" s="135">
        <v>0.15</v>
      </c>
      <c r="J38" s="134">
        <f>0</f>
        <v>0</v>
      </c>
      <c r="K38" s="36"/>
      <c r="L38" s="12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7" t="s">
        <v>45</v>
      </c>
      <c r="F39" s="134">
        <f>ROUND((SUM(BI93:BI204)),2)</f>
        <v>0</v>
      </c>
      <c r="G39" s="36"/>
      <c r="H39" s="36"/>
      <c r="I39" s="135">
        <v>0</v>
      </c>
      <c r="J39" s="134">
        <f>0</f>
        <v>0</v>
      </c>
      <c r="K39" s="36"/>
      <c r="L39" s="120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119"/>
      <c r="J40" s="36"/>
      <c r="K40" s="36"/>
      <c r="L40" s="120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36"/>
      <c r="D41" s="137" t="s">
        <v>46</v>
      </c>
      <c r="E41" s="138"/>
      <c r="F41" s="138"/>
      <c r="G41" s="139" t="s">
        <v>47</v>
      </c>
      <c r="H41" s="140" t="s">
        <v>48</v>
      </c>
      <c r="I41" s="141"/>
      <c r="J41" s="142">
        <f>SUM(J32:J39)</f>
        <v>0</v>
      </c>
      <c r="K41" s="143"/>
      <c r="L41" s="120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44"/>
      <c r="C42" s="145"/>
      <c r="D42" s="145"/>
      <c r="E42" s="145"/>
      <c r="F42" s="145"/>
      <c r="G42" s="145"/>
      <c r="H42" s="145"/>
      <c r="I42" s="146"/>
      <c r="J42" s="145"/>
      <c r="K42" s="145"/>
      <c r="L42" s="120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47"/>
      <c r="C46" s="148"/>
      <c r="D46" s="148"/>
      <c r="E46" s="148"/>
      <c r="F46" s="148"/>
      <c r="G46" s="148"/>
      <c r="H46" s="148"/>
      <c r="I46" s="149"/>
      <c r="J46" s="148"/>
      <c r="K46" s="148"/>
      <c r="L46" s="120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236</v>
      </c>
      <c r="D47" s="38"/>
      <c r="E47" s="38"/>
      <c r="F47" s="38"/>
      <c r="G47" s="38"/>
      <c r="H47" s="38"/>
      <c r="I47" s="119"/>
      <c r="J47" s="38"/>
      <c r="K47" s="38"/>
      <c r="L47" s="120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119"/>
      <c r="J48" s="38"/>
      <c r="K48" s="38"/>
      <c r="L48" s="120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119"/>
      <c r="J49" s="38"/>
      <c r="K49" s="38"/>
      <c r="L49" s="120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420" t="str">
        <f>E7</f>
        <v>Transformace ÚSP pro mládež Kvasiny - Kostelec 3</v>
      </c>
      <c r="F50" s="421"/>
      <c r="G50" s="421"/>
      <c r="H50" s="421"/>
      <c r="I50" s="119"/>
      <c r="J50" s="38"/>
      <c r="K50" s="38"/>
      <c r="L50" s="120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153</v>
      </c>
      <c r="D51" s="24"/>
      <c r="E51" s="24"/>
      <c r="F51" s="24"/>
      <c r="G51" s="24"/>
      <c r="H51" s="24"/>
      <c r="I51" s="110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420" t="s">
        <v>4465</v>
      </c>
      <c r="F52" s="423"/>
      <c r="G52" s="423"/>
      <c r="H52" s="423"/>
      <c r="I52" s="119"/>
      <c r="J52" s="38"/>
      <c r="K52" s="38"/>
      <c r="L52" s="120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158</v>
      </c>
      <c r="D53" s="38"/>
      <c r="E53" s="38"/>
      <c r="F53" s="38"/>
      <c r="G53" s="38"/>
      <c r="H53" s="38"/>
      <c r="I53" s="119"/>
      <c r="J53" s="38"/>
      <c r="K53" s="38"/>
      <c r="L53" s="120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72" t="str">
        <f>E11</f>
        <v>SO02 - Oplocení</v>
      </c>
      <c r="F54" s="423"/>
      <c r="G54" s="423"/>
      <c r="H54" s="423"/>
      <c r="I54" s="119"/>
      <c r="J54" s="38"/>
      <c r="K54" s="38"/>
      <c r="L54" s="120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119"/>
      <c r="J55" s="38"/>
      <c r="K55" s="38"/>
      <c r="L55" s="120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>Kostelec nad Orlicí</v>
      </c>
      <c r="G56" s="38"/>
      <c r="H56" s="38"/>
      <c r="I56" s="121" t="s">
        <v>23</v>
      </c>
      <c r="J56" s="61" t="str">
        <f>IF(J14="","",J14)</f>
        <v>17. 3. 2018</v>
      </c>
      <c r="K56" s="38"/>
      <c r="L56" s="120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119"/>
      <c r="J57" s="38"/>
      <c r="K57" s="38"/>
      <c r="L57" s="120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25</v>
      </c>
      <c r="D58" s="38"/>
      <c r="E58" s="38"/>
      <c r="F58" s="29" t="str">
        <f>E17</f>
        <v xml:space="preserve"> </v>
      </c>
      <c r="G58" s="38"/>
      <c r="H58" s="38"/>
      <c r="I58" s="121" t="s">
        <v>31</v>
      </c>
      <c r="J58" s="34" t="str">
        <f>E23</f>
        <v xml:space="preserve"> </v>
      </c>
      <c r="K58" s="38"/>
      <c r="L58" s="120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29</v>
      </c>
      <c r="D59" s="38"/>
      <c r="E59" s="38"/>
      <c r="F59" s="29" t="str">
        <f>IF(E20="","",E20)</f>
        <v>Vyplň údaj</v>
      </c>
      <c r="G59" s="38"/>
      <c r="H59" s="38"/>
      <c r="I59" s="121" t="s">
        <v>33</v>
      </c>
      <c r="J59" s="34" t="str">
        <f>E26</f>
        <v xml:space="preserve"> </v>
      </c>
      <c r="K59" s="38"/>
      <c r="L59" s="120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119"/>
      <c r="J60" s="38"/>
      <c r="K60" s="38"/>
      <c r="L60" s="120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50" t="s">
        <v>252</v>
      </c>
      <c r="D61" s="151"/>
      <c r="E61" s="151"/>
      <c r="F61" s="151"/>
      <c r="G61" s="151"/>
      <c r="H61" s="151"/>
      <c r="I61" s="152"/>
      <c r="J61" s="153" t="s">
        <v>253</v>
      </c>
      <c r="K61" s="151"/>
      <c r="L61" s="120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119"/>
      <c r="J62" s="38"/>
      <c r="K62" s="38"/>
      <c r="L62" s="120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54" t="s">
        <v>68</v>
      </c>
      <c r="D63" s="38"/>
      <c r="E63" s="38"/>
      <c r="F63" s="38"/>
      <c r="G63" s="38"/>
      <c r="H63" s="38"/>
      <c r="I63" s="119"/>
      <c r="J63" s="79">
        <f>J93</f>
        <v>0</v>
      </c>
      <c r="K63" s="38"/>
      <c r="L63" s="120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254</v>
      </c>
    </row>
    <row r="64" spans="2:12" s="9" customFormat="1" ht="24.95" customHeight="1">
      <c r="B64" s="155"/>
      <c r="C64" s="156"/>
      <c r="D64" s="157" t="s">
        <v>255</v>
      </c>
      <c r="E64" s="158"/>
      <c r="F64" s="158"/>
      <c r="G64" s="158"/>
      <c r="H64" s="158"/>
      <c r="I64" s="159"/>
      <c r="J64" s="160">
        <f>J94</f>
        <v>0</v>
      </c>
      <c r="K64" s="156"/>
      <c r="L64" s="161"/>
    </row>
    <row r="65" spans="2:12" s="10" customFormat="1" ht="19.9" customHeight="1">
      <c r="B65" s="162"/>
      <c r="C65" s="98"/>
      <c r="D65" s="163" t="s">
        <v>256</v>
      </c>
      <c r="E65" s="164"/>
      <c r="F65" s="164"/>
      <c r="G65" s="164"/>
      <c r="H65" s="164"/>
      <c r="I65" s="165"/>
      <c r="J65" s="166">
        <f>J95</f>
        <v>0</v>
      </c>
      <c r="K65" s="98"/>
      <c r="L65" s="167"/>
    </row>
    <row r="66" spans="2:12" s="10" customFormat="1" ht="19.9" customHeight="1">
      <c r="B66" s="162"/>
      <c r="C66" s="98"/>
      <c r="D66" s="163" t="s">
        <v>257</v>
      </c>
      <c r="E66" s="164"/>
      <c r="F66" s="164"/>
      <c r="G66" s="164"/>
      <c r="H66" s="164"/>
      <c r="I66" s="165"/>
      <c r="J66" s="166">
        <f>J130</f>
        <v>0</v>
      </c>
      <c r="K66" s="98"/>
      <c r="L66" s="167"/>
    </row>
    <row r="67" spans="2:12" s="10" customFormat="1" ht="19.9" customHeight="1">
      <c r="B67" s="162"/>
      <c r="C67" s="98"/>
      <c r="D67" s="163" t="s">
        <v>258</v>
      </c>
      <c r="E67" s="164"/>
      <c r="F67" s="164"/>
      <c r="G67" s="164"/>
      <c r="H67" s="164"/>
      <c r="I67" s="165"/>
      <c r="J67" s="166">
        <f>J150</f>
        <v>0</v>
      </c>
      <c r="K67" s="98"/>
      <c r="L67" s="167"/>
    </row>
    <row r="68" spans="2:12" s="10" customFormat="1" ht="19.9" customHeight="1">
      <c r="B68" s="162"/>
      <c r="C68" s="98"/>
      <c r="D68" s="163" t="s">
        <v>263</v>
      </c>
      <c r="E68" s="164"/>
      <c r="F68" s="164"/>
      <c r="G68" s="164"/>
      <c r="H68" s="164"/>
      <c r="I68" s="165"/>
      <c r="J68" s="166">
        <f>J186</f>
        <v>0</v>
      </c>
      <c r="K68" s="98"/>
      <c r="L68" s="167"/>
    </row>
    <row r="69" spans="2:12" s="9" customFormat="1" ht="24.95" customHeight="1">
      <c r="B69" s="155"/>
      <c r="C69" s="156"/>
      <c r="D69" s="157" t="s">
        <v>264</v>
      </c>
      <c r="E69" s="158"/>
      <c r="F69" s="158"/>
      <c r="G69" s="158"/>
      <c r="H69" s="158"/>
      <c r="I69" s="159"/>
      <c r="J69" s="160">
        <f>J189</f>
        <v>0</v>
      </c>
      <c r="K69" s="156"/>
      <c r="L69" s="161"/>
    </row>
    <row r="70" spans="2:12" s="10" customFormat="1" ht="19.9" customHeight="1">
      <c r="B70" s="162"/>
      <c r="C70" s="98"/>
      <c r="D70" s="163" t="s">
        <v>265</v>
      </c>
      <c r="E70" s="164"/>
      <c r="F70" s="164"/>
      <c r="G70" s="164"/>
      <c r="H70" s="164"/>
      <c r="I70" s="165"/>
      <c r="J70" s="166">
        <f>J190</f>
        <v>0</v>
      </c>
      <c r="K70" s="98"/>
      <c r="L70" s="167"/>
    </row>
    <row r="71" spans="2:12" s="10" customFormat="1" ht="19.9" customHeight="1">
      <c r="B71" s="162"/>
      <c r="C71" s="98"/>
      <c r="D71" s="163" t="s">
        <v>277</v>
      </c>
      <c r="E71" s="164"/>
      <c r="F71" s="164"/>
      <c r="G71" s="164"/>
      <c r="H71" s="164"/>
      <c r="I71" s="165"/>
      <c r="J71" s="166">
        <f>J200</f>
        <v>0</v>
      </c>
      <c r="K71" s="98"/>
      <c r="L71" s="167"/>
    </row>
    <row r="72" spans="1:31" s="2" customFormat="1" ht="21.75" customHeight="1">
      <c r="A72" s="36"/>
      <c r="B72" s="37"/>
      <c r="C72" s="38"/>
      <c r="D72" s="38"/>
      <c r="E72" s="38"/>
      <c r="F72" s="38"/>
      <c r="G72" s="38"/>
      <c r="H72" s="38"/>
      <c r="I72" s="119"/>
      <c r="J72" s="38"/>
      <c r="K72" s="38"/>
      <c r="L72" s="120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49"/>
      <c r="C73" s="50"/>
      <c r="D73" s="50"/>
      <c r="E73" s="50"/>
      <c r="F73" s="50"/>
      <c r="G73" s="50"/>
      <c r="H73" s="50"/>
      <c r="I73" s="146"/>
      <c r="J73" s="50"/>
      <c r="K73" s="50"/>
      <c r="L73" s="120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7" spans="1:31" s="2" customFormat="1" ht="6.95" customHeight="1">
      <c r="A77" s="36"/>
      <c r="B77" s="51"/>
      <c r="C77" s="52"/>
      <c r="D77" s="52"/>
      <c r="E77" s="52"/>
      <c r="F77" s="52"/>
      <c r="G77" s="52"/>
      <c r="H77" s="52"/>
      <c r="I77" s="149"/>
      <c r="J77" s="52"/>
      <c r="K77" s="52"/>
      <c r="L77" s="120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4.95" customHeight="1">
      <c r="A78" s="36"/>
      <c r="B78" s="37"/>
      <c r="C78" s="25" t="s">
        <v>284</v>
      </c>
      <c r="D78" s="38"/>
      <c r="E78" s="38"/>
      <c r="F78" s="38"/>
      <c r="G78" s="38"/>
      <c r="H78" s="38"/>
      <c r="I78" s="119"/>
      <c r="J78" s="38"/>
      <c r="K78" s="38"/>
      <c r="L78" s="120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119"/>
      <c r="J79" s="38"/>
      <c r="K79" s="38"/>
      <c r="L79" s="120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16</v>
      </c>
      <c r="D80" s="38"/>
      <c r="E80" s="38"/>
      <c r="F80" s="38"/>
      <c r="G80" s="38"/>
      <c r="H80" s="38"/>
      <c r="I80" s="119"/>
      <c r="J80" s="38"/>
      <c r="K80" s="38"/>
      <c r="L80" s="120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6.5" customHeight="1">
      <c r="A81" s="36"/>
      <c r="B81" s="37"/>
      <c r="C81" s="38"/>
      <c r="D81" s="38"/>
      <c r="E81" s="420" t="str">
        <f>E7</f>
        <v>Transformace ÚSP pro mládež Kvasiny - Kostelec 3</v>
      </c>
      <c r="F81" s="421"/>
      <c r="G81" s="421"/>
      <c r="H81" s="421"/>
      <c r="I81" s="119"/>
      <c r="J81" s="38"/>
      <c r="K81" s="38"/>
      <c r="L81" s="120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2:12" s="1" customFormat="1" ht="12" customHeight="1">
      <c r="B82" s="23"/>
      <c r="C82" s="31" t="s">
        <v>153</v>
      </c>
      <c r="D82" s="24"/>
      <c r="E82" s="24"/>
      <c r="F82" s="24"/>
      <c r="G82" s="24"/>
      <c r="H82" s="24"/>
      <c r="I82" s="110"/>
      <c r="J82" s="24"/>
      <c r="K82" s="24"/>
      <c r="L82" s="22"/>
    </row>
    <row r="83" spans="1:31" s="2" customFormat="1" ht="16.5" customHeight="1">
      <c r="A83" s="36"/>
      <c r="B83" s="37"/>
      <c r="C83" s="38"/>
      <c r="D83" s="38"/>
      <c r="E83" s="420" t="s">
        <v>4465</v>
      </c>
      <c r="F83" s="423"/>
      <c r="G83" s="423"/>
      <c r="H83" s="423"/>
      <c r="I83" s="119"/>
      <c r="J83" s="38"/>
      <c r="K83" s="38"/>
      <c r="L83" s="120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158</v>
      </c>
      <c r="D84" s="38"/>
      <c r="E84" s="38"/>
      <c r="F84" s="38"/>
      <c r="G84" s="38"/>
      <c r="H84" s="38"/>
      <c r="I84" s="119"/>
      <c r="J84" s="38"/>
      <c r="K84" s="38"/>
      <c r="L84" s="120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372" t="str">
        <f>E11</f>
        <v>SO02 - Oplocení</v>
      </c>
      <c r="F85" s="423"/>
      <c r="G85" s="423"/>
      <c r="H85" s="423"/>
      <c r="I85" s="119"/>
      <c r="J85" s="38"/>
      <c r="K85" s="38"/>
      <c r="L85" s="120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119"/>
      <c r="J86" s="38"/>
      <c r="K86" s="38"/>
      <c r="L86" s="120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1" t="s">
        <v>21</v>
      </c>
      <c r="D87" s="38"/>
      <c r="E87" s="38"/>
      <c r="F87" s="29" t="str">
        <f>F14</f>
        <v>Kostelec nad Orlicí</v>
      </c>
      <c r="G87" s="38"/>
      <c r="H87" s="38"/>
      <c r="I87" s="121" t="s">
        <v>23</v>
      </c>
      <c r="J87" s="61" t="str">
        <f>IF(J14="","",J14)</f>
        <v>17. 3. 2018</v>
      </c>
      <c r="K87" s="38"/>
      <c r="L87" s="120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19"/>
      <c r="J88" s="38"/>
      <c r="K88" s="38"/>
      <c r="L88" s="120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5.2" customHeight="1">
      <c r="A89" s="36"/>
      <c r="B89" s="37"/>
      <c r="C89" s="31" t="s">
        <v>25</v>
      </c>
      <c r="D89" s="38"/>
      <c r="E89" s="38"/>
      <c r="F89" s="29" t="str">
        <f>E17</f>
        <v xml:space="preserve"> </v>
      </c>
      <c r="G89" s="38"/>
      <c r="H89" s="38"/>
      <c r="I89" s="121" t="s">
        <v>31</v>
      </c>
      <c r="J89" s="34" t="str">
        <f>E23</f>
        <v xml:space="preserve"> </v>
      </c>
      <c r="K89" s="38"/>
      <c r="L89" s="120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5.2" customHeight="1">
      <c r="A90" s="36"/>
      <c r="B90" s="37"/>
      <c r="C90" s="31" t="s">
        <v>29</v>
      </c>
      <c r="D90" s="38"/>
      <c r="E90" s="38"/>
      <c r="F90" s="29" t="str">
        <f>IF(E20="","",E20)</f>
        <v>Vyplň údaj</v>
      </c>
      <c r="G90" s="38"/>
      <c r="H90" s="38"/>
      <c r="I90" s="121" t="s">
        <v>33</v>
      </c>
      <c r="J90" s="34" t="str">
        <f>E26</f>
        <v xml:space="preserve"> </v>
      </c>
      <c r="K90" s="38"/>
      <c r="L90" s="120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0.35" customHeight="1">
      <c r="A91" s="36"/>
      <c r="B91" s="37"/>
      <c r="C91" s="38"/>
      <c r="D91" s="38"/>
      <c r="E91" s="38"/>
      <c r="F91" s="38"/>
      <c r="G91" s="38"/>
      <c r="H91" s="38"/>
      <c r="I91" s="119"/>
      <c r="J91" s="38"/>
      <c r="K91" s="38"/>
      <c r="L91" s="120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11" customFormat="1" ht="29.25" customHeight="1">
      <c r="A92" s="168"/>
      <c r="B92" s="169"/>
      <c r="C92" s="170" t="s">
        <v>285</v>
      </c>
      <c r="D92" s="171" t="s">
        <v>55</v>
      </c>
      <c r="E92" s="171" t="s">
        <v>51</v>
      </c>
      <c r="F92" s="171" t="s">
        <v>52</v>
      </c>
      <c r="G92" s="171" t="s">
        <v>286</v>
      </c>
      <c r="H92" s="171" t="s">
        <v>287</v>
      </c>
      <c r="I92" s="172" t="s">
        <v>288</v>
      </c>
      <c r="J92" s="171" t="s">
        <v>253</v>
      </c>
      <c r="K92" s="173" t="s">
        <v>289</v>
      </c>
      <c r="L92" s="174"/>
      <c r="M92" s="70" t="s">
        <v>19</v>
      </c>
      <c r="N92" s="71" t="s">
        <v>40</v>
      </c>
      <c r="O92" s="71" t="s">
        <v>290</v>
      </c>
      <c r="P92" s="71" t="s">
        <v>291</v>
      </c>
      <c r="Q92" s="71" t="s">
        <v>292</v>
      </c>
      <c r="R92" s="71" t="s">
        <v>293</v>
      </c>
      <c r="S92" s="71" t="s">
        <v>294</v>
      </c>
      <c r="T92" s="72" t="s">
        <v>295</v>
      </c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</row>
    <row r="93" spans="1:63" s="2" customFormat="1" ht="22.9" customHeight="1">
      <c r="A93" s="36"/>
      <c r="B93" s="37"/>
      <c r="C93" s="77" t="s">
        <v>296</v>
      </c>
      <c r="D93" s="38"/>
      <c r="E93" s="38"/>
      <c r="F93" s="38"/>
      <c r="G93" s="38"/>
      <c r="H93" s="38"/>
      <c r="I93" s="119"/>
      <c r="J93" s="175">
        <f>BK93</f>
        <v>0</v>
      </c>
      <c r="K93" s="38"/>
      <c r="L93" s="41"/>
      <c r="M93" s="73"/>
      <c r="N93" s="176"/>
      <c r="O93" s="74"/>
      <c r="P93" s="177">
        <f>P94+P189</f>
        <v>0</v>
      </c>
      <c r="Q93" s="74"/>
      <c r="R93" s="177">
        <f>R94+R189</f>
        <v>95.42703379999999</v>
      </c>
      <c r="S93" s="74"/>
      <c r="T93" s="178">
        <f>T94+T189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69</v>
      </c>
      <c r="AU93" s="19" t="s">
        <v>254</v>
      </c>
      <c r="BK93" s="179">
        <f>BK94+BK189</f>
        <v>0</v>
      </c>
    </row>
    <row r="94" spans="2:63" s="12" customFormat="1" ht="25.9" customHeight="1">
      <c r="B94" s="180"/>
      <c r="C94" s="181"/>
      <c r="D94" s="182" t="s">
        <v>69</v>
      </c>
      <c r="E94" s="183" t="s">
        <v>297</v>
      </c>
      <c r="F94" s="183" t="s">
        <v>298</v>
      </c>
      <c r="G94" s="181"/>
      <c r="H94" s="181"/>
      <c r="I94" s="184"/>
      <c r="J94" s="185">
        <f>BK94</f>
        <v>0</v>
      </c>
      <c r="K94" s="181"/>
      <c r="L94" s="186"/>
      <c r="M94" s="187"/>
      <c r="N94" s="188"/>
      <c r="O94" s="188"/>
      <c r="P94" s="189">
        <f>P95+P130+P150+P186</f>
        <v>0</v>
      </c>
      <c r="Q94" s="188"/>
      <c r="R94" s="189">
        <f>R95+R130+R150+R186</f>
        <v>95.2871524</v>
      </c>
      <c r="S94" s="188"/>
      <c r="T94" s="190">
        <f>T95+T130+T150+T186</f>
        <v>0</v>
      </c>
      <c r="AR94" s="191" t="s">
        <v>77</v>
      </c>
      <c r="AT94" s="192" t="s">
        <v>69</v>
      </c>
      <c r="AU94" s="192" t="s">
        <v>70</v>
      </c>
      <c r="AY94" s="191" t="s">
        <v>299</v>
      </c>
      <c r="BK94" s="193">
        <f>BK95+BK130+BK150+BK186</f>
        <v>0</v>
      </c>
    </row>
    <row r="95" spans="2:63" s="12" customFormat="1" ht="22.9" customHeight="1">
      <c r="B95" s="180"/>
      <c r="C95" s="181"/>
      <c r="D95" s="182" t="s">
        <v>69</v>
      </c>
      <c r="E95" s="194" t="s">
        <v>77</v>
      </c>
      <c r="F95" s="194" t="s">
        <v>300</v>
      </c>
      <c r="G95" s="181"/>
      <c r="H95" s="181"/>
      <c r="I95" s="184"/>
      <c r="J95" s="195">
        <f>BK95</f>
        <v>0</v>
      </c>
      <c r="K95" s="181"/>
      <c r="L95" s="186"/>
      <c r="M95" s="187"/>
      <c r="N95" s="188"/>
      <c r="O95" s="188"/>
      <c r="P95" s="189">
        <f>SUM(P96:P129)</f>
        <v>0</v>
      </c>
      <c r="Q95" s="188"/>
      <c r="R95" s="189">
        <f>SUM(R96:R129)</f>
        <v>0</v>
      </c>
      <c r="S95" s="188"/>
      <c r="T95" s="190">
        <f>SUM(T96:T129)</f>
        <v>0</v>
      </c>
      <c r="AR95" s="191" t="s">
        <v>77</v>
      </c>
      <c r="AT95" s="192" t="s">
        <v>69</v>
      </c>
      <c r="AU95" s="192" t="s">
        <v>77</v>
      </c>
      <c r="AY95" s="191" t="s">
        <v>299</v>
      </c>
      <c r="BK95" s="193">
        <f>SUM(BK96:BK129)</f>
        <v>0</v>
      </c>
    </row>
    <row r="96" spans="1:65" s="2" customFormat="1" ht="16.5" customHeight="1">
      <c r="A96" s="36"/>
      <c r="B96" s="37"/>
      <c r="C96" s="196" t="s">
        <v>77</v>
      </c>
      <c r="D96" s="196" t="s">
        <v>301</v>
      </c>
      <c r="E96" s="197" t="s">
        <v>302</v>
      </c>
      <c r="F96" s="198" t="s">
        <v>303</v>
      </c>
      <c r="G96" s="199" t="s">
        <v>304</v>
      </c>
      <c r="H96" s="200">
        <v>24</v>
      </c>
      <c r="I96" s="201"/>
      <c r="J96" s="202">
        <f>ROUND(I96*H96,2)</f>
        <v>0</v>
      </c>
      <c r="K96" s="198" t="s">
        <v>305</v>
      </c>
      <c r="L96" s="41"/>
      <c r="M96" s="203" t="s">
        <v>19</v>
      </c>
      <c r="N96" s="204" t="s">
        <v>41</v>
      </c>
      <c r="O96" s="66"/>
      <c r="P96" s="205">
        <f>O96*H96</f>
        <v>0</v>
      </c>
      <c r="Q96" s="205">
        <v>0</v>
      </c>
      <c r="R96" s="205">
        <f>Q96*H96</f>
        <v>0</v>
      </c>
      <c r="S96" s="205">
        <v>0</v>
      </c>
      <c r="T96" s="206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7" t="s">
        <v>306</v>
      </c>
      <c r="AT96" s="207" t="s">
        <v>301</v>
      </c>
      <c r="AU96" s="207" t="s">
        <v>79</v>
      </c>
      <c r="AY96" s="19" t="s">
        <v>299</v>
      </c>
      <c r="BE96" s="208">
        <f>IF(N96="základní",J96,0)</f>
        <v>0</v>
      </c>
      <c r="BF96" s="208">
        <f>IF(N96="snížená",J96,0)</f>
        <v>0</v>
      </c>
      <c r="BG96" s="208">
        <f>IF(N96="zákl. přenesená",J96,0)</f>
        <v>0</v>
      </c>
      <c r="BH96" s="208">
        <f>IF(N96="sníž. přenesená",J96,0)</f>
        <v>0</v>
      </c>
      <c r="BI96" s="208">
        <f>IF(N96="nulová",J96,0)</f>
        <v>0</v>
      </c>
      <c r="BJ96" s="19" t="s">
        <v>77</v>
      </c>
      <c r="BK96" s="208">
        <f>ROUND(I96*H96,2)</f>
        <v>0</v>
      </c>
      <c r="BL96" s="19" t="s">
        <v>306</v>
      </c>
      <c r="BM96" s="207" t="s">
        <v>4517</v>
      </c>
    </row>
    <row r="97" spans="1:47" s="2" customFormat="1" ht="11.25">
      <c r="A97" s="36"/>
      <c r="B97" s="37"/>
      <c r="C97" s="38"/>
      <c r="D97" s="209" t="s">
        <v>308</v>
      </c>
      <c r="E97" s="38"/>
      <c r="F97" s="210" t="s">
        <v>309</v>
      </c>
      <c r="G97" s="38"/>
      <c r="H97" s="38"/>
      <c r="I97" s="119"/>
      <c r="J97" s="38"/>
      <c r="K97" s="38"/>
      <c r="L97" s="41"/>
      <c r="M97" s="211"/>
      <c r="N97" s="212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308</v>
      </c>
      <c r="AU97" s="19" t="s">
        <v>79</v>
      </c>
    </row>
    <row r="98" spans="2:51" s="13" customFormat="1" ht="11.25">
      <c r="B98" s="213"/>
      <c r="C98" s="214"/>
      <c r="D98" s="209" t="s">
        <v>310</v>
      </c>
      <c r="E98" s="215" t="s">
        <v>19</v>
      </c>
      <c r="F98" s="216" t="s">
        <v>4518</v>
      </c>
      <c r="G98" s="214"/>
      <c r="H98" s="215" t="s">
        <v>19</v>
      </c>
      <c r="I98" s="217"/>
      <c r="J98" s="214"/>
      <c r="K98" s="214"/>
      <c r="L98" s="218"/>
      <c r="M98" s="219"/>
      <c r="N98" s="220"/>
      <c r="O98" s="220"/>
      <c r="P98" s="220"/>
      <c r="Q98" s="220"/>
      <c r="R98" s="220"/>
      <c r="S98" s="220"/>
      <c r="T98" s="221"/>
      <c r="AT98" s="222" t="s">
        <v>310</v>
      </c>
      <c r="AU98" s="222" t="s">
        <v>79</v>
      </c>
      <c r="AV98" s="13" t="s">
        <v>77</v>
      </c>
      <c r="AW98" s="13" t="s">
        <v>32</v>
      </c>
      <c r="AX98" s="13" t="s">
        <v>70</v>
      </c>
      <c r="AY98" s="222" t="s">
        <v>299</v>
      </c>
    </row>
    <row r="99" spans="2:51" s="14" customFormat="1" ht="11.25">
      <c r="B99" s="223"/>
      <c r="C99" s="224"/>
      <c r="D99" s="209" t="s">
        <v>310</v>
      </c>
      <c r="E99" s="225" t="s">
        <v>149</v>
      </c>
      <c r="F99" s="226" t="s">
        <v>4519</v>
      </c>
      <c r="G99" s="224"/>
      <c r="H99" s="227">
        <v>24</v>
      </c>
      <c r="I99" s="228"/>
      <c r="J99" s="224"/>
      <c r="K99" s="224"/>
      <c r="L99" s="229"/>
      <c r="M99" s="230"/>
      <c r="N99" s="231"/>
      <c r="O99" s="231"/>
      <c r="P99" s="231"/>
      <c r="Q99" s="231"/>
      <c r="R99" s="231"/>
      <c r="S99" s="231"/>
      <c r="T99" s="232"/>
      <c r="AT99" s="233" t="s">
        <v>310</v>
      </c>
      <c r="AU99" s="233" t="s">
        <v>79</v>
      </c>
      <c r="AV99" s="14" t="s">
        <v>79</v>
      </c>
      <c r="AW99" s="14" t="s">
        <v>32</v>
      </c>
      <c r="AX99" s="14" t="s">
        <v>77</v>
      </c>
      <c r="AY99" s="233" t="s">
        <v>299</v>
      </c>
    </row>
    <row r="100" spans="1:65" s="2" customFormat="1" ht="16.5" customHeight="1">
      <c r="A100" s="36"/>
      <c r="B100" s="37"/>
      <c r="C100" s="196" t="s">
        <v>79</v>
      </c>
      <c r="D100" s="196" t="s">
        <v>301</v>
      </c>
      <c r="E100" s="197" t="s">
        <v>321</v>
      </c>
      <c r="F100" s="198" t="s">
        <v>322</v>
      </c>
      <c r="G100" s="199" t="s">
        <v>316</v>
      </c>
      <c r="H100" s="200">
        <v>23.012</v>
      </c>
      <c r="I100" s="201"/>
      <c r="J100" s="202">
        <f>ROUND(I100*H100,2)</f>
        <v>0</v>
      </c>
      <c r="K100" s="198" t="s">
        <v>305</v>
      </c>
      <c r="L100" s="41"/>
      <c r="M100" s="203" t="s">
        <v>19</v>
      </c>
      <c r="N100" s="204" t="s">
        <v>41</v>
      </c>
      <c r="O100" s="66"/>
      <c r="P100" s="205">
        <f>O100*H100</f>
        <v>0</v>
      </c>
      <c r="Q100" s="205">
        <v>0</v>
      </c>
      <c r="R100" s="205">
        <f>Q100*H100</f>
        <v>0</v>
      </c>
      <c r="S100" s="205">
        <v>0</v>
      </c>
      <c r="T100" s="206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7" t="s">
        <v>306</v>
      </c>
      <c r="AT100" s="207" t="s">
        <v>301</v>
      </c>
      <c r="AU100" s="207" t="s">
        <v>79</v>
      </c>
      <c r="AY100" s="19" t="s">
        <v>299</v>
      </c>
      <c r="BE100" s="208">
        <f>IF(N100="základní",J100,0)</f>
        <v>0</v>
      </c>
      <c r="BF100" s="208">
        <f>IF(N100="snížená",J100,0)</f>
        <v>0</v>
      </c>
      <c r="BG100" s="208">
        <f>IF(N100="zákl. přenesená",J100,0)</f>
        <v>0</v>
      </c>
      <c r="BH100" s="208">
        <f>IF(N100="sníž. přenesená",J100,0)</f>
        <v>0</v>
      </c>
      <c r="BI100" s="208">
        <f>IF(N100="nulová",J100,0)</f>
        <v>0</v>
      </c>
      <c r="BJ100" s="19" t="s">
        <v>77</v>
      </c>
      <c r="BK100" s="208">
        <f>ROUND(I100*H100,2)</f>
        <v>0</v>
      </c>
      <c r="BL100" s="19" t="s">
        <v>306</v>
      </c>
      <c r="BM100" s="207" t="s">
        <v>4520</v>
      </c>
    </row>
    <row r="101" spans="1:47" s="2" customFormat="1" ht="19.5">
      <c r="A101" s="36"/>
      <c r="B101" s="37"/>
      <c r="C101" s="38"/>
      <c r="D101" s="209" t="s">
        <v>308</v>
      </c>
      <c r="E101" s="38"/>
      <c r="F101" s="210" t="s">
        <v>324</v>
      </c>
      <c r="G101" s="38"/>
      <c r="H101" s="38"/>
      <c r="I101" s="119"/>
      <c r="J101" s="38"/>
      <c r="K101" s="38"/>
      <c r="L101" s="41"/>
      <c r="M101" s="211"/>
      <c r="N101" s="212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308</v>
      </c>
      <c r="AU101" s="19" t="s">
        <v>79</v>
      </c>
    </row>
    <row r="102" spans="2:51" s="13" customFormat="1" ht="11.25">
      <c r="B102" s="213"/>
      <c r="C102" s="214"/>
      <c r="D102" s="209" t="s">
        <v>310</v>
      </c>
      <c r="E102" s="215" t="s">
        <v>19</v>
      </c>
      <c r="F102" s="216" t="s">
        <v>4518</v>
      </c>
      <c r="G102" s="214"/>
      <c r="H102" s="215" t="s">
        <v>19</v>
      </c>
      <c r="I102" s="217"/>
      <c r="J102" s="214"/>
      <c r="K102" s="214"/>
      <c r="L102" s="218"/>
      <c r="M102" s="219"/>
      <c r="N102" s="220"/>
      <c r="O102" s="220"/>
      <c r="P102" s="220"/>
      <c r="Q102" s="220"/>
      <c r="R102" s="220"/>
      <c r="S102" s="220"/>
      <c r="T102" s="221"/>
      <c r="AT102" s="222" t="s">
        <v>310</v>
      </c>
      <c r="AU102" s="222" t="s">
        <v>79</v>
      </c>
      <c r="AV102" s="13" t="s">
        <v>77</v>
      </c>
      <c r="AW102" s="13" t="s">
        <v>32</v>
      </c>
      <c r="AX102" s="13" t="s">
        <v>70</v>
      </c>
      <c r="AY102" s="222" t="s">
        <v>299</v>
      </c>
    </row>
    <row r="103" spans="2:51" s="14" customFormat="1" ht="11.25">
      <c r="B103" s="223"/>
      <c r="C103" s="224"/>
      <c r="D103" s="209" t="s">
        <v>310</v>
      </c>
      <c r="E103" s="225" t="s">
        <v>19</v>
      </c>
      <c r="F103" s="226" t="s">
        <v>4521</v>
      </c>
      <c r="G103" s="224"/>
      <c r="H103" s="227">
        <v>23.012</v>
      </c>
      <c r="I103" s="228"/>
      <c r="J103" s="224"/>
      <c r="K103" s="224"/>
      <c r="L103" s="229"/>
      <c r="M103" s="230"/>
      <c r="N103" s="231"/>
      <c r="O103" s="231"/>
      <c r="P103" s="231"/>
      <c r="Q103" s="231"/>
      <c r="R103" s="231"/>
      <c r="S103" s="231"/>
      <c r="T103" s="232"/>
      <c r="AT103" s="233" t="s">
        <v>310</v>
      </c>
      <c r="AU103" s="233" t="s">
        <v>79</v>
      </c>
      <c r="AV103" s="14" t="s">
        <v>79</v>
      </c>
      <c r="AW103" s="14" t="s">
        <v>32</v>
      </c>
      <c r="AX103" s="14" t="s">
        <v>70</v>
      </c>
      <c r="AY103" s="233" t="s">
        <v>299</v>
      </c>
    </row>
    <row r="104" spans="2:51" s="15" customFormat="1" ht="11.25">
      <c r="B104" s="234"/>
      <c r="C104" s="235"/>
      <c r="D104" s="209" t="s">
        <v>310</v>
      </c>
      <c r="E104" s="236" t="s">
        <v>151</v>
      </c>
      <c r="F104" s="237" t="s">
        <v>313</v>
      </c>
      <c r="G104" s="235"/>
      <c r="H104" s="238">
        <v>23.012</v>
      </c>
      <c r="I104" s="239"/>
      <c r="J104" s="235"/>
      <c r="K104" s="235"/>
      <c r="L104" s="240"/>
      <c r="M104" s="241"/>
      <c r="N104" s="242"/>
      <c r="O104" s="242"/>
      <c r="P104" s="242"/>
      <c r="Q104" s="242"/>
      <c r="R104" s="242"/>
      <c r="S104" s="242"/>
      <c r="T104" s="243"/>
      <c r="AT104" s="244" t="s">
        <v>310</v>
      </c>
      <c r="AU104" s="244" t="s">
        <v>79</v>
      </c>
      <c r="AV104" s="15" t="s">
        <v>306</v>
      </c>
      <c r="AW104" s="15" t="s">
        <v>32</v>
      </c>
      <c r="AX104" s="15" t="s">
        <v>77</v>
      </c>
      <c r="AY104" s="244" t="s">
        <v>299</v>
      </c>
    </row>
    <row r="105" spans="1:65" s="2" customFormat="1" ht="16.5" customHeight="1">
      <c r="A105" s="36"/>
      <c r="B105" s="37"/>
      <c r="C105" s="196" t="s">
        <v>87</v>
      </c>
      <c r="D105" s="196" t="s">
        <v>301</v>
      </c>
      <c r="E105" s="197" t="s">
        <v>342</v>
      </c>
      <c r="F105" s="198" t="s">
        <v>343</v>
      </c>
      <c r="G105" s="199" t="s">
        <v>316</v>
      </c>
      <c r="H105" s="200">
        <v>10</v>
      </c>
      <c r="I105" s="201"/>
      <c r="J105" s="202">
        <f>ROUND(I105*H105,2)</f>
        <v>0</v>
      </c>
      <c r="K105" s="198" t="s">
        <v>305</v>
      </c>
      <c r="L105" s="41"/>
      <c r="M105" s="203" t="s">
        <v>19</v>
      </c>
      <c r="N105" s="204" t="s">
        <v>41</v>
      </c>
      <c r="O105" s="66"/>
      <c r="P105" s="205">
        <f>O105*H105</f>
        <v>0</v>
      </c>
      <c r="Q105" s="205">
        <v>0</v>
      </c>
      <c r="R105" s="205">
        <f>Q105*H105</f>
        <v>0</v>
      </c>
      <c r="S105" s="205">
        <v>0</v>
      </c>
      <c r="T105" s="206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7" t="s">
        <v>306</v>
      </c>
      <c r="AT105" s="207" t="s">
        <v>301</v>
      </c>
      <c r="AU105" s="207" t="s">
        <v>79</v>
      </c>
      <c r="AY105" s="19" t="s">
        <v>299</v>
      </c>
      <c r="BE105" s="208">
        <f>IF(N105="základní",J105,0)</f>
        <v>0</v>
      </c>
      <c r="BF105" s="208">
        <f>IF(N105="snížená",J105,0)</f>
        <v>0</v>
      </c>
      <c r="BG105" s="208">
        <f>IF(N105="zákl. přenesená",J105,0)</f>
        <v>0</v>
      </c>
      <c r="BH105" s="208">
        <f>IF(N105="sníž. přenesená",J105,0)</f>
        <v>0</v>
      </c>
      <c r="BI105" s="208">
        <f>IF(N105="nulová",J105,0)</f>
        <v>0</v>
      </c>
      <c r="BJ105" s="19" t="s">
        <v>77</v>
      </c>
      <c r="BK105" s="208">
        <f>ROUND(I105*H105,2)</f>
        <v>0</v>
      </c>
      <c r="BL105" s="19" t="s">
        <v>306</v>
      </c>
      <c r="BM105" s="207" t="s">
        <v>4522</v>
      </c>
    </row>
    <row r="106" spans="1:47" s="2" customFormat="1" ht="19.5">
      <c r="A106" s="36"/>
      <c r="B106" s="37"/>
      <c r="C106" s="38"/>
      <c r="D106" s="209" t="s">
        <v>308</v>
      </c>
      <c r="E106" s="38"/>
      <c r="F106" s="210" t="s">
        <v>345</v>
      </c>
      <c r="G106" s="38"/>
      <c r="H106" s="38"/>
      <c r="I106" s="119"/>
      <c r="J106" s="38"/>
      <c r="K106" s="38"/>
      <c r="L106" s="41"/>
      <c r="M106" s="211"/>
      <c r="N106" s="212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308</v>
      </c>
      <c r="AU106" s="19" t="s">
        <v>79</v>
      </c>
    </row>
    <row r="107" spans="2:51" s="14" customFormat="1" ht="11.25">
      <c r="B107" s="223"/>
      <c r="C107" s="224"/>
      <c r="D107" s="209" t="s">
        <v>310</v>
      </c>
      <c r="E107" s="225" t="s">
        <v>19</v>
      </c>
      <c r="F107" s="226" t="s">
        <v>4523</v>
      </c>
      <c r="G107" s="224"/>
      <c r="H107" s="227">
        <v>10</v>
      </c>
      <c r="I107" s="228"/>
      <c r="J107" s="224"/>
      <c r="K107" s="224"/>
      <c r="L107" s="229"/>
      <c r="M107" s="230"/>
      <c r="N107" s="231"/>
      <c r="O107" s="231"/>
      <c r="P107" s="231"/>
      <c r="Q107" s="231"/>
      <c r="R107" s="231"/>
      <c r="S107" s="231"/>
      <c r="T107" s="232"/>
      <c r="AT107" s="233" t="s">
        <v>310</v>
      </c>
      <c r="AU107" s="233" t="s">
        <v>79</v>
      </c>
      <c r="AV107" s="14" t="s">
        <v>79</v>
      </c>
      <c r="AW107" s="14" t="s">
        <v>32</v>
      </c>
      <c r="AX107" s="14" t="s">
        <v>70</v>
      </c>
      <c r="AY107" s="233" t="s">
        <v>299</v>
      </c>
    </row>
    <row r="108" spans="2:51" s="15" customFormat="1" ht="11.25">
      <c r="B108" s="234"/>
      <c r="C108" s="235"/>
      <c r="D108" s="209" t="s">
        <v>310</v>
      </c>
      <c r="E108" s="236" t="s">
        <v>19</v>
      </c>
      <c r="F108" s="237" t="s">
        <v>313</v>
      </c>
      <c r="G108" s="235"/>
      <c r="H108" s="238">
        <v>10</v>
      </c>
      <c r="I108" s="239"/>
      <c r="J108" s="235"/>
      <c r="K108" s="235"/>
      <c r="L108" s="240"/>
      <c r="M108" s="241"/>
      <c r="N108" s="242"/>
      <c r="O108" s="242"/>
      <c r="P108" s="242"/>
      <c r="Q108" s="242"/>
      <c r="R108" s="242"/>
      <c r="S108" s="242"/>
      <c r="T108" s="243"/>
      <c r="AT108" s="244" t="s">
        <v>310</v>
      </c>
      <c r="AU108" s="244" t="s">
        <v>79</v>
      </c>
      <c r="AV108" s="15" t="s">
        <v>306</v>
      </c>
      <c r="AW108" s="15" t="s">
        <v>32</v>
      </c>
      <c r="AX108" s="15" t="s">
        <v>77</v>
      </c>
      <c r="AY108" s="244" t="s">
        <v>299</v>
      </c>
    </row>
    <row r="109" spans="1:65" s="2" customFormat="1" ht="16.5" customHeight="1">
      <c r="A109" s="36"/>
      <c r="B109" s="37"/>
      <c r="C109" s="196" t="s">
        <v>306</v>
      </c>
      <c r="D109" s="196" t="s">
        <v>301</v>
      </c>
      <c r="E109" s="197" t="s">
        <v>350</v>
      </c>
      <c r="F109" s="198" t="s">
        <v>351</v>
      </c>
      <c r="G109" s="199" t="s">
        <v>316</v>
      </c>
      <c r="H109" s="200">
        <v>13.012</v>
      </c>
      <c r="I109" s="201"/>
      <c r="J109" s="202">
        <f>ROUND(I109*H109,2)</f>
        <v>0</v>
      </c>
      <c r="K109" s="198" t="s">
        <v>305</v>
      </c>
      <c r="L109" s="41"/>
      <c r="M109" s="203" t="s">
        <v>19</v>
      </c>
      <c r="N109" s="204" t="s">
        <v>41</v>
      </c>
      <c r="O109" s="66"/>
      <c r="P109" s="205">
        <f>O109*H109</f>
        <v>0</v>
      </c>
      <c r="Q109" s="205">
        <v>0</v>
      </c>
      <c r="R109" s="205">
        <f>Q109*H109</f>
        <v>0</v>
      </c>
      <c r="S109" s="205">
        <v>0</v>
      </c>
      <c r="T109" s="206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7" t="s">
        <v>306</v>
      </c>
      <c r="AT109" s="207" t="s">
        <v>301</v>
      </c>
      <c r="AU109" s="207" t="s">
        <v>79</v>
      </c>
      <c r="AY109" s="19" t="s">
        <v>299</v>
      </c>
      <c r="BE109" s="208">
        <f>IF(N109="základní",J109,0)</f>
        <v>0</v>
      </c>
      <c r="BF109" s="208">
        <f>IF(N109="snížená",J109,0)</f>
        <v>0</v>
      </c>
      <c r="BG109" s="208">
        <f>IF(N109="zákl. přenesená",J109,0)</f>
        <v>0</v>
      </c>
      <c r="BH109" s="208">
        <f>IF(N109="sníž. přenesená",J109,0)</f>
        <v>0</v>
      </c>
      <c r="BI109" s="208">
        <f>IF(N109="nulová",J109,0)</f>
        <v>0</v>
      </c>
      <c r="BJ109" s="19" t="s">
        <v>77</v>
      </c>
      <c r="BK109" s="208">
        <f>ROUND(I109*H109,2)</f>
        <v>0</v>
      </c>
      <c r="BL109" s="19" t="s">
        <v>306</v>
      </c>
      <c r="BM109" s="207" t="s">
        <v>4524</v>
      </c>
    </row>
    <row r="110" spans="1:47" s="2" customFormat="1" ht="19.5">
      <c r="A110" s="36"/>
      <c r="B110" s="37"/>
      <c r="C110" s="38"/>
      <c r="D110" s="209" t="s">
        <v>308</v>
      </c>
      <c r="E110" s="38"/>
      <c r="F110" s="210" t="s">
        <v>353</v>
      </c>
      <c r="G110" s="38"/>
      <c r="H110" s="38"/>
      <c r="I110" s="119"/>
      <c r="J110" s="38"/>
      <c r="K110" s="38"/>
      <c r="L110" s="41"/>
      <c r="M110" s="211"/>
      <c r="N110" s="212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308</v>
      </c>
      <c r="AU110" s="19" t="s">
        <v>79</v>
      </c>
    </row>
    <row r="111" spans="2:51" s="14" customFormat="1" ht="11.25">
      <c r="B111" s="223"/>
      <c r="C111" s="224"/>
      <c r="D111" s="209" t="s">
        <v>310</v>
      </c>
      <c r="E111" s="225" t="s">
        <v>156</v>
      </c>
      <c r="F111" s="226" t="s">
        <v>4525</v>
      </c>
      <c r="G111" s="224"/>
      <c r="H111" s="227">
        <v>13.012</v>
      </c>
      <c r="I111" s="228"/>
      <c r="J111" s="224"/>
      <c r="K111" s="224"/>
      <c r="L111" s="229"/>
      <c r="M111" s="230"/>
      <c r="N111" s="231"/>
      <c r="O111" s="231"/>
      <c r="P111" s="231"/>
      <c r="Q111" s="231"/>
      <c r="R111" s="231"/>
      <c r="S111" s="231"/>
      <c r="T111" s="232"/>
      <c r="AT111" s="233" t="s">
        <v>310</v>
      </c>
      <c r="AU111" s="233" t="s">
        <v>79</v>
      </c>
      <c r="AV111" s="14" t="s">
        <v>79</v>
      </c>
      <c r="AW111" s="14" t="s">
        <v>32</v>
      </c>
      <c r="AX111" s="14" t="s">
        <v>77</v>
      </c>
      <c r="AY111" s="233" t="s">
        <v>299</v>
      </c>
    </row>
    <row r="112" spans="1:65" s="2" customFormat="1" ht="21.75" customHeight="1">
      <c r="A112" s="36"/>
      <c r="B112" s="37"/>
      <c r="C112" s="196" t="s">
        <v>341</v>
      </c>
      <c r="D112" s="196" t="s">
        <v>301</v>
      </c>
      <c r="E112" s="197" t="s">
        <v>356</v>
      </c>
      <c r="F112" s="198" t="s">
        <v>357</v>
      </c>
      <c r="G112" s="199" t="s">
        <v>316</v>
      </c>
      <c r="H112" s="200">
        <v>13.012</v>
      </c>
      <c r="I112" s="201"/>
      <c r="J112" s="202">
        <f>ROUND(I112*H112,2)</f>
        <v>0</v>
      </c>
      <c r="K112" s="198" t="s">
        <v>305</v>
      </c>
      <c r="L112" s="41"/>
      <c r="M112" s="203" t="s">
        <v>19</v>
      </c>
      <c r="N112" s="204" t="s">
        <v>41</v>
      </c>
      <c r="O112" s="66"/>
      <c r="P112" s="205">
        <f>O112*H112</f>
        <v>0</v>
      </c>
      <c r="Q112" s="205">
        <v>0</v>
      </c>
      <c r="R112" s="205">
        <f>Q112*H112</f>
        <v>0</v>
      </c>
      <c r="S112" s="205">
        <v>0</v>
      </c>
      <c r="T112" s="206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7" t="s">
        <v>306</v>
      </c>
      <c r="AT112" s="207" t="s">
        <v>301</v>
      </c>
      <c r="AU112" s="207" t="s">
        <v>79</v>
      </c>
      <c r="AY112" s="19" t="s">
        <v>299</v>
      </c>
      <c r="BE112" s="208">
        <f>IF(N112="základní",J112,0)</f>
        <v>0</v>
      </c>
      <c r="BF112" s="208">
        <f>IF(N112="snížená",J112,0)</f>
        <v>0</v>
      </c>
      <c r="BG112" s="208">
        <f>IF(N112="zákl. přenesená",J112,0)</f>
        <v>0</v>
      </c>
      <c r="BH112" s="208">
        <f>IF(N112="sníž. přenesená",J112,0)</f>
        <v>0</v>
      </c>
      <c r="BI112" s="208">
        <f>IF(N112="nulová",J112,0)</f>
        <v>0</v>
      </c>
      <c r="BJ112" s="19" t="s">
        <v>77</v>
      </c>
      <c r="BK112" s="208">
        <f>ROUND(I112*H112,2)</f>
        <v>0</v>
      </c>
      <c r="BL112" s="19" t="s">
        <v>306</v>
      </c>
      <c r="BM112" s="207" t="s">
        <v>4526</v>
      </c>
    </row>
    <row r="113" spans="1:47" s="2" customFormat="1" ht="19.5">
      <c r="A113" s="36"/>
      <c r="B113" s="37"/>
      <c r="C113" s="38"/>
      <c r="D113" s="209" t="s">
        <v>308</v>
      </c>
      <c r="E113" s="38"/>
      <c r="F113" s="210" t="s">
        <v>359</v>
      </c>
      <c r="G113" s="38"/>
      <c r="H113" s="38"/>
      <c r="I113" s="119"/>
      <c r="J113" s="38"/>
      <c r="K113" s="38"/>
      <c r="L113" s="41"/>
      <c r="M113" s="211"/>
      <c r="N113" s="212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308</v>
      </c>
      <c r="AU113" s="19" t="s">
        <v>79</v>
      </c>
    </row>
    <row r="114" spans="2:51" s="14" customFormat="1" ht="11.25">
      <c r="B114" s="223"/>
      <c r="C114" s="224"/>
      <c r="D114" s="209" t="s">
        <v>310</v>
      </c>
      <c r="E114" s="225" t="s">
        <v>19</v>
      </c>
      <c r="F114" s="226" t="s">
        <v>156</v>
      </c>
      <c r="G114" s="224"/>
      <c r="H114" s="227">
        <v>13.012</v>
      </c>
      <c r="I114" s="228"/>
      <c r="J114" s="224"/>
      <c r="K114" s="224"/>
      <c r="L114" s="229"/>
      <c r="M114" s="230"/>
      <c r="N114" s="231"/>
      <c r="O114" s="231"/>
      <c r="P114" s="231"/>
      <c r="Q114" s="231"/>
      <c r="R114" s="231"/>
      <c r="S114" s="231"/>
      <c r="T114" s="232"/>
      <c r="AT114" s="233" t="s">
        <v>310</v>
      </c>
      <c r="AU114" s="233" t="s">
        <v>79</v>
      </c>
      <c r="AV114" s="14" t="s">
        <v>79</v>
      </c>
      <c r="AW114" s="14" t="s">
        <v>32</v>
      </c>
      <c r="AX114" s="14" t="s">
        <v>77</v>
      </c>
      <c r="AY114" s="233" t="s">
        <v>299</v>
      </c>
    </row>
    <row r="115" spans="1:65" s="2" customFormat="1" ht="16.5" customHeight="1">
      <c r="A115" s="36"/>
      <c r="B115" s="37"/>
      <c r="C115" s="196" t="s">
        <v>349</v>
      </c>
      <c r="D115" s="196" t="s">
        <v>301</v>
      </c>
      <c r="E115" s="197" t="s">
        <v>4527</v>
      </c>
      <c r="F115" s="198" t="s">
        <v>4528</v>
      </c>
      <c r="G115" s="199" t="s">
        <v>316</v>
      </c>
      <c r="H115" s="200">
        <v>10</v>
      </c>
      <c r="I115" s="201"/>
      <c r="J115" s="202">
        <f>ROUND(I115*H115,2)</f>
        <v>0</v>
      </c>
      <c r="K115" s="198" t="s">
        <v>305</v>
      </c>
      <c r="L115" s="41"/>
      <c r="M115" s="203" t="s">
        <v>19</v>
      </c>
      <c r="N115" s="204" t="s">
        <v>41</v>
      </c>
      <c r="O115" s="66"/>
      <c r="P115" s="205">
        <f>O115*H115</f>
        <v>0</v>
      </c>
      <c r="Q115" s="205">
        <v>0</v>
      </c>
      <c r="R115" s="205">
        <f>Q115*H115</f>
        <v>0</v>
      </c>
      <c r="S115" s="205">
        <v>0</v>
      </c>
      <c r="T115" s="206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7" t="s">
        <v>306</v>
      </c>
      <c r="AT115" s="207" t="s">
        <v>301</v>
      </c>
      <c r="AU115" s="207" t="s">
        <v>79</v>
      </c>
      <c r="AY115" s="19" t="s">
        <v>299</v>
      </c>
      <c r="BE115" s="208">
        <f>IF(N115="základní",J115,0)</f>
        <v>0</v>
      </c>
      <c r="BF115" s="208">
        <f>IF(N115="snížená",J115,0)</f>
        <v>0</v>
      </c>
      <c r="BG115" s="208">
        <f>IF(N115="zákl. přenesená",J115,0)</f>
        <v>0</v>
      </c>
      <c r="BH115" s="208">
        <f>IF(N115="sníž. přenesená",J115,0)</f>
        <v>0</v>
      </c>
      <c r="BI115" s="208">
        <f>IF(N115="nulová",J115,0)</f>
        <v>0</v>
      </c>
      <c r="BJ115" s="19" t="s">
        <v>77</v>
      </c>
      <c r="BK115" s="208">
        <f>ROUND(I115*H115,2)</f>
        <v>0</v>
      </c>
      <c r="BL115" s="19" t="s">
        <v>306</v>
      </c>
      <c r="BM115" s="207" t="s">
        <v>4529</v>
      </c>
    </row>
    <row r="116" spans="1:47" s="2" customFormat="1" ht="11.25">
      <c r="A116" s="36"/>
      <c r="B116" s="37"/>
      <c r="C116" s="38"/>
      <c r="D116" s="209" t="s">
        <v>308</v>
      </c>
      <c r="E116" s="38"/>
      <c r="F116" s="210" t="s">
        <v>4530</v>
      </c>
      <c r="G116" s="38"/>
      <c r="H116" s="38"/>
      <c r="I116" s="119"/>
      <c r="J116" s="38"/>
      <c r="K116" s="38"/>
      <c r="L116" s="41"/>
      <c r="M116" s="211"/>
      <c r="N116" s="212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308</v>
      </c>
      <c r="AU116" s="19" t="s">
        <v>79</v>
      </c>
    </row>
    <row r="117" spans="2:51" s="14" customFormat="1" ht="11.25">
      <c r="B117" s="223"/>
      <c r="C117" s="224"/>
      <c r="D117" s="209" t="s">
        <v>310</v>
      </c>
      <c r="E117" s="225" t="s">
        <v>19</v>
      </c>
      <c r="F117" s="226" t="s">
        <v>347</v>
      </c>
      <c r="G117" s="224"/>
      <c r="H117" s="227">
        <v>10</v>
      </c>
      <c r="I117" s="228"/>
      <c r="J117" s="224"/>
      <c r="K117" s="224"/>
      <c r="L117" s="229"/>
      <c r="M117" s="230"/>
      <c r="N117" s="231"/>
      <c r="O117" s="231"/>
      <c r="P117" s="231"/>
      <c r="Q117" s="231"/>
      <c r="R117" s="231"/>
      <c r="S117" s="231"/>
      <c r="T117" s="232"/>
      <c r="AT117" s="233" t="s">
        <v>310</v>
      </c>
      <c r="AU117" s="233" t="s">
        <v>79</v>
      </c>
      <c r="AV117" s="14" t="s">
        <v>79</v>
      </c>
      <c r="AW117" s="14" t="s">
        <v>32</v>
      </c>
      <c r="AX117" s="14" t="s">
        <v>77</v>
      </c>
      <c r="AY117" s="233" t="s">
        <v>299</v>
      </c>
    </row>
    <row r="118" spans="1:65" s="2" customFormat="1" ht="16.5" customHeight="1">
      <c r="A118" s="36"/>
      <c r="B118" s="37"/>
      <c r="C118" s="196" t="s">
        <v>355</v>
      </c>
      <c r="D118" s="196" t="s">
        <v>301</v>
      </c>
      <c r="E118" s="197" t="s">
        <v>4075</v>
      </c>
      <c r="F118" s="198" t="s">
        <v>4076</v>
      </c>
      <c r="G118" s="199" t="s">
        <v>316</v>
      </c>
      <c r="H118" s="200">
        <v>13.012</v>
      </c>
      <c r="I118" s="201"/>
      <c r="J118" s="202">
        <f>ROUND(I118*H118,2)</f>
        <v>0</v>
      </c>
      <c r="K118" s="198" t="s">
        <v>305</v>
      </c>
      <c r="L118" s="41"/>
      <c r="M118" s="203" t="s">
        <v>19</v>
      </c>
      <c r="N118" s="204" t="s">
        <v>41</v>
      </c>
      <c r="O118" s="66"/>
      <c r="P118" s="205">
        <f>O118*H118</f>
        <v>0</v>
      </c>
      <c r="Q118" s="205">
        <v>0</v>
      </c>
      <c r="R118" s="205">
        <f>Q118*H118</f>
        <v>0</v>
      </c>
      <c r="S118" s="205">
        <v>0</v>
      </c>
      <c r="T118" s="206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7" t="s">
        <v>306</v>
      </c>
      <c r="AT118" s="207" t="s">
        <v>301</v>
      </c>
      <c r="AU118" s="207" t="s">
        <v>79</v>
      </c>
      <c r="AY118" s="19" t="s">
        <v>299</v>
      </c>
      <c r="BE118" s="208">
        <f>IF(N118="základní",J118,0)</f>
        <v>0</v>
      </c>
      <c r="BF118" s="208">
        <f>IF(N118="snížená",J118,0)</f>
        <v>0</v>
      </c>
      <c r="BG118" s="208">
        <f>IF(N118="zákl. přenesená",J118,0)</f>
        <v>0</v>
      </c>
      <c r="BH118" s="208">
        <f>IF(N118="sníž. přenesená",J118,0)</f>
        <v>0</v>
      </c>
      <c r="BI118" s="208">
        <f>IF(N118="nulová",J118,0)</f>
        <v>0</v>
      </c>
      <c r="BJ118" s="19" t="s">
        <v>77</v>
      </c>
      <c r="BK118" s="208">
        <f>ROUND(I118*H118,2)</f>
        <v>0</v>
      </c>
      <c r="BL118" s="19" t="s">
        <v>306</v>
      </c>
      <c r="BM118" s="207" t="s">
        <v>4531</v>
      </c>
    </row>
    <row r="119" spans="1:47" s="2" customFormat="1" ht="11.25">
      <c r="A119" s="36"/>
      <c r="B119" s="37"/>
      <c r="C119" s="38"/>
      <c r="D119" s="209" t="s">
        <v>308</v>
      </c>
      <c r="E119" s="38"/>
      <c r="F119" s="210" t="s">
        <v>4078</v>
      </c>
      <c r="G119" s="38"/>
      <c r="H119" s="38"/>
      <c r="I119" s="119"/>
      <c r="J119" s="38"/>
      <c r="K119" s="38"/>
      <c r="L119" s="41"/>
      <c r="M119" s="211"/>
      <c r="N119" s="212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308</v>
      </c>
      <c r="AU119" s="19" t="s">
        <v>79</v>
      </c>
    </row>
    <row r="120" spans="2:51" s="14" customFormat="1" ht="11.25">
      <c r="B120" s="223"/>
      <c r="C120" s="224"/>
      <c r="D120" s="209" t="s">
        <v>310</v>
      </c>
      <c r="E120" s="225" t="s">
        <v>19</v>
      </c>
      <c r="F120" s="226" t="s">
        <v>156</v>
      </c>
      <c r="G120" s="224"/>
      <c r="H120" s="227">
        <v>13.012</v>
      </c>
      <c r="I120" s="228"/>
      <c r="J120" s="224"/>
      <c r="K120" s="224"/>
      <c r="L120" s="229"/>
      <c r="M120" s="230"/>
      <c r="N120" s="231"/>
      <c r="O120" s="231"/>
      <c r="P120" s="231"/>
      <c r="Q120" s="231"/>
      <c r="R120" s="231"/>
      <c r="S120" s="231"/>
      <c r="T120" s="232"/>
      <c r="AT120" s="233" t="s">
        <v>310</v>
      </c>
      <c r="AU120" s="233" t="s">
        <v>79</v>
      </c>
      <c r="AV120" s="14" t="s">
        <v>79</v>
      </c>
      <c r="AW120" s="14" t="s">
        <v>32</v>
      </c>
      <c r="AX120" s="14" t="s">
        <v>77</v>
      </c>
      <c r="AY120" s="233" t="s">
        <v>299</v>
      </c>
    </row>
    <row r="121" spans="1:65" s="2" customFormat="1" ht="16.5" customHeight="1">
      <c r="A121" s="36"/>
      <c r="B121" s="37"/>
      <c r="C121" s="196" t="s">
        <v>360</v>
      </c>
      <c r="D121" s="196" t="s">
        <v>301</v>
      </c>
      <c r="E121" s="197" t="s">
        <v>366</v>
      </c>
      <c r="F121" s="198" t="s">
        <v>367</v>
      </c>
      <c r="G121" s="199" t="s">
        <v>368</v>
      </c>
      <c r="H121" s="200">
        <v>23.422</v>
      </c>
      <c r="I121" s="201"/>
      <c r="J121" s="202">
        <f>ROUND(I121*H121,2)</f>
        <v>0</v>
      </c>
      <c r="K121" s="198" t="s">
        <v>305</v>
      </c>
      <c r="L121" s="41"/>
      <c r="M121" s="203" t="s">
        <v>19</v>
      </c>
      <c r="N121" s="204" t="s">
        <v>41</v>
      </c>
      <c r="O121" s="66"/>
      <c r="P121" s="205">
        <f>O121*H121</f>
        <v>0</v>
      </c>
      <c r="Q121" s="205">
        <v>0</v>
      </c>
      <c r="R121" s="205">
        <f>Q121*H121</f>
        <v>0</v>
      </c>
      <c r="S121" s="205">
        <v>0</v>
      </c>
      <c r="T121" s="206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7" t="s">
        <v>306</v>
      </c>
      <c r="AT121" s="207" t="s">
        <v>301</v>
      </c>
      <c r="AU121" s="207" t="s">
        <v>79</v>
      </c>
      <c r="AY121" s="19" t="s">
        <v>299</v>
      </c>
      <c r="BE121" s="208">
        <f>IF(N121="základní",J121,0)</f>
        <v>0</v>
      </c>
      <c r="BF121" s="208">
        <f>IF(N121="snížená",J121,0)</f>
        <v>0</v>
      </c>
      <c r="BG121" s="208">
        <f>IF(N121="zákl. přenesená",J121,0)</f>
        <v>0</v>
      </c>
      <c r="BH121" s="208">
        <f>IF(N121="sníž. přenesená",J121,0)</f>
        <v>0</v>
      </c>
      <c r="BI121" s="208">
        <f>IF(N121="nulová",J121,0)</f>
        <v>0</v>
      </c>
      <c r="BJ121" s="19" t="s">
        <v>77</v>
      </c>
      <c r="BK121" s="208">
        <f>ROUND(I121*H121,2)</f>
        <v>0</v>
      </c>
      <c r="BL121" s="19" t="s">
        <v>306</v>
      </c>
      <c r="BM121" s="207" t="s">
        <v>4532</v>
      </c>
    </row>
    <row r="122" spans="1:47" s="2" customFormat="1" ht="11.25">
      <c r="A122" s="36"/>
      <c r="B122" s="37"/>
      <c r="C122" s="38"/>
      <c r="D122" s="209" t="s">
        <v>308</v>
      </c>
      <c r="E122" s="38"/>
      <c r="F122" s="210" t="s">
        <v>370</v>
      </c>
      <c r="G122" s="38"/>
      <c r="H122" s="38"/>
      <c r="I122" s="119"/>
      <c r="J122" s="38"/>
      <c r="K122" s="38"/>
      <c r="L122" s="41"/>
      <c r="M122" s="211"/>
      <c r="N122" s="212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308</v>
      </c>
      <c r="AU122" s="19" t="s">
        <v>79</v>
      </c>
    </row>
    <row r="123" spans="2:51" s="14" customFormat="1" ht="11.25">
      <c r="B123" s="223"/>
      <c r="C123" s="224"/>
      <c r="D123" s="209" t="s">
        <v>310</v>
      </c>
      <c r="E123" s="225" t="s">
        <v>19</v>
      </c>
      <c r="F123" s="226" t="s">
        <v>371</v>
      </c>
      <c r="G123" s="224"/>
      <c r="H123" s="227">
        <v>23.422</v>
      </c>
      <c r="I123" s="228"/>
      <c r="J123" s="224"/>
      <c r="K123" s="224"/>
      <c r="L123" s="229"/>
      <c r="M123" s="230"/>
      <c r="N123" s="231"/>
      <c r="O123" s="231"/>
      <c r="P123" s="231"/>
      <c r="Q123" s="231"/>
      <c r="R123" s="231"/>
      <c r="S123" s="231"/>
      <c r="T123" s="232"/>
      <c r="AT123" s="233" t="s">
        <v>310</v>
      </c>
      <c r="AU123" s="233" t="s">
        <v>79</v>
      </c>
      <c r="AV123" s="14" t="s">
        <v>79</v>
      </c>
      <c r="AW123" s="14" t="s">
        <v>32</v>
      </c>
      <c r="AX123" s="14" t="s">
        <v>77</v>
      </c>
      <c r="AY123" s="233" t="s">
        <v>299</v>
      </c>
    </row>
    <row r="124" spans="1:65" s="2" customFormat="1" ht="16.5" customHeight="1">
      <c r="A124" s="36"/>
      <c r="B124" s="37"/>
      <c r="C124" s="196" t="s">
        <v>365</v>
      </c>
      <c r="D124" s="196" t="s">
        <v>301</v>
      </c>
      <c r="E124" s="197" t="s">
        <v>372</v>
      </c>
      <c r="F124" s="198" t="s">
        <v>373</v>
      </c>
      <c r="G124" s="199" t="s">
        <v>316</v>
      </c>
      <c r="H124" s="200">
        <v>10</v>
      </c>
      <c r="I124" s="201"/>
      <c r="J124" s="202">
        <f>ROUND(I124*H124,2)</f>
        <v>0</v>
      </c>
      <c r="K124" s="198" t="s">
        <v>305</v>
      </c>
      <c r="L124" s="41"/>
      <c r="M124" s="203" t="s">
        <v>19</v>
      </c>
      <c r="N124" s="204" t="s">
        <v>41</v>
      </c>
      <c r="O124" s="66"/>
      <c r="P124" s="205">
        <f>O124*H124</f>
        <v>0</v>
      </c>
      <c r="Q124" s="205">
        <v>0</v>
      </c>
      <c r="R124" s="205">
        <f>Q124*H124</f>
        <v>0</v>
      </c>
      <c r="S124" s="205">
        <v>0</v>
      </c>
      <c r="T124" s="206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07" t="s">
        <v>306</v>
      </c>
      <c r="AT124" s="207" t="s">
        <v>301</v>
      </c>
      <c r="AU124" s="207" t="s">
        <v>79</v>
      </c>
      <c r="AY124" s="19" t="s">
        <v>299</v>
      </c>
      <c r="BE124" s="208">
        <f>IF(N124="základní",J124,0)</f>
        <v>0</v>
      </c>
      <c r="BF124" s="208">
        <f>IF(N124="snížená",J124,0)</f>
        <v>0</v>
      </c>
      <c r="BG124" s="208">
        <f>IF(N124="zákl. přenesená",J124,0)</f>
        <v>0</v>
      </c>
      <c r="BH124" s="208">
        <f>IF(N124="sníž. přenesená",J124,0)</f>
        <v>0</v>
      </c>
      <c r="BI124" s="208">
        <f>IF(N124="nulová",J124,0)</f>
        <v>0</v>
      </c>
      <c r="BJ124" s="19" t="s">
        <v>77</v>
      </c>
      <c r="BK124" s="208">
        <f>ROUND(I124*H124,2)</f>
        <v>0</v>
      </c>
      <c r="BL124" s="19" t="s">
        <v>306</v>
      </c>
      <c r="BM124" s="207" t="s">
        <v>4533</v>
      </c>
    </row>
    <row r="125" spans="1:47" s="2" customFormat="1" ht="19.5">
      <c r="A125" s="36"/>
      <c r="B125" s="37"/>
      <c r="C125" s="38"/>
      <c r="D125" s="209" t="s">
        <v>308</v>
      </c>
      <c r="E125" s="38"/>
      <c r="F125" s="210" t="s">
        <v>375</v>
      </c>
      <c r="G125" s="38"/>
      <c r="H125" s="38"/>
      <c r="I125" s="119"/>
      <c r="J125" s="38"/>
      <c r="K125" s="38"/>
      <c r="L125" s="41"/>
      <c r="M125" s="211"/>
      <c r="N125" s="212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308</v>
      </c>
      <c r="AU125" s="19" t="s">
        <v>79</v>
      </c>
    </row>
    <row r="126" spans="2:51" s="14" customFormat="1" ht="11.25">
      <c r="B126" s="223"/>
      <c r="C126" s="224"/>
      <c r="D126" s="209" t="s">
        <v>310</v>
      </c>
      <c r="E126" s="225" t="s">
        <v>347</v>
      </c>
      <c r="F126" s="226" t="s">
        <v>212</v>
      </c>
      <c r="G126" s="224"/>
      <c r="H126" s="227">
        <v>10</v>
      </c>
      <c r="I126" s="228"/>
      <c r="J126" s="224"/>
      <c r="K126" s="224"/>
      <c r="L126" s="229"/>
      <c r="M126" s="230"/>
      <c r="N126" s="231"/>
      <c r="O126" s="231"/>
      <c r="P126" s="231"/>
      <c r="Q126" s="231"/>
      <c r="R126" s="231"/>
      <c r="S126" s="231"/>
      <c r="T126" s="232"/>
      <c r="AT126" s="233" t="s">
        <v>310</v>
      </c>
      <c r="AU126" s="233" t="s">
        <v>79</v>
      </c>
      <c r="AV126" s="14" t="s">
        <v>79</v>
      </c>
      <c r="AW126" s="14" t="s">
        <v>32</v>
      </c>
      <c r="AX126" s="14" t="s">
        <v>77</v>
      </c>
      <c r="AY126" s="233" t="s">
        <v>299</v>
      </c>
    </row>
    <row r="127" spans="1:65" s="2" customFormat="1" ht="16.5" customHeight="1">
      <c r="A127" s="36"/>
      <c r="B127" s="37"/>
      <c r="C127" s="196" t="s">
        <v>212</v>
      </c>
      <c r="D127" s="196" t="s">
        <v>301</v>
      </c>
      <c r="E127" s="197" t="s">
        <v>4534</v>
      </c>
      <c r="F127" s="198" t="s">
        <v>4535</v>
      </c>
      <c r="G127" s="199" t="s">
        <v>304</v>
      </c>
      <c r="H127" s="200">
        <v>160</v>
      </c>
      <c r="I127" s="201"/>
      <c r="J127" s="202">
        <f>ROUND(I127*H127,2)</f>
        <v>0</v>
      </c>
      <c r="K127" s="198" t="s">
        <v>305</v>
      </c>
      <c r="L127" s="41"/>
      <c r="M127" s="203" t="s">
        <v>19</v>
      </c>
      <c r="N127" s="204" t="s">
        <v>41</v>
      </c>
      <c r="O127" s="66"/>
      <c r="P127" s="205">
        <f>O127*H127</f>
        <v>0</v>
      </c>
      <c r="Q127" s="205">
        <v>0</v>
      </c>
      <c r="R127" s="205">
        <f>Q127*H127</f>
        <v>0</v>
      </c>
      <c r="S127" s="205">
        <v>0</v>
      </c>
      <c r="T127" s="206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7" t="s">
        <v>306</v>
      </c>
      <c r="AT127" s="207" t="s">
        <v>301</v>
      </c>
      <c r="AU127" s="207" t="s">
        <v>79</v>
      </c>
      <c r="AY127" s="19" t="s">
        <v>299</v>
      </c>
      <c r="BE127" s="208">
        <f>IF(N127="základní",J127,0)</f>
        <v>0</v>
      </c>
      <c r="BF127" s="208">
        <f>IF(N127="snížená",J127,0)</f>
        <v>0</v>
      </c>
      <c r="BG127" s="208">
        <f>IF(N127="zákl. přenesená",J127,0)</f>
        <v>0</v>
      </c>
      <c r="BH127" s="208">
        <f>IF(N127="sníž. přenesená",J127,0)</f>
        <v>0</v>
      </c>
      <c r="BI127" s="208">
        <f>IF(N127="nulová",J127,0)</f>
        <v>0</v>
      </c>
      <c r="BJ127" s="19" t="s">
        <v>77</v>
      </c>
      <c r="BK127" s="208">
        <f>ROUND(I127*H127,2)</f>
        <v>0</v>
      </c>
      <c r="BL127" s="19" t="s">
        <v>306</v>
      </c>
      <c r="BM127" s="207" t="s">
        <v>4536</v>
      </c>
    </row>
    <row r="128" spans="1:47" s="2" customFormat="1" ht="19.5">
      <c r="A128" s="36"/>
      <c r="B128" s="37"/>
      <c r="C128" s="38"/>
      <c r="D128" s="209" t="s">
        <v>308</v>
      </c>
      <c r="E128" s="38"/>
      <c r="F128" s="210" t="s">
        <v>4537</v>
      </c>
      <c r="G128" s="38"/>
      <c r="H128" s="38"/>
      <c r="I128" s="119"/>
      <c r="J128" s="38"/>
      <c r="K128" s="38"/>
      <c r="L128" s="41"/>
      <c r="M128" s="211"/>
      <c r="N128" s="212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308</v>
      </c>
      <c r="AU128" s="19" t="s">
        <v>79</v>
      </c>
    </row>
    <row r="129" spans="2:51" s="14" customFormat="1" ht="11.25">
      <c r="B129" s="223"/>
      <c r="C129" s="224"/>
      <c r="D129" s="209" t="s">
        <v>310</v>
      </c>
      <c r="E129" s="225" t="s">
        <v>19</v>
      </c>
      <c r="F129" s="226" t="s">
        <v>4538</v>
      </c>
      <c r="G129" s="224"/>
      <c r="H129" s="227">
        <v>160</v>
      </c>
      <c r="I129" s="228"/>
      <c r="J129" s="224"/>
      <c r="K129" s="224"/>
      <c r="L129" s="229"/>
      <c r="M129" s="230"/>
      <c r="N129" s="231"/>
      <c r="O129" s="231"/>
      <c r="P129" s="231"/>
      <c r="Q129" s="231"/>
      <c r="R129" s="231"/>
      <c r="S129" s="231"/>
      <c r="T129" s="232"/>
      <c r="AT129" s="233" t="s">
        <v>310</v>
      </c>
      <c r="AU129" s="233" t="s">
        <v>79</v>
      </c>
      <c r="AV129" s="14" t="s">
        <v>79</v>
      </c>
      <c r="AW129" s="14" t="s">
        <v>32</v>
      </c>
      <c r="AX129" s="14" t="s">
        <v>77</v>
      </c>
      <c r="AY129" s="233" t="s">
        <v>299</v>
      </c>
    </row>
    <row r="130" spans="2:63" s="12" customFormat="1" ht="22.9" customHeight="1">
      <c r="B130" s="180"/>
      <c r="C130" s="181"/>
      <c r="D130" s="182" t="s">
        <v>69</v>
      </c>
      <c r="E130" s="194" t="s">
        <v>79</v>
      </c>
      <c r="F130" s="194" t="s">
        <v>377</v>
      </c>
      <c r="G130" s="181"/>
      <c r="H130" s="181"/>
      <c r="I130" s="184"/>
      <c r="J130" s="195">
        <f>BK130</f>
        <v>0</v>
      </c>
      <c r="K130" s="181"/>
      <c r="L130" s="186"/>
      <c r="M130" s="187"/>
      <c r="N130" s="188"/>
      <c r="O130" s="188"/>
      <c r="P130" s="189">
        <f>SUM(P131:P149)</f>
        <v>0</v>
      </c>
      <c r="Q130" s="188"/>
      <c r="R130" s="189">
        <f>SUM(R131:R149)</f>
        <v>60.8321524</v>
      </c>
      <c r="S130" s="188"/>
      <c r="T130" s="190">
        <f>SUM(T131:T149)</f>
        <v>0</v>
      </c>
      <c r="AR130" s="191" t="s">
        <v>77</v>
      </c>
      <c r="AT130" s="192" t="s">
        <v>69</v>
      </c>
      <c r="AU130" s="192" t="s">
        <v>77</v>
      </c>
      <c r="AY130" s="191" t="s">
        <v>299</v>
      </c>
      <c r="BK130" s="193">
        <f>SUM(BK131:BK149)</f>
        <v>0</v>
      </c>
    </row>
    <row r="131" spans="1:65" s="2" customFormat="1" ht="16.5" customHeight="1">
      <c r="A131" s="36"/>
      <c r="B131" s="37"/>
      <c r="C131" s="196" t="s">
        <v>378</v>
      </c>
      <c r="D131" s="196" t="s">
        <v>301</v>
      </c>
      <c r="E131" s="197" t="s">
        <v>4539</v>
      </c>
      <c r="F131" s="198" t="s">
        <v>4540</v>
      </c>
      <c r="G131" s="199" t="s">
        <v>316</v>
      </c>
      <c r="H131" s="200">
        <v>1.222</v>
      </c>
      <c r="I131" s="201"/>
      <c r="J131" s="202">
        <f>ROUND(I131*H131,2)</f>
        <v>0</v>
      </c>
      <c r="K131" s="198" t="s">
        <v>305</v>
      </c>
      <c r="L131" s="41"/>
      <c r="M131" s="203" t="s">
        <v>19</v>
      </c>
      <c r="N131" s="204" t="s">
        <v>41</v>
      </c>
      <c r="O131" s="66"/>
      <c r="P131" s="205">
        <f>O131*H131</f>
        <v>0</v>
      </c>
      <c r="Q131" s="205">
        <v>1.98</v>
      </c>
      <c r="R131" s="205">
        <f>Q131*H131</f>
        <v>2.4195599999999997</v>
      </c>
      <c r="S131" s="205">
        <v>0</v>
      </c>
      <c r="T131" s="206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7" t="s">
        <v>306</v>
      </c>
      <c r="AT131" s="207" t="s">
        <v>301</v>
      </c>
      <c r="AU131" s="207" t="s">
        <v>79</v>
      </c>
      <c r="AY131" s="19" t="s">
        <v>299</v>
      </c>
      <c r="BE131" s="208">
        <f>IF(N131="základní",J131,0)</f>
        <v>0</v>
      </c>
      <c r="BF131" s="208">
        <f>IF(N131="snížená",J131,0)</f>
        <v>0</v>
      </c>
      <c r="BG131" s="208">
        <f>IF(N131="zákl. přenesená",J131,0)</f>
        <v>0</v>
      </c>
      <c r="BH131" s="208">
        <f>IF(N131="sníž. přenesená",J131,0)</f>
        <v>0</v>
      </c>
      <c r="BI131" s="208">
        <f>IF(N131="nulová",J131,0)</f>
        <v>0</v>
      </c>
      <c r="BJ131" s="19" t="s">
        <v>77</v>
      </c>
      <c r="BK131" s="208">
        <f>ROUND(I131*H131,2)</f>
        <v>0</v>
      </c>
      <c r="BL131" s="19" t="s">
        <v>306</v>
      </c>
      <c r="BM131" s="207" t="s">
        <v>4541</v>
      </c>
    </row>
    <row r="132" spans="1:47" s="2" customFormat="1" ht="11.25">
      <c r="A132" s="36"/>
      <c r="B132" s="37"/>
      <c r="C132" s="38"/>
      <c r="D132" s="209" t="s">
        <v>308</v>
      </c>
      <c r="E132" s="38"/>
      <c r="F132" s="210" t="s">
        <v>4542</v>
      </c>
      <c r="G132" s="38"/>
      <c r="H132" s="38"/>
      <c r="I132" s="119"/>
      <c r="J132" s="38"/>
      <c r="K132" s="38"/>
      <c r="L132" s="41"/>
      <c r="M132" s="211"/>
      <c r="N132" s="212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308</v>
      </c>
      <c r="AU132" s="19" t="s">
        <v>79</v>
      </c>
    </row>
    <row r="133" spans="2:51" s="13" customFormat="1" ht="11.25">
      <c r="B133" s="213"/>
      <c r="C133" s="214"/>
      <c r="D133" s="209" t="s">
        <v>310</v>
      </c>
      <c r="E133" s="215" t="s">
        <v>19</v>
      </c>
      <c r="F133" s="216" t="s">
        <v>4543</v>
      </c>
      <c r="G133" s="214"/>
      <c r="H133" s="215" t="s">
        <v>19</v>
      </c>
      <c r="I133" s="217"/>
      <c r="J133" s="214"/>
      <c r="K133" s="214"/>
      <c r="L133" s="218"/>
      <c r="M133" s="219"/>
      <c r="N133" s="220"/>
      <c r="O133" s="220"/>
      <c r="P133" s="220"/>
      <c r="Q133" s="220"/>
      <c r="R133" s="220"/>
      <c r="S133" s="220"/>
      <c r="T133" s="221"/>
      <c r="AT133" s="222" t="s">
        <v>310</v>
      </c>
      <c r="AU133" s="222" t="s">
        <v>79</v>
      </c>
      <c r="AV133" s="13" t="s">
        <v>77</v>
      </c>
      <c r="AW133" s="13" t="s">
        <v>32</v>
      </c>
      <c r="AX133" s="13" t="s">
        <v>70</v>
      </c>
      <c r="AY133" s="222" t="s">
        <v>299</v>
      </c>
    </row>
    <row r="134" spans="2:51" s="14" customFormat="1" ht="11.25">
      <c r="B134" s="223"/>
      <c r="C134" s="224"/>
      <c r="D134" s="209" t="s">
        <v>310</v>
      </c>
      <c r="E134" s="225" t="s">
        <v>19</v>
      </c>
      <c r="F134" s="226" t="s">
        <v>4544</v>
      </c>
      <c r="G134" s="224"/>
      <c r="H134" s="227">
        <v>1.222</v>
      </c>
      <c r="I134" s="228"/>
      <c r="J134" s="224"/>
      <c r="K134" s="224"/>
      <c r="L134" s="229"/>
      <c r="M134" s="230"/>
      <c r="N134" s="231"/>
      <c r="O134" s="231"/>
      <c r="P134" s="231"/>
      <c r="Q134" s="231"/>
      <c r="R134" s="231"/>
      <c r="S134" s="231"/>
      <c r="T134" s="232"/>
      <c r="AT134" s="233" t="s">
        <v>310</v>
      </c>
      <c r="AU134" s="233" t="s">
        <v>79</v>
      </c>
      <c r="AV134" s="14" t="s">
        <v>79</v>
      </c>
      <c r="AW134" s="14" t="s">
        <v>32</v>
      </c>
      <c r="AX134" s="14" t="s">
        <v>77</v>
      </c>
      <c r="AY134" s="233" t="s">
        <v>299</v>
      </c>
    </row>
    <row r="135" spans="1:65" s="2" customFormat="1" ht="16.5" customHeight="1">
      <c r="A135" s="36"/>
      <c r="B135" s="37"/>
      <c r="C135" s="196" t="s">
        <v>385</v>
      </c>
      <c r="D135" s="196" t="s">
        <v>301</v>
      </c>
      <c r="E135" s="197" t="s">
        <v>4545</v>
      </c>
      <c r="F135" s="198" t="s">
        <v>4546</v>
      </c>
      <c r="G135" s="199" t="s">
        <v>316</v>
      </c>
      <c r="H135" s="200">
        <v>23.2</v>
      </c>
      <c r="I135" s="201"/>
      <c r="J135" s="202">
        <f>ROUND(I135*H135,2)</f>
        <v>0</v>
      </c>
      <c r="K135" s="198" t="s">
        <v>305</v>
      </c>
      <c r="L135" s="41"/>
      <c r="M135" s="203" t="s">
        <v>19</v>
      </c>
      <c r="N135" s="204" t="s">
        <v>41</v>
      </c>
      <c r="O135" s="66"/>
      <c r="P135" s="205">
        <f>O135*H135</f>
        <v>0</v>
      </c>
      <c r="Q135" s="205">
        <v>2.45329</v>
      </c>
      <c r="R135" s="205">
        <f>Q135*H135</f>
        <v>56.916328</v>
      </c>
      <c r="S135" s="205">
        <v>0</v>
      </c>
      <c r="T135" s="206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7" t="s">
        <v>306</v>
      </c>
      <c r="AT135" s="207" t="s">
        <v>301</v>
      </c>
      <c r="AU135" s="207" t="s">
        <v>79</v>
      </c>
      <c r="AY135" s="19" t="s">
        <v>299</v>
      </c>
      <c r="BE135" s="208">
        <f>IF(N135="základní",J135,0)</f>
        <v>0</v>
      </c>
      <c r="BF135" s="208">
        <f>IF(N135="snížená",J135,0)</f>
        <v>0</v>
      </c>
      <c r="BG135" s="208">
        <f>IF(N135="zákl. přenesená",J135,0)</f>
        <v>0</v>
      </c>
      <c r="BH135" s="208">
        <f>IF(N135="sníž. přenesená",J135,0)</f>
        <v>0</v>
      </c>
      <c r="BI135" s="208">
        <f>IF(N135="nulová",J135,0)</f>
        <v>0</v>
      </c>
      <c r="BJ135" s="19" t="s">
        <v>77</v>
      </c>
      <c r="BK135" s="208">
        <f>ROUND(I135*H135,2)</f>
        <v>0</v>
      </c>
      <c r="BL135" s="19" t="s">
        <v>306</v>
      </c>
      <c r="BM135" s="207" t="s">
        <v>4547</v>
      </c>
    </row>
    <row r="136" spans="1:47" s="2" customFormat="1" ht="11.25">
      <c r="A136" s="36"/>
      <c r="B136" s="37"/>
      <c r="C136" s="38"/>
      <c r="D136" s="209" t="s">
        <v>308</v>
      </c>
      <c r="E136" s="38"/>
      <c r="F136" s="210" t="s">
        <v>4548</v>
      </c>
      <c r="G136" s="38"/>
      <c r="H136" s="38"/>
      <c r="I136" s="119"/>
      <c r="J136" s="38"/>
      <c r="K136" s="38"/>
      <c r="L136" s="41"/>
      <c r="M136" s="211"/>
      <c r="N136" s="212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308</v>
      </c>
      <c r="AU136" s="19" t="s">
        <v>79</v>
      </c>
    </row>
    <row r="137" spans="2:51" s="13" customFormat="1" ht="11.25">
      <c r="B137" s="213"/>
      <c r="C137" s="214"/>
      <c r="D137" s="209" t="s">
        <v>310</v>
      </c>
      <c r="E137" s="215" t="s">
        <v>19</v>
      </c>
      <c r="F137" s="216" t="s">
        <v>4543</v>
      </c>
      <c r="G137" s="214"/>
      <c r="H137" s="215" t="s">
        <v>19</v>
      </c>
      <c r="I137" s="217"/>
      <c r="J137" s="214"/>
      <c r="K137" s="214"/>
      <c r="L137" s="218"/>
      <c r="M137" s="219"/>
      <c r="N137" s="220"/>
      <c r="O137" s="220"/>
      <c r="P137" s="220"/>
      <c r="Q137" s="220"/>
      <c r="R137" s="220"/>
      <c r="S137" s="220"/>
      <c r="T137" s="221"/>
      <c r="AT137" s="222" t="s">
        <v>310</v>
      </c>
      <c r="AU137" s="222" t="s">
        <v>79</v>
      </c>
      <c r="AV137" s="13" t="s">
        <v>77</v>
      </c>
      <c r="AW137" s="13" t="s">
        <v>32</v>
      </c>
      <c r="AX137" s="13" t="s">
        <v>70</v>
      </c>
      <c r="AY137" s="222" t="s">
        <v>299</v>
      </c>
    </row>
    <row r="138" spans="2:51" s="14" customFormat="1" ht="11.25">
      <c r="B138" s="223"/>
      <c r="C138" s="224"/>
      <c r="D138" s="209" t="s">
        <v>310</v>
      </c>
      <c r="E138" s="225" t="s">
        <v>19</v>
      </c>
      <c r="F138" s="226" t="s">
        <v>4549</v>
      </c>
      <c r="G138" s="224"/>
      <c r="H138" s="227">
        <v>22</v>
      </c>
      <c r="I138" s="228"/>
      <c r="J138" s="224"/>
      <c r="K138" s="224"/>
      <c r="L138" s="229"/>
      <c r="M138" s="230"/>
      <c r="N138" s="231"/>
      <c r="O138" s="231"/>
      <c r="P138" s="231"/>
      <c r="Q138" s="231"/>
      <c r="R138" s="231"/>
      <c r="S138" s="231"/>
      <c r="T138" s="232"/>
      <c r="AT138" s="233" t="s">
        <v>310</v>
      </c>
      <c r="AU138" s="233" t="s">
        <v>79</v>
      </c>
      <c r="AV138" s="14" t="s">
        <v>79</v>
      </c>
      <c r="AW138" s="14" t="s">
        <v>32</v>
      </c>
      <c r="AX138" s="14" t="s">
        <v>70</v>
      </c>
      <c r="AY138" s="233" t="s">
        <v>299</v>
      </c>
    </row>
    <row r="139" spans="2:51" s="14" customFormat="1" ht="11.25">
      <c r="B139" s="223"/>
      <c r="C139" s="224"/>
      <c r="D139" s="209" t="s">
        <v>310</v>
      </c>
      <c r="E139" s="225" t="s">
        <v>19</v>
      </c>
      <c r="F139" s="226" t="s">
        <v>4550</v>
      </c>
      <c r="G139" s="224"/>
      <c r="H139" s="227">
        <v>1.2</v>
      </c>
      <c r="I139" s="228"/>
      <c r="J139" s="224"/>
      <c r="K139" s="224"/>
      <c r="L139" s="229"/>
      <c r="M139" s="230"/>
      <c r="N139" s="231"/>
      <c r="O139" s="231"/>
      <c r="P139" s="231"/>
      <c r="Q139" s="231"/>
      <c r="R139" s="231"/>
      <c r="S139" s="231"/>
      <c r="T139" s="232"/>
      <c r="AT139" s="233" t="s">
        <v>310</v>
      </c>
      <c r="AU139" s="233" t="s">
        <v>79</v>
      </c>
      <c r="AV139" s="14" t="s">
        <v>79</v>
      </c>
      <c r="AW139" s="14" t="s">
        <v>32</v>
      </c>
      <c r="AX139" s="14" t="s">
        <v>70</v>
      </c>
      <c r="AY139" s="233" t="s">
        <v>299</v>
      </c>
    </row>
    <row r="140" spans="2:51" s="15" customFormat="1" ht="11.25">
      <c r="B140" s="234"/>
      <c r="C140" s="235"/>
      <c r="D140" s="209" t="s">
        <v>310</v>
      </c>
      <c r="E140" s="236" t="s">
        <v>19</v>
      </c>
      <c r="F140" s="237" t="s">
        <v>313</v>
      </c>
      <c r="G140" s="235"/>
      <c r="H140" s="238">
        <v>23.2</v>
      </c>
      <c r="I140" s="239"/>
      <c r="J140" s="235"/>
      <c r="K140" s="235"/>
      <c r="L140" s="240"/>
      <c r="M140" s="241"/>
      <c r="N140" s="242"/>
      <c r="O140" s="242"/>
      <c r="P140" s="242"/>
      <c r="Q140" s="242"/>
      <c r="R140" s="242"/>
      <c r="S140" s="242"/>
      <c r="T140" s="243"/>
      <c r="AT140" s="244" t="s">
        <v>310</v>
      </c>
      <c r="AU140" s="244" t="s">
        <v>79</v>
      </c>
      <c r="AV140" s="15" t="s">
        <v>306</v>
      </c>
      <c r="AW140" s="15" t="s">
        <v>32</v>
      </c>
      <c r="AX140" s="15" t="s">
        <v>77</v>
      </c>
      <c r="AY140" s="244" t="s">
        <v>299</v>
      </c>
    </row>
    <row r="141" spans="1:65" s="2" customFormat="1" ht="16.5" customHeight="1">
      <c r="A141" s="36"/>
      <c r="B141" s="37"/>
      <c r="C141" s="196" t="s">
        <v>391</v>
      </c>
      <c r="D141" s="196" t="s">
        <v>301</v>
      </c>
      <c r="E141" s="197" t="s">
        <v>4551</v>
      </c>
      <c r="F141" s="198" t="s">
        <v>4552</v>
      </c>
      <c r="G141" s="199" t="s">
        <v>304</v>
      </c>
      <c r="H141" s="200">
        <v>36</v>
      </c>
      <c r="I141" s="201"/>
      <c r="J141" s="202">
        <f>ROUND(I141*H141,2)</f>
        <v>0</v>
      </c>
      <c r="K141" s="198" t="s">
        <v>305</v>
      </c>
      <c r="L141" s="41"/>
      <c r="M141" s="203" t="s">
        <v>19</v>
      </c>
      <c r="N141" s="204" t="s">
        <v>41</v>
      </c>
      <c r="O141" s="66"/>
      <c r="P141" s="205">
        <f>O141*H141</f>
        <v>0</v>
      </c>
      <c r="Q141" s="205">
        <v>0.00269</v>
      </c>
      <c r="R141" s="205">
        <f>Q141*H141</f>
        <v>0.09684000000000001</v>
      </c>
      <c r="S141" s="205">
        <v>0</v>
      </c>
      <c r="T141" s="206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7" t="s">
        <v>306</v>
      </c>
      <c r="AT141" s="207" t="s">
        <v>301</v>
      </c>
      <c r="AU141" s="207" t="s">
        <v>79</v>
      </c>
      <c r="AY141" s="19" t="s">
        <v>299</v>
      </c>
      <c r="BE141" s="208">
        <f>IF(N141="základní",J141,0)</f>
        <v>0</v>
      </c>
      <c r="BF141" s="208">
        <f>IF(N141="snížená",J141,0)</f>
        <v>0</v>
      </c>
      <c r="BG141" s="208">
        <f>IF(N141="zákl. přenesená",J141,0)</f>
        <v>0</v>
      </c>
      <c r="BH141" s="208">
        <f>IF(N141="sníž. přenesená",J141,0)</f>
        <v>0</v>
      </c>
      <c r="BI141" s="208">
        <f>IF(N141="nulová",J141,0)</f>
        <v>0</v>
      </c>
      <c r="BJ141" s="19" t="s">
        <v>77</v>
      </c>
      <c r="BK141" s="208">
        <f>ROUND(I141*H141,2)</f>
        <v>0</v>
      </c>
      <c r="BL141" s="19" t="s">
        <v>306</v>
      </c>
      <c r="BM141" s="207" t="s">
        <v>4553</v>
      </c>
    </row>
    <row r="142" spans="1:47" s="2" customFormat="1" ht="11.25">
      <c r="A142" s="36"/>
      <c r="B142" s="37"/>
      <c r="C142" s="38"/>
      <c r="D142" s="209" t="s">
        <v>308</v>
      </c>
      <c r="E142" s="38"/>
      <c r="F142" s="210" t="s">
        <v>4554</v>
      </c>
      <c r="G142" s="38"/>
      <c r="H142" s="38"/>
      <c r="I142" s="119"/>
      <c r="J142" s="38"/>
      <c r="K142" s="38"/>
      <c r="L142" s="41"/>
      <c r="M142" s="211"/>
      <c r="N142" s="212"/>
      <c r="O142" s="66"/>
      <c r="P142" s="66"/>
      <c r="Q142" s="66"/>
      <c r="R142" s="66"/>
      <c r="S142" s="66"/>
      <c r="T142" s="67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308</v>
      </c>
      <c r="AU142" s="19" t="s">
        <v>79</v>
      </c>
    </row>
    <row r="143" spans="2:51" s="14" customFormat="1" ht="11.25">
      <c r="B143" s="223"/>
      <c r="C143" s="224"/>
      <c r="D143" s="209" t="s">
        <v>310</v>
      </c>
      <c r="E143" s="225" t="s">
        <v>4513</v>
      </c>
      <c r="F143" s="226" t="s">
        <v>4555</v>
      </c>
      <c r="G143" s="224"/>
      <c r="H143" s="227">
        <v>36</v>
      </c>
      <c r="I143" s="228"/>
      <c r="J143" s="224"/>
      <c r="K143" s="224"/>
      <c r="L143" s="229"/>
      <c r="M143" s="230"/>
      <c r="N143" s="231"/>
      <c r="O143" s="231"/>
      <c r="P143" s="231"/>
      <c r="Q143" s="231"/>
      <c r="R143" s="231"/>
      <c r="S143" s="231"/>
      <c r="T143" s="232"/>
      <c r="AT143" s="233" t="s">
        <v>310</v>
      </c>
      <c r="AU143" s="233" t="s">
        <v>79</v>
      </c>
      <c r="AV143" s="14" t="s">
        <v>79</v>
      </c>
      <c r="AW143" s="14" t="s">
        <v>32</v>
      </c>
      <c r="AX143" s="14" t="s">
        <v>77</v>
      </c>
      <c r="AY143" s="233" t="s">
        <v>299</v>
      </c>
    </row>
    <row r="144" spans="1:65" s="2" customFormat="1" ht="16.5" customHeight="1">
      <c r="A144" s="36"/>
      <c r="B144" s="37"/>
      <c r="C144" s="196" t="s">
        <v>396</v>
      </c>
      <c r="D144" s="196" t="s">
        <v>301</v>
      </c>
      <c r="E144" s="197" t="s">
        <v>4556</v>
      </c>
      <c r="F144" s="198" t="s">
        <v>4557</v>
      </c>
      <c r="G144" s="199" t="s">
        <v>304</v>
      </c>
      <c r="H144" s="200">
        <v>36</v>
      </c>
      <c r="I144" s="201"/>
      <c r="J144" s="202">
        <f>ROUND(I144*H144,2)</f>
        <v>0</v>
      </c>
      <c r="K144" s="198" t="s">
        <v>305</v>
      </c>
      <c r="L144" s="41"/>
      <c r="M144" s="203" t="s">
        <v>19</v>
      </c>
      <c r="N144" s="204" t="s">
        <v>41</v>
      </c>
      <c r="O144" s="66"/>
      <c r="P144" s="205">
        <f>O144*H144</f>
        <v>0</v>
      </c>
      <c r="Q144" s="205">
        <v>0</v>
      </c>
      <c r="R144" s="205">
        <f>Q144*H144</f>
        <v>0</v>
      </c>
      <c r="S144" s="205">
        <v>0</v>
      </c>
      <c r="T144" s="206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7" t="s">
        <v>306</v>
      </c>
      <c r="AT144" s="207" t="s">
        <v>301</v>
      </c>
      <c r="AU144" s="207" t="s">
        <v>79</v>
      </c>
      <c r="AY144" s="19" t="s">
        <v>299</v>
      </c>
      <c r="BE144" s="208">
        <f>IF(N144="základní",J144,0)</f>
        <v>0</v>
      </c>
      <c r="BF144" s="208">
        <f>IF(N144="snížená",J144,0)</f>
        <v>0</v>
      </c>
      <c r="BG144" s="208">
        <f>IF(N144="zákl. přenesená",J144,0)</f>
        <v>0</v>
      </c>
      <c r="BH144" s="208">
        <f>IF(N144="sníž. přenesená",J144,0)</f>
        <v>0</v>
      </c>
      <c r="BI144" s="208">
        <f>IF(N144="nulová",J144,0)</f>
        <v>0</v>
      </c>
      <c r="BJ144" s="19" t="s">
        <v>77</v>
      </c>
      <c r="BK144" s="208">
        <f>ROUND(I144*H144,2)</f>
        <v>0</v>
      </c>
      <c r="BL144" s="19" t="s">
        <v>306</v>
      </c>
      <c r="BM144" s="207" t="s">
        <v>4558</v>
      </c>
    </row>
    <row r="145" spans="1:47" s="2" customFormat="1" ht="11.25">
      <c r="A145" s="36"/>
      <c r="B145" s="37"/>
      <c r="C145" s="38"/>
      <c r="D145" s="209" t="s">
        <v>308</v>
      </c>
      <c r="E145" s="38"/>
      <c r="F145" s="210" t="s">
        <v>4559</v>
      </c>
      <c r="G145" s="38"/>
      <c r="H145" s="38"/>
      <c r="I145" s="119"/>
      <c r="J145" s="38"/>
      <c r="K145" s="38"/>
      <c r="L145" s="41"/>
      <c r="M145" s="211"/>
      <c r="N145" s="212"/>
      <c r="O145" s="66"/>
      <c r="P145" s="66"/>
      <c r="Q145" s="66"/>
      <c r="R145" s="66"/>
      <c r="S145" s="66"/>
      <c r="T145" s="67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9" t="s">
        <v>308</v>
      </c>
      <c r="AU145" s="19" t="s">
        <v>79</v>
      </c>
    </row>
    <row r="146" spans="2:51" s="14" customFormat="1" ht="11.25">
      <c r="B146" s="223"/>
      <c r="C146" s="224"/>
      <c r="D146" s="209" t="s">
        <v>310</v>
      </c>
      <c r="E146" s="225" t="s">
        <v>19</v>
      </c>
      <c r="F146" s="226" t="s">
        <v>4513</v>
      </c>
      <c r="G146" s="224"/>
      <c r="H146" s="227">
        <v>36</v>
      </c>
      <c r="I146" s="228"/>
      <c r="J146" s="224"/>
      <c r="K146" s="224"/>
      <c r="L146" s="229"/>
      <c r="M146" s="230"/>
      <c r="N146" s="231"/>
      <c r="O146" s="231"/>
      <c r="P146" s="231"/>
      <c r="Q146" s="231"/>
      <c r="R146" s="231"/>
      <c r="S146" s="231"/>
      <c r="T146" s="232"/>
      <c r="AT146" s="233" t="s">
        <v>310</v>
      </c>
      <c r="AU146" s="233" t="s">
        <v>79</v>
      </c>
      <c r="AV146" s="14" t="s">
        <v>79</v>
      </c>
      <c r="AW146" s="14" t="s">
        <v>32</v>
      </c>
      <c r="AX146" s="14" t="s">
        <v>77</v>
      </c>
      <c r="AY146" s="233" t="s">
        <v>299</v>
      </c>
    </row>
    <row r="147" spans="1:65" s="2" customFormat="1" ht="16.5" customHeight="1">
      <c r="A147" s="36"/>
      <c r="B147" s="37"/>
      <c r="C147" s="196" t="s">
        <v>8</v>
      </c>
      <c r="D147" s="196" t="s">
        <v>301</v>
      </c>
      <c r="E147" s="197" t="s">
        <v>4560</v>
      </c>
      <c r="F147" s="198" t="s">
        <v>4561</v>
      </c>
      <c r="G147" s="199" t="s">
        <v>368</v>
      </c>
      <c r="H147" s="200">
        <v>1.32</v>
      </c>
      <c r="I147" s="201"/>
      <c r="J147" s="202">
        <f>ROUND(I147*H147,2)</f>
        <v>0</v>
      </c>
      <c r="K147" s="198" t="s">
        <v>305</v>
      </c>
      <c r="L147" s="41"/>
      <c r="M147" s="203" t="s">
        <v>19</v>
      </c>
      <c r="N147" s="204" t="s">
        <v>41</v>
      </c>
      <c r="O147" s="66"/>
      <c r="P147" s="205">
        <f>O147*H147</f>
        <v>0</v>
      </c>
      <c r="Q147" s="205">
        <v>1.06017</v>
      </c>
      <c r="R147" s="205">
        <f>Q147*H147</f>
        <v>1.3994244000000002</v>
      </c>
      <c r="S147" s="205">
        <v>0</v>
      </c>
      <c r="T147" s="206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7" t="s">
        <v>306</v>
      </c>
      <c r="AT147" s="207" t="s">
        <v>301</v>
      </c>
      <c r="AU147" s="207" t="s">
        <v>79</v>
      </c>
      <c r="AY147" s="19" t="s">
        <v>299</v>
      </c>
      <c r="BE147" s="208">
        <f>IF(N147="základní",J147,0)</f>
        <v>0</v>
      </c>
      <c r="BF147" s="208">
        <f>IF(N147="snížená",J147,0)</f>
        <v>0</v>
      </c>
      <c r="BG147" s="208">
        <f>IF(N147="zákl. přenesená",J147,0)</f>
        <v>0</v>
      </c>
      <c r="BH147" s="208">
        <f>IF(N147="sníž. přenesená",J147,0)</f>
        <v>0</v>
      </c>
      <c r="BI147" s="208">
        <f>IF(N147="nulová",J147,0)</f>
        <v>0</v>
      </c>
      <c r="BJ147" s="19" t="s">
        <v>77</v>
      </c>
      <c r="BK147" s="208">
        <f>ROUND(I147*H147,2)</f>
        <v>0</v>
      </c>
      <c r="BL147" s="19" t="s">
        <v>306</v>
      </c>
      <c r="BM147" s="207" t="s">
        <v>4562</v>
      </c>
    </row>
    <row r="148" spans="1:47" s="2" customFormat="1" ht="11.25">
      <c r="A148" s="36"/>
      <c r="B148" s="37"/>
      <c r="C148" s="38"/>
      <c r="D148" s="209" t="s">
        <v>308</v>
      </c>
      <c r="E148" s="38"/>
      <c r="F148" s="210" t="s">
        <v>4563</v>
      </c>
      <c r="G148" s="38"/>
      <c r="H148" s="38"/>
      <c r="I148" s="119"/>
      <c r="J148" s="38"/>
      <c r="K148" s="38"/>
      <c r="L148" s="41"/>
      <c r="M148" s="211"/>
      <c r="N148" s="212"/>
      <c r="O148" s="66"/>
      <c r="P148" s="66"/>
      <c r="Q148" s="66"/>
      <c r="R148" s="66"/>
      <c r="S148" s="66"/>
      <c r="T148" s="67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308</v>
      </c>
      <c r="AU148" s="19" t="s">
        <v>79</v>
      </c>
    </row>
    <row r="149" spans="2:51" s="14" customFormat="1" ht="11.25">
      <c r="B149" s="223"/>
      <c r="C149" s="224"/>
      <c r="D149" s="209" t="s">
        <v>310</v>
      </c>
      <c r="E149" s="225" t="s">
        <v>19</v>
      </c>
      <c r="F149" s="226" t="s">
        <v>4564</v>
      </c>
      <c r="G149" s="224"/>
      <c r="H149" s="227">
        <v>1.32</v>
      </c>
      <c r="I149" s="228"/>
      <c r="J149" s="224"/>
      <c r="K149" s="224"/>
      <c r="L149" s="229"/>
      <c r="M149" s="230"/>
      <c r="N149" s="231"/>
      <c r="O149" s="231"/>
      <c r="P149" s="231"/>
      <c r="Q149" s="231"/>
      <c r="R149" s="231"/>
      <c r="S149" s="231"/>
      <c r="T149" s="232"/>
      <c r="AT149" s="233" t="s">
        <v>310</v>
      </c>
      <c r="AU149" s="233" t="s">
        <v>79</v>
      </c>
      <c r="AV149" s="14" t="s">
        <v>79</v>
      </c>
      <c r="AW149" s="14" t="s">
        <v>32</v>
      </c>
      <c r="AX149" s="14" t="s">
        <v>77</v>
      </c>
      <c r="AY149" s="233" t="s">
        <v>299</v>
      </c>
    </row>
    <row r="150" spans="2:63" s="12" customFormat="1" ht="22.9" customHeight="1">
      <c r="B150" s="180"/>
      <c r="C150" s="181"/>
      <c r="D150" s="182" t="s">
        <v>69</v>
      </c>
      <c r="E150" s="194" t="s">
        <v>87</v>
      </c>
      <c r="F150" s="194" t="s">
        <v>412</v>
      </c>
      <c r="G150" s="181"/>
      <c r="H150" s="181"/>
      <c r="I150" s="184"/>
      <c r="J150" s="195">
        <f>BK150</f>
        <v>0</v>
      </c>
      <c r="K150" s="181"/>
      <c r="L150" s="186"/>
      <c r="M150" s="187"/>
      <c r="N150" s="188"/>
      <c r="O150" s="188"/>
      <c r="P150" s="189">
        <f>SUM(P151:P185)</f>
        <v>0</v>
      </c>
      <c r="Q150" s="188"/>
      <c r="R150" s="189">
        <f>SUM(R151:R185)</f>
        <v>34.455000000000005</v>
      </c>
      <c r="S150" s="188"/>
      <c r="T150" s="190">
        <f>SUM(T151:T185)</f>
        <v>0</v>
      </c>
      <c r="AR150" s="191" t="s">
        <v>77</v>
      </c>
      <c r="AT150" s="192" t="s">
        <v>69</v>
      </c>
      <c r="AU150" s="192" t="s">
        <v>77</v>
      </c>
      <c r="AY150" s="191" t="s">
        <v>299</v>
      </c>
      <c r="BK150" s="193">
        <f>SUM(BK151:BK185)</f>
        <v>0</v>
      </c>
    </row>
    <row r="151" spans="1:65" s="2" customFormat="1" ht="16.5" customHeight="1">
      <c r="A151" s="36"/>
      <c r="B151" s="37"/>
      <c r="C151" s="196" t="s">
        <v>406</v>
      </c>
      <c r="D151" s="196" t="s">
        <v>301</v>
      </c>
      <c r="E151" s="197" t="s">
        <v>4565</v>
      </c>
      <c r="F151" s="198" t="s">
        <v>4566</v>
      </c>
      <c r="G151" s="199" t="s">
        <v>432</v>
      </c>
      <c r="H151" s="200">
        <v>1</v>
      </c>
      <c r="I151" s="201"/>
      <c r="J151" s="202">
        <f>ROUND(I151*H151,2)</f>
        <v>0</v>
      </c>
      <c r="K151" s="198" t="s">
        <v>305</v>
      </c>
      <c r="L151" s="41"/>
      <c r="M151" s="203" t="s">
        <v>19</v>
      </c>
      <c r="N151" s="204" t="s">
        <v>41</v>
      </c>
      <c r="O151" s="66"/>
      <c r="P151" s="205">
        <f>O151*H151</f>
        <v>0</v>
      </c>
      <c r="Q151" s="205">
        <v>0</v>
      </c>
      <c r="R151" s="205">
        <f>Q151*H151</f>
        <v>0</v>
      </c>
      <c r="S151" s="205">
        <v>0</v>
      </c>
      <c r="T151" s="206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7" t="s">
        <v>306</v>
      </c>
      <c r="AT151" s="207" t="s">
        <v>301</v>
      </c>
      <c r="AU151" s="207" t="s">
        <v>79</v>
      </c>
      <c r="AY151" s="19" t="s">
        <v>299</v>
      </c>
      <c r="BE151" s="208">
        <f>IF(N151="základní",J151,0)</f>
        <v>0</v>
      </c>
      <c r="BF151" s="208">
        <f>IF(N151="snížená",J151,0)</f>
        <v>0</v>
      </c>
      <c r="BG151" s="208">
        <f>IF(N151="zákl. přenesená",J151,0)</f>
        <v>0</v>
      </c>
      <c r="BH151" s="208">
        <f>IF(N151="sníž. přenesená",J151,0)</f>
        <v>0</v>
      </c>
      <c r="BI151" s="208">
        <f>IF(N151="nulová",J151,0)</f>
        <v>0</v>
      </c>
      <c r="BJ151" s="19" t="s">
        <v>77</v>
      </c>
      <c r="BK151" s="208">
        <f>ROUND(I151*H151,2)</f>
        <v>0</v>
      </c>
      <c r="BL151" s="19" t="s">
        <v>306</v>
      </c>
      <c r="BM151" s="207" t="s">
        <v>4567</v>
      </c>
    </row>
    <row r="152" spans="1:47" s="2" customFormat="1" ht="11.25">
      <c r="A152" s="36"/>
      <c r="B152" s="37"/>
      <c r="C152" s="38"/>
      <c r="D152" s="209" t="s">
        <v>308</v>
      </c>
      <c r="E152" s="38"/>
      <c r="F152" s="210" t="s">
        <v>4568</v>
      </c>
      <c r="G152" s="38"/>
      <c r="H152" s="38"/>
      <c r="I152" s="119"/>
      <c r="J152" s="38"/>
      <c r="K152" s="38"/>
      <c r="L152" s="41"/>
      <c r="M152" s="211"/>
      <c r="N152" s="212"/>
      <c r="O152" s="66"/>
      <c r="P152" s="66"/>
      <c r="Q152" s="66"/>
      <c r="R152" s="66"/>
      <c r="S152" s="66"/>
      <c r="T152" s="67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9" t="s">
        <v>308</v>
      </c>
      <c r="AU152" s="19" t="s">
        <v>79</v>
      </c>
    </row>
    <row r="153" spans="2:51" s="13" customFormat="1" ht="11.25">
      <c r="B153" s="213"/>
      <c r="C153" s="214"/>
      <c r="D153" s="209" t="s">
        <v>310</v>
      </c>
      <c r="E153" s="215" t="s">
        <v>19</v>
      </c>
      <c r="F153" s="216" t="s">
        <v>4543</v>
      </c>
      <c r="G153" s="214"/>
      <c r="H153" s="215" t="s">
        <v>19</v>
      </c>
      <c r="I153" s="217"/>
      <c r="J153" s="214"/>
      <c r="K153" s="214"/>
      <c r="L153" s="218"/>
      <c r="M153" s="219"/>
      <c r="N153" s="220"/>
      <c r="O153" s="220"/>
      <c r="P153" s="220"/>
      <c r="Q153" s="220"/>
      <c r="R153" s="220"/>
      <c r="S153" s="220"/>
      <c r="T153" s="221"/>
      <c r="AT153" s="222" t="s">
        <v>310</v>
      </c>
      <c r="AU153" s="222" t="s">
        <v>79</v>
      </c>
      <c r="AV153" s="13" t="s">
        <v>77</v>
      </c>
      <c r="AW153" s="13" t="s">
        <v>32</v>
      </c>
      <c r="AX153" s="13" t="s">
        <v>70</v>
      </c>
      <c r="AY153" s="222" t="s">
        <v>299</v>
      </c>
    </row>
    <row r="154" spans="2:51" s="14" customFormat="1" ht="11.25">
      <c r="B154" s="223"/>
      <c r="C154" s="224"/>
      <c r="D154" s="209" t="s">
        <v>310</v>
      </c>
      <c r="E154" s="225" t="s">
        <v>19</v>
      </c>
      <c r="F154" s="226" t="s">
        <v>77</v>
      </c>
      <c r="G154" s="224"/>
      <c r="H154" s="227">
        <v>1</v>
      </c>
      <c r="I154" s="228"/>
      <c r="J154" s="224"/>
      <c r="K154" s="224"/>
      <c r="L154" s="229"/>
      <c r="M154" s="230"/>
      <c r="N154" s="231"/>
      <c r="O154" s="231"/>
      <c r="P154" s="231"/>
      <c r="Q154" s="231"/>
      <c r="R154" s="231"/>
      <c r="S154" s="231"/>
      <c r="T154" s="232"/>
      <c r="AT154" s="233" t="s">
        <v>310</v>
      </c>
      <c r="AU154" s="233" t="s">
        <v>79</v>
      </c>
      <c r="AV154" s="14" t="s">
        <v>79</v>
      </c>
      <c r="AW154" s="14" t="s">
        <v>32</v>
      </c>
      <c r="AX154" s="14" t="s">
        <v>77</v>
      </c>
      <c r="AY154" s="233" t="s">
        <v>299</v>
      </c>
    </row>
    <row r="155" spans="1:65" s="2" customFormat="1" ht="16.5" customHeight="1">
      <c r="A155" s="36"/>
      <c r="B155" s="37"/>
      <c r="C155" s="246" t="s">
        <v>413</v>
      </c>
      <c r="D155" s="246" t="s">
        <v>458</v>
      </c>
      <c r="E155" s="247" t="s">
        <v>4569</v>
      </c>
      <c r="F155" s="248" t="s">
        <v>4570</v>
      </c>
      <c r="G155" s="249" t="s">
        <v>432</v>
      </c>
      <c r="H155" s="250">
        <v>1</v>
      </c>
      <c r="I155" s="251"/>
      <c r="J155" s="252">
        <f>ROUND(I155*H155,2)</f>
        <v>0</v>
      </c>
      <c r="K155" s="248" t="s">
        <v>19</v>
      </c>
      <c r="L155" s="253"/>
      <c r="M155" s="254" t="s">
        <v>19</v>
      </c>
      <c r="N155" s="255" t="s">
        <v>41</v>
      </c>
      <c r="O155" s="66"/>
      <c r="P155" s="205">
        <f>O155*H155</f>
        <v>0</v>
      </c>
      <c r="Q155" s="205">
        <v>0.05</v>
      </c>
      <c r="R155" s="205">
        <f>Q155*H155</f>
        <v>0.05</v>
      </c>
      <c r="S155" s="205">
        <v>0</v>
      </c>
      <c r="T155" s="206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7" t="s">
        <v>360</v>
      </c>
      <c r="AT155" s="207" t="s">
        <v>458</v>
      </c>
      <c r="AU155" s="207" t="s">
        <v>79</v>
      </c>
      <c r="AY155" s="19" t="s">
        <v>299</v>
      </c>
      <c r="BE155" s="208">
        <f>IF(N155="základní",J155,0)</f>
        <v>0</v>
      </c>
      <c r="BF155" s="208">
        <f>IF(N155="snížená",J155,0)</f>
        <v>0</v>
      </c>
      <c r="BG155" s="208">
        <f>IF(N155="zákl. přenesená",J155,0)</f>
        <v>0</v>
      </c>
      <c r="BH155" s="208">
        <f>IF(N155="sníž. přenesená",J155,0)</f>
        <v>0</v>
      </c>
      <c r="BI155" s="208">
        <f>IF(N155="nulová",J155,0)</f>
        <v>0</v>
      </c>
      <c r="BJ155" s="19" t="s">
        <v>77</v>
      </c>
      <c r="BK155" s="208">
        <f>ROUND(I155*H155,2)</f>
        <v>0</v>
      </c>
      <c r="BL155" s="19" t="s">
        <v>306</v>
      </c>
      <c r="BM155" s="207" t="s">
        <v>4571</v>
      </c>
    </row>
    <row r="156" spans="1:47" s="2" customFormat="1" ht="11.25">
      <c r="A156" s="36"/>
      <c r="B156" s="37"/>
      <c r="C156" s="38"/>
      <c r="D156" s="209" t="s">
        <v>308</v>
      </c>
      <c r="E156" s="38"/>
      <c r="F156" s="210" t="s">
        <v>4572</v>
      </c>
      <c r="G156" s="38"/>
      <c r="H156" s="38"/>
      <c r="I156" s="119"/>
      <c r="J156" s="38"/>
      <c r="K156" s="38"/>
      <c r="L156" s="41"/>
      <c r="M156" s="211"/>
      <c r="N156" s="212"/>
      <c r="O156" s="66"/>
      <c r="P156" s="66"/>
      <c r="Q156" s="66"/>
      <c r="R156" s="66"/>
      <c r="S156" s="66"/>
      <c r="T156" s="67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9" t="s">
        <v>308</v>
      </c>
      <c r="AU156" s="19" t="s">
        <v>79</v>
      </c>
    </row>
    <row r="157" spans="1:65" s="2" customFormat="1" ht="16.5" customHeight="1">
      <c r="A157" s="36"/>
      <c r="B157" s="37"/>
      <c r="C157" s="196" t="s">
        <v>422</v>
      </c>
      <c r="D157" s="196" t="s">
        <v>301</v>
      </c>
      <c r="E157" s="197" t="s">
        <v>4573</v>
      </c>
      <c r="F157" s="198" t="s">
        <v>4574</v>
      </c>
      <c r="G157" s="199" t="s">
        <v>432</v>
      </c>
      <c r="H157" s="200">
        <v>1</v>
      </c>
      <c r="I157" s="201"/>
      <c r="J157" s="202">
        <f>ROUND(I157*H157,2)</f>
        <v>0</v>
      </c>
      <c r="K157" s="198" t="s">
        <v>305</v>
      </c>
      <c r="L157" s="41"/>
      <c r="M157" s="203" t="s">
        <v>19</v>
      </c>
      <c r="N157" s="204" t="s">
        <v>41</v>
      </c>
      <c r="O157" s="66"/>
      <c r="P157" s="205">
        <f>O157*H157</f>
        <v>0</v>
      </c>
      <c r="Q157" s="205">
        <v>0</v>
      </c>
      <c r="R157" s="205">
        <f>Q157*H157</f>
        <v>0</v>
      </c>
      <c r="S157" s="205">
        <v>0</v>
      </c>
      <c r="T157" s="206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7" t="s">
        <v>306</v>
      </c>
      <c r="AT157" s="207" t="s">
        <v>301</v>
      </c>
      <c r="AU157" s="207" t="s">
        <v>79</v>
      </c>
      <c r="AY157" s="19" t="s">
        <v>299</v>
      </c>
      <c r="BE157" s="208">
        <f>IF(N157="základní",J157,0)</f>
        <v>0</v>
      </c>
      <c r="BF157" s="208">
        <f>IF(N157="snížená",J157,0)</f>
        <v>0</v>
      </c>
      <c r="BG157" s="208">
        <f>IF(N157="zákl. přenesená",J157,0)</f>
        <v>0</v>
      </c>
      <c r="BH157" s="208">
        <f>IF(N157="sníž. přenesená",J157,0)</f>
        <v>0</v>
      </c>
      <c r="BI157" s="208">
        <f>IF(N157="nulová",J157,0)</f>
        <v>0</v>
      </c>
      <c r="BJ157" s="19" t="s">
        <v>77</v>
      </c>
      <c r="BK157" s="208">
        <f>ROUND(I157*H157,2)</f>
        <v>0</v>
      </c>
      <c r="BL157" s="19" t="s">
        <v>306</v>
      </c>
      <c r="BM157" s="207" t="s">
        <v>4575</v>
      </c>
    </row>
    <row r="158" spans="1:47" s="2" customFormat="1" ht="11.25">
      <c r="A158" s="36"/>
      <c r="B158" s="37"/>
      <c r="C158" s="38"/>
      <c r="D158" s="209" t="s">
        <v>308</v>
      </c>
      <c r="E158" s="38"/>
      <c r="F158" s="210" t="s">
        <v>4576</v>
      </c>
      <c r="G158" s="38"/>
      <c r="H158" s="38"/>
      <c r="I158" s="119"/>
      <c r="J158" s="38"/>
      <c r="K158" s="38"/>
      <c r="L158" s="41"/>
      <c r="M158" s="211"/>
      <c r="N158" s="212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308</v>
      </c>
      <c r="AU158" s="19" t="s">
        <v>79</v>
      </c>
    </row>
    <row r="159" spans="2:51" s="13" customFormat="1" ht="11.25">
      <c r="B159" s="213"/>
      <c r="C159" s="214"/>
      <c r="D159" s="209" t="s">
        <v>310</v>
      </c>
      <c r="E159" s="215" t="s">
        <v>19</v>
      </c>
      <c r="F159" s="216" t="s">
        <v>4543</v>
      </c>
      <c r="G159" s="214"/>
      <c r="H159" s="215" t="s">
        <v>19</v>
      </c>
      <c r="I159" s="217"/>
      <c r="J159" s="214"/>
      <c r="K159" s="214"/>
      <c r="L159" s="218"/>
      <c r="M159" s="219"/>
      <c r="N159" s="220"/>
      <c r="O159" s="220"/>
      <c r="P159" s="220"/>
      <c r="Q159" s="220"/>
      <c r="R159" s="220"/>
      <c r="S159" s="220"/>
      <c r="T159" s="221"/>
      <c r="AT159" s="222" t="s">
        <v>310</v>
      </c>
      <c r="AU159" s="222" t="s">
        <v>79</v>
      </c>
      <c r="AV159" s="13" t="s">
        <v>77</v>
      </c>
      <c r="AW159" s="13" t="s">
        <v>32</v>
      </c>
      <c r="AX159" s="13" t="s">
        <v>70</v>
      </c>
      <c r="AY159" s="222" t="s">
        <v>299</v>
      </c>
    </row>
    <row r="160" spans="2:51" s="14" customFormat="1" ht="11.25">
      <c r="B160" s="223"/>
      <c r="C160" s="224"/>
      <c r="D160" s="209" t="s">
        <v>310</v>
      </c>
      <c r="E160" s="225" t="s">
        <v>19</v>
      </c>
      <c r="F160" s="226" t="s">
        <v>77</v>
      </c>
      <c r="G160" s="224"/>
      <c r="H160" s="227">
        <v>1</v>
      </c>
      <c r="I160" s="228"/>
      <c r="J160" s="224"/>
      <c r="K160" s="224"/>
      <c r="L160" s="229"/>
      <c r="M160" s="230"/>
      <c r="N160" s="231"/>
      <c r="O160" s="231"/>
      <c r="P160" s="231"/>
      <c r="Q160" s="231"/>
      <c r="R160" s="231"/>
      <c r="S160" s="231"/>
      <c r="T160" s="232"/>
      <c r="AT160" s="233" t="s">
        <v>310</v>
      </c>
      <c r="AU160" s="233" t="s">
        <v>79</v>
      </c>
      <c r="AV160" s="14" t="s">
        <v>79</v>
      </c>
      <c r="AW160" s="14" t="s">
        <v>32</v>
      </c>
      <c r="AX160" s="14" t="s">
        <v>77</v>
      </c>
      <c r="AY160" s="233" t="s">
        <v>299</v>
      </c>
    </row>
    <row r="161" spans="1:65" s="2" customFormat="1" ht="16.5" customHeight="1">
      <c r="A161" s="36"/>
      <c r="B161" s="37"/>
      <c r="C161" s="246" t="s">
        <v>429</v>
      </c>
      <c r="D161" s="246" t="s">
        <v>458</v>
      </c>
      <c r="E161" s="247" t="s">
        <v>4577</v>
      </c>
      <c r="F161" s="248" t="s">
        <v>4578</v>
      </c>
      <c r="G161" s="249" t="s">
        <v>432</v>
      </c>
      <c r="H161" s="250">
        <v>1</v>
      </c>
      <c r="I161" s="251"/>
      <c r="J161" s="252">
        <f>ROUND(I161*H161,2)</f>
        <v>0</v>
      </c>
      <c r="K161" s="248" t="s">
        <v>19</v>
      </c>
      <c r="L161" s="253"/>
      <c r="M161" s="254" t="s">
        <v>19</v>
      </c>
      <c r="N161" s="255" t="s">
        <v>41</v>
      </c>
      <c r="O161" s="66"/>
      <c r="P161" s="205">
        <f>O161*H161</f>
        <v>0</v>
      </c>
      <c r="Q161" s="205">
        <v>0</v>
      </c>
      <c r="R161" s="205">
        <f>Q161*H161</f>
        <v>0</v>
      </c>
      <c r="S161" s="205">
        <v>0</v>
      </c>
      <c r="T161" s="206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07" t="s">
        <v>360</v>
      </c>
      <c r="AT161" s="207" t="s">
        <v>458</v>
      </c>
      <c r="AU161" s="207" t="s">
        <v>79</v>
      </c>
      <c r="AY161" s="19" t="s">
        <v>299</v>
      </c>
      <c r="BE161" s="208">
        <f>IF(N161="základní",J161,0)</f>
        <v>0</v>
      </c>
      <c r="BF161" s="208">
        <f>IF(N161="snížená",J161,0)</f>
        <v>0</v>
      </c>
      <c r="BG161" s="208">
        <f>IF(N161="zákl. přenesená",J161,0)</f>
        <v>0</v>
      </c>
      <c r="BH161" s="208">
        <f>IF(N161="sníž. přenesená",J161,0)</f>
        <v>0</v>
      </c>
      <c r="BI161" s="208">
        <f>IF(N161="nulová",J161,0)</f>
        <v>0</v>
      </c>
      <c r="BJ161" s="19" t="s">
        <v>77</v>
      </c>
      <c r="BK161" s="208">
        <f>ROUND(I161*H161,2)</f>
        <v>0</v>
      </c>
      <c r="BL161" s="19" t="s">
        <v>306</v>
      </c>
      <c r="BM161" s="207" t="s">
        <v>4579</v>
      </c>
    </row>
    <row r="162" spans="1:47" s="2" customFormat="1" ht="11.25">
      <c r="A162" s="36"/>
      <c r="B162" s="37"/>
      <c r="C162" s="38"/>
      <c r="D162" s="209" t="s">
        <v>308</v>
      </c>
      <c r="E162" s="38"/>
      <c r="F162" s="210" t="s">
        <v>4578</v>
      </c>
      <c r="G162" s="38"/>
      <c r="H162" s="38"/>
      <c r="I162" s="119"/>
      <c r="J162" s="38"/>
      <c r="K162" s="38"/>
      <c r="L162" s="41"/>
      <c r="M162" s="211"/>
      <c r="N162" s="212"/>
      <c r="O162" s="66"/>
      <c r="P162" s="66"/>
      <c r="Q162" s="66"/>
      <c r="R162" s="66"/>
      <c r="S162" s="66"/>
      <c r="T162" s="67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9" t="s">
        <v>308</v>
      </c>
      <c r="AU162" s="19" t="s">
        <v>79</v>
      </c>
    </row>
    <row r="163" spans="1:65" s="2" customFormat="1" ht="16.5" customHeight="1">
      <c r="A163" s="36"/>
      <c r="B163" s="37"/>
      <c r="C163" s="196" t="s">
        <v>437</v>
      </c>
      <c r="D163" s="196" t="s">
        <v>301</v>
      </c>
      <c r="E163" s="197" t="s">
        <v>575</v>
      </c>
      <c r="F163" s="198" t="s">
        <v>4580</v>
      </c>
      <c r="G163" s="199" t="s">
        <v>553</v>
      </c>
      <c r="H163" s="200">
        <v>2.6</v>
      </c>
      <c r="I163" s="201"/>
      <c r="J163" s="202">
        <f>ROUND(I163*H163,2)</f>
        <v>0</v>
      </c>
      <c r="K163" s="198" t="s">
        <v>19</v>
      </c>
      <c r="L163" s="41"/>
      <c r="M163" s="203" t="s">
        <v>19</v>
      </c>
      <c r="N163" s="204" t="s">
        <v>41</v>
      </c>
      <c r="O163" s="66"/>
      <c r="P163" s="205">
        <f>O163*H163</f>
        <v>0</v>
      </c>
      <c r="Q163" s="205">
        <v>0.05</v>
      </c>
      <c r="R163" s="205">
        <f>Q163*H163</f>
        <v>0.13</v>
      </c>
      <c r="S163" s="205">
        <v>0</v>
      </c>
      <c r="T163" s="206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07" t="s">
        <v>306</v>
      </c>
      <c r="AT163" s="207" t="s">
        <v>301</v>
      </c>
      <c r="AU163" s="207" t="s">
        <v>79</v>
      </c>
      <c r="AY163" s="19" t="s">
        <v>299</v>
      </c>
      <c r="BE163" s="208">
        <f>IF(N163="základní",J163,0)</f>
        <v>0</v>
      </c>
      <c r="BF163" s="208">
        <f>IF(N163="snížená",J163,0)</f>
        <v>0</v>
      </c>
      <c r="BG163" s="208">
        <f>IF(N163="zákl. přenesená",J163,0)</f>
        <v>0</v>
      </c>
      <c r="BH163" s="208">
        <f>IF(N163="sníž. přenesená",J163,0)</f>
        <v>0</v>
      </c>
      <c r="BI163" s="208">
        <f>IF(N163="nulová",J163,0)</f>
        <v>0</v>
      </c>
      <c r="BJ163" s="19" t="s">
        <v>77</v>
      </c>
      <c r="BK163" s="208">
        <f>ROUND(I163*H163,2)</f>
        <v>0</v>
      </c>
      <c r="BL163" s="19" t="s">
        <v>306</v>
      </c>
      <c r="BM163" s="207" t="s">
        <v>4581</v>
      </c>
    </row>
    <row r="164" spans="1:47" s="2" customFormat="1" ht="11.25">
      <c r="A164" s="36"/>
      <c r="B164" s="37"/>
      <c r="C164" s="38"/>
      <c r="D164" s="209" t="s">
        <v>308</v>
      </c>
      <c r="E164" s="38"/>
      <c r="F164" s="210" t="s">
        <v>4580</v>
      </c>
      <c r="G164" s="38"/>
      <c r="H164" s="38"/>
      <c r="I164" s="119"/>
      <c r="J164" s="38"/>
      <c r="K164" s="38"/>
      <c r="L164" s="41"/>
      <c r="M164" s="211"/>
      <c r="N164" s="212"/>
      <c r="O164" s="66"/>
      <c r="P164" s="66"/>
      <c r="Q164" s="66"/>
      <c r="R164" s="66"/>
      <c r="S164" s="66"/>
      <c r="T164" s="67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9" t="s">
        <v>308</v>
      </c>
      <c r="AU164" s="19" t="s">
        <v>79</v>
      </c>
    </row>
    <row r="165" spans="2:51" s="13" customFormat="1" ht="11.25">
      <c r="B165" s="213"/>
      <c r="C165" s="214"/>
      <c r="D165" s="209" t="s">
        <v>310</v>
      </c>
      <c r="E165" s="215" t="s">
        <v>19</v>
      </c>
      <c r="F165" s="216" t="s">
        <v>4578</v>
      </c>
      <c r="G165" s="214"/>
      <c r="H165" s="215" t="s">
        <v>19</v>
      </c>
      <c r="I165" s="217"/>
      <c r="J165" s="214"/>
      <c r="K165" s="214"/>
      <c r="L165" s="218"/>
      <c r="M165" s="219"/>
      <c r="N165" s="220"/>
      <c r="O165" s="220"/>
      <c r="P165" s="220"/>
      <c r="Q165" s="220"/>
      <c r="R165" s="220"/>
      <c r="S165" s="220"/>
      <c r="T165" s="221"/>
      <c r="AT165" s="222" t="s">
        <v>310</v>
      </c>
      <c r="AU165" s="222" t="s">
        <v>79</v>
      </c>
      <c r="AV165" s="13" t="s">
        <v>77</v>
      </c>
      <c r="AW165" s="13" t="s">
        <v>32</v>
      </c>
      <c r="AX165" s="13" t="s">
        <v>70</v>
      </c>
      <c r="AY165" s="222" t="s">
        <v>299</v>
      </c>
    </row>
    <row r="166" spans="2:51" s="14" customFormat="1" ht="11.25">
      <c r="B166" s="223"/>
      <c r="C166" s="224"/>
      <c r="D166" s="209" t="s">
        <v>310</v>
      </c>
      <c r="E166" s="225" t="s">
        <v>19</v>
      </c>
      <c r="F166" s="226" t="s">
        <v>4582</v>
      </c>
      <c r="G166" s="224"/>
      <c r="H166" s="227">
        <v>2.6</v>
      </c>
      <c r="I166" s="228"/>
      <c r="J166" s="224"/>
      <c r="K166" s="224"/>
      <c r="L166" s="229"/>
      <c r="M166" s="230"/>
      <c r="N166" s="231"/>
      <c r="O166" s="231"/>
      <c r="P166" s="231"/>
      <c r="Q166" s="231"/>
      <c r="R166" s="231"/>
      <c r="S166" s="231"/>
      <c r="T166" s="232"/>
      <c r="AT166" s="233" t="s">
        <v>310</v>
      </c>
      <c r="AU166" s="233" t="s">
        <v>79</v>
      </c>
      <c r="AV166" s="14" t="s">
        <v>79</v>
      </c>
      <c r="AW166" s="14" t="s">
        <v>32</v>
      </c>
      <c r="AX166" s="14" t="s">
        <v>77</v>
      </c>
      <c r="AY166" s="233" t="s">
        <v>299</v>
      </c>
    </row>
    <row r="167" spans="1:65" s="2" customFormat="1" ht="16.5" customHeight="1">
      <c r="A167" s="36"/>
      <c r="B167" s="37"/>
      <c r="C167" s="196" t="s">
        <v>7</v>
      </c>
      <c r="D167" s="196" t="s">
        <v>301</v>
      </c>
      <c r="E167" s="197" t="s">
        <v>4583</v>
      </c>
      <c r="F167" s="198" t="s">
        <v>4584</v>
      </c>
      <c r="G167" s="199" t="s">
        <v>553</v>
      </c>
      <c r="H167" s="200">
        <v>60</v>
      </c>
      <c r="I167" s="201"/>
      <c r="J167" s="202">
        <f>ROUND(I167*H167,2)</f>
        <v>0</v>
      </c>
      <c r="K167" s="198" t="s">
        <v>19</v>
      </c>
      <c r="L167" s="41"/>
      <c r="M167" s="203" t="s">
        <v>19</v>
      </c>
      <c r="N167" s="204" t="s">
        <v>41</v>
      </c>
      <c r="O167" s="66"/>
      <c r="P167" s="205">
        <f>O167*H167</f>
        <v>0</v>
      </c>
      <c r="Q167" s="205">
        <v>0.04</v>
      </c>
      <c r="R167" s="205">
        <f>Q167*H167</f>
        <v>2.4</v>
      </c>
      <c r="S167" s="205">
        <v>0</v>
      </c>
      <c r="T167" s="206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07" t="s">
        <v>306</v>
      </c>
      <c r="AT167" s="207" t="s">
        <v>301</v>
      </c>
      <c r="AU167" s="207" t="s">
        <v>79</v>
      </c>
      <c r="AY167" s="19" t="s">
        <v>299</v>
      </c>
      <c r="BE167" s="208">
        <f>IF(N167="základní",J167,0)</f>
        <v>0</v>
      </c>
      <c r="BF167" s="208">
        <f>IF(N167="snížená",J167,0)</f>
        <v>0</v>
      </c>
      <c r="BG167" s="208">
        <f>IF(N167="zákl. přenesená",J167,0)</f>
        <v>0</v>
      </c>
      <c r="BH167" s="208">
        <f>IF(N167="sníž. přenesená",J167,0)</f>
        <v>0</v>
      </c>
      <c r="BI167" s="208">
        <f>IF(N167="nulová",J167,0)</f>
        <v>0</v>
      </c>
      <c r="BJ167" s="19" t="s">
        <v>77</v>
      </c>
      <c r="BK167" s="208">
        <f>ROUND(I167*H167,2)</f>
        <v>0</v>
      </c>
      <c r="BL167" s="19" t="s">
        <v>306</v>
      </c>
      <c r="BM167" s="207" t="s">
        <v>4585</v>
      </c>
    </row>
    <row r="168" spans="1:47" s="2" customFormat="1" ht="11.25">
      <c r="A168" s="36"/>
      <c r="B168" s="37"/>
      <c r="C168" s="38"/>
      <c r="D168" s="209" t="s">
        <v>308</v>
      </c>
      <c r="E168" s="38"/>
      <c r="F168" s="210" t="s">
        <v>4584</v>
      </c>
      <c r="G168" s="38"/>
      <c r="H168" s="38"/>
      <c r="I168" s="119"/>
      <c r="J168" s="38"/>
      <c r="K168" s="38"/>
      <c r="L168" s="41"/>
      <c r="M168" s="211"/>
      <c r="N168" s="212"/>
      <c r="O168" s="66"/>
      <c r="P168" s="66"/>
      <c r="Q168" s="66"/>
      <c r="R168" s="66"/>
      <c r="S168" s="66"/>
      <c r="T168" s="67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9" t="s">
        <v>308</v>
      </c>
      <c r="AU168" s="19" t="s">
        <v>79</v>
      </c>
    </row>
    <row r="169" spans="2:51" s="13" customFormat="1" ht="11.25">
      <c r="B169" s="213"/>
      <c r="C169" s="214"/>
      <c r="D169" s="209" t="s">
        <v>310</v>
      </c>
      <c r="E169" s="215" t="s">
        <v>19</v>
      </c>
      <c r="F169" s="216" t="s">
        <v>4543</v>
      </c>
      <c r="G169" s="214"/>
      <c r="H169" s="215" t="s">
        <v>19</v>
      </c>
      <c r="I169" s="217"/>
      <c r="J169" s="214"/>
      <c r="K169" s="214"/>
      <c r="L169" s="218"/>
      <c r="M169" s="219"/>
      <c r="N169" s="220"/>
      <c r="O169" s="220"/>
      <c r="P169" s="220"/>
      <c r="Q169" s="220"/>
      <c r="R169" s="220"/>
      <c r="S169" s="220"/>
      <c r="T169" s="221"/>
      <c r="AT169" s="222" t="s">
        <v>310</v>
      </c>
      <c r="AU169" s="222" t="s">
        <v>79</v>
      </c>
      <c r="AV169" s="13" t="s">
        <v>77</v>
      </c>
      <c r="AW169" s="13" t="s">
        <v>32</v>
      </c>
      <c r="AX169" s="13" t="s">
        <v>70</v>
      </c>
      <c r="AY169" s="222" t="s">
        <v>299</v>
      </c>
    </row>
    <row r="170" spans="2:51" s="14" customFormat="1" ht="11.25">
      <c r="B170" s="223"/>
      <c r="C170" s="224"/>
      <c r="D170" s="209" t="s">
        <v>310</v>
      </c>
      <c r="E170" s="225" t="s">
        <v>19</v>
      </c>
      <c r="F170" s="226" t="s">
        <v>715</v>
      </c>
      <c r="G170" s="224"/>
      <c r="H170" s="227">
        <v>60</v>
      </c>
      <c r="I170" s="228"/>
      <c r="J170" s="224"/>
      <c r="K170" s="224"/>
      <c r="L170" s="229"/>
      <c r="M170" s="230"/>
      <c r="N170" s="231"/>
      <c r="O170" s="231"/>
      <c r="P170" s="231"/>
      <c r="Q170" s="231"/>
      <c r="R170" s="231"/>
      <c r="S170" s="231"/>
      <c r="T170" s="232"/>
      <c r="AT170" s="233" t="s">
        <v>310</v>
      </c>
      <c r="AU170" s="233" t="s">
        <v>79</v>
      </c>
      <c r="AV170" s="14" t="s">
        <v>79</v>
      </c>
      <c r="AW170" s="14" t="s">
        <v>32</v>
      </c>
      <c r="AX170" s="14" t="s">
        <v>77</v>
      </c>
      <c r="AY170" s="233" t="s">
        <v>299</v>
      </c>
    </row>
    <row r="171" spans="1:65" s="2" customFormat="1" ht="21.75" customHeight="1">
      <c r="A171" s="36"/>
      <c r="B171" s="37"/>
      <c r="C171" s="196" t="s">
        <v>457</v>
      </c>
      <c r="D171" s="196" t="s">
        <v>301</v>
      </c>
      <c r="E171" s="197" t="s">
        <v>4586</v>
      </c>
      <c r="F171" s="198" t="s">
        <v>4587</v>
      </c>
      <c r="G171" s="199" t="s">
        <v>304</v>
      </c>
      <c r="H171" s="200">
        <v>52.5</v>
      </c>
      <c r="I171" s="201"/>
      <c r="J171" s="202">
        <f>ROUND(I171*H171,2)</f>
        <v>0</v>
      </c>
      <c r="K171" s="198" t="s">
        <v>19</v>
      </c>
      <c r="L171" s="41"/>
      <c r="M171" s="203" t="s">
        <v>19</v>
      </c>
      <c r="N171" s="204" t="s">
        <v>41</v>
      </c>
      <c r="O171" s="66"/>
      <c r="P171" s="205">
        <f>O171*H171</f>
        <v>0</v>
      </c>
      <c r="Q171" s="205">
        <v>0.55</v>
      </c>
      <c r="R171" s="205">
        <f>Q171*H171</f>
        <v>28.875000000000004</v>
      </c>
      <c r="S171" s="205">
        <v>0</v>
      </c>
      <c r="T171" s="206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07" t="s">
        <v>306</v>
      </c>
      <c r="AT171" s="207" t="s">
        <v>301</v>
      </c>
      <c r="AU171" s="207" t="s">
        <v>79</v>
      </c>
      <c r="AY171" s="19" t="s">
        <v>299</v>
      </c>
      <c r="BE171" s="208">
        <f>IF(N171="základní",J171,0)</f>
        <v>0</v>
      </c>
      <c r="BF171" s="208">
        <f>IF(N171="snížená",J171,0)</f>
        <v>0</v>
      </c>
      <c r="BG171" s="208">
        <f>IF(N171="zákl. přenesená",J171,0)</f>
        <v>0</v>
      </c>
      <c r="BH171" s="208">
        <f>IF(N171="sníž. přenesená",J171,0)</f>
        <v>0</v>
      </c>
      <c r="BI171" s="208">
        <f>IF(N171="nulová",J171,0)</f>
        <v>0</v>
      </c>
      <c r="BJ171" s="19" t="s">
        <v>77</v>
      </c>
      <c r="BK171" s="208">
        <f>ROUND(I171*H171,2)</f>
        <v>0</v>
      </c>
      <c r="BL171" s="19" t="s">
        <v>306</v>
      </c>
      <c r="BM171" s="207" t="s">
        <v>4588</v>
      </c>
    </row>
    <row r="172" spans="1:47" s="2" customFormat="1" ht="29.25">
      <c r="A172" s="36"/>
      <c r="B172" s="37"/>
      <c r="C172" s="38"/>
      <c r="D172" s="209" t="s">
        <v>308</v>
      </c>
      <c r="E172" s="38"/>
      <c r="F172" s="210" t="s">
        <v>4589</v>
      </c>
      <c r="G172" s="38"/>
      <c r="H172" s="38"/>
      <c r="I172" s="119"/>
      <c r="J172" s="38"/>
      <c r="K172" s="38"/>
      <c r="L172" s="41"/>
      <c r="M172" s="211"/>
      <c r="N172" s="212"/>
      <c r="O172" s="66"/>
      <c r="P172" s="66"/>
      <c r="Q172" s="66"/>
      <c r="R172" s="66"/>
      <c r="S172" s="66"/>
      <c r="T172" s="67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9" t="s">
        <v>308</v>
      </c>
      <c r="AU172" s="19" t="s">
        <v>79</v>
      </c>
    </row>
    <row r="173" spans="2:51" s="14" customFormat="1" ht="11.25">
      <c r="B173" s="223"/>
      <c r="C173" s="224"/>
      <c r="D173" s="209" t="s">
        <v>310</v>
      </c>
      <c r="E173" s="225" t="s">
        <v>19</v>
      </c>
      <c r="F173" s="226" t="s">
        <v>4590</v>
      </c>
      <c r="G173" s="224"/>
      <c r="H173" s="227">
        <v>18.5</v>
      </c>
      <c r="I173" s="228"/>
      <c r="J173" s="224"/>
      <c r="K173" s="224"/>
      <c r="L173" s="229"/>
      <c r="M173" s="230"/>
      <c r="N173" s="231"/>
      <c r="O173" s="231"/>
      <c r="P173" s="231"/>
      <c r="Q173" s="231"/>
      <c r="R173" s="231"/>
      <c r="S173" s="231"/>
      <c r="T173" s="232"/>
      <c r="AT173" s="233" t="s">
        <v>310</v>
      </c>
      <c r="AU173" s="233" t="s">
        <v>79</v>
      </c>
      <c r="AV173" s="14" t="s">
        <v>79</v>
      </c>
      <c r="AW173" s="14" t="s">
        <v>32</v>
      </c>
      <c r="AX173" s="14" t="s">
        <v>70</v>
      </c>
      <c r="AY173" s="233" t="s">
        <v>299</v>
      </c>
    </row>
    <row r="174" spans="2:51" s="14" customFormat="1" ht="11.25">
      <c r="B174" s="223"/>
      <c r="C174" s="224"/>
      <c r="D174" s="209" t="s">
        <v>310</v>
      </c>
      <c r="E174" s="225" t="s">
        <v>19</v>
      </c>
      <c r="F174" s="226" t="s">
        <v>4591</v>
      </c>
      <c r="G174" s="224"/>
      <c r="H174" s="227">
        <v>27.5</v>
      </c>
      <c r="I174" s="228"/>
      <c r="J174" s="224"/>
      <c r="K174" s="224"/>
      <c r="L174" s="229"/>
      <c r="M174" s="230"/>
      <c r="N174" s="231"/>
      <c r="O174" s="231"/>
      <c r="P174" s="231"/>
      <c r="Q174" s="231"/>
      <c r="R174" s="231"/>
      <c r="S174" s="231"/>
      <c r="T174" s="232"/>
      <c r="AT174" s="233" t="s">
        <v>310</v>
      </c>
      <c r="AU174" s="233" t="s">
        <v>79</v>
      </c>
      <c r="AV174" s="14" t="s">
        <v>79</v>
      </c>
      <c r="AW174" s="14" t="s">
        <v>32</v>
      </c>
      <c r="AX174" s="14" t="s">
        <v>70</v>
      </c>
      <c r="AY174" s="233" t="s">
        <v>299</v>
      </c>
    </row>
    <row r="175" spans="2:51" s="14" customFormat="1" ht="11.25">
      <c r="B175" s="223"/>
      <c r="C175" s="224"/>
      <c r="D175" s="209" t="s">
        <v>310</v>
      </c>
      <c r="E175" s="225" t="s">
        <v>19</v>
      </c>
      <c r="F175" s="226" t="s">
        <v>4592</v>
      </c>
      <c r="G175" s="224"/>
      <c r="H175" s="227">
        <v>6.5</v>
      </c>
      <c r="I175" s="228"/>
      <c r="J175" s="224"/>
      <c r="K175" s="224"/>
      <c r="L175" s="229"/>
      <c r="M175" s="230"/>
      <c r="N175" s="231"/>
      <c r="O175" s="231"/>
      <c r="P175" s="231"/>
      <c r="Q175" s="231"/>
      <c r="R175" s="231"/>
      <c r="S175" s="231"/>
      <c r="T175" s="232"/>
      <c r="AT175" s="233" t="s">
        <v>310</v>
      </c>
      <c r="AU175" s="233" t="s">
        <v>79</v>
      </c>
      <c r="AV175" s="14" t="s">
        <v>79</v>
      </c>
      <c r="AW175" s="14" t="s">
        <v>32</v>
      </c>
      <c r="AX175" s="14" t="s">
        <v>70</v>
      </c>
      <c r="AY175" s="233" t="s">
        <v>299</v>
      </c>
    </row>
    <row r="176" spans="2:51" s="15" customFormat="1" ht="11.25">
      <c r="B176" s="234"/>
      <c r="C176" s="235"/>
      <c r="D176" s="209" t="s">
        <v>310</v>
      </c>
      <c r="E176" s="236" t="s">
        <v>19</v>
      </c>
      <c r="F176" s="237" t="s">
        <v>313</v>
      </c>
      <c r="G176" s="235"/>
      <c r="H176" s="238">
        <v>52.5</v>
      </c>
      <c r="I176" s="239"/>
      <c r="J176" s="235"/>
      <c r="K176" s="235"/>
      <c r="L176" s="240"/>
      <c r="M176" s="241"/>
      <c r="N176" s="242"/>
      <c r="O176" s="242"/>
      <c r="P176" s="242"/>
      <c r="Q176" s="242"/>
      <c r="R176" s="242"/>
      <c r="S176" s="242"/>
      <c r="T176" s="243"/>
      <c r="AT176" s="244" t="s">
        <v>310</v>
      </c>
      <c r="AU176" s="244" t="s">
        <v>79</v>
      </c>
      <c r="AV176" s="15" t="s">
        <v>306</v>
      </c>
      <c r="AW176" s="15" t="s">
        <v>32</v>
      </c>
      <c r="AX176" s="15" t="s">
        <v>77</v>
      </c>
      <c r="AY176" s="244" t="s">
        <v>299</v>
      </c>
    </row>
    <row r="177" spans="1:65" s="2" customFormat="1" ht="16.5" customHeight="1">
      <c r="A177" s="36"/>
      <c r="B177" s="37"/>
      <c r="C177" s="196" t="s">
        <v>463</v>
      </c>
      <c r="D177" s="196" t="s">
        <v>301</v>
      </c>
      <c r="E177" s="197" t="s">
        <v>4593</v>
      </c>
      <c r="F177" s="198" t="s">
        <v>4594</v>
      </c>
      <c r="G177" s="199" t="s">
        <v>653</v>
      </c>
      <c r="H177" s="200">
        <v>1</v>
      </c>
      <c r="I177" s="201"/>
      <c r="J177" s="202">
        <f>ROUND(I177*H177,2)</f>
        <v>0</v>
      </c>
      <c r="K177" s="198" t="s">
        <v>19</v>
      </c>
      <c r="L177" s="41"/>
      <c r="M177" s="203" t="s">
        <v>19</v>
      </c>
      <c r="N177" s="204" t="s">
        <v>41</v>
      </c>
      <c r="O177" s="66"/>
      <c r="P177" s="205">
        <f>O177*H177</f>
        <v>0</v>
      </c>
      <c r="Q177" s="205">
        <v>0</v>
      </c>
      <c r="R177" s="205">
        <f>Q177*H177</f>
        <v>0</v>
      </c>
      <c r="S177" s="205">
        <v>0</v>
      </c>
      <c r="T177" s="206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07" t="s">
        <v>306</v>
      </c>
      <c r="AT177" s="207" t="s">
        <v>301</v>
      </c>
      <c r="AU177" s="207" t="s">
        <v>79</v>
      </c>
      <c r="AY177" s="19" t="s">
        <v>299</v>
      </c>
      <c r="BE177" s="208">
        <f>IF(N177="základní",J177,0)</f>
        <v>0</v>
      </c>
      <c r="BF177" s="208">
        <f>IF(N177="snížená",J177,0)</f>
        <v>0</v>
      </c>
      <c r="BG177" s="208">
        <f>IF(N177="zákl. přenesená",J177,0)</f>
        <v>0</v>
      </c>
      <c r="BH177" s="208">
        <f>IF(N177="sníž. přenesená",J177,0)</f>
        <v>0</v>
      </c>
      <c r="BI177" s="208">
        <f>IF(N177="nulová",J177,0)</f>
        <v>0</v>
      </c>
      <c r="BJ177" s="19" t="s">
        <v>77</v>
      </c>
      <c r="BK177" s="208">
        <f>ROUND(I177*H177,2)</f>
        <v>0</v>
      </c>
      <c r="BL177" s="19" t="s">
        <v>306</v>
      </c>
      <c r="BM177" s="207" t="s">
        <v>4595</v>
      </c>
    </row>
    <row r="178" spans="1:47" s="2" customFormat="1" ht="11.25">
      <c r="A178" s="36"/>
      <c r="B178" s="37"/>
      <c r="C178" s="38"/>
      <c r="D178" s="209" t="s">
        <v>308</v>
      </c>
      <c r="E178" s="38"/>
      <c r="F178" s="210" t="s">
        <v>4596</v>
      </c>
      <c r="G178" s="38"/>
      <c r="H178" s="38"/>
      <c r="I178" s="119"/>
      <c r="J178" s="38"/>
      <c r="K178" s="38"/>
      <c r="L178" s="41"/>
      <c r="M178" s="211"/>
      <c r="N178" s="212"/>
      <c r="O178" s="66"/>
      <c r="P178" s="66"/>
      <c r="Q178" s="66"/>
      <c r="R178" s="66"/>
      <c r="S178" s="66"/>
      <c r="T178" s="67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9" t="s">
        <v>308</v>
      </c>
      <c r="AU178" s="19" t="s">
        <v>79</v>
      </c>
    </row>
    <row r="179" spans="1:65" s="2" customFormat="1" ht="16.5" customHeight="1">
      <c r="A179" s="36"/>
      <c r="B179" s="37"/>
      <c r="C179" s="196" t="s">
        <v>176</v>
      </c>
      <c r="D179" s="196" t="s">
        <v>301</v>
      </c>
      <c r="E179" s="197" t="s">
        <v>4597</v>
      </c>
      <c r="F179" s="198" t="s">
        <v>4598</v>
      </c>
      <c r="G179" s="199" t="s">
        <v>553</v>
      </c>
      <c r="H179" s="200">
        <v>60</v>
      </c>
      <c r="I179" s="201"/>
      <c r="J179" s="202">
        <f>ROUND(I179*H179,2)</f>
        <v>0</v>
      </c>
      <c r="K179" s="198" t="s">
        <v>19</v>
      </c>
      <c r="L179" s="41"/>
      <c r="M179" s="203" t="s">
        <v>19</v>
      </c>
      <c r="N179" s="204" t="s">
        <v>41</v>
      </c>
      <c r="O179" s="66"/>
      <c r="P179" s="205">
        <f>O179*H179</f>
        <v>0</v>
      </c>
      <c r="Q179" s="205">
        <v>0.05</v>
      </c>
      <c r="R179" s="205">
        <f>Q179*H179</f>
        <v>3</v>
      </c>
      <c r="S179" s="205">
        <v>0</v>
      </c>
      <c r="T179" s="206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07" t="s">
        <v>306</v>
      </c>
      <c r="AT179" s="207" t="s">
        <v>301</v>
      </c>
      <c r="AU179" s="207" t="s">
        <v>79</v>
      </c>
      <c r="AY179" s="19" t="s">
        <v>299</v>
      </c>
      <c r="BE179" s="208">
        <f>IF(N179="základní",J179,0)</f>
        <v>0</v>
      </c>
      <c r="BF179" s="208">
        <f>IF(N179="snížená",J179,0)</f>
        <v>0</v>
      </c>
      <c r="BG179" s="208">
        <f>IF(N179="zákl. přenesená",J179,0)</f>
        <v>0</v>
      </c>
      <c r="BH179" s="208">
        <f>IF(N179="sníž. přenesená",J179,0)</f>
        <v>0</v>
      </c>
      <c r="BI179" s="208">
        <f>IF(N179="nulová",J179,0)</f>
        <v>0</v>
      </c>
      <c r="BJ179" s="19" t="s">
        <v>77</v>
      </c>
      <c r="BK179" s="208">
        <f>ROUND(I179*H179,2)</f>
        <v>0</v>
      </c>
      <c r="BL179" s="19" t="s">
        <v>306</v>
      </c>
      <c r="BM179" s="207" t="s">
        <v>4599</v>
      </c>
    </row>
    <row r="180" spans="1:47" s="2" customFormat="1" ht="11.25">
      <c r="A180" s="36"/>
      <c r="B180" s="37"/>
      <c r="C180" s="38"/>
      <c r="D180" s="209" t="s">
        <v>308</v>
      </c>
      <c r="E180" s="38"/>
      <c r="F180" s="210" t="s">
        <v>4598</v>
      </c>
      <c r="G180" s="38"/>
      <c r="H180" s="38"/>
      <c r="I180" s="119"/>
      <c r="J180" s="38"/>
      <c r="K180" s="38"/>
      <c r="L180" s="41"/>
      <c r="M180" s="211"/>
      <c r="N180" s="212"/>
      <c r="O180" s="66"/>
      <c r="P180" s="66"/>
      <c r="Q180" s="66"/>
      <c r="R180" s="66"/>
      <c r="S180" s="66"/>
      <c r="T180" s="67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9" t="s">
        <v>308</v>
      </c>
      <c r="AU180" s="19" t="s">
        <v>79</v>
      </c>
    </row>
    <row r="181" spans="2:51" s="13" customFormat="1" ht="11.25">
      <c r="B181" s="213"/>
      <c r="C181" s="214"/>
      <c r="D181" s="209" t="s">
        <v>310</v>
      </c>
      <c r="E181" s="215" t="s">
        <v>19</v>
      </c>
      <c r="F181" s="216" t="s">
        <v>4543</v>
      </c>
      <c r="G181" s="214"/>
      <c r="H181" s="215" t="s">
        <v>19</v>
      </c>
      <c r="I181" s="217"/>
      <c r="J181" s="214"/>
      <c r="K181" s="214"/>
      <c r="L181" s="218"/>
      <c r="M181" s="219"/>
      <c r="N181" s="220"/>
      <c r="O181" s="220"/>
      <c r="P181" s="220"/>
      <c r="Q181" s="220"/>
      <c r="R181" s="220"/>
      <c r="S181" s="220"/>
      <c r="T181" s="221"/>
      <c r="AT181" s="222" t="s">
        <v>310</v>
      </c>
      <c r="AU181" s="222" t="s">
        <v>79</v>
      </c>
      <c r="AV181" s="13" t="s">
        <v>77</v>
      </c>
      <c r="AW181" s="13" t="s">
        <v>32</v>
      </c>
      <c r="AX181" s="13" t="s">
        <v>70</v>
      </c>
      <c r="AY181" s="222" t="s">
        <v>299</v>
      </c>
    </row>
    <row r="182" spans="2:51" s="14" customFormat="1" ht="11.25">
      <c r="B182" s="223"/>
      <c r="C182" s="224"/>
      <c r="D182" s="209" t="s">
        <v>310</v>
      </c>
      <c r="E182" s="225" t="s">
        <v>19</v>
      </c>
      <c r="F182" s="226" t="s">
        <v>715</v>
      </c>
      <c r="G182" s="224"/>
      <c r="H182" s="227">
        <v>60</v>
      </c>
      <c r="I182" s="228"/>
      <c r="J182" s="224"/>
      <c r="K182" s="224"/>
      <c r="L182" s="229"/>
      <c r="M182" s="230"/>
      <c r="N182" s="231"/>
      <c r="O182" s="231"/>
      <c r="P182" s="231"/>
      <c r="Q182" s="231"/>
      <c r="R182" s="231"/>
      <c r="S182" s="231"/>
      <c r="T182" s="232"/>
      <c r="AT182" s="233" t="s">
        <v>310</v>
      </c>
      <c r="AU182" s="233" t="s">
        <v>79</v>
      </c>
      <c r="AV182" s="14" t="s">
        <v>79</v>
      </c>
      <c r="AW182" s="14" t="s">
        <v>32</v>
      </c>
      <c r="AX182" s="14" t="s">
        <v>77</v>
      </c>
      <c r="AY182" s="233" t="s">
        <v>299</v>
      </c>
    </row>
    <row r="183" spans="1:65" s="2" customFormat="1" ht="16.5" customHeight="1">
      <c r="A183" s="36"/>
      <c r="B183" s="37"/>
      <c r="C183" s="196" t="s">
        <v>494</v>
      </c>
      <c r="D183" s="196" t="s">
        <v>301</v>
      </c>
      <c r="E183" s="197" t="s">
        <v>4600</v>
      </c>
      <c r="F183" s="198" t="s">
        <v>4601</v>
      </c>
      <c r="G183" s="199" t="s">
        <v>432</v>
      </c>
      <c r="H183" s="200">
        <v>1</v>
      </c>
      <c r="I183" s="201"/>
      <c r="J183" s="202">
        <f>ROUND(I183*H183,2)</f>
        <v>0</v>
      </c>
      <c r="K183" s="198" t="s">
        <v>19</v>
      </c>
      <c r="L183" s="41"/>
      <c r="M183" s="203" t="s">
        <v>19</v>
      </c>
      <c r="N183" s="204" t="s">
        <v>41</v>
      </c>
      <c r="O183" s="66"/>
      <c r="P183" s="205">
        <f>O183*H183</f>
        <v>0</v>
      </c>
      <c r="Q183" s="205">
        <v>0</v>
      </c>
      <c r="R183" s="205">
        <f>Q183*H183</f>
        <v>0</v>
      </c>
      <c r="S183" s="205">
        <v>0</v>
      </c>
      <c r="T183" s="206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07" t="s">
        <v>306</v>
      </c>
      <c r="AT183" s="207" t="s">
        <v>301</v>
      </c>
      <c r="AU183" s="207" t="s">
        <v>79</v>
      </c>
      <c r="AY183" s="19" t="s">
        <v>299</v>
      </c>
      <c r="BE183" s="208">
        <f>IF(N183="základní",J183,0)</f>
        <v>0</v>
      </c>
      <c r="BF183" s="208">
        <f>IF(N183="snížená",J183,0)</f>
        <v>0</v>
      </c>
      <c r="BG183" s="208">
        <f>IF(N183="zákl. přenesená",J183,0)</f>
        <v>0</v>
      </c>
      <c r="BH183" s="208">
        <f>IF(N183="sníž. přenesená",J183,0)</f>
        <v>0</v>
      </c>
      <c r="BI183" s="208">
        <f>IF(N183="nulová",J183,0)</f>
        <v>0</v>
      </c>
      <c r="BJ183" s="19" t="s">
        <v>77</v>
      </c>
      <c r="BK183" s="208">
        <f>ROUND(I183*H183,2)</f>
        <v>0</v>
      </c>
      <c r="BL183" s="19" t="s">
        <v>306</v>
      </c>
      <c r="BM183" s="207" t="s">
        <v>4602</v>
      </c>
    </row>
    <row r="184" spans="1:47" s="2" customFormat="1" ht="11.25">
      <c r="A184" s="36"/>
      <c r="B184" s="37"/>
      <c r="C184" s="38"/>
      <c r="D184" s="209" t="s">
        <v>308</v>
      </c>
      <c r="E184" s="38"/>
      <c r="F184" s="210" t="s">
        <v>4601</v>
      </c>
      <c r="G184" s="38"/>
      <c r="H184" s="38"/>
      <c r="I184" s="119"/>
      <c r="J184" s="38"/>
      <c r="K184" s="38"/>
      <c r="L184" s="41"/>
      <c r="M184" s="211"/>
      <c r="N184" s="212"/>
      <c r="O184" s="66"/>
      <c r="P184" s="66"/>
      <c r="Q184" s="66"/>
      <c r="R184" s="66"/>
      <c r="S184" s="66"/>
      <c r="T184" s="67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9" t="s">
        <v>308</v>
      </c>
      <c r="AU184" s="19" t="s">
        <v>79</v>
      </c>
    </row>
    <row r="185" spans="2:51" s="14" customFormat="1" ht="11.25">
      <c r="B185" s="223"/>
      <c r="C185" s="224"/>
      <c r="D185" s="209" t="s">
        <v>310</v>
      </c>
      <c r="E185" s="225" t="s">
        <v>19</v>
      </c>
      <c r="F185" s="226" t="s">
        <v>77</v>
      </c>
      <c r="G185" s="224"/>
      <c r="H185" s="227">
        <v>1</v>
      </c>
      <c r="I185" s="228"/>
      <c r="J185" s="224"/>
      <c r="K185" s="224"/>
      <c r="L185" s="229"/>
      <c r="M185" s="230"/>
      <c r="N185" s="231"/>
      <c r="O185" s="231"/>
      <c r="P185" s="231"/>
      <c r="Q185" s="231"/>
      <c r="R185" s="231"/>
      <c r="S185" s="231"/>
      <c r="T185" s="232"/>
      <c r="AT185" s="233" t="s">
        <v>310</v>
      </c>
      <c r="AU185" s="233" t="s">
        <v>79</v>
      </c>
      <c r="AV185" s="14" t="s">
        <v>79</v>
      </c>
      <c r="AW185" s="14" t="s">
        <v>32</v>
      </c>
      <c r="AX185" s="14" t="s">
        <v>77</v>
      </c>
      <c r="AY185" s="233" t="s">
        <v>299</v>
      </c>
    </row>
    <row r="186" spans="2:63" s="12" customFormat="1" ht="22.9" customHeight="1">
      <c r="B186" s="180"/>
      <c r="C186" s="181"/>
      <c r="D186" s="182" t="s">
        <v>69</v>
      </c>
      <c r="E186" s="194" t="s">
        <v>1380</v>
      </c>
      <c r="F186" s="194" t="s">
        <v>1381</v>
      </c>
      <c r="G186" s="181"/>
      <c r="H186" s="181"/>
      <c r="I186" s="184"/>
      <c r="J186" s="195">
        <f>BK186</f>
        <v>0</v>
      </c>
      <c r="K186" s="181"/>
      <c r="L186" s="186"/>
      <c r="M186" s="187"/>
      <c r="N186" s="188"/>
      <c r="O186" s="188"/>
      <c r="P186" s="189">
        <f>SUM(P187:P188)</f>
        <v>0</v>
      </c>
      <c r="Q186" s="188"/>
      <c r="R186" s="189">
        <f>SUM(R187:R188)</f>
        <v>0</v>
      </c>
      <c r="S186" s="188"/>
      <c r="T186" s="190">
        <f>SUM(T187:T188)</f>
        <v>0</v>
      </c>
      <c r="AR186" s="191" t="s">
        <v>77</v>
      </c>
      <c r="AT186" s="192" t="s">
        <v>69</v>
      </c>
      <c r="AU186" s="192" t="s">
        <v>77</v>
      </c>
      <c r="AY186" s="191" t="s">
        <v>299</v>
      </c>
      <c r="BK186" s="193">
        <f>SUM(BK187:BK188)</f>
        <v>0</v>
      </c>
    </row>
    <row r="187" spans="1:65" s="2" customFormat="1" ht="16.5" customHeight="1">
      <c r="A187" s="36"/>
      <c r="B187" s="37"/>
      <c r="C187" s="196" t="s">
        <v>210</v>
      </c>
      <c r="D187" s="196" t="s">
        <v>301</v>
      </c>
      <c r="E187" s="197" t="s">
        <v>4603</v>
      </c>
      <c r="F187" s="198" t="s">
        <v>4604</v>
      </c>
      <c r="G187" s="199" t="s">
        <v>368</v>
      </c>
      <c r="H187" s="200">
        <v>95.227</v>
      </c>
      <c r="I187" s="201"/>
      <c r="J187" s="202">
        <f>ROUND(I187*H187,2)</f>
        <v>0</v>
      </c>
      <c r="K187" s="198" t="s">
        <v>305</v>
      </c>
      <c r="L187" s="41"/>
      <c r="M187" s="203" t="s">
        <v>19</v>
      </c>
      <c r="N187" s="204" t="s">
        <v>41</v>
      </c>
      <c r="O187" s="66"/>
      <c r="P187" s="205">
        <f>O187*H187</f>
        <v>0</v>
      </c>
      <c r="Q187" s="205">
        <v>0</v>
      </c>
      <c r="R187" s="205">
        <f>Q187*H187</f>
        <v>0</v>
      </c>
      <c r="S187" s="205">
        <v>0</v>
      </c>
      <c r="T187" s="206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07" t="s">
        <v>306</v>
      </c>
      <c r="AT187" s="207" t="s">
        <v>301</v>
      </c>
      <c r="AU187" s="207" t="s">
        <v>79</v>
      </c>
      <c r="AY187" s="19" t="s">
        <v>299</v>
      </c>
      <c r="BE187" s="208">
        <f>IF(N187="základní",J187,0)</f>
        <v>0</v>
      </c>
      <c r="BF187" s="208">
        <f>IF(N187="snížená",J187,0)</f>
        <v>0</v>
      </c>
      <c r="BG187" s="208">
        <f>IF(N187="zákl. přenesená",J187,0)</f>
        <v>0</v>
      </c>
      <c r="BH187" s="208">
        <f>IF(N187="sníž. přenesená",J187,0)</f>
        <v>0</v>
      </c>
      <c r="BI187" s="208">
        <f>IF(N187="nulová",J187,0)</f>
        <v>0</v>
      </c>
      <c r="BJ187" s="19" t="s">
        <v>77</v>
      </c>
      <c r="BK187" s="208">
        <f>ROUND(I187*H187,2)</f>
        <v>0</v>
      </c>
      <c r="BL187" s="19" t="s">
        <v>306</v>
      </c>
      <c r="BM187" s="207" t="s">
        <v>4605</v>
      </c>
    </row>
    <row r="188" spans="1:47" s="2" customFormat="1" ht="19.5">
      <c r="A188" s="36"/>
      <c r="B188" s="37"/>
      <c r="C188" s="38"/>
      <c r="D188" s="209" t="s">
        <v>308</v>
      </c>
      <c r="E188" s="38"/>
      <c r="F188" s="210" t="s">
        <v>4606</v>
      </c>
      <c r="G188" s="38"/>
      <c r="H188" s="38"/>
      <c r="I188" s="119"/>
      <c r="J188" s="38"/>
      <c r="K188" s="38"/>
      <c r="L188" s="41"/>
      <c r="M188" s="211"/>
      <c r="N188" s="212"/>
      <c r="O188" s="66"/>
      <c r="P188" s="66"/>
      <c r="Q188" s="66"/>
      <c r="R188" s="66"/>
      <c r="S188" s="66"/>
      <c r="T188" s="67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9" t="s">
        <v>308</v>
      </c>
      <c r="AU188" s="19" t="s">
        <v>79</v>
      </c>
    </row>
    <row r="189" spans="2:63" s="12" customFormat="1" ht="25.9" customHeight="1">
      <c r="B189" s="180"/>
      <c r="C189" s="181"/>
      <c r="D189" s="182" t="s">
        <v>69</v>
      </c>
      <c r="E189" s="183" t="s">
        <v>1387</v>
      </c>
      <c r="F189" s="183" t="s">
        <v>1388</v>
      </c>
      <c r="G189" s="181"/>
      <c r="H189" s="181"/>
      <c r="I189" s="184"/>
      <c r="J189" s="185">
        <f>BK189</f>
        <v>0</v>
      </c>
      <c r="K189" s="181"/>
      <c r="L189" s="186"/>
      <c r="M189" s="187"/>
      <c r="N189" s="188"/>
      <c r="O189" s="188"/>
      <c r="P189" s="189">
        <f>P190+P200</f>
        <v>0</v>
      </c>
      <c r="Q189" s="188"/>
      <c r="R189" s="189">
        <f>R190+R200</f>
        <v>0.13988140000000002</v>
      </c>
      <c r="S189" s="188"/>
      <c r="T189" s="190">
        <f>T190+T200</f>
        <v>0</v>
      </c>
      <c r="AR189" s="191" t="s">
        <v>79</v>
      </c>
      <c r="AT189" s="192" t="s">
        <v>69</v>
      </c>
      <c r="AU189" s="192" t="s">
        <v>70</v>
      </c>
      <c r="AY189" s="191" t="s">
        <v>299</v>
      </c>
      <c r="BK189" s="193">
        <f>BK190+BK200</f>
        <v>0</v>
      </c>
    </row>
    <row r="190" spans="2:63" s="12" customFormat="1" ht="22.9" customHeight="1">
      <c r="B190" s="180"/>
      <c r="C190" s="181"/>
      <c r="D190" s="182" t="s">
        <v>69</v>
      </c>
      <c r="E190" s="194" t="s">
        <v>1389</v>
      </c>
      <c r="F190" s="194" t="s">
        <v>1390</v>
      </c>
      <c r="G190" s="181"/>
      <c r="H190" s="181"/>
      <c r="I190" s="184"/>
      <c r="J190" s="195">
        <f>BK190</f>
        <v>0</v>
      </c>
      <c r="K190" s="181"/>
      <c r="L190" s="186"/>
      <c r="M190" s="187"/>
      <c r="N190" s="188"/>
      <c r="O190" s="188"/>
      <c r="P190" s="189">
        <f>SUM(P191:P199)</f>
        <v>0</v>
      </c>
      <c r="Q190" s="188"/>
      <c r="R190" s="189">
        <f>SUM(R191:R199)</f>
        <v>0.13988140000000002</v>
      </c>
      <c r="S190" s="188"/>
      <c r="T190" s="190">
        <f>SUM(T191:T199)</f>
        <v>0</v>
      </c>
      <c r="AR190" s="191" t="s">
        <v>79</v>
      </c>
      <c r="AT190" s="192" t="s">
        <v>69</v>
      </c>
      <c r="AU190" s="192" t="s">
        <v>77</v>
      </c>
      <c r="AY190" s="191" t="s">
        <v>299</v>
      </c>
      <c r="BK190" s="193">
        <f>SUM(BK191:BK199)</f>
        <v>0</v>
      </c>
    </row>
    <row r="191" spans="1:65" s="2" customFormat="1" ht="16.5" customHeight="1">
      <c r="A191" s="36"/>
      <c r="B191" s="37"/>
      <c r="C191" s="196" t="s">
        <v>506</v>
      </c>
      <c r="D191" s="196" t="s">
        <v>301</v>
      </c>
      <c r="E191" s="197" t="s">
        <v>4607</v>
      </c>
      <c r="F191" s="198" t="s">
        <v>4608</v>
      </c>
      <c r="G191" s="199" t="s">
        <v>304</v>
      </c>
      <c r="H191" s="200">
        <v>25.88</v>
      </c>
      <c r="I191" s="201"/>
      <c r="J191" s="202">
        <f>ROUND(I191*H191,2)</f>
        <v>0</v>
      </c>
      <c r="K191" s="198" t="s">
        <v>305</v>
      </c>
      <c r="L191" s="41"/>
      <c r="M191" s="203" t="s">
        <v>19</v>
      </c>
      <c r="N191" s="204" t="s">
        <v>41</v>
      </c>
      <c r="O191" s="66"/>
      <c r="P191" s="205">
        <f>O191*H191</f>
        <v>0</v>
      </c>
      <c r="Q191" s="205">
        <v>0</v>
      </c>
      <c r="R191" s="205">
        <f>Q191*H191</f>
        <v>0</v>
      </c>
      <c r="S191" s="205">
        <v>0</v>
      </c>
      <c r="T191" s="206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07" t="s">
        <v>406</v>
      </c>
      <c r="AT191" s="207" t="s">
        <v>301</v>
      </c>
      <c r="AU191" s="207" t="s">
        <v>79</v>
      </c>
      <c r="AY191" s="19" t="s">
        <v>299</v>
      </c>
      <c r="BE191" s="208">
        <f>IF(N191="základní",J191,0)</f>
        <v>0</v>
      </c>
      <c r="BF191" s="208">
        <f>IF(N191="snížená",J191,0)</f>
        <v>0</v>
      </c>
      <c r="BG191" s="208">
        <f>IF(N191="zákl. přenesená",J191,0)</f>
        <v>0</v>
      </c>
      <c r="BH191" s="208">
        <f>IF(N191="sníž. přenesená",J191,0)</f>
        <v>0</v>
      </c>
      <c r="BI191" s="208">
        <f>IF(N191="nulová",J191,0)</f>
        <v>0</v>
      </c>
      <c r="BJ191" s="19" t="s">
        <v>77</v>
      </c>
      <c r="BK191" s="208">
        <f>ROUND(I191*H191,2)</f>
        <v>0</v>
      </c>
      <c r="BL191" s="19" t="s">
        <v>406</v>
      </c>
      <c r="BM191" s="207" t="s">
        <v>4609</v>
      </c>
    </row>
    <row r="192" spans="1:47" s="2" customFormat="1" ht="11.25">
      <c r="A192" s="36"/>
      <c r="B192" s="37"/>
      <c r="C192" s="38"/>
      <c r="D192" s="209" t="s">
        <v>308</v>
      </c>
      <c r="E192" s="38"/>
      <c r="F192" s="210" t="s">
        <v>4610</v>
      </c>
      <c r="G192" s="38"/>
      <c r="H192" s="38"/>
      <c r="I192" s="119"/>
      <c r="J192" s="38"/>
      <c r="K192" s="38"/>
      <c r="L192" s="41"/>
      <c r="M192" s="211"/>
      <c r="N192" s="212"/>
      <c r="O192" s="66"/>
      <c r="P192" s="66"/>
      <c r="Q192" s="66"/>
      <c r="R192" s="66"/>
      <c r="S192" s="66"/>
      <c r="T192" s="67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9" t="s">
        <v>308</v>
      </c>
      <c r="AU192" s="19" t="s">
        <v>79</v>
      </c>
    </row>
    <row r="193" spans="2:51" s="13" customFormat="1" ht="11.25">
      <c r="B193" s="213"/>
      <c r="C193" s="214"/>
      <c r="D193" s="209" t="s">
        <v>310</v>
      </c>
      <c r="E193" s="215" t="s">
        <v>19</v>
      </c>
      <c r="F193" s="216" t="s">
        <v>4543</v>
      </c>
      <c r="G193" s="214"/>
      <c r="H193" s="215" t="s">
        <v>19</v>
      </c>
      <c r="I193" s="217"/>
      <c r="J193" s="214"/>
      <c r="K193" s="214"/>
      <c r="L193" s="218"/>
      <c r="M193" s="219"/>
      <c r="N193" s="220"/>
      <c r="O193" s="220"/>
      <c r="P193" s="220"/>
      <c r="Q193" s="220"/>
      <c r="R193" s="220"/>
      <c r="S193" s="220"/>
      <c r="T193" s="221"/>
      <c r="AT193" s="222" t="s">
        <v>310</v>
      </c>
      <c r="AU193" s="222" t="s">
        <v>79</v>
      </c>
      <c r="AV193" s="13" t="s">
        <v>77</v>
      </c>
      <c r="AW193" s="13" t="s">
        <v>32</v>
      </c>
      <c r="AX193" s="13" t="s">
        <v>70</v>
      </c>
      <c r="AY193" s="222" t="s">
        <v>299</v>
      </c>
    </row>
    <row r="194" spans="2:51" s="14" customFormat="1" ht="11.25">
      <c r="B194" s="223"/>
      <c r="C194" s="224"/>
      <c r="D194" s="209" t="s">
        <v>310</v>
      </c>
      <c r="E194" s="225" t="s">
        <v>19</v>
      </c>
      <c r="F194" s="226" t="s">
        <v>4611</v>
      </c>
      <c r="G194" s="224"/>
      <c r="H194" s="227">
        <v>25.88</v>
      </c>
      <c r="I194" s="228"/>
      <c r="J194" s="224"/>
      <c r="K194" s="224"/>
      <c r="L194" s="229"/>
      <c r="M194" s="230"/>
      <c r="N194" s="231"/>
      <c r="O194" s="231"/>
      <c r="P194" s="231"/>
      <c r="Q194" s="231"/>
      <c r="R194" s="231"/>
      <c r="S194" s="231"/>
      <c r="T194" s="232"/>
      <c r="AT194" s="233" t="s">
        <v>310</v>
      </c>
      <c r="AU194" s="233" t="s">
        <v>79</v>
      </c>
      <c r="AV194" s="14" t="s">
        <v>79</v>
      </c>
      <c r="AW194" s="14" t="s">
        <v>32</v>
      </c>
      <c r="AX194" s="14" t="s">
        <v>77</v>
      </c>
      <c r="AY194" s="233" t="s">
        <v>299</v>
      </c>
    </row>
    <row r="195" spans="1:65" s="2" customFormat="1" ht="21.75" customHeight="1">
      <c r="A195" s="36"/>
      <c r="B195" s="37"/>
      <c r="C195" s="246" t="s">
        <v>512</v>
      </c>
      <c r="D195" s="246" t="s">
        <v>458</v>
      </c>
      <c r="E195" s="247" t="s">
        <v>4612</v>
      </c>
      <c r="F195" s="248" t="s">
        <v>4613</v>
      </c>
      <c r="G195" s="249" t="s">
        <v>304</v>
      </c>
      <c r="H195" s="250">
        <v>29.762</v>
      </c>
      <c r="I195" s="251"/>
      <c r="J195" s="252">
        <f>ROUND(I195*H195,2)</f>
        <v>0</v>
      </c>
      <c r="K195" s="248" t="s">
        <v>305</v>
      </c>
      <c r="L195" s="253"/>
      <c r="M195" s="254" t="s">
        <v>19</v>
      </c>
      <c r="N195" s="255" t="s">
        <v>41</v>
      </c>
      <c r="O195" s="66"/>
      <c r="P195" s="205">
        <f>O195*H195</f>
        <v>0</v>
      </c>
      <c r="Q195" s="205">
        <v>0.0047</v>
      </c>
      <c r="R195" s="205">
        <f>Q195*H195</f>
        <v>0.13988140000000002</v>
      </c>
      <c r="S195" s="205">
        <v>0</v>
      </c>
      <c r="T195" s="206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07" t="s">
        <v>538</v>
      </c>
      <c r="AT195" s="207" t="s">
        <v>458</v>
      </c>
      <c r="AU195" s="207" t="s">
        <v>79</v>
      </c>
      <c r="AY195" s="19" t="s">
        <v>299</v>
      </c>
      <c r="BE195" s="208">
        <f>IF(N195="základní",J195,0)</f>
        <v>0</v>
      </c>
      <c r="BF195" s="208">
        <f>IF(N195="snížená",J195,0)</f>
        <v>0</v>
      </c>
      <c r="BG195" s="208">
        <f>IF(N195="zákl. přenesená",J195,0)</f>
        <v>0</v>
      </c>
      <c r="BH195" s="208">
        <f>IF(N195="sníž. přenesená",J195,0)</f>
        <v>0</v>
      </c>
      <c r="BI195" s="208">
        <f>IF(N195="nulová",J195,0)</f>
        <v>0</v>
      </c>
      <c r="BJ195" s="19" t="s">
        <v>77</v>
      </c>
      <c r="BK195" s="208">
        <f>ROUND(I195*H195,2)</f>
        <v>0</v>
      </c>
      <c r="BL195" s="19" t="s">
        <v>406</v>
      </c>
      <c r="BM195" s="207" t="s">
        <v>4614</v>
      </c>
    </row>
    <row r="196" spans="1:47" s="2" customFormat="1" ht="11.25">
      <c r="A196" s="36"/>
      <c r="B196" s="37"/>
      <c r="C196" s="38"/>
      <c r="D196" s="209" t="s">
        <v>308</v>
      </c>
      <c r="E196" s="38"/>
      <c r="F196" s="210" t="s">
        <v>4613</v>
      </c>
      <c r="G196" s="38"/>
      <c r="H196" s="38"/>
      <c r="I196" s="119"/>
      <c r="J196" s="38"/>
      <c r="K196" s="38"/>
      <c r="L196" s="41"/>
      <c r="M196" s="211"/>
      <c r="N196" s="212"/>
      <c r="O196" s="66"/>
      <c r="P196" s="66"/>
      <c r="Q196" s="66"/>
      <c r="R196" s="66"/>
      <c r="S196" s="66"/>
      <c r="T196" s="67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9" t="s">
        <v>308</v>
      </c>
      <c r="AU196" s="19" t="s">
        <v>79</v>
      </c>
    </row>
    <row r="197" spans="2:51" s="14" customFormat="1" ht="11.25">
      <c r="B197" s="223"/>
      <c r="C197" s="224"/>
      <c r="D197" s="209" t="s">
        <v>310</v>
      </c>
      <c r="E197" s="225" t="s">
        <v>19</v>
      </c>
      <c r="F197" s="226" t="s">
        <v>4615</v>
      </c>
      <c r="G197" s="224"/>
      <c r="H197" s="227">
        <v>29.762</v>
      </c>
      <c r="I197" s="228"/>
      <c r="J197" s="224"/>
      <c r="K197" s="224"/>
      <c r="L197" s="229"/>
      <c r="M197" s="230"/>
      <c r="N197" s="231"/>
      <c r="O197" s="231"/>
      <c r="P197" s="231"/>
      <c r="Q197" s="231"/>
      <c r="R197" s="231"/>
      <c r="S197" s="231"/>
      <c r="T197" s="232"/>
      <c r="AT197" s="233" t="s">
        <v>310</v>
      </c>
      <c r="AU197" s="233" t="s">
        <v>79</v>
      </c>
      <c r="AV197" s="14" t="s">
        <v>79</v>
      </c>
      <c r="AW197" s="14" t="s">
        <v>32</v>
      </c>
      <c r="AX197" s="14" t="s">
        <v>77</v>
      </c>
      <c r="AY197" s="233" t="s">
        <v>299</v>
      </c>
    </row>
    <row r="198" spans="1:65" s="2" customFormat="1" ht="16.5" customHeight="1">
      <c r="A198" s="36"/>
      <c r="B198" s="37"/>
      <c r="C198" s="196" t="s">
        <v>520</v>
      </c>
      <c r="D198" s="196" t="s">
        <v>301</v>
      </c>
      <c r="E198" s="197" t="s">
        <v>4616</v>
      </c>
      <c r="F198" s="198" t="s">
        <v>4617</v>
      </c>
      <c r="G198" s="199" t="s">
        <v>1478</v>
      </c>
      <c r="H198" s="267"/>
      <c r="I198" s="201"/>
      <c r="J198" s="202">
        <f>ROUND(I198*H198,2)</f>
        <v>0</v>
      </c>
      <c r="K198" s="198" t="s">
        <v>305</v>
      </c>
      <c r="L198" s="41"/>
      <c r="M198" s="203" t="s">
        <v>19</v>
      </c>
      <c r="N198" s="204" t="s">
        <v>41</v>
      </c>
      <c r="O198" s="66"/>
      <c r="P198" s="205">
        <f>O198*H198</f>
        <v>0</v>
      </c>
      <c r="Q198" s="205">
        <v>0</v>
      </c>
      <c r="R198" s="205">
        <f>Q198*H198</f>
        <v>0</v>
      </c>
      <c r="S198" s="205">
        <v>0</v>
      </c>
      <c r="T198" s="206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07" t="s">
        <v>406</v>
      </c>
      <c r="AT198" s="207" t="s">
        <v>301</v>
      </c>
      <c r="AU198" s="207" t="s">
        <v>79</v>
      </c>
      <c r="AY198" s="19" t="s">
        <v>299</v>
      </c>
      <c r="BE198" s="208">
        <f>IF(N198="základní",J198,0)</f>
        <v>0</v>
      </c>
      <c r="BF198" s="208">
        <f>IF(N198="snížená",J198,0)</f>
        <v>0</v>
      </c>
      <c r="BG198" s="208">
        <f>IF(N198="zákl. přenesená",J198,0)</f>
        <v>0</v>
      </c>
      <c r="BH198" s="208">
        <f>IF(N198="sníž. přenesená",J198,0)</f>
        <v>0</v>
      </c>
      <c r="BI198" s="208">
        <f>IF(N198="nulová",J198,0)</f>
        <v>0</v>
      </c>
      <c r="BJ198" s="19" t="s">
        <v>77</v>
      </c>
      <c r="BK198" s="208">
        <f>ROUND(I198*H198,2)</f>
        <v>0</v>
      </c>
      <c r="BL198" s="19" t="s">
        <v>406</v>
      </c>
      <c r="BM198" s="207" t="s">
        <v>4618</v>
      </c>
    </row>
    <row r="199" spans="1:47" s="2" customFormat="1" ht="19.5">
      <c r="A199" s="36"/>
      <c r="B199" s="37"/>
      <c r="C199" s="38"/>
      <c r="D199" s="209" t="s">
        <v>308</v>
      </c>
      <c r="E199" s="38"/>
      <c r="F199" s="210" t="s">
        <v>4619</v>
      </c>
      <c r="G199" s="38"/>
      <c r="H199" s="38"/>
      <c r="I199" s="119"/>
      <c r="J199" s="38"/>
      <c r="K199" s="38"/>
      <c r="L199" s="41"/>
      <c r="M199" s="211"/>
      <c r="N199" s="212"/>
      <c r="O199" s="66"/>
      <c r="P199" s="66"/>
      <c r="Q199" s="66"/>
      <c r="R199" s="66"/>
      <c r="S199" s="66"/>
      <c r="T199" s="67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9" t="s">
        <v>308</v>
      </c>
      <c r="AU199" s="19" t="s">
        <v>79</v>
      </c>
    </row>
    <row r="200" spans="2:63" s="12" customFormat="1" ht="22.9" customHeight="1">
      <c r="B200" s="180"/>
      <c r="C200" s="181"/>
      <c r="D200" s="182" t="s">
        <v>69</v>
      </c>
      <c r="E200" s="194" t="s">
        <v>2421</v>
      </c>
      <c r="F200" s="194" t="s">
        <v>2422</v>
      </c>
      <c r="G200" s="181"/>
      <c r="H200" s="181"/>
      <c r="I200" s="184"/>
      <c r="J200" s="195">
        <f>BK200</f>
        <v>0</v>
      </c>
      <c r="K200" s="181"/>
      <c r="L200" s="186"/>
      <c r="M200" s="187"/>
      <c r="N200" s="188"/>
      <c r="O200" s="188"/>
      <c r="P200" s="189">
        <f>SUM(P201:P204)</f>
        <v>0</v>
      </c>
      <c r="Q200" s="188"/>
      <c r="R200" s="189">
        <f>SUM(R201:R204)</f>
        <v>0</v>
      </c>
      <c r="S200" s="188"/>
      <c r="T200" s="190">
        <f>SUM(T201:T204)</f>
        <v>0</v>
      </c>
      <c r="AR200" s="191" t="s">
        <v>79</v>
      </c>
      <c r="AT200" s="192" t="s">
        <v>69</v>
      </c>
      <c r="AU200" s="192" t="s">
        <v>77</v>
      </c>
      <c r="AY200" s="191" t="s">
        <v>299</v>
      </c>
      <c r="BK200" s="193">
        <f>SUM(BK201:BK204)</f>
        <v>0</v>
      </c>
    </row>
    <row r="201" spans="1:65" s="2" customFormat="1" ht="16.5" customHeight="1">
      <c r="A201" s="36"/>
      <c r="B201" s="37"/>
      <c r="C201" s="196" t="s">
        <v>150</v>
      </c>
      <c r="D201" s="196" t="s">
        <v>301</v>
      </c>
      <c r="E201" s="197" t="s">
        <v>2554</v>
      </c>
      <c r="F201" s="198" t="s">
        <v>4620</v>
      </c>
      <c r="G201" s="199" t="s">
        <v>432</v>
      </c>
      <c r="H201" s="200">
        <v>1</v>
      </c>
      <c r="I201" s="201"/>
      <c r="J201" s="202">
        <f>ROUND(I201*H201,2)</f>
        <v>0</v>
      </c>
      <c r="K201" s="198" t="s">
        <v>19</v>
      </c>
      <c r="L201" s="41"/>
      <c r="M201" s="203" t="s">
        <v>19</v>
      </c>
      <c r="N201" s="204" t="s">
        <v>41</v>
      </c>
      <c r="O201" s="66"/>
      <c r="P201" s="205">
        <f>O201*H201</f>
        <v>0</v>
      </c>
      <c r="Q201" s="205">
        <v>0</v>
      </c>
      <c r="R201" s="205">
        <f>Q201*H201</f>
        <v>0</v>
      </c>
      <c r="S201" s="205">
        <v>0</v>
      </c>
      <c r="T201" s="206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07" t="s">
        <v>406</v>
      </c>
      <c r="AT201" s="207" t="s">
        <v>301</v>
      </c>
      <c r="AU201" s="207" t="s">
        <v>79</v>
      </c>
      <c r="AY201" s="19" t="s">
        <v>299</v>
      </c>
      <c r="BE201" s="208">
        <f>IF(N201="základní",J201,0)</f>
        <v>0</v>
      </c>
      <c r="BF201" s="208">
        <f>IF(N201="snížená",J201,0)</f>
        <v>0</v>
      </c>
      <c r="BG201" s="208">
        <f>IF(N201="zákl. přenesená",J201,0)</f>
        <v>0</v>
      </c>
      <c r="BH201" s="208">
        <f>IF(N201="sníž. přenesená",J201,0)</f>
        <v>0</v>
      </c>
      <c r="BI201" s="208">
        <f>IF(N201="nulová",J201,0)</f>
        <v>0</v>
      </c>
      <c r="BJ201" s="19" t="s">
        <v>77</v>
      </c>
      <c r="BK201" s="208">
        <f>ROUND(I201*H201,2)</f>
        <v>0</v>
      </c>
      <c r="BL201" s="19" t="s">
        <v>406</v>
      </c>
      <c r="BM201" s="207" t="s">
        <v>4621</v>
      </c>
    </row>
    <row r="202" spans="1:47" s="2" customFormat="1" ht="11.25">
      <c r="A202" s="36"/>
      <c r="B202" s="37"/>
      <c r="C202" s="38"/>
      <c r="D202" s="209" t="s">
        <v>308</v>
      </c>
      <c r="E202" s="38"/>
      <c r="F202" s="210" t="s">
        <v>4622</v>
      </c>
      <c r="G202" s="38"/>
      <c r="H202" s="38"/>
      <c r="I202" s="119"/>
      <c r="J202" s="38"/>
      <c r="K202" s="38"/>
      <c r="L202" s="41"/>
      <c r="M202" s="211"/>
      <c r="N202" s="212"/>
      <c r="O202" s="66"/>
      <c r="P202" s="66"/>
      <c r="Q202" s="66"/>
      <c r="R202" s="66"/>
      <c r="S202" s="66"/>
      <c r="T202" s="67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9" t="s">
        <v>308</v>
      </c>
      <c r="AU202" s="19" t="s">
        <v>79</v>
      </c>
    </row>
    <row r="203" spans="1:65" s="2" customFormat="1" ht="16.5" customHeight="1">
      <c r="A203" s="36"/>
      <c r="B203" s="37"/>
      <c r="C203" s="196" t="s">
        <v>532</v>
      </c>
      <c r="D203" s="196" t="s">
        <v>301</v>
      </c>
      <c r="E203" s="197" t="s">
        <v>4623</v>
      </c>
      <c r="F203" s="198" t="s">
        <v>4624</v>
      </c>
      <c r="G203" s="199" t="s">
        <v>432</v>
      </c>
      <c r="H203" s="200">
        <v>1</v>
      </c>
      <c r="I203" s="201"/>
      <c r="J203" s="202">
        <f>ROUND(I203*H203,2)</f>
        <v>0</v>
      </c>
      <c r="K203" s="198" t="s">
        <v>19</v>
      </c>
      <c r="L203" s="41"/>
      <c r="M203" s="203" t="s">
        <v>19</v>
      </c>
      <c r="N203" s="204" t="s">
        <v>41</v>
      </c>
      <c r="O203" s="66"/>
      <c r="P203" s="205">
        <f>O203*H203</f>
        <v>0</v>
      </c>
      <c r="Q203" s="205">
        <v>0</v>
      </c>
      <c r="R203" s="205">
        <f>Q203*H203</f>
        <v>0</v>
      </c>
      <c r="S203" s="205">
        <v>0</v>
      </c>
      <c r="T203" s="206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07" t="s">
        <v>406</v>
      </c>
      <c r="AT203" s="207" t="s">
        <v>301</v>
      </c>
      <c r="AU203" s="207" t="s">
        <v>79</v>
      </c>
      <c r="AY203" s="19" t="s">
        <v>299</v>
      </c>
      <c r="BE203" s="208">
        <f>IF(N203="základní",J203,0)</f>
        <v>0</v>
      </c>
      <c r="BF203" s="208">
        <f>IF(N203="snížená",J203,0)</f>
        <v>0</v>
      </c>
      <c r="BG203" s="208">
        <f>IF(N203="zákl. přenesená",J203,0)</f>
        <v>0</v>
      </c>
      <c r="BH203" s="208">
        <f>IF(N203="sníž. přenesená",J203,0)</f>
        <v>0</v>
      </c>
      <c r="BI203" s="208">
        <f>IF(N203="nulová",J203,0)</f>
        <v>0</v>
      </c>
      <c r="BJ203" s="19" t="s">
        <v>77</v>
      </c>
      <c r="BK203" s="208">
        <f>ROUND(I203*H203,2)</f>
        <v>0</v>
      </c>
      <c r="BL203" s="19" t="s">
        <v>406</v>
      </c>
      <c r="BM203" s="207" t="s">
        <v>4625</v>
      </c>
    </row>
    <row r="204" spans="1:47" s="2" customFormat="1" ht="11.25">
      <c r="A204" s="36"/>
      <c r="B204" s="37"/>
      <c r="C204" s="38"/>
      <c r="D204" s="209" t="s">
        <v>308</v>
      </c>
      <c r="E204" s="38"/>
      <c r="F204" s="210" t="s">
        <v>4624</v>
      </c>
      <c r="G204" s="38"/>
      <c r="H204" s="38"/>
      <c r="I204" s="119"/>
      <c r="J204" s="38"/>
      <c r="K204" s="38"/>
      <c r="L204" s="41"/>
      <c r="M204" s="268"/>
      <c r="N204" s="269"/>
      <c r="O204" s="270"/>
      <c r="P204" s="270"/>
      <c r="Q204" s="270"/>
      <c r="R204" s="270"/>
      <c r="S204" s="270"/>
      <c r="T204" s="271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9" t="s">
        <v>308</v>
      </c>
      <c r="AU204" s="19" t="s">
        <v>79</v>
      </c>
    </row>
    <row r="205" spans="1:31" s="2" customFormat="1" ht="6.95" customHeight="1">
      <c r="A205" s="36"/>
      <c r="B205" s="49"/>
      <c r="C205" s="50"/>
      <c r="D205" s="50"/>
      <c r="E205" s="50"/>
      <c r="F205" s="50"/>
      <c r="G205" s="50"/>
      <c r="H205" s="50"/>
      <c r="I205" s="146"/>
      <c r="J205" s="50"/>
      <c r="K205" s="50"/>
      <c r="L205" s="41"/>
      <c r="M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</row>
  </sheetData>
  <sheetProtection algorithmName="SHA-512" hashValue="QYNv6v5oXNARhWeKoKqz/+nyoLH2wcuK31sDnBzdml/2O8Pkf5dkQMnru55IaF5sY67KF8+OF55L5WTktRkBrA==" saltValue="cjOtNxxrWacEfl7dwctErPXdTZBXd2AUsswmCR9PLoHkS7a9PZ4pupL1oxHLSIRc16jZ2hreqRNbo6kT6iAbzA==" spinCount="100000" sheet="1" objects="1" scenarios="1" formatColumns="0" formatRows="0" autoFilter="0"/>
  <autoFilter ref="C92:K204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BM1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10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AT2" s="19" t="s">
        <v>130</v>
      </c>
      <c r="AZ2" s="111" t="s">
        <v>4626</v>
      </c>
      <c r="BA2" s="111" t="s">
        <v>19</v>
      </c>
      <c r="BB2" s="111" t="s">
        <v>19</v>
      </c>
      <c r="BC2" s="111" t="s">
        <v>4627</v>
      </c>
      <c r="BD2" s="111" t="s">
        <v>79</v>
      </c>
    </row>
    <row r="3" spans="2:56" s="1" customFormat="1" ht="6.95" customHeight="1">
      <c r="B3" s="112"/>
      <c r="C3" s="113"/>
      <c r="D3" s="113"/>
      <c r="E3" s="113"/>
      <c r="F3" s="113"/>
      <c r="G3" s="113"/>
      <c r="H3" s="113"/>
      <c r="I3" s="114"/>
      <c r="J3" s="113"/>
      <c r="K3" s="113"/>
      <c r="L3" s="22"/>
      <c r="AT3" s="19" t="s">
        <v>79</v>
      </c>
      <c r="AZ3" s="111" t="s">
        <v>4628</v>
      </c>
      <c r="BA3" s="111" t="s">
        <v>19</v>
      </c>
      <c r="BB3" s="111" t="s">
        <v>19</v>
      </c>
      <c r="BC3" s="111" t="s">
        <v>4629</v>
      </c>
      <c r="BD3" s="111" t="s">
        <v>79</v>
      </c>
    </row>
    <row r="4" spans="2:56" s="1" customFormat="1" ht="24.95" customHeight="1">
      <c r="B4" s="22"/>
      <c r="D4" s="115" t="s">
        <v>145</v>
      </c>
      <c r="I4" s="110"/>
      <c r="L4" s="22"/>
      <c r="M4" s="116" t="s">
        <v>10</v>
      </c>
      <c r="AT4" s="19" t="s">
        <v>4</v>
      </c>
      <c r="AZ4" s="111" t="s">
        <v>4630</v>
      </c>
      <c r="BA4" s="111" t="s">
        <v>19</v>
      </c>
      <c r="BB4" s="111" t="s">
        <v>19</v>
      </c>
      <c r="BC4" s="111" t="s">
        <v>4631</v>
      </c>
      <c r="BD4" s="111" t="s">
        <v>79</v>
      </c>
    </row>
    <row r="5" spans="2:56" s="1" customFormat="1" ht="6.95" customHeight="1">
      <c r="B5" s="22"/>
      <c r="I5" s="110"/>
      <c r="L5" s="22"/>
      <c r="AZ5" s="111" t="s">
        <v>156</v>
      </c>
      <c r="BA5" s="111" t="s">
        <v>4514</v>
      </c>
      <c r="BB5" s="111" t="s">
        <v>19</v>
      </c>
      <c r="BC5" s="111" t="s">
        <v>4632</v>
      </c>
      <c r="BD5" s="111" t="s">
        <v>79</v>
      </c>
    </row>
    <row r="6" spans="2:56" s="1" customFormat="1" ht="12" customHeight="1">
      <c r="B6" s="22"/>
      <c r="D6" s="117" t="s">
        <v>16</v>
      </c>
      <c r="I6" s="110"/>
      <c r="L6" s="22"/>
      <c r="AZ6" s="111" t="s">
        <v>4633</v>
      </c>
      <c r="BA6" s="111" t="s">
        <v>19</v>
      </c>
      <c r="BB6" s="111" t="s">
        <v>19</v>
      </c>
      <c r="BC6" s="111" t="s">
        <v>4634</v>
      </c>
      <c r="BD6" s="111" t="s">
        <v>79</v>
      </c>
    </row>
    <row r="7" spans="2:12" s="1" customFormat="1" ht="16.5" customHeight="1">
      <c r="B7" s="22"/>
      <c r="E7" s="412" t="str">
        <f>'Rekapitulace stavby'!K6</f>
        <v>Transformace ÚSP pro mládež Kvasiny - Kostelec 3</v>
      </c>
      <c r="F7" s="413"/>
      <c r="G7" s="413"/>
      <c r="H7" s="413"/>
      <c r="I7" s="110"/>
      <c r="L7" s="22"/>
    </row>
    <row r="8" spans="2:12" s="1" customFormat="1" ht="12" customHeight="1">
      <c r="B8" s="22"/>
      <c r="D8" s="117" t="s">
        <v>153</v>
      </c>
      <c r="I8" s="110"/>
      <c r="L8" s="22"/>
    </row>
    <row r="9" spans="1:31" s="2" customFormat="1" ht="16.5" customHeight="1">
      <c r="A9" s="36"/>
      <c r="B9" s="41"/>
      <c r="C9" s="36"/>
      <c r="D9" s="36"/>
      <c r="E9" s="412" t="s">
        <v>4465</v>
      </c>
      <c r="F9" s="415"/>
      <c r="G9" s="415"/>
      <c r="H9" s="415"/>
      <c r="I9" s="119"/>
      <c r="J9" s="36"/>
      <c r="K9" s="36"/>
      <c r="L9" s="120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7" t="s">
        <v>158</v>
      </c>
      <c r="E10" s="36"/>
      <c r="F10" s="36"/>
      <c r="G10" s="36"/>
      <c r="H10" s="36"/>
      <c r="I10" s="119"/>
      <c r="J10" s="36"/>
      <c r="K10" s="36"/>
      <c r="L10" s="120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416" t="s">
        <v>4635</v>
      </c>
      <c r="F11" s="415"/>
      <c r="G11" s="415"/>
      <c r="H11" s="415"/>
      <c r="I11" s="119"/>
      <c r="J11" s="36"/>
      <c r="K11" s="36"/>
      <c r="L11" s="120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119"/>
      <c r="J12" s="36"/>
      <c r="K12" s="36"/>
      <c r="L12" s="120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7" t="s">
        <v>18</v>
      </c>
      <c r="E13" s="36"/>
      <c r="F13" s="104" t="s">
        <v>19</v>
      </c>
      <c r="G13" s="36"/>
      <c r="H13" s="36"/>
      <c r="I13" s="121" t="s">
        <v>20</v>
      </c>
      <c r="J13" s="104" t="s">
        <v>19</v>
      </c>
      <c r="K13" s="36"/>
      <c r="L13" s="120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7" t="s">
        <v>21</v>
      </c>
      <c r="E14" s="36"/>
      <c r="F14" s="104" t="s">
        <v>22</v>
      </c>
      <c r="G14" s="36"/>
      <c r="H14" s="36"/>
      <c r="I14" s="121" t="s">
        <v>23</v>
      </c>
      <c r="J14" s="122" t="str">
        <f>'Rekapitulace stavby'!AN8</f>
        <v>17. 3. 2018</v>
      </c>
      <c r="K14" s="36"/>
      <c r="L14" s="120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119"/>
      <c r="J15" s="36"/>
      <c r="K15" s="36"/>
      <c r="L15" s="120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7" t="s">
        <v>25</v>
      </c>
      <c r="E16" s="36"/>
      <c r="F16" s="36"/>
      <c r="G16" s="36"/>
      <c r="H16" s="36"/>
      <c r="I16" s="121" t="s">
        <v>26</v>
      </c>
      <c r="J16" s="104" t="s">
        <v>19</v>
      </c>
      <c r="K16" s="36"/>
      <c r="L16" s="12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4" t="s">
        <v>27</v>
      </c>
      <c r="F17" s="36"/>
      <c r="G17" s="36"/>
      <c r="H17" s="36"/>
      <c r="I17" s="121" t="s">
        <v>28</v>
      </c>
      <c r="J17" s="104" t="s">
        <v>19</v>
      </c>
      <c r="K17" s="36"/>
      <c r="L17" s="120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119"/>
      <c r="J18" s="36"/>
      <c r="K18" s="36"/>
      <c r="L18" s="120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7" t="s">
        <v>29</v>
      </c>
      <c r="E19" s="36"/>
      <c r="F19" s="36"/>
      <c r="G19" s="36"/>
      <c r="H19" s="36"/>
      <c r="I19" s="121" t="s">
        <v>26</v>
      </c>
      <c r="J19" s="32" t="str">
        <f>'Rekapitulace stavby'!AN13</f>
        <v>Vyplň údaj</v>
      </c>
      <c r="K19" s="36"/>
      <c r="L19" s="120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417" t="str">
        <f>'Rekapitulace stavby'!E14</f>
        <v>Vyplň údaj</v>
      </c>
      <c r="F20" s="418"/>
      <c r="G20" s="418"/>
      <c r="H20" s="418"/>
      <c r="I20" s="121" t="s">
        <v>28</v>
      </c>
      <c r="J20" s="32" t="str">
        <f>'Rekapitulace stavby'!AN14</f>
        <v>Vyplň údaj</v>
      </c>
      <c r="K20" s="36"/>
      <c r="L20" s="120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119"/>
      <c r="J21" s="36"/>
      <c r="K21" s="36"/>
      <c r="L21" s="120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7" t="s">
        <v>31</v>
      </c>
      <c r="E22" s="36"/>
      <c r="F22" s="36"/>
      <c r="G22" s="36"/>
      <c r="H22" s="36"/>
      <c r="I22" s="121" t="s">
        <v>26</v>
      </c>
      <c r="J22" s="104" t="s">
        <v>19</v>
      </c>
      <c r="K22" s="36"/>
      <c r="L22" s="120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4" t="s">
        <v>27</v>
      </c>
      <c r="F23" s="36"/>
      <c r="G23" s="36"/>
      <c r="H23" s="36"/>
      <c r="I23" s="121" t="s">
        <v>28</v>
      </c>
      <c r="J23" s="104" t="s">
        <v>19</v>
      </c>
      <c r="K23" s="36"/>
      <c r="L23" s="120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119"/>
      <c r="J24" s="36"/>
      <c r="K24" s="36"/>
      <c r="L24" s="120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7" t="s">
        <v>33</v>
      </c>
      <c r="E25" s="36"/>
      <c r="F25" s="36"/>
      <c r="G25" s="36"/>
      <c r="H25" s="36"/>
      <c r="I25" s="121" t="s">
        <v>26</v>
      </c>
      <c r="J25" s="104" t="str">
        <f>IF('Rekapitulace stavby'!AN19="","",'Rekapitulace stavby'!AN19)</f>
        <v/>
      </c>
      <c r="K25" s="36"/>
      <c r="L25" s="120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4" t="str">
        <f>IF('Rekapitulace stavby'!E20="","",'Rekapitulace stavby'!E20)</f>
        <v xml:space="preserve"> </v>
      </c>
      <c r="F26" s="36"/>
      <c r="G26" s="36"/>
      <c r="H26" s="36"/>
      <c r="I26" s="121" t="s">
        <v>28</v>
      </c>
      <c r="J26" s="104" t="str">
        <f>IF('Rekapitulace stavby'!AN20="","",'Rekapitulace stavby'!AN20)</f>
        <v/>
      </c>
      <c r="K26" s="36"/>
      <c r="L26" s="120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119"/>
      <c r="J27" s="36"/>
      <c r="K27" s="36"/>
      <c r="L27" s="120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7" t="s">
        <v>34</v>
      </c>
      <c r="E28" s="36"/>
      <c r="F28" s="36"/>
      <c r="G28" s="36"/>
      <c r="H28" s="36"/>
      <c r="I28" s="119"/>
      <c r="J28" s="36"/>
      <c r="K28" s="36"/>
      <c r="L28" s="120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23"/>
      <c r="B29" s="124"/>
      <c r="C29" s="123"/>
      <c r="D29" s="123"/>
      <c r="E29" s="419" t="s">
        <v>19</v>
      </c>
      <c r="F29" s="419"/>
      <c r="G29" s="419"/>
      <c r="H29" s="419"/>
      <c r="I29" s="125"/>
      <c r="J29" s="123"/>
      <c r="K29" s="123"/>
      <c r="L29" s="126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119"/>
      <c r="J30" s="36"/>
      <c r="K30" s="36"/>
      <c r="L30" s="120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8"/>
      <c r="E31" s="128"/>
      <c r="F31" s="128"/>
      <c r="G31" s="128"/>
      <c r="H31" s="128"/>
      <c r="I31" s="129"/>
      <c r="J31" s="128"/>
      <c r="K31" s="128"/>
      <c r="L31" s="120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30" t="s">
        <v>36</v>
      </c>
      <c r="E32" s="36"/>
      <c r="F32" s="36"/>
      <c r="G32" s="36"/>
      <c r="H32" s="36"/>
      <c r="I32" s="119"/>
      <c r="J32" s="131">
        <f>ROUND(J94,2)</f>
        <v>0</v>
      </c>
      <c r="K32" s="36"/>
      <c r="L32" s="120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8"/>
      <c r="E33" s="128"/>
      <c r="F33" s="128"/>
      <c r="G33" s="128"/>
      <c r="H33" s="128"/>
      <c r="I33" s="129"/>
      <c r="J33" s="128"/>
      <c r="K33" s="128"/>
      <c r="L33" s="120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32" t="s">
        <v>38</v>
      </c>
      <c r="G34" s="36"/>
      <c r="H34" s="36"/>
      <c r="I34" s="133" t="s">
        <v>37</v>
      </c>
      <c r="J34" s="132" t="s">
        <v>39</v>
      </c>
      <c r="K34" s="36"/>
      <c r="L34" s="120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18" t="s">
        <v>40</v>
      </c>
      <c r="E35" s="117" t="s">
        <v>41</v>
      </c>
      <c r="F35" s="134">
        <f>ROUND((SUM(BE94:BE192)),2)</f>
        <v>0</v>
      </c>
      <c r="G35" s="36"/>
      <c r="H35" s="36"/>
      <c r="I35" s="135">
        <v>0.21</v>
      </c>
      <c r="J35" s="134">
        <f>ROUND(((SUM(BE94:BE192))*I35),2)</f>
        <v>0</v>
      </c>
      <c r="K35" s="36"/>
      <c r="L35" s="120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7" t="s">
        <v>42</v>
      </c>
      <c r="F36" s="134">
        <f>ROUND((SUM(BF94:BF192)),2)</f>
        <v>0</v>
      </c>
      <c r="G36" s="36"/>
      <c r="H36" s="36"/>
      <c r="I36" s="135">
        <v>0.15</v>
      </c>
      <c r="J36" s="134">
        <f>ROUND(((SUM(BF94:BF192))*I36),2)</f>
        <v>0</v>
      </c>
      <c r="K36" s="36"/>
      <c r="L36" s="12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7" t="s">
        <v>43</v>
      </c>
      <c r="F37" s="134">
        <f>ROUND((SUM(BG94:BG192)),2)</f>
        <v>0</v>
      </c>
      <c r="G37" s="36"/>
      <c r="H37" s="36"/>
      <c r="I37" s="135">
        <v>0.21</v>
      </c>
      <c r="J37" s="134">
        <f>0</f>
        <v>0</v>
      </c>
      <c r="K37" s="36"/>
      <c r="L37" s="120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7" t="s">
        <v>44</v>
      </c>
      <c r="F38" s="134">
        <f>ROUND((SUM(BH94:BH192)),2)</f>
        <v>0</v>
      </c>
      <c r="G38" s="36"/>
      <c r="H38" s="36"/>
      <c r="I38" s="135">
        <v>0.15</v>
      </c>
      <c r="J38" s="134">
        <f>0</f>
        <v>0</v>
      </c>
      <c r="K38" s="36"/>
      <c r="L38" s="12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7" t="s">
        <v>45</v>
      </c>
      <c r="F39" s="134">
        <f>ROUND((SUM(BI94:BI192)),2)</f>
        <v>0</v>
      </c>
      <c r="G39" s="36"/>
      <c r="H39" s="36"/>
      <c r="I39" s="135">
        <v>0</v>
      </c>
      <c r="J39" s="134">
        <f>0</f>
        <v>0</v>
      </c>
      <c r="K39" s="36"/>
      <c r="L39" s="120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119"/>
      <c r="J40" s="36"/>
      <c r="K40" s="36"/>
      <c r="L40" s="120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36"/>
      <c r="D41" s="137" t="s">
        <v>46</v>
      </c>
      <c r="E41" s="138"/>
      <c r="F41" s="138"/>
      <c r="G41" s="139" t="s">
        <v>47</v>
      </c>
      <c r="H41" s="140" t="s">
        <v>48</v>
      </c>
      <c r="I41" s="141"/>
      <c r="J41" s="142">
        <f>SUM(J32:J39)</f>
        <v>0</v>
      </c>
      <c r="K41" s="143"/>
      <c r="L41" s="120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44"/>
      <c r="C42" s="145"/>
      <c r="D42" s="145"/>
      <c r="E42" s="145"/>
      <c r="F42" s="145"/>
      <c r="G42" s="145"/>
      <c r="H42" s="145"/>
      <c r="I42" s="146"/>
      <c r="J42" s="145"/>
      <c r="K42" s="145"/>
      <c r="L42" s="120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47"/>
      <c r="C46" s="148"/>
      <c r="D46" s="148"/>
      <c r="E46" s="148"/>
      <c r="F46" s="148"/>
      <c r="G46" s="148"/>
      <c r="H46" s="148"/>
      <c r="I46" s="149"/>
      <c r="J46" s="148"/>
      <c r="K46" s="148"/>
      <c r="L46" s="120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236</v>
      </c>
      <c r="D47" s="38"/>
      <c r="E47" s="38"/>
      <c r="F47" s="38"/>
      <c r="G47" s="38"/>
      <c r="H47" s="38"/>
      <c r="I47" s="119"/>
      <c r="J47" s="38"/>
      <c r="K47" s="38"/>
      <c r="L47" s="120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119"/>
      <c r="J48" s="38"/>
      <c r="K48" s="38"/>
      <c r="L48" s="120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119"/>
      <c r="J49" s="38"/>
      <c r="K49" s="38"/>
      <c r="L49" s="120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420" t="str">
        <f>E7</f>
        <v>Transformace ÚSP pro mládež Kvasiny - Kostelec 3</v>
      </c>
      <c r="F50" s="421"/>
      <c r="G50" s="421"/>
      <c r="H50" s="421"/>
      <c r="I50" s="119"/>
      <c r="J50" s="38"/>
      <c r="K50" s="38"/>
      <c r="L50" s="120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153</v>
      </c>
      <c r="D51" s="24"/>
      <c r="E51" s="24"/>
      <c r="F51" s="24"/>
      <c r="G51" s="24"/>
      <c r="H51" s="24"/>
      <c r="I51" s="110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420" t="s">
        <v>4465</v>
      </c>
      <c r="F52" s="423"/>
      <c r="G52" s="423"/>
      <c r="H52" s="423"/>
      <c r="I52" s="119"/>
      <c r="J52" s="38"/>
      <c r="K52" s="38"/>
      <c r="L52" s="120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158</v>
      </c>
      <c r="D53" s="38"/>
      <c r="E53" s="38"/>
      <c r="F53" s="38"/>
      <c r="G53" s="38"/>
      <c r="H53" s="38"/>
      <c r="I53" s="119"/>
      <c r="J53" s="38"/>
      <c r="K53" s="38"/>
      <c r="L53" s="120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72" t="str">
        <f>E11</f>
        <v>IO01 - Plochy pochozí</v>
      </c>
      <c r="F54" s="423"/>
      <c r="G54" s="423"/>
      <c r="H54" s="423"/>
      <c r="I54" s="119"/>
      <c r="J54" s="38"/>
      <c r="K54" s="38"/>
      <c r="L54" s="120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119"/>
      <c r="J55" s="38"/>
      <c r="K55" s="38"/>
      <c r="L55" s="120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>Kostelec nad Orlicí</v>
      </c>
      <c r="G56" s="38"/>
      <c r="H56" s="38"/>
      <c r="I56" s="121" t="s">
        <v>23</v>
      </c>
      <c r="J56" s="61" t="str">
        <f>IF(J14="","",J14)</f>
        <v>17. 3. 2018</v>
      </c>
      <c r="K56" s="38"/>
      <c r="L56" s="120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119"/>
      <c r="J57" s="38"/>
      <c r="K57" s="38"/>
      <c r="L57" s="120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25</v>
      </c>
      <c r="D58" s="38"/>
      <c r="E58" s="38"/>
      <c r="F58" s="29" t="str">
        <f>E17</f>
        <v xml:space="preserve"> </v>
      </c>
      <c r="G58" s="38"/>
      <c r="H58" s="38"/>
      <c r="I58" s="121" t="s">
        <v>31</v>
      </c>
      <c r="J58" s="34" t="str">
        <f>E23</f>
        <v xml:space="preserve"> </v>
      </c>
      <c r="K58" s="38"/>
      <c r="L58" s="120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29</v>
      </c>
      <c r="D59" s="38"/>
      <c r="E59" s="38"/>
      <c r="F59" s="29" t="str">
        <f>IF(E20="","",E20)</f>
        <v>Vyplň údaj</v>
      </c>
      <c r="G59" s="38"/>
      <c r="H59" s="38"/>
      <c r="I59" s="121" t="s">
        <v>33</v>
      </c>
      <c r="J59" s="34" t="str">
        <f>E26</f>
        <v xml:space="preserve"> </v>
      </c>
      <c r="K59" s="38"/>
      <c r="L59" s="120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119"/>
      <c r="J60" s="38"/>
      <c r="K60" s="38"/>
      <c r="L60" s="120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50" t="s">
        <v>252</v>
      </c>
      <c r="D61" s="151"/>
      <c r="E61" s="151"/>
      <c r="F61" s="151"/>
      <c r="G61" s="151"/>
      <c r="H61" s="151"/>
      <c r="I61" s="152"/>
      <c r="J61" s="153" t="s">
        <v>253</v>
      </c>
      <c r="K61" s="151"/>
      <c r="L61" s="120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119"/>
      <c r="J62" s="38"/>
      <c r="K62" s="38"/>
      <c r="L62" s="120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54" t="s">
        <v>68</v>
      </c>
      <c r="D63" s="38"/>
      <c r="E63" s="38"/>
      <c r="F63" s="38"/>
      <c r="G63" s="38"/>
      <c r="H63" s="38"/>
      <c r="I63" s="119"/>
      <c r="J63" s="79">
        <f>J94</f>
        <v>0</v>
      </c>
      <c r="K63" s="38"/>
      <c r="L63" s="120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254</v>
      </c>
    </row>
    <row r="64" spans="2:12" s="9" customFormat="1" ht="24.95" customHeight="1">
      <c r="B64" s="155"/>
      <c r="C64" s="156"/>
      <c r="D64" s="157" t="s">
        <v>255</v>
      </c>
      <c r="E64" s="158"/>
      <c r="F64" s="158"/>
      <c r="G64" s="158"/>
      <c r="H64" s="158"/>
      <c r="I64" s="159"/>
      <c r="J64" s="160">
        <f>J95</f>
        <v>0</v>
      </c>
      <c r="K64" s="156"/>
      <c r="L64" s="161"/>
    </row>
    <row r="65" spans="2:12" s="10" customFormat="1" ht="19.9" customHeight="1">
      <c r="B65" s="162"/>
      <c r="C65" s="98"/>
      <c r="D65" s="163" t="s">
        <v>256</v>
      </c>
      <c r="E65" s="164"/>
      <c r="F65" s="164"/>
      <c r="G65" s="164"/>
      <c r="H65" s="164"/>
      <c r="I65" s="165"/>
      <c r="J65" s="166">
        <f>J96</f>
        <v>0</v>
      </c>
      <c r="K65" s="98"/>
      <c r="L65" s="167"/>
    </row>
    <row r="66" spans="2:12" s="10" customFormat="1" ht="19.9" customHeight="1">
      <c r="B66" s="162"/>
      <c r="C66" s="98"/>
      <c r="D66" s="163" t="s">
        <v>257</v>
      </c>
      <c r="E66" s="164"/>
      <c r="F66" s="164"/>
      <c r="G66" s="164"/>
      <c r="H66" s="164"/>
      <c r="I66" s="165"/>
      <c r="J66" s="166">
        <f>J149</f>
        <v>0</v>
      </c>
      <c r="K66" s="98"/>
      <c r="L66" s="167"/>
    </row>
    <row r="67" spans="2:12" s="10" customFormat="1" ht="19.9" customHeight="1">
      <c r="B67" s="162"/>
      <c r="C67" s="98"/>
      <c r="D67" s="163" t="s">
        <v>258</v>
      </c>
      <c r="E67" s="164"/>
      <c r="F67" s="164"/>
      <c r="G67" s="164"/>
      <c r="H67" s="164"/>
      <c r="I67" s="165"/>
      <c r="J67" s="166">
        <f>J156</f>
        <v>0</v>
      </c>
      <c r="K67" s="98"/>
      <c r="L67" s="167"/>
    </row>
    <row r="68" spans="2:12" s="10" customFormat="1" ht="19.9" customHeight="1">
      <c r="B68" s="162"/>
      <c r="C68" s="98"/>
      <c r="D68" s="163" t="s">
        <v>259</v>
      </c>
      <c r="E68" s="164"/>
      <c r="F68" s="164"/>
      <c r="G68" s="164"/>
      <c r="H68" s="164"/>
      <c r="I68" s="165"/>
      <c r="J68" s="166">
        <f>J165</f>
        <v>0</v>
      </c>
      <c r="K68" s="98"/>
      <c r="L68" s="167"/>
    </row>
    <row r="69" spans="2:12" s="10" customFormat="1" ht="19.9" customHeight="1">
      <c r="B69" s="162"/>
      <c r="C69" s="98"/>
      <c r="D69" s="163" t="s">
        <v>4636</v>
      </c>
      <c r="E69" s="164"/>
      <c r="F69" s="164"/>
      <c r="G69" s="164"/>
      <c r="H69" s="164"/>
      <c r="I69" s="165"/>
      <c r="J69" s="166">
        <f>J170</f>
        <v>0</v>
      </c>
      <c r="K69" s="98"/>
      <c r="L69" s="167"/>
    </row>
    <row r="70" spans="2:12" s="10" customFormat="1" ht="19.9" customHeight="1">
      <c r="B70" s="162"/>
      <c r="C70" s="98"/>
      <c r="D70" s="163" t="s">
        <v>263</v>
      </c>
      <c r="E70" s="164"/>
      <c r="F70" s="164"/>
      <c r="G70" s="164"/>
      <c r="H70" s="164"/>
      <c r="I70" s="165"/>
      <c r="J70" s="166">
        <f>J183</f>
        <v>0</v>
      </c>
      <c r="K70" s="98"/>
      <c r="L70" s="167"/>
    </row>
    <row r="71" spans="2:12" s="9" customFormat="1" ht="24.95" customHeight="1">
      <c r="B71" s="155"/>
      <c r="C71" s="156"/>
      <c r="D71" s="157" t="s">
        <v>264</v>
      </c>
      <c r="E71" s="158"/>
      <c r="F71" s="158"/>
      <c r="G71" s="158"/>
      <c r="H71" s="158"/>
      <c r="I71" s="159"/>
      <c r="J71" s="160">
        <f>J186</f>
        <v>0</v>
      </c>
      <c r="K71" s="156"/>
      <c r="L71" s="161"/>
    </row>
    <row r="72" spans="2:12" s="10" customFormat="1" ht="19.9" customHeight="1">
      <c r="B72" s="162"/>
      <c r="C72" s="98"/>
      <c r="D72" s="163" t="s">
        <v>265</v>
      </c>
      <c r="E72" s="164"/>
      <c r="F72" s="164"/>
      <c r="G72" s="164"/>
      <c r="H72" s="164"/>
      <c r="I72" s="165"/>
      <c r="J72" s="166">
        <f>J187</f>
        <v>0</v>
      </c>
      <c r="K72" s="98"/>
      <c r="L72" s="167"/>
    </row>
    <row r="73" spans="1:31" s="2" customFormat="1" ht="21.75" customHeight="1">
      <c r="A73" s="36"/>
      <c r="B73" s="37"/>
      <c r="C73" s="38"/>
      <c r="D73" s="38"/>
      <c r="E73" s="38"/>
      <c r="F73" s="38"/>
      <c r="G73" s="38"/>
      <c r="H73" s="38"/>
      <c r="I73" s="119"/>
      <c r="J73" s="38"/>
      <c r="K73" s="38"/>
      <c r="L73" s="120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49"/>
      <c r="C74" s="50"/>
      <c r="D74" s="50"/>
      <c r="E74" s="50"/>
      <c r="F74" s="50"/>
      <c r="G74" s="50"/>
      <c r="H74" s="50"/>
      <c r="I74" s="146"/>
      <c r="J74" s="50"/>
      <c r="K74" s="50"/>
      <c r="L74" s="120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8" spans="1:31" s="2" customFormat="1" ht="6.95" customHeight="1">
      <c r="A78" s="36"/>
      <c r="B78" s="51"/>
      <c r="C78" s="52"/>
      <c r="D78" s="52"/>
      <c r="E78" s="52"/>
      <c r="F78" s="52"/>
      <c r="G78" s="52"/>
      <c r="H78" s="52"/>
      <c r="I78" s="149"/>
      <c r="J78" s="52"/>
      <c r="K78" s="52"/>
      <c r="L78" s="120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24.95" customHeight="1">
      <c r="A79" s="36"/>
      <c r="B79" s="37"/>
      <c r="C79" s="25" t="s">
        <v>284</v>
      </c>
      <c r="D79" s="38"/>
      <c r="E79" s="38"/>
      <c r="F79" s="38"/>
      <c r="G79" s="38"/>
      <c r="H79" s="38"/>
      <c r="I79" s="119"/>
      <c r="J79" s="38"/>
      <c r="K79" s="38"/>
      <c r="L79" s="120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119"/>
      <c r="J80" s="38"/>
      <c r="K80" s="38"/>
      <c r="L80" s="120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16</v>
      </c>
      <c r="D81" s="38"/>
      <c r="E81" s="38"/>
      <c r="F81" s="38"/>
      <c r="G81" s="38"/>
      <c r="H81" s="38"/>
      <c r="I81" s="119"/>
      <c r="J81" s="38"/>
      <c r="K81" s="38"/>
      <c r="L81" s="120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6.5" customHeight="1">
      <c r="A82" s="36"/>
      <c r="B82" s="37"/>
      <c r="C82" s="38"/>
      <c r="D82" s="38"/>
      <c r="E82" s="420" t="str">
        <f>E7</f>
        <v>Transformace ÚSP pro mládež Kvasiny - Kostelec 3</v>
      </c>
      <c r="F82" s="421"/>
      <c r="G82" s="421"/>
      <c r="H82" s="421"/>
      <c r="I82" s="119"/>
      <c r="J82" s="38"/>
      <c r="K82" s="38"/>
      <c r="L82" s="120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2:12" s="1" customFormat="1" ht="12" customHeight="1">
      <c r="B83" s="23"/>
      <c r="C83" s="31" t="s">
        <v>153</v>
      </c>
      <c r="D83" s="24"/>
      <c r="E83" s="24"/>
      <c r="F83" s="24"/>
      <c r="G83" s="24"/>
      <c r="H83" s="24"/>
      <c r="I83" s="110"/>
      <c r="J83" s="24"/>
      <c r="K83" s="24"/>
      <c r="L83" s="22"/>
    </row>
    <row r="84" spans="1:31" s="2" customFormat="1" ht="16.5" customHeight="1">
      <c r="A84" s="36"/>
      <c r="B84" s="37"/>
      <c r="C84" s="38"/>
      <c r="D84" s="38"/>
      <c r="E84" s="420" t="s">
        <v>4465</v>
      </c>
      <c r="F84" s="423"/>
      <c r="G84" s="423"/>
      <c r="H84" s="423"/>
      <c r="I84" s="119"/>
      <c r="J84" s="38"/>
      <c r="K84" s="38"/>
      <c r="L84" s="120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2" customHeight="1">
      <c r="A85" s="36"/>
      <c r="B85" s="37"/>
      <c r="C85" s="31" t="s">
        <v>158</v>
      </c>
      <c r="D85" s="38"/>
      <c r="E85" s="38"/>
      <c r="F85" s="38"/>
      <c r="G85" s="38"/>
      <c r="H85" s="38"/>
      <c r="I85" s="119"/>
      <c r="J85" s="38"/>
      <c r="K85" s="38"/>
      <c r="L85" s="120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6.5" customHeight="1">
      <c r="A86" s="36"/>
      <c r="B86" s="37"/>
      <c r="C86" s="38"/>
      <c r="D86" s="38"/>
      <c r="E86" s="372" t="str">
        <f>E11</f>
        <v>IO01 - Plochy pochozí</v>
      </c>
      <c r="F86" s="423"/>
      <c r="G86" s="423"/>
      <c r="H86" s="423"/>
      <c r="I86" s="119"/>
      <c r="J86" s="38"/>
      <c r="K86" s="38"/>
      <c r="L86" s="120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6.95" customHeight="1">
      <c r="A87" s="36"/>
      <c r="B87" s="37"/>
      <c r="C87" s="38"/>
      <c r="D87" s="38"/>
      <c r="E87" s="38"/>
      <c r="F87" s="38"/>
      <c r="G87" s="38"/>
      <c r="H87" s="38"/>
      <c r="I87" s="119"/>
      <c r="J87" s="38"/>
      <c r="K87" s="38"/>
      <c r="L87" s="120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21</v>
      </c>
      <c r="D88" s="38"/>
      <c r="E88" s="38"/>
      <c r="F88" s="29" t="str">
        <f>F14</f>
        <v>Kostelec nad Orlicí</v>
      </c>
      <c r="G88" s="38"/>
      <c r="H88" s="38"/>
      <c r="I88" s="121" t="s">
        <v>23</v>
      </c>
      <c r="J88" s="61" t="str">
        <f>IF(J14="","",J14)</f>
        <v>17. 3. 2018</v>
      </c>
      <c r="K88" s="38"/>
      <c r="L88" s="120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6.95" customHeight="1">
      <c r="A89" s="36"/>
      <c r="B89" s="37"/>
      <c r="C89" s="38"/>
      <c r="D89" s="38"/>
      <c r="E89" s="38"/>
      <c r="F89" s="38"/>
      <c r="G89" s="38"/>
      <c r="H89" s="38"/>
      <c r="I89" s="119"/>
      <c r="J89" s="38"/>
      <c r="K89" s="38"/>
      <c r="L89" s="120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5.2" customHeight="1">
      <c r="A90" s="36"/>
      <c r="B90" s="37"/>
      <c r="C90" s="31" t="s">
        <v>25</v>
      </c>
      <c r="D90" s="38"/>
      <c r="E90" s="38"/>
      <c r="F90" s="29" t="str">
        <f>E17</f>
        <v xml:space="preserve"> </v>
      </c>
      <c r="G90" s="38"/>
      <c r="H90" s="38"/>
      <c r="I90" s="121" t="s">
        <v>31</v>
      </c>
      <c r="J90" s="34" t="str">
        <f>E23</f>
        <v xml:space="preserve"> </v>
      </c>
      <c r="K90" s="38"/>
      <c r="L90" s="120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2" customHeight="1">
      <c r="A91" s="36"/>
      <c r="B91" s="37"/>
      <c r="C91" s="31" t="s">
        <v>29</v>
      </c>
      <c r="D91" s="38"/>
      <c r="E91" s="38"/>
      <c r="F91" s="29" t="str">
        <f>IF(E20="","",E20)</f>
        <v>Vyplň údaj</v>
      </c>
      <c r="G91" s="38"/>
      <c r="H91" s="38"/>
      <c r="I91" s="121" t="s">
        <v>33</v>
      </c>
      <c r="J91" s="34" t="str">
        <f>E26</f>
        <v xml:space="preserve"> </v>
      </c>
      <c r="K91" s="38"/>
      <c r="L91" s="120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0.35" customHeight="1">
      <c r="A92" s="36"/>
      <c r="B92" s="37"/>
      <c r="C92" s="38"/>
      <c r="D92" s="38"/>
      <c r="E92" s="38"/>
      <c r="F92" s="38"/>
      <c r="G92" s="38"/>
      <c r="H92" s="38"/>
      <c r="I92" s="119"/>
      <c r="J92" s="38"/>
      <c r="K92" s="38"/>
      <c r="L92" s="120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11" customFormat="1" ht="29.25" customHeight="1">
      <c r="A93" s="168"/>
      <c r="B93" s="169"/>
      <c r="C93" s="170" t="s">
        <v>285</v>
      </c>
      <c r="D93" s="171" t="s">
        <v>55</v>
      </c>
      <c r="E93" s="171" t="s">
        <v>51</v>
      </c>
      <c r="F93" s="171" t="s">
        <v>52</v>
      </c>
      <c r="G93" s="171" t="s">
        <v>286</v>
      </c>
      <c r="H93" s="171" t="s">
        <v>287</v>
      </c>
      <c r="I93" s="172" t="s">
        <v>288</v>
      </c>
      <c r="J93" s="171" t="s">
        <v>253</v>
      </c>
      <c r="K93" s="173" t="s">
        <v>289</v>
      </c>
      <c r="L93" s="174"/>
      <c r="M93" s="70" t="s">
        <v>19</v>
      </c>
      <c r="N93" s="71" t="s">
        <v>40</v>
      </c>
      <c r="O93" s="71" t="s">
        <v>290</v>
      </c>
      <c r="P93" s="71" t="s">
        <v>291</v>
      </c>
      <c r="Q93" s="71" t="s">
        <v>292</v>
      </c>
      <c r="R93" s="71" t="s">
        <v>293</v>
      </c>
      <c r="S93" s="71" t="s">
        <v>294</v>
      </c>
      <c r="T93" s="72" t="s">
        <v>295</v>
      </c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</row>
    <row r="94" spans="1:63" s="2" customFormat="1" ht="22.9" customHeight="1">
      <c r="A94" s="36"/>
      <c r="B94" s="37"/>
      <c r="C94" s="77" t="s">
        <v>296</v>
      </c>
      <c r="D94" s="38"/>
      <c r="E94" s="38"/>
      <c r="F94" s="38"/>
      <c r="G94" s="38"/>
      <c r="H94" s="38"/>
      <c r="I94" s="119"/>
      <c r="J94" s="175">
        <f>BK94</f>
        <v>0</v>
      </c>
      <c r="K94" s="38"/>
      <c r="L94" s="41"/>
      <c r="M94" s="73"/>
      <c r="N94" s="176"/>
      <c r="O94" s="74"/>
      <c r="P94" s="177">
        <f>P95+P186</f>
        <v>0</v>
      </c>
      <c r="Q94" s="74"/>
      <c r="R94" s="177">
        <f>R95+R186</f>
        <v>160.94169181</v>
      </c>
      <c r="S94" s="74"/>
      <c r="T94" s="178">
        <f>T95+T186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69</v>
      </c>
      <c r="AU94" s="19" t="s">
        <v>254</v>
      </c>
      <c r="BK94" s="179">
        <f>BK95+BK186</f>
        <v>0</v>
      </c>
    </row>
    <row r="95" spans="2:63" s="12" customFormat="1" ht="25.9" customHeight="1">
      <c r="B95" s="180"/>
      <c r="C95" s="181"/>
      <c r="D95" s="182" t="s">
        <v>69</v>
      </c>
      <c r="E95" s="183" t="s">
        <v>297</v>
      </c>
      <c r="F95" s="183" t="s">
        <v>298</v>
      </c>
      <c r="G95" s="181"/>
      <c r="H95" s="181"/>
      <c r="I95" s="184"/>
      <c r="J95" s="185">
        <f>BK95</f>
        <v>0</v>
      </c>
      <c r="K95" s="181"/>
      <c r="L95" s="186"/>
      <c r="M95" s="187"/>
      <c r="N95" s="188"/>
      <c r="O95" s="188"/>
      <c r="P95" s="189">
        <f>P96+P149+P156+P165+P170+P183</f>
        <v>0</v>
      </c>
      <c r="Q95" s="188"/>
      <c r="R95" s="189">
        <f>R96+R149+R156+R165+R170+R183</f>
        <v>160.93791181</v>
      </c>
      <c r="S95" s="188"/>
      <c r="T95" s="190">
        <f>T96+T149+T156+T165+T170+T183</f>
        <v>0</v>
      </c>
      <c r="AR95" s="191" t="s">
        <v>77</v>
      </c>
      <c r="AT95" s="192" t="s">
        <v>69</v>
      </c>
      <c r="AU95" s="192" t="s">
        <v>70</v>
      </c>
      <c r="AY95" s="191" t="s">
        <v>299</v>
      </c>
      <c r="BK95" s="193">
        <f>BK96+BK149+BK156+BK165+BK170+BK183</f>
        <v>0</v>
      </c>
    </row>
    <row r="96" spans="2:63" s="12" customFormat="1" ht="22.9" customHeight="1">
      <c r="B96" s="180"/>
      <c r="C96" s="181"/>
      <c r="D96" s="182" t="s">
        <v>69</v>
      </c>
      <c r="E96" s="194" t="s">
        <v>77</v>
      </c>
      <c r="F96" s="194" t="s">
        <v>300</v>
      </c>
      <c r="G96" s="181"/>
      <c r="H96" s="181"/>
      <c r="I96" s="184"/>
      <c r="J96" s="195">
        <f>BK96</f>
        <v>0</v>
      </c>
      <c r="K96" s="181"/>
      <c r="L96" s="186"/>
      <c r="M96" s="187"/>
      <c r="N96" s="188"/>
      <c r="O96" s="188"/>
      <c r="P96" s="189">
        <f>SUM(P97:P148)</f>
        <v>0</v>
      </c>
      <c r="Q96" s="188"/>
      <c r="R96" s="189">
        <f>SUM(R97:R148)</f>
        <v>114.348</v>
      </c>
      <c r="S96" s="188"/>
      <c r="T96" s="190">
        <f>SUM(T97:T148)</f>
        <v>0</v>
      </c>
      <c r="AR96" s="191" t="s">
        <v>77</v>
      </c>
      <c r="AT96" s="192" t="s">
        <v>69</v>
      </c>
      <c r="AU96" s="192" t="s">
        <v>77</v>
      </c>
      <c r="AY96" s="191" t="s">
        <v>299</v>
      </c>
      <c r="BK96" s="193">
        <f>SUM(BK97:BK148)</f>
        <v>0</v>
      </c>
    </row>
    <row r="97" spans="1:65" s="2" customFormat="1" ht="16.5" customHeight="1">
      <c r="A97" s="36"/>
      <c r="B97" s="37"/>
      <c r="C97" s="196" t="s">
        <v>77</v>
      </c>
      <c r="D97" s="196" t="s">
        <v>301</v>
      </c>
      <c r="E97" s="197" t="s">
        <v>302</v>
      </c>
      <c r="F97" s="198" t="s">
        <v>303</v>
      </c>
      <c r="G97" s="199" t="s">
        <v>304</v>
      </c>
      <c r="H97" s="200">
        <v>5.885</v>
      </c>
      <c r="I97" s="201"/>
      <c r="J97" s="202">
        <f>ROUND(I97*H97,2)</f>
        <v>0</v>
      </c>
      <c r="K97" s="198" t="s">
        <v>305</v>
      </c>
      <c r="L97" s="41"/>
      <c r="M97" s="203" t="s">
        <v>19</v>
      </c>
      <c r="N97" s="204" t="s">
        <v>41</v>
      </c>
      <c r="O97" s="66"/>
      <c r="P97" s="205">
        <f>O97*H97</f>
        <v>0</v>
      </c>
      <c r="Q97" s="205">
        <v>0</v>
      </c>
      <c r="R97" s="205">
        <f>Q97*H97</f>
        <v>0</v>
      </c>
      <c r="S97" s="205">
        <v>0</v>
      </c>
      <c r="T97" s="206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7" t="s">
        <v>306</v>
      </c>
      <c r="AT97" s="207" t="s">
        <v>301</v>
      </c>
      <c r="AU97" s="207" t="s">
        <v>79</v>
      </c>
      <c r="AY97" s="19" t="s">
        <v>299</v>
      </c>
      <c r="BE97" s="208">
        <f>IF(N97="základní",J97,0)</f>
        <v>0</v>
      </c>
      <c r="BF97" s="208">
        <f>IF(N97="snížená",J97,0)</f>
        <v>0</v>
      </c>
      <c r="BG97" s="208">
        <f>IF(N97="zákl. přenesená",J97,0)</f>
        <v>0</v>
      </c>
      <c r="BH97" s="208">
        <f>IF(N97="sníž. přenesená",J97,0)</f>
        <v>0</v>
      </c>
      <c r="BI97" s="208">
        <f>IF(N97="nulová",J97,0)</f>
        <v>0</v>
      </c>
      <c r="BJ97" s="19" t="s">
        <v>77</v>
      </c>
      <c r="BK97" s="208">
        <f>ROUND(I97*H97,2)</f>
        <v>0</v>
      </c>
      <c r="BL97" s="19" t="s">
        <v>306</v>
      </c>
      <c r="BM97" s="207" t="s">
        <v>4637</v>
      </c>
    </row>
    <row r="98" spans="1:47" s="2" customFormat="1" ht="11.25">
      <c r="A98" s="36"/>
      <c r="B98" s="37"/>
      <c r="C98" s="38"/>
      <c r="D98" s="209" t="s">
        <v>308</v>
      </c>
      <c r="E98" s="38"/>
      <c r="F98" s="210" t="s">
        <v>309</v>
      </c>
      <c r="G98" s="38"/>
      <c r="H98" s="38"/>
      <c r="I98" s="119"/>
      <c r="J98" s="38"/>
      <c r="K98" s="38"/>
      <c r="L98" s="41"/>
      <c r="M98" s="211"/>
      <c r="N98" s="212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308</v>
      </c>
      <c r="AU98" s="19" t="s">
        <v>79</v>
      </c>
    </row>
    <row r="99" spans="2:51" s="14" customFormat="1" ht="11.25">
      <c r="B99" s="223"/>
      <c r="C99" s="224"/>
      <c r="D99" s="209" t="s">
        <v>310</v>
      </c>
      <c r="E99" s="225" t="s">
        <v>4626</v>
      </c>
      <c r="F99" s="226" t="s">
        <v>4638</v>
      </c>
      <c r="G99" s="224"/>
      <c r="H99" s="227">
        <v>5.885</v>
      </c>
      <c r="I99" s="228"/>
      <c r="J99" s="224"/>
      <c r="K99" s="224"/>
      <c r="L99" s="229"/>
      <c r="M99" s="230"/>
      <c r="N99" s="231"/>
      <c r="O99" s="231"/>
      <c r="P99" s="231"/>
      <c r="Q99" s="231"/>
      <c r="R99" s="231"/>
      <c r="S99" s="231"/>
      <c r="T99" s="232"/>
      <c r="AT99" s="233" t="s">
        <v>310</v>
      </c>
      <c r="AU99" s="233" t="s">
        <v>79</v>
      </c>
      <c r="AV99" s="14" t="s">
        <v>79</v>
      </c>
      <c r="AW99" s="14" t="s">
        <v>32</v>
      </c>
      <c r="AX99" s="14" t="s">
        <v>77</v>
      </c>
      <c r="AY99" s="233" t="s">
        <v>299</v>
      </c>
    </row>
    <row r="100" spans="1:65" s="2" customFormat="1" ht="16.5" customHeight="1">
      <c r="A100" s="36"/>
      <c r="B100" s="37"/>
      <c r="C100" s="196" t="s">
        <v>79</v>
      </c>
      <c r="D100" s="196" t="s">
        <v>301</v>
      </c>
      <c r="E100" s="197" t="s">
        <v>4639</v>
      </c>
      <c r="F100" s="198" t="s">
        <v>4640</v>
      </c>
      <c r="G100" s="199" t="s">
        <v>316</v>
      </c>
      <c r="H100" s="200">
        <v>3.835</v>
      </c>
      <c r="I100" s="201"/>
      <c r="J100" s="202">
        <f>ROUND(I100*H100,2)</f>
        <v>0</v>
      </c>
      <c r="K100" s="198" t="s">
        <v>305</v>
      </c>
      <c r="L100" s="41"/>
      <c r="M100" s="203" t="s">
        <v>19</v>
      </c>
      <c r="N100" s="204" t="s">
        <v>41</v>
      </c>
      <c r="O100" s="66"/>
      <c r="P100" s="205">
        <f>O100*H100</f>
        <v>0</v>
      </c>
      <c r="Q100" s="205">
        <v>0</v>
      </c>
      <c r="R100" s="205">
        <f>Q100*H100</f>
        <v>0</v>
      </c>
      <c r="S100" s="205">
        <v>0</v>
      </c>
      <c r="T100" s="206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7" t="s">
        <v>306</v>
      </c>
      <c r="AT100" s="207" t="s">
        <v>301</v>
      </c>
      <c r="AU100" s="207" t="s">
        <v>79</v>
      </c>
      <c r="AY100" s="19" t="s">
        <v>299</v>
      </c>
      <c r="BE100" s="208">
        <f>IF(N100="základní",J100,0)</f>
        <v>0</v>
      </c>
      <c r="BF100" s="208">
        <f>IF(N100="snížená",J100,0)</f>
        <v>0</v>
      </c>
      <c r="BG100" s="208">
        <f>IF(N100="zákl. přenesená",J100,0)</f>
        <v>0</v>
      </c>
      <c r="BH100" s="208">
        <f>IF(N100="sníž. přenesená",J100,0)</f>
        <v>0</v>
      </c>
      <c r="BI100" s="208">
        <f>IF(N100="nulová",J100,0)</f>
        <v>0</v>
      </c>
      <c r="BJ100" s="19" t="s">
        <v>77</v>
      </c>
      <c r="BK100" s="208">
        <f>ROUND(I100*H100,2)</f>
        <v>0</v>
      </c>
      <c r="BL100" s="19" t="s">
        <v>306</v>
      </c>
      <c r="BM100" s="207" t="s">
        <v>4641</v>
      </c>
    </row>
    <row r="101" spans="1:47" s="2" customFormat="1" ht="19.5">
      <c r="A101" s="36"/>
      <c r="B101" s="37"/>
      <c r="C101" s="38"/>
      <c r="D101" s="209" t="s">
        <v>308</v>
      </c>
      <c r="E101" s="38"/>
      <c r="F101" s="210" t="s">
        <v>4642</v>
      </c>
      <c r="G101" s="38"/>
      <c r="H101" s="38"/>
      <c r="I101" s="119"/>
      <c r="J101" s="38"/>
      <c r="K101" s="38"/>
      <c r="L101" s="41"/>
      <c r="M101" s="211"/>
      <c r="N101" s="212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308</v>
      </c>
      <c r="AU101" s="19" t="s">
        <v>79</v>
      </c>
    </row>
    <row r="102" spans="2:51" s="14" customFormat="1" ht="11.25">
      <c r="B102" s="223"/>
      <c r="C102" s="224"/>
      <c r="D102" s="209" t="s">
        <v>310</v>
      </c>
      <c r="E102" s="225" t="s">
        <v>19</v>
      </c>
      <c r="F102" s="226" t="s">
        <v>4643</v>
      </c>
      <c r="G102" s="224"/>
      <c r="H102" s="227">
        <v>3.835</v>
      </c>
      <c r="I102" s="228"/>
      <c r="J102" s="224"/>
      <c r="K102" s="224"/>
      <c r="L102" s="229"/>
      <c r="M102" s="230"/>
      <c r="N102" s="231"/>
      <c r="O102" s="231"/>
      <c r="P102" s="231"/>
      <c r="Q102" s="231"/>
      <c r="R102" s="231"/>
      <c r="S102" s="231"/>
      <c r="T102" s="232"/>
      <c r="AT102" s="233" t="s">
        <v>310</v>
      </c>
      <c r="AU102" s="233" t="s">
        <v>79</v>
      </c>
      <c r="AV102" s="14" t="s">
        <v>79</v>
      </c>
      <c r="AW102" s="14" t="s">
        <v>32</v>
      </c>
      <c r="AX102" s="14" t="s">
        <v>70</v>
      </c>
      <c r="AY102" s="233" t="s">
        <v>299</v>
      </c>
    </row>
    <row r="103" spans="2:51" s="15" customFormat="1" ht="11.25">
      <c r="B103" s="234"/>
      <c r="C103" s="235"/>
      <c r="D103" s="209" t="s">
        <v>310</v>
      </c>
      <c r="E103" s="236" t="s">
        <v>4630</v>
      </c>
      <c r="F103" s="237" t="s">
        <v>313</v>
      </c>
      <c r="G103" s="235"/>
      <c r="H103" s="238">
        <v>3.835</v>
      </c>
      <c r="I103" s="239"/>
      <c r="J103" s="235"/>
      <c r="K103" s="235"/>
      <c r="L103" s="240"/>
      <c r="M103" s="241"/>
      <c r="N103" s="242"/>
      <c r="O103" s="242"/>
      <c r="P103" s="242"/>
      <c r="Q103" s="242"/>
      <c r="R103" s="242"/>
      <c r="S103" s="242"/>
      <c r="T103" s="243"/>
      <c r="AT103" s="244" t="s">
        <v>310</v>
      </c>
      <c r="AU103" s="244" t="s">
        <v>79</v>
      </c>
      <c r="AV103" s="15" t="s">
        <v>306</v>
      </c>
      <c r="AW103" s="15" t="s">
        <v>32</v>
      </c>
      <c r="AX103" s="15" t="s">
        <v>77</v>
      </c>
      <c r="AY103" s="244" t="s">
        <v>299</v>
      </c>
    </row>
    <row r="104" spans="1:65" s="2" customFormat="1" ht="16.5" customHeight="1">
      <c r="A104" s="36"/>
      <c r="B104" s="37"/>
      <c r="C104" s="196" t="s">
        <v>87</v>
      </c>
      <c r="D104" s="196" t="s">
        <v>301</v>
      </c>
      <c r="E104" s="197" t="s">
        <v>342</v>
      </c>
      <c r="F104" s="198" t="s">
        <v>343</v>
      </c>
      <c r="G104" s="199" t="s">
        <v>316</v>
      </c>
      <c r="H104" s="200">
        <v>51.6</v>
      </c>
      <c r="I104" s="201"/>
      <c r="J104" s="202">
        <f>ROUND(I104*H104,2)</f>
        <v>0</v>
      </c>
      <c r="K104" s="198" t="s">
        <v>305</v>
      </c>
      <c r="L104" s="41"/>
      <c r="M104" s="203" t="s">
        <v>19</v>
      </c>
      <c r="N104" s="204" t="s">
        <v>41</v>
      </c>
      <c r="O104" s="66"/>
      <c r="P104" s="205">
        <f>O104*H104</f>
        <v>0</v>
      </c>
      <c r="Q104" s="205">
        <v>0</v>
      </c>
      <c r="R104" s="205">
        <f>Q104*H104</f>
        <v>0</v>
      </c>
      <c r="S104" s="205">
        <v>0</v>
      </c>
      <c r="T104" s="206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7" t="s">
        <v>306</v>
      </c>
      <c r="AT104" s="207" t="s">
        <v>301</v>
      </c>
      <c r="AU104" s="207" t="s">
        <v>79</v>
      </c>
      <c r="AY104" s="19" t="s">
        <v>299</v>
      </c>
      <c r="BE104" s="208">
        <f>IF(N104="základní",J104,0)</f>
        <v>0</v>
      </c>
      <c r="BF104" s="208">
        <f>IF(N104="snížená",J104,0)</f>
        <v>0</v>
      </c>
      <c r="BG104" s="208">
        <f>IF(N104="zákl. přenesená",J104,0)</f>
        <v>0</v>
      </c>
      <c r="BH104" s="208">
        <f>IF(N104="sníž. přenesená",J104,0)</f>
        <v>0</v>
      </c>
      <c r="BI104" s="208">
        <f>IF(N104="nulová",J104,0)</f>
        <v>0</v>
      </c>
      <c r="BJ104" s="19" t="s">
        <v>77</v>
      </c>
      <c r="BK104" s="208">
        <f>ROUND(I104*H104,2)</f>
        <v>0</v>
      </c>
      <c r="BL104" s="19" t="s">
        <v>306</v>
      </c>
      <c r="BM104" s="207" t="s">
        <v>4644</v>
      </c>
    </row>
    <row r="105" spans="1:47" s="2" customFormat="1" ht="19.5">
      <c r="A105" s="36"/>
      <c r="B105" s="37"/>
      <c r="C105" s="38"/>
      <c r="D105" s="209" t="s">
        <v>308</v>
      </c>
      <c r="E105" s="38"/>
      <c r="F105" s="210" t="s">
        <v>345</v>
      </c>
      <c r="G105" s="38"/>
      <c r="H105" s="38"/>
      <c r="I105" s="119"/>
      <c r="J105" s="38"/>
      <c r="K105" s="38"/>
      <c r="L105" s="41"/>
      <c r="M105" s="211"/>
      <c r="N105" s="212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308</v>
      </c>
      <c r="AU105" s="19" t="s">
        <v>79</v>
      </c>
    </row>
    <row r="106" spans="2:51" s="13" customFormat="1" ht="11.25">
      <c r="B106" s="213"/>
      <c r="C106" s="214"/>
      <c r="D106" s="209" t="s">
        <v>310</v>
      </c>
      <c r="E106" s="215" t="s">
        <v>19</v>
      </c>
      <c r="F106" s="216" t="s">
        <v>4645</v>
      </c>
      <c r="G106" s="214"/>
      <c r="H106" s="215" t="s">
        <v>19</v>
      </c>
      <c r="I106" s="217"/>
      <c r="J106" s="214"/>
      <c r="K106" s="214"/>
      <c r="L106" s="218"/>
      <c r="M106" s="219"/>
      <c r="N106" s="220"/>
      <c r="O106" s="220"/>
      <c r="P106" s="220"/>
      <c r="Q106" s="220"/>
      <c r="R106" s="220"/>
      <c r="S106" s="220"/>
      <c r="T106" s="221"/>
      <c r="AT106" s="222" t="s">
        <v>310</v>
      </c>
      <c r="AU106" s="222" t="s">
        <v>79</v>
      </c>
      <c r="AV106" s="13" t="s">
        <v>77</v>
      </c>
      <c r="AW106" s="13" t="s">
        <v>32</v>
      </c>
      <c r="AX106" s="13" t="s">
        <v>70</v>
      </c>
      <c r="AY106" s="222" t="s">
        <v>299</v>
      </c>
    </row>
    <row r="107" spans="2:51" s="14" customFormat="1" ht="11.25">
      <c r="B107" s="223"/>
      <c r="C107" s="224"/>
      <c r="D107" s="209" t="s">
        <v>310</v>
      </c>
      <c r="E107" s="225" t="s">
        <v>19</v>
      </c>
      <c r="F107" s="226" t="s">
        <v>4628</v>
      </c>
      <c r="G107" s="224"/>
      <c r="H107" s="227">
        <v>51.6</v>
      </c>
      <c r="I107" s="228"/>
      <c r="J107" s="224"/>
      <c r="K107" s="224"/>
      <c r="L107" s="229"/>
      <c r="M107" s="230"/>
      <c r="N107" s="231"/>
      <c r="O107" s="231"/>
      <c r="P107" s="231"/>
      <c r="Q107" s="231"/>
      <c r="R107" s="231"/>
      <c r="S107" s="231"/>
      <c r="T107" s="232"/>
      <c r="AT107" s="233" t="s">
        <v>310</v>
      </c>
      <c r="AU107" s="233" t="s">
        <v>79</v>
      </c>
      <c r="AV107" s="14" t="s">
        <v>79</v>
      </c>
      <c r="AW107" s="14" t="s">
        <v>32</v>
      </c>
      <c r="AX107" s="14" t="s">
        <v>70</v>
      </c>
      <c r="AY107" s="233" t="s">
        <v>299</v>
      </c>
    </row>
    <row r="108" spans="2:51" s="15" customFormat="1" ht="11.25">
      <c r="B108" s="234"/>
      <c r="C108" s="235"/>
      <c r="D108" s="209" t="s">
        <v>310</v>
      </c>
      <c r="E108" s="236" t="s">
        <v>19</v>
      </c>
      <c r="F108" s="237" t="s">
        <v>313</v>
      </c>
      <c r="G108" s="235"/>
      <c r="H108" s="238">
        <v>51.6</v>
      </c>
      <c r="I108" s="239"/>
      <c r="J108" s="235"/>
      <c r="K108" s="235"/>
      <c r="L108" s="240"/>
      <c r="M108" s="241"/>
      <c r="N108" s="242"/>
      <c r="O108" s="242"/>
      <c r="P108" s="242"/>
      <c r="Q108" s="242"/>
      <c r="R108" s="242"/>
      <c r="S108" s="242"/>
      <c r="T108" s="243"/>
      <c r="AT108" s="244" t="s">
        <v>310</v>
      </c>
      <c r="AU108" s="244" t="s">
        <v>79</v>
      </c>
      <c r="AV108" s="15" t="s">
        <v>306</v>
      </c>
      <c r="AW108" s="15" t="s">
        <v>32</v>
      </c>
      <c r="AX108" s="15" t="s">
        <v>77</v>
      </c>
      <c r="AY108" s="244" t="s">
        <v>299</v>
      </c>
    </row>
    <row r="109" spans="1:65" s="2" customFormat="1" ht="16.5" customHeight="1">
      <c r="A109" s="36"/>
      <c r="B109" s="37"/>
      <c r="C109" s="196" t="s">
        <v>306</v>
      </c>
      <c r="D109" s="196" t="s">
        <v>301</v>
      </c>
      <c r="E109" s="197" t="s">
        <v>350</v>
      </c>
      <c r="F109" s="198" t="s">
        <v>351</v>
      </c>
      <c r="G109" s="199" t="s">
        <v>316</v>
      </c>
      <c r="H109" s="200">
        <v>9.72</v>
      </c>
      <c r="I109" s="201"/>
      <c r="J109" s="202">
        <f>ROUND(I109*H109,2)</f>
        <v>0</v>
      </c>
      <c r="K109" s="198" t="s">
        <v>305</v>
      </c>
      <c r="L109" s="41"/>
      <c r="M109" s="203" t="s">
        <v>19</v>
      </c>
      <c r="N109" s="204" t="s">
        <v>41</v>
      </c>
      <c r="O109" s="66"/>
      <c r="P109" s="205">
        <f>O109*H109</f>
        <v>0</v>
      </c>
      <c r="Q109" s="205">
        <v>0</v>
      </c>
      <c r="R109" s="205">
        <f>Q109*H109</f>
        <v>0</v>
      </c>
      <c r="S109" s="205">
        <v>0</v>
      </c>
      <c r="T109" s="206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7" t="s">
        <v>306</v>
      </c>
      <c r="AT109" s="207" t="s">
        <v>301</v>
      </c>
      <c r="AU109" s="207" t="s">
        <v>79</v>
      </c>
      <c r="AY109" s="19" t="s">
        <v>299</v>
      </c>
      <c r="BE109" s="208">
        <f>IF(N109="základní",J109,0)</f>
        <v>0</v>
      </c>
      <c r="BF109" s="208">
        <f>IF(N109="snížená",J109,0)</f>
        <v>0</v>
      </c>
      <c r="BG109" s="208">
        <f>IF(N109="zákl. přenesená",J109,0)</f>
        <v>0</v>
      </c>
      <c r="BH109" s="208">
        <f>IF(N109="sníž. přenesená",J109,0)</f>
        <v>0</v>
      </c>
      <c r="BI109" s="208">
        <f>IF(N109="nulová",J109,0)</f>
        <v>0</v>
      </c>
      <c r="BJ109" s="19" t="s">
        <v>77</v>
      </c>
      <c r="BK109" s="208">
        <f>ROUND(I109*H109,2)</f>
        <v>0</v>
      </c>
      <c r="BL109" s="19" t="s">
        <v>306</v>
      </c>
      <c r="BM109" s="207" t="s">
        <v>4646</v>
      </c>
    </row>
    <row r="110" spans="1:47" s="2" customFormat="1" ht="19.5">
      <c r="A110" s="36"/>
      <c r="B110" s="37"/>
      <c r="C110" s="38"/>
      <c r="D110" s="209" t="s">
        <v>308</v>
      </c>
      <c r="E110" s="38"/>
      <c r="F110" s="210" t="s">
        <v>353</v>
      </c>
      <c r="G110" s="38"/>
      <c r="H110" s="38"/>
      <c r="I110" s="119"/>
      <c r="J110" s="38"/>
      <c r="K110" s="38"/>
      <c r="L110" s="41"/>
      <c r="M110" s="211"/>
      <c r="N110" s="212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308</v>
      </c>
      <c r="AU110" s="19" t="s">
        <v>79</v>
      </c>
    </row>
    <row r="111" spans="2:51" s="14" customFormat="1" ht="11.25">
      <c r="B111" s="223"/>
      <c r="C111" s="224"/>
      <c r="D111" s="209" t="s">
        <v>310</v>
      </c>
      <c r="E111" s="225" t="s">
        <v>156</v>
      </c>
      <c r="F111" s="226" t="s">
        <v>4647</v>
      </c>
      <c r="G111" s="224"/>
      <c r="H111" s="227">
        <v>9.72</v>
      </c>
      <c r="I111" s="228"/>
      <c r="J111" s="224"/>
      <c r="K111" s="224"/>
      <c r="L111" s="229"/>
      <c r="M111" s="230"/>
      <c r="N111" s="231"/>
      <c r="O111" s="231"/>
      <c r="P111" s="231"/>
      <c r="Q111" s="231"/>
      <c r="R111" s="231"/>
      <c r="S111" s="231"/>
      <c r="T111" s="232"/>
      <c r="AT111" s="233" t="s">
        <v>310</v>
      </c>
      <c r="AU111" s="233" t="s">
        <v>79</v>
      </c>
      <c r="AV111" s="14" t="s">
        <v>79</v>
      </c>
      <c r="AW111" s="14" t="s">
        <v>32</v>
      </c>
      <c r="AX111" s="14" t="s">
        <v>77</v>
      </c>
      <c r="AY111" s="233" t="s">
        <v>299</v>
      </c>
    </row>
    <row r="112" spans="1:65" s="2" customFormat="1" ht="21.75" customHeight="1">
      <c r="A112" s="36"/>
      <c r="B112" s="37"/>
      <c r="C112" s="196" t="s">
        <v>341</v>
      </c>
      <c r="D112" s="196" t="s">
        <v>301</v>
      </c>
      <c r="E112" s="197" t="s">
        <v>356</v>
      </c>
      <c r="F112" s="198" t="s">
        <v>357</v>
      </c>
      <c r="G112" s="199" t="s">
        <v>316</v>
      </c>
      <c r="H112" s="200">
        <v>9.72</v>
      </c>
      <c r="I112" s="201"/>
      <c r="J112" s="202">
        <f>ROUND(I112*H112,2)</f>
        <v>0</v>
      </c>
      <c r="K112" s="198" t="s">
        <v>305</v>
      </c>
      <c r="L112" s="41"/>
      <c r="M112" s="203" t="s">
        <v>19</v>
      </c>
      <c r="N112" s="204" t="s">
        <v>41</v>
      </c>
      <c r="O112" s="66"/>
      <c r="P112" s="205">
        <f>O112*H112</f>
        <v>0</v>
      </c>
      <c r="Q112" s="205">
        <v>0</v>
      </c>
      <c r="R112" s="205">
        <f>Q112*H112</f>
        <v>0</v>
      </c>
      <c r="S112" s="205">
        <v>0</v>
      </c>
      <c r="T112" s="206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7" t="s">
        <v>306</v>
      </c>
      <c r="AT112" s="207" t="s">
        <v>301</v>
      </c>
      <c r="AU112" s="207" t="s">
        <v>79</v>
      </c>
      <c r="AY112" s="19" t="s">
        <v>299</v>
      </c>
      <c r="BE112" s="208">
        <f>IF(N112="základní",J112,0)</f>
        <v>0</v>
      </c>
      <c r="BF112" s="208">
        <f>IF(N112="snížená",J112,0)</f>
        <v>0</v>
      </c>
      <c r="BG112" s="208">
        <f>IF(N112="zákl. přenesená",J112,0)</f>
        <v>0</v>
      </c>
      <c r="BH112" s="208">
        <f>IF(N112="sníž. přenesená",J112,0)</f>
        <v>0</v>
      </c>
      <c r="BI112" s="208">
        <f>IF(N112="nulová",J112,0)</f>
        <v>0</v>
      </c>
      <c r="BJ112" s="19" t="s">
        <v>77</v>
      </c>
      <c r="BK112" s="208">
        <f>ROUND(I112*H112,2)</f>
        <v>0</v>
      </c>
      <c r="BL112" s="19" t="s">
        <v>306</v>
      </c>
      <c r="BM112" s="207" t="s">
        <v>4648</v>
      </c>
    </row>
    <row r="113" spans="1:47" s="2" customFormat="1" ht="19.5">
      <c r="A113" s="36"/>
      <c r="B113" s="37"/>
      <c r="C113" s="38"/>
      <c r="D113" s="209" t="s">
        <v>308</v>
      </c>
      <c r="E113" s="38"/>
      <c r="F113" s="210" t="s">
        <v>359</v>
      </c>
      <c r="G113" s="38"/>
      <c r="H113" s="38"/>
      <c r="I113" s="119"/>
      <c r="J113" s="38"/>
      <c r="K113" s="38"/>
      <c r="L113" s="41"/>
      <c r="M113" s="211"/>
      <c r="N113" s="212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308</v>
      </c>
      <c r="AU113" s="19" t="s">
        <v>79</v>
      </c>
    </row>
    <row r="114" spans="2:51" s="14" customFormat="1" ht="11.25">
      <c r="B114" s="223"/>
      <c r="C114" s="224"/>
      <c r="D114" s="209" t="s">
        <v>310</v>
      </c>
      <c r="E114" s="225" t="s">
        <v>19</v>
      </c>
      <c r="F114" s="226" t="s">
        <v>156</v>
      </c>
      <c r="G114" s="224"/>
      <c r="H114" s="227">
        <v>9.72</v>
      </c>
      <c r="I114" s="228"/>
      <c r="J114" s="224"/>
      <c r="K114" s="224"/>
      <c r="L114" s="229"/>
      <c r="M114" s="230"/>
      <c r="N114" s="231"/>
      <c r="O114" s="231"/>
      <c r="P114" s="231"/>
      <c r="Q114" s="231"/>
      <c r="R114" s="231"/>
      <c r="S114" s="231"/>
      <c r="T114" s="232"/>
      <c r="AT114" s="233" t="s">
        <v>310</v>
      </c>
      <c r="AU114" s="233" t="s">
        <v>79</v>
      </c>
      <c r="AV114" s="14" t="s">
        <v>79</v>
      </c>
      <c r="AW114" s="14" t="s">
        <v>32</v>
      </c>
      <c r="AX114" s="14" t="s">
        <v>77</v>
      </c>
      <c r="AY114" s="233" t="s">
        <v>299</v>
      </c>
    </row>
    <row r="115" spans="1:65" s="2" customFormat="1" ht="16.5" customHeight="1">
      <c r="A115" s="36"/>
      <c r="B115" s="37"/>
      <c r="C115" s="196" t="s">
        <v>349</v>
      </c>
      <c r="D115" s="196" t="s">
        <v>301</v>
      </c>
      <c r="E115" s="197" t="s">
        <v>4649</v>
      </c>
      <c r="F115" s="198" t="s">
        <v>4650</v>
      </c>
      <c r="G115" s="199" t="s">
        <v>316</v>
      </c>
      <c r="H115" s="200">
        <v>51.6</v>
      </c>
      <c r="I115" s="201"/>
      <c r="J115" s="202">
        <f>ROUND(I115*H115,2)</f>
        <v>0</v>
      </c>
      <c r="K115" s="198" t="s">
        <v>305</v>
      </c>
      <c r="L115" s="41"/>
      <c r="M115" s="203" t="s">
        <v>19</v>
      </c>
      <c r="N115" s="204" t="s">
        <v>41</v>
      </c>
      <c r="O115" s="66"/>
      <c r="P115" s="205">
        <f>O115*H115</f>
        <v>0</v>
      </c>
      <c r="Q115" s="205">
        <v>0</v>
      </c>
      <c r="R115" s="205">
        <f>Q115*H115</f>
        <v>0</v>
      </c>
      <c r="S115" s="205">
        <v>0</v>
      </c>
      <c r="T115" s="206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7" t="s">
        <v>306</v>
      </c>
      <c r="AT115" s="207" t="s">
        <v>301</v>
      </c>
      <c r="AU115" s="207" t="s">
        <v>79</v>
      </c>
      <c r="AY115" s="19" t="s">
        <v>299</v>
      </c>
      <c r="BE115" s="208">
        <f>IF(N115="základní",J115,0)</f>
        <v>0</v>
      </c>
      <c r="BF115" s="208">
        <f>IF(N115="snížená",J115,0)</f>
        <v>0</v>
      </c>
      <c r="BG115" s="208">
        <f>IF(N115="zákl. přenesená",J115,0)</f>
        <v>0</v>
      </c>
      <c r="BH115" s="208">
        <f>IF(N115="sníž. přenesená",J115,0)</f>
        <v>0</v>
      </c>
      <c r="BI115" s="208">
        <f>IF(N115="nulová",J115,0)</f>
        <v>0</v>
      </c>
      <c r="BJ115" s="19" t="s">
        <v>77</v>
      </c>
      <c r="BK115" s="208">
        <f>ROUND(I115*H115,2)</f>
        <v>0</v>
      </c>
      <c r="BL115" s="19" t="s">
        <v>306</v>
      </c>
      <c r="BM115" s="207" t="s">
        <v>4651</v>
      </c>
    </row>
    <row r="116" spans="1:47" s="2" customFormat="1" ht="19.5">
      <c r="A116" s="36"/>
      <c r="B116" s="37"/>
      <c r="C116" s="38"/>
      <c r="D116" s="209" t="s">
        <v>308</v>
      </c>
      <c r="E116" s="38"/>
      <c r="F116" s="210" t="s">
        <v>4652</v>
      </c>
      <c r="G116" s="38"/>
      <c r="H116" s="38"/>
      <c r="I116" s="119"/>
      <c r="J116" s="38"/>
      <c r="K116" s="38"/>
      <c r="L116" s="41"/>
      <c r="M116" s="211"/>
      <c r="N116" s="212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308</v>
      </c>
      <c r="AU116" s="19" t="s">
        <v>79</v>
      </c>
    </row>
    <row r="117" spans="2:51" s="14" customFormat="1" ht="11.25">
      <c r="B117" s="223"/>
      <c r="C117" s="224"/>
      <c r="D117" s="209" t="s">
        <v>310</v>
      </c>
      <c r="E117" s="225" t="s">
        <v>19</v>
      </c>
      <c r="F117" s="226" t="s">
        <v>4628</v>
      </c>
      <c r="G117" s="224"/>
      <c r="H117" s="227">
        <v>51.6</v>
      </c>
      <c r="I117" s="228"/>
      <c r="J117" s="224"/>
      <c r="K117" s="224"/>
      <c r="L117" s="229"/>
      <c r="M117" s="230"/>
      <c r="N117" s="231"/>
      <c r="O117" s="231"/>
      <c r="P117" s="231"/>
      <c r="Q117" s="231"/>
      <c r="R117" s="231"/>
      <c r="S117" s="231"/>
      <c r="T117" s="232"/>
      <c r="AT117" s="233" t="s">
        <v>310</v>
      </c>
      <c r="AU117" s="233" t="s">
        <v>79</v>
      </c>
      <c r="AV117" s="14" t="s">
        <v>79</v>
      </c>
      <c r="AW117" s="14" t="s">
        <v>32</v>
      </c>
      <c r="AX117" s="14" t="s">
        <v>77</v>
      </c>
      <c r="AY117" s="233" t="s">
        <v>299</v>
      </c>
    </row>
    <row r="118" spans="1:65" s="2" customFormat="1" ht="16.5" customHeight="1">
      <c r="A118" s="36"/>
      <c r="B118" s="37"/>
      <c r="C118" s="196" t="s">
        <v>355</v>
      </c>
      <c r="D118" s="196" t="s">
        <v>301</v>
      </c>
      <c r="E118" s="197" t="s">
        <v>4653</v>
      </c>
      <c r="F118" s="198" t="s">
        <v>4654</v>
      </c>
      <c r="G118" s="199" t="s">
        <v>316</v>
      </c>
      <c r="H118" s="200">
        <v>51.6</v>
      </c>
      <c r="I118" s="201"/>
      <c r="J118" s="202">
        <f>ROUND(I118*H118,2)</f>
        <v>0</v>
      </c>
      <c r="K118" s="198" t="s">
        <v>305</v>
      </c>
      <c r="L118" s="41"/>
      <c r="M118" s="203" t="s">
        <v>19</v>
      </c>
      <c r="N118" s="204" t="s">
        <v>41</v>
      </c>
      <c r="O118" s="66"/>
      <c r="P118" s="205">
        <f>O118*H118</f>
        <v>0</v>
      </c>
      <c r="Q118" s="205">
        <v>0</v>
      </c>
      <c r="R118" s="205">
        <f>Q118*H118</f>
        <v>0</v>
      </c>
      <c r="S118" s="205">
        <v>0</v>
      </c>
      <c r="T118" s="206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7" t="s">
        <v>306</v>
      </c>
      <c r="AT118" s="207" t="s">
        <v>301</v>
      </c>
      <c r="AU118" s="207" t="s">
        <v>79</v>
      </c>
      <c r="AY118" s="19" t="s">
        <v>299</v>
      </c>
      <c r="BE118" s="208">
        <f>IF(N118="základní",J118,0)</f>
        <v>0</v>
      </c>
      <c r="BF118" s="208">
        <f>IF(N118="snížená",J118,0)</f>
        <v>0</v>
      </c>
      <c r="BG118" s="208">
        <f>IF(N118="zákl. přenesená",J118,0)</f>
        <v>0</v>
      </c>
      <c r="BH118" s="208">
        <f>IF(N118="sníž. přenesená",J118,0)</f>
        <v>0</v>
      </c>
      <c r="BI118" s="208">
        <f>IF(N118="nulová",J118,0)</f>
        <v>0</v>
      </c>
      <c r="BJ118" s="19" t="s">
        <v>77</v>
      </c>
      <c r="BK118" s="208">
        <f>ROUND(I118*H118,2)</f>
        <v>0</v>
      </c>
      <c r="BL118" s="19" t="s">
        <v>306</v>
      </c>
      <c r="BM118" s="207" t="s">
        <v>4655</v>
      </c>
    </row>
    <row r="119" spans="1:47" s="2" customFormat="1" ht="19.5">
      <c r="A119" s="36"/>
      <c r="B119" s="37"/>
      <c r="C119" s="38"/>
      <c r="D119" s="209" t="s">
        <v>308</v>
      </c>
      <c r="E119" s="38"/>
      <c r="F119" s="210" t="s">
        <v>4656</v>
      </c>
      <c r="G119" s="38"/>
      <c r="H119" s="38"/>
      <c r="I119" s="119"/>
      <c r="J119" s="38"/>
      <c r="K119" s="38"/>
      <c r="L119" s="41"/>
      <c r="M119" s="211"/>
      <c r="N119" s="212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308</v>
      </c>
      <c r="AU119" s="19" t="s">
        <v>79</v>
      </c>
    </row>
    <row r="120" spans="2:51" s="13" customFormat="1" ht="11.25">
      <c r="B120" s="213"/>
      <c r="C120" s="214"/>
      <c r="D120" s="209" t="s">
        <v>310</v>
      </c>
      <c r="E120" s="215" t="s">
        <v>19</v>
      </c>
      <c r="F120" s="216" t="s">
        <v>4657</v>
      </c>
      <c r="G120" s="214"/>
      <c r="H120" s="215" t="s">
        <v>19</v>
      </c>
      <c r="I120" s="217"/>
      <c r="J120" s="214"/>
      <c r="K120" s="214"/>
      <c r="L120" s="218"/>
      <c r="M120" s="219"/>
      <c r="N120" s="220"/>
      <c r="O120" s="220"/>
      <c r="P120" s="220"/>
      <c r="Q120" s="220"/>
      <c r="R120" s="220"/>
      <c r="S120" s="220"/>
      <c r="T120" s="221"/>
      <c r="AT120" s="222" t="s">
        <v>310</v>
      </c>
      <c r="AU120" s="222" t="s">
        <v>79</v>
      </c>
      <c r="AV120" s="13" t="s">
        <v>77</v>
      </c>
      <c r="AW120" s="13" t="s">
        <v>32</v>
      </c>
      <c r="AX120" s="13" t="s">
        <v>70</v>
      </c>
      <c r="AY120" s="222" t="s">
        <v>299</v>
      </c>
    </row>
    <row r="121" spans="2:51" s="14" customFormat="1" ht="11.25">
      <c r="B121" s="223"/>
      <c r="C121" s="224"/>
      <c r="D121" s="209" t="s">
        <v>310</v>
      </c>
      <c r="E121" s="225" t="s">
        <v>19</v>
      </c>
      <c r="F121" s="226" t="s">
        <v>4658</v>
      </c>
      <c r="G121" s="224"/>
      <c r="H121" s="227">
        <v>21.6</v>
      </c>
      <c r="I121" s="228"/>
      <c r="J121" s="224"/>
      <c r="K121" s="224"/>
      <c r="L121" s="229"/>
      <c r="M121" s="230"/>
      <c r="N121" s="231"/>
      <c r="O121" s="231"/>
      <c r="P121" s="231"/>
      <c r="Q121" s="231"/>
      <c r="R121" s="231"/>
      <c r="S121" s="231"/>
      <c r="T121" s="232"/>
      <c r="AT121" s="233" t="s">
        <v>310</v>
      </c>
      <c r="AU121" s="233" t="s">
        <v>79</v>
      </c>
      <c r="AV121" s="14" t="s">
        <v>79</v>
      </c>
      <c r="AW121" s="14" t="s">
        <v>32</v>
      </c>
      <c r="AX121" s="14" t="s">
        <v>70</v>
      </c>
      <c r="AY121" s="233" t="s">
        <v>299</v>
      </c>
    </row>
    <row r="122" spans="2:51" s="14" customFormat="1" ht="11.25">
      <c r="B122" s="223"/>
      <c r="C122" s="224"/>
      <c r="D122" s="209" t="s">
        <v>310</v>
      </c>
      <c r="E122" s="225" t="s">
        <v>19</v>
      </c>
      <c r="F122" s="226" t="s">
        <v>4659</v>
      </c>
      <c r="G122" s="224"/>
      <c r="H122" s="227">
        <v>30</v>
      </c>
      <c r="I122" s="228"/>
      <c r="J122" s="224"/>
      <c r="K122" s="224"/>
      <c r="L122" s="229"/>
      <c r="M122" s="230"/>
      <c r="N122" s="231"/>
      <c r="O122" s="231"/>
      <c r="P122" s="231"/>
      <c r="Q122" s="231"/>
      <c r="R122" s="231"/>
      <c r="S122" s="231"/>
      <c r="T122" s="232"/>
      <c r="AT122" s="233" t="s">
        <v>310</v>
      </c>
      <c r="AU122" s="233" t="s">
        <v>79</v>
      </c>
      <c r="AV122" s="14" t="s">
        <v>79</v>
      </c>
      <c r="AW122" s="14" t="s">
        <v>32</v>
      </c>
      <c r="AX122" s="14" t="s">
        <v>70</v>
      </c>
      <c r="AY122" s="233" t="s">
        <v>299</v>
      </c>
    </row>
    <row r="123" spans="2:51" s="15" customFormat="1" ht="11.25">
      <c r="B123" s="234"/>
      <c r="C123" s="235"/>
      <c r="D123" s="209" t="s">
        <v>310</v>
      </c>
      <c r="E123" s="236" t="s">
        <v>4628</v>
      </c>
      <c r="F123" s="237" t="s">
        <v>313</v>
      </c>
      <c r="G123" s="235"/>
      <c r="H123" s="238">
        <v>51.6</v>
      </c>
      <c r="I123" s="239"/>
      <c r="J123" s="235"/>
      <c r="K123" s="235"/>
      <c r="L123" s="240"/>
      <c r="M123" s="241"/>
      <c r="N123" s="242"/>
      <c r="O123" s="242"/>
      <c r="P123" s="242"/>
      <c r="Q123" s="242"/>
      <c r="R123" s="242"/>
      <c r="S123" s="242"/>
      <c r="T123" s="243"/>
      <c r="AT123" s="244" t="s">
        <v>310</v>
      </c>
      <c r="AU123" s="244" t="s">
        <v>79</v>
      </c>
      <c r="AV123" s="15" t="s">
        <v>306</v>
      </c>
      <c r="AW123" s="15" t="s">
        <v>32</v>
      </c>
      <c r="AX123" s="15" t="s">
        <v>77</v>
      </c>
      <c r="AY123" s="244" t="s">
        <v>299</v>
      </c>
    </row>
    <row r="124" spans="1:65" s="2" customFormat="1" ht="16.5" customHeight="1">
      <c r="A124" s="36"/>
      <c r="B124" s="37"/>
      <c r="C124" s="246" t="s">
        <v>360</v>
      </c>
      <c r="D124" s="246" t="s">
        <v>458</v>
      </c>
      <c r="E124" s="247" t="s">
        <v>4660</v>
      </c>
      <c r="F124" s="248" t="s">
        <v>4661</v>
      </c>
      <c r="G124" s="249" t="s">
        <v>368</v>
      </c>
      <c r="H124" s="250">
        <v>113.52</v>
      </c>
      <c r="I124" s="251"/>
      <c r="J124" s="252">
        <f>ROUND(I124*H124,2)</f>
        <v>0</v>
      </c>
      <c r="K124" s="248" t="s">
        <v>305</v>
      </c>
      <c r="L124" s="253"/>
      <c r="M124" s="254" t="s">
        <v>19</v>
      </c>
      <c r="N124" s="255" t="s">
        <v>41</v>
      </c>
      <c r="O124" s="66"/>
      <c r="P124" s="205">
        <f>O124*H124</f>
        <v>0</v>
      </c>
      <c r="Q124" s="205">
        <v>1</v>
      </c>
      <c r="R124" s="205">
        <f>Q124*H124</f>
        <v>113.52</v>
      </c>
      <c r="S124" s="205">
        <v>0</v>
      </c>
      <c r="T124" s="206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07" t="s">
        <v>360</v>
      </c>
      <c r="AT124" s="207" t="s">
        <v>458</v>
      </c>
      <c r="AU124" s="207" t="s">
        <v>79</v>
      </c>
      <c r="AY124" s="19" t="s">
        <v>299</v>
      </c>
      <c r="BE124" s="208">
        <f>IF(N124="základní",J124,0)</f>
        <v>0</v>
      </c>
      <c r="BF124" s="208">
        <f>IF(N124="snížená",J124,0)</f>
        <v>0</v>
      </c>
      <c r="BG124" s="208">
        <f>IF(N124="zákl. přenesená",J124,0)</f>
        <v>0</v>
      </c>
      <c r="BH124" s="208">
        <f>IF(N124="sníž. přenesená",J124,0)</f>
        <v>0</v>
      </c>
      <c r="BI124" s="208">
        <f>IF(N124="nulová",J124,0)</f>
        <v>0</v>
      </c>
      <c r="BJ124" s="19" t="s">
        <v>77</v>
      </c>
      <c r="BK124" s="208">
        <f>ROUND(I124*H124,2)</f>
        <v>0</v>
      </c>
      <c r="BL124" s="19" t="s">
        <v>306</v>
      </c>
      <c r="BM124" s="207" t="s">
        <v>4662</v>
      </c>
    </row>
    <row r="125" spans="1:47" s="2" customFormat="1" ht="11.25">
      <c r="A125" s="36"/>
      <c r="B125" s="37"/>
      <c r="C125" s="38"/>
      <c r="D125" s="209" t="s">
        <v>308</v>
      </c>
      <c r="E125" s="38"/>
      <c r="F125" s="210" t="s">
        <v>4661</v>
      </c>
      <c r="G125" s="38"/>
      <c r="H125" s="38"/>
      <c r="I125" s="119"/>
      <c r="J125" s="38"/>
      <c r="K125" s="38"/>
      <c r="L125" s="41"/>
      <c r="M125" s="211"/>
      <c r="N125" s="212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308</v>
      </c>
      <c r="AU125" s="19" t="s">
        <v>79</v>
      </c>
    </row>
    <row r="126" spans="2:51" s="14" customFormat="1" ht="11.25">
      <c r="B126" s="223"/>
      <c r="C126" s="224"/>
      <c r="D126" s="209" t="s">
        <v>310</v>
      </c>
      <c r="E126" s="225" t="s">
        <v>19</v>
      </c>
      <c r="F126" s="226" t="s">
        <v>4663</v>
      </c>
      <c r="G126" s="224"/>
      <c r="H126" s="227">
        <v>113.52</v>
      </c>
      <c r="I126" s="228"/>
      <c r="J126" s="224"/>
      <c r="K126" s="224"/>
      <c r="L126" s="229"/>
      <c r="M126" s="230"/>
      <c r="N126" s="231"/>
      <c r="O126" s="231"/>
      <c r="P126" s="231"/>
      <c r="Q126" s="231"/>
      <c r="R126" s="231"/>
      <c r="S126" s="231"/>
      <c r="T126" s="232"/>
      <c r="AT126" s="233" t="s">
        <v>310</v>
      </c>
      <c r="AU126" s="233" t="s">
        <v>79</v>
      </c>
      <c r="AV126" s="14" t="s">
        <v>79</v>
      </c>
      <c r="AW126" s="14" t="s">
        <v>32</v>
      </c>
      <c r="AX126" s="14" t="s">
        <v>77</v>
      </c>
      <c r="AY126" s="233" t="s">
        <v>299</v>
      </c>
    </row>
    <row r="127" spans="1:65" s="2" customFormat="1" ht="16.5" customHeight="1">
      <c r="A127" s="36"/>
      <c r="B127" s="37"/>
      <c r="C127" s="196" t="s">
        <v>365</v>
      </c>
      <c r="D127" s="196" t="s">
        <v>301</v>
      </c>
      <c r="E127" s="197" t="s">
        <v>4075</v>
      </c>
      <c r="F127" s="198" t="s">
        <v>4076</v>
      </c>
      <c r="G127" s="199" t="s">
        <v>316</v>
      </c>
      <c r="H127" s="200">
        <v>9.72</v>
      </c>
      <c r="I127" s="201"/>
      <c r="J127" s="202">
        <f>ROUND(I127*H127,2)</f>
        <v>0</v>
      </c>
      <c r="K127" s="198" t="s">
        <v>305</v>
      </c>
      <c r="L127" s="41"/>
      <c r="M127" s="203" t="s">
        <v>19</v>
      </c>
      <c r="N127" s="204" t="s">
        <v>41</v>
      </c>
      <c r="O127" s="66"/>
      <c r="P127" s="205">
        <f>O127*H127</f>
        <v>0</v>
      </c>
      <c r="Q127" s="205">
        <v>0</v>
      </c>
      <c r="R127" s="205">
        <f>Q127*H127</f>
        <v>0</v>
      </c>
      <c r="S127" s="205">
        <v>0</v>
      </c>
      <c r="T127" s="206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7" t="s">
        <v>306</v>
      </c>
      <c r="AT127" s="207" t="s">
        <v>301</v>
      </c>
      <c r="AU127" s="207" t="s">
        <v>79</v>
      </c>
      <c r="AY127" s="19" t="s">
        <v>299</v>
      </c>
      <c r="BE127" s="208">
        <f>IF(N127="základní",J127,0)</f>
        <v>0</v>
      </c>
      <c r="BF127" s="208">
        <f>IF(N127="snížená",J127,0)</f>
        <v>0</v>
      </c>
      <c r="BG127" s="208">
        <f>IF(N127="zákl. přenesená",J127,0)</f>
        <v>0</v>
      </c>
      <c r="BH127" s="208">
        <f>IF(N127="sníž. přenesená",J127,0)</f>
        <v>0</v>
      </c>
      <c r="BI127" s="208">
        <f>IF(N127="nulová",J127,0)</f>
        <v>0</v>
      </c>
      <c r="BJ127" s="19" t="s">
        <v>77</v>
      </c>
      <c r="BK127" s="208">
        <f>ROUND(I127*H127,2)</f>
        <v>0</v>
      </c>
      <c r="BL127" s="19" t="s">
        <v>306</v>
      </c>
      <c r="BM127" s="207" t="s">
        <v>4664</v>
      </c>
    </row>
    <row r="128" spans="1:47" s="2" customFormat="1" ht="11.25">
      <c r="A128" s="36"/>
      <c r="B128" s="37"/>
      <c r="C128" s="38"/>
      <c r="D128" s="209" t="s">
        <v>308</v>
      </c>
      <c r="E128" s="38"/>
      <c r="F128" s="210" t="s">
        <v>4078</v>
      </c>
      <c r="G128" s="38"/>
      <c r="H128" s="38"/>
      <c r="I128" s="119"/>
      <c r="J128" s="38"/>
      <c r="K128" s="38"/>
      <c r="L128" s="41"/>
      <c r="M128" s="211"/>
      <c r="N128" s="212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308</v>
      </c>
      <c r="AU128" s="19" t="s">
        <v>79</v>
      </c>
    </row>
    <row r="129" spans="2:51" s="14" customFormat="1" ht="11.25">
      <c r="B129" s="223"/>
      <c r="C129" s="224"/>
      <c r="D129" s="209" t="s">
        <v>310</v>
      </c>
      <c r="E129" s="225" t="s">
        <v>19</v>
      </c>
      <c r="F129" s="226" t="s">
        <v>156</v>
      </c>
      <c r="G129" s="224"/>
      <c r="H129" s="227">
        <v>9.72</v>
      </c>
      <c r="I129" s="228"/>
      <c r="J129" s="224"/>
      <c r="K129" s="224"/>
      <c r="L129" s="229"/>
      <c r="M129" s="230"/>
      <c r="N129" s="231"/>
      <c r="O129" s="231"/>
      <c r="P129" s="231"/>
      <c r="Q129" s="231"/>
      <c r="R129" s="231"/>
      <c r="S129" s="231"/>
      <c r="T129" s="232"/>
      <c r="AT129" s="233" t="s">
        <v>310</v>
      </c>
      <c r="AU129" s="233" t="s">
        <v>79</v>
      </c>
      <c r="AV129" s="14" t="s">
        <v>79</v>
      </c>
      <c r="AW129" s="14" t="s">
        <v>32</v>
      </c>
      <c r="AX129" s="14" t="s">
        <v>77</v>
      </c>
      <c r="AY129" s="233" t="s">
        <v>299</v>
      </c>
    </row>
    <row r="130" spans="1:65" s="2" customFormat="1" ht="16.5" customHeight="1">
      <c r="A130" s="36"/>
      <c r="B130" s="37"/>
      <c r="C130" s="196" t="s">
        <v>212</v>
      </c>
      <c r="D130" s="196" t="s">
        <v>301</v>
      </c>
      <c r="E130" s="197" t="s">
        <v>366</v>
      </c>
      <c r="F130" s="198" t="s">
        <v>367</v>
      </c>
      <c r="G130" s="199" t="s">
        <v>368</v>
      </c>
      <c r="H130" s="200">
        <v>17.496</v>
      </c>
      <c r="I130" s="201"/>
      <c r="J130" s="202">
        <f>ROUND(I130*H130,2)</f>
        <v>0</v>
      </c>
      <c r="K130" s="198" t="s">
        <v>305</v>
      </c>
      <c r="L130" s="41"/>
      <c r="M130" s="203" t="s">
        <v>19</v>
      </c>
      <c r="N130" s="204" t="s">
        <v>41</v>
      </c>
      <c r="O130" s="66"/>
      <c r="P130" s="205">
        <f>O130*H130</f>
        <v>0</v>
      </c>
      <c r="Q130" s="205">
        <v>0</v>
      </c>
      <c r="R130" s="205">
        <f>Q130*H130</f>
        <v>0</v>
      </c>
      <c r="S130" s="205">
        <v>0</v>
      </c>
      <c r="T130" s="206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7" t="s">
        <v>306</v>
      </c>
      <c r="AT130" s="207" t="s">
        <v>301</v>
      </c>
      <c r="AU130" s="207" t="s">
        <v>79</v>
      </c>
      <c r="AY130" s="19" t="s">
        <v>299</v>
      </c>
      <c r="BE130" s="208">
        <f>IF(N130="základní",J130,0)</f>
        <v>0</v>
      </c>
      <c r="BF130" s="208">
        <f>IF(N130="snížená",J130,0)</f>
        <v>0</v>
      </c>
      <c r="BG130" s="208">
        <f>IF(N130="zákl. přenesená",J130,0)</f>
        <v>0</v>
      </c>
      <c r="BH130" s="208">
        <f>IF(N130="sníž. přenesená",J130,0)</f>
        <v>0</v>
      </c>
      <c r="BI130" s="208">
        <f>IF(N130="nulová",J130,0)</f>
        <v>0</v>
      </c>
      <c r="BJ130" s="19" t="s">
        <v>77</v>
      </c>
      <c r="BK130" s="208">
        <f>ROUND(I130*H130,2)</f>
        <v>0</v>
      </c>
      <c r="BL130" s="19" t="s">
        <v>306</v>
      </c>
      <c r="BM130" s="207" t="s">
        <v>4665</v>
      </c>
    </row>
    <row r="131" spans="1:47" s="2" customFormat="1" ht="11.25">
      <c r="A131" s="36"/>
      <c r="B131" s="37"/>
      <c r="C131" s="38"/>
      <c r="D131" s="209" t="s">
        <v>308</v>
      </c>
      <c r="E131" s="38"/>
      <c r="F131" s="210" t="s">
        <v>370</v>
      </c>
      <c r="G131" s="38"/>
      <c r="H131" s="38"/>
      <c r="I131" s="119"/>
      <c r="J131" s="38"/>
      <c r="K131" s="38"/>
      <c r="L131" s="41"/>
      <c r="M131" s="211"/>
      <c r="N131" s="212"/>
      <c r="O131" s="66"/>
      <c r="P131" s="66"/>
      <c r="Q131" s="66"/>
      <c r="R131" s="66"/>
      <c r="S131" s="66"/>
      <c r="T131" s="6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308</v>
      </c>
      <c r="AU131" s="19" t="s">
        <v>79</v>
      </c>
    </row>
    <row r="132" spans="2:51" s="14" customFormat="1" ht="11.25">
      <c r="B132" s="223"/>
      <c r="C132" s="224"/>
      <c r="D132" s="209" t="s">
        <v>310</v>
      </c>
      <c r="E132" s="225" t="s">
        <v>19</v>
      </c>
      <c r="F132" s="226" t="s">
        <v>371</v>
      </c>
      <c r="G132" s="224"/>
      <c r="H132" s="227">
        <v>17.496</v>
      </c>
      <c r="I132" s="228"/>
      <c r="J132" s="224"/>
      <c r="K132" s="224"/>
      <c r="L132" s="229"/>
      <c r="M132" s="230"/>
      <c r="N132" s="231"/>
      <c r="O132" s="231"/>
      <c r="P132" s="231"/>
      <c r="Q132" s="231"/>
      <c r="R132" s="231"/>
      <c r="S132" s="231"/>
      <c r="T132" s="232"/>
      <c r="AT132" s="233" t="s">
        <v>310</v>
      </c>
      <c r="AU132" s="233" t="s">
        <v>79</v>
      </c>
      <c r="AV132" s="14" t="s">
        <v>79</v>
      </c>
      <c r="AW132" s="14" t="s">
        <v>32</v>
      </c>
      <c r="AX132" s="14" t="s">
        <v>77</v>
      </c>
      <c r="AY132" s="233" t="s">
        <v>299</v>
      </c>
    </row>
    <row r="133" spans="1:65" s="2" customFormat="1" ht="16.5" customHeight="1">
      <c r="A133" s="36"/>
      <c r="B133" s="37"/>
      <c r="C133" s="196" t="s">
        <v>378</v>
      </c>
      <c r="D133" s="196" t="s">
        <v>301</v>
      </c>
      <c r="E133" s="197" t="s">
        <v>4666</v>
      </c>
      <c r="F133" s="198" t="s">
        <v>4667</v>
      </c>
      <c r="G133" s="199" t="s">
        <v>304</v>
      </c>
      <c r="H133" s="200">
        <v>58.85</v>
      </c>
      <c r="I133" s="201"/>
      <c r="J133" s="202">
        <f>ROUND(I133*H133,2)</f>
        <v>0</v>
      </c>
      <c r="K133" s="198" t="s">
        <v>305</v>
      </c>
      <c r="L133" s="41"/>
      <c r="M133" s="203" t="s">
        <v>19</v>
      </c>
      <c r="N133" s="204" t="s">
        <v>41</v>
      </c>
      <c r="O133" s="66"/>
      <c r="P133" s="205">
        <f>O133*H133</f>
        <v>0</v>
      </c>
      <c r="Q133" s="205">
        <v>0</v>
      </c>
      <c r="R133" s="205">
        <f>Q133*H133</f>
        <v>0</v>
      </c>
      <c r="S133" s="205">
        <v>0</v>
      </c>
      <c r="T133" s="206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7" t="s">
        <v>306</v>
      </c>
      <c r="AT133" s="207" t="s">
        <v>301</v>
      </c>
      <c r="AU133" s="207" t="s">
        <v>79</v>
      </c>
      <c r="AY133" s="19" t="s">
        <v>299</v>
      </c>
      <c r="BE133" s="208">
        <f>IF(N133="základní",J133,0)</f>
        <v>0</v>
      </c>
      <c r="BF133" s="208">
        <f>IF(N133="snížená",J133,0)</f>
        <v>0</v>
      </c>
      <c r="BG133" s="208">
        <f>IF(N133="zákl. přenesená",J133,0)</f>
        <v>0</v>
      </c>
      <c r="BH133" s="208">
        <f>IF(N133="sníž. přenesená",J133,0)</f>
        <v>0</v>
      </c>
      <c r="BI133" s="208">
        <f>IF(N133="nulová",J133,0)</f>
        <v>0</v>
      </c>
      <c r="BJ133" s="19" t="s">
        <v>77</v>
      </c>
      <c r="BK133" s="208">
        <f>ROUND(I133*H133,2)</f>
        <v>0</v>
      </c>
      <c r="BL133" s="19" t="s">
        <v>306</v>
      </c>
      <c r="BM133" s="207" t="s">
        <v>4668</v>
      </c>
    </row>
    <row r="134" spans="1:47" s="2" customFormat="1" ht="11.25">
      <c r="A134" s="36"/>
      <c r="B134" s="37"/>
      <c r="C134" s="38"/>
      <c r="D134" s="209" t="s">
        <v>308</v>
      </c>
      <c r="E134" s="38"/>
      <c r="F134" s="210" t="s">
        <v>4669</v>
      </c>
      <c r="G134" s="38"/>
      <c r="H134" s="38"/>
      <c r="I134" s="119"/>
      <c r="J134" s="38"/>
      <c r="K134" s="38"/>
      <c r="L134" s="41"/>
      <c r="M134" s="211"/>
      <c r="N134" s="212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308</v>
      </c>
      <c r="AU134" s="19" t="s">
        <v>79</v>
      </c>
    </row>
    <row r="135" spans="2:51" s="13" customFormat="1" ht="11.25">
      <c r="B135" s="213"/>
      <c r="C135" s="214"/>
      <c r="D135" s="209" t="s">
        <v>310</v>
      </c>
      <c r="E135" s="215" t="s">
        <v>19</v>
      </c>
      <c r="F135" s="216" t="s">
        <v>4670</v>
      </c>
      <c r="G135" s="214"/>
      <c r="H135" s="215" t="s">
        <v>19</v>
      </c>
      <c r="I135" s="217"/>
      <c r="J135" s="214"/>
      <c r="K135" s="214"/>
      <c r="L135" s="218"/>
      <c r="M135" s="219"/>
      <c r="N135" s="220"/>
      <c r="O135" s="220"/>
      <c r="P135" s="220"/>
      <c r="Q135" s="220"/>
      <c r="R135" s="220"/>
      <c r="S135" s="220"/>
      <c r="T135" s="221"/>
      <c r="AT135" s="222" t="s">
        <v>310</v>
      </c>
      <c r="AU135" s="222" t="s">
        <v>79</v>
      </c>
      <c r="AV135" s="13" t="s">
        <v>77</v>
      </c>
      <c r="AW135" s="13" t="s">
        <v>32</v>
      </c>
      <c r="AX135" s="13" t="s">
        <v>70</v>
      </c>
      <c r="AY135" s="222" t="s">
        <v>299</v>
      </c>
    </row>
    <row r="136" spans="2:51" s="14" customFormat="1" ht="11.25">
      <c r="B136" s="223"/>
      <c r="C136" s="224"/>
      <c r="D136" s="209" t="s">
        <v>310</v>
      </c>
      <c r="E136" s="225" t="s">
        <v>19</v>
      </c>
      <c r="F136" s="226" t="s">
        <v>4671</v>
      </c>
      <c r="G136" s="224"/>
      <c r="H136" s="227">
        <v>58.85</v>
      </c>
      <c r="I136" s="228"/>
      <c r="J136" s="224"/>
      <c r="K136" s="224"/>
      <c r="L136" s="229"/>
      <c r="M136" s="230"/>
      <c r="N136" s="231"/>
      <c r="O136" s="231"/>
      <c r="P136" s="231"/>
      <c r="Q136" s="231"/>
      <c r="R136" s="231"/>
      <c r="S136" s="231"/>
      <c r="T136" s="232"/>
      <c r="AT136" s="233" t="s">
        <v>310</v>
      </c>
      <c r="AU136" s="233" t="s">
        <v>79</v>
      </c>
      <c r="AV136" s="14" t="s">
        <v>79</v>
      </c>
      <c r="AW136" s="14" t="s">
        <v>32</v>
      </c>
      <c r="AX136" s="14" t="s">
        <v>77</v>
      </c>
      <c r="AY136" s="233" t="s">
        <v>299</v>
      </c>
    </row>
    <row r="137" spans="1:65" s="2" customFormat="1" ht="16.5" customHeight="1">
      <c r="A137" s="36"/>
      <c r="B137" s="37"/>
      <c r="C137" s="196" t="s">
        <v>385</v>
      </c>
      <c r="D137" s="196" t="s">
        <v>301</v>
      </c>
      <c r="E137" s="197" t="s">
        <v>4672</v>
      </c>
      <c r="F137" s="198" t="s">
        <v>4673</v>
      </c>
      <c r="G137" s="199" t="s">
        <v>304</v>
      </c>
      <c r="H137" s="200">
        <v>40</v>
      </c>
      <c r="I137" s="201"/>
      <c r="J137" s="202">
        <f>ROUND(I137*H137,2)</f>
        <v>0</v>
      </c>
      <c r="K137" s="198" t="s">
        <v>305</v>
      </c>
      <c r="L137" s="41"/>
      <c r="M137" s="203" t="s">
        <v>19</v>
      </c>
      <c r="N137" s="204" t="s">
        <v>41</v>
      </c>
      <c r="O137" s="66"/>
      <c r="P137" s="205">
        <f>O137*H137</f>
        <v>0</v>
      </c>
      <c r="Q137" s="205">
        <v>0</v>
      </c>
      <c r="R137" s="205">
        <f>Q137*H137</f>
        <v>0</v>
      </c>
      <c r="S137" s="205">
        <v>0</v>
      </c>
      <c r="T137" s="206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7" t="s">
        <v>306</v>
      </c>
      <c r="AT137" s="207" t="s">
        <v>301</v>
      </c>
      <c r="AU137" s="207" t="s">
        <v>79</v>
      </c>
      <c r="AY137" s="19" t="s">
        <v>299</v>
      </c>
      <c r="BE137" s="208">
        <f>IF(N137="základní",J137,0)</f>
        <v>0</v>
      </c>
      <c r="BF137" s="208">
        <f>IF(N137="snížená",J137,0)</f>
        <v>0</v>
      </c>
      <c r="BG137" s="208">
        <f>IF(N137="zákl. přenesená",J137,0)</f>
        <v>0</v>
      </c>
      <c r="BH137" s="208">
        <f>IF(N137="sníž. přenesená",J137,0)</f>
        <v>0</v>
      </c>
      <c r="BI137" s="208">
        <f>IF(N137="nulová",J137,0)</f>
        <v>0</v>
      </c>
      <c r="BJ137" s="19" t="s">
        <v>77</v>
      </c>
      <c r="BK137" s="208">
        <f>ROUND(I137*H137,2)</f>
        <v>0</v>
      </c>
      <c r="BL137" s="19" t="s">
        <v>306</v>
      </c>
      <c r="BM137" s="207" t="s">
        <v>4674</v>
      </c>
    </row>
    <row r="138" spans="1:47" s="2" customFormat="1" ht="11.25">
      <c r="A138" s="36"/>
      <c r="B138" s="37"/>
      <c r="C138" s="38"/>
      <c r="D138" s="209" t="s">
        <v>308</v>
      </c>
      <c r="E138" s="38"/>
      <c r="F138" s="210" t="s">
        <v>4675</v>
      </c>
      <c r="G138" s="38"/>
      <c r="H138" s="38"/>
      <c r="I138" s="119"/>
      <c r="J138" s="38"/>
      <c r="K138" s="38"/>
      <c r="L138" s="41"/>
      <c r="M138" s="211"/>
      <c r="N138" s="212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308</v>
      </c>
      <c r="AU138" s="19" t="s">
        <v>79</v>
      </c>
    </row>
    <row r="139" spans="2:51" s="14" customFormat="1" ht="11.25">
      <c r="B139" s="223"/>
      <c r="C139" s="224"/>
      <c r="D139" s="209" t="s">
        <v>310</v>
      </c>
      <c r="E139" s="225" t="s">
        <v>19</v>
      </c>
      <c r="F139" s="226" t="s">
        <v>4676</v>
      </c>
      <c r="G139" s="224"/>
      <c r="H139" s="227">
        <v>40</v>
      </c>
      <c r="I139" s="228"/>
      <c r="J139" s="224"/>
      <c r="K139" s="224"/>
      <c r="L139" s="229"/>
      <c r="M139" s="230"/>
      <c r="N139" s="231"/>
      <c r="O139" s="231"/>
      <c r="P139" s="231"/>
      <c r="Q139" s="231"/>
      <c r="R139" s="231"/>
      <c r="S139" s="231"/>
      <c r="T139" s="232"/>
      <c r="AT139" s="233" t="s">
        <v>310</v>
      </c>
      <c r="AU139" s="233" t="s">
        <v>79</v>
      </c>
      <c r="AV139" s="14" t="s">
        <v>79</v>
      </c>
      <c r="AW139" s="14" t="s">
        <v>32</v>
      </c>
      <c r="AX139" s="14" t="s">
        <v>77</v>
      </c>
      <c r="AY139" s="233" t="s">
        <v>299</v>
      </c>
    </row>
    <row r="140" spans="1:65" s="2" customFormat="1" ht="16.5" customHeight="1">
      <c r="A140" s="36"/>
      <c r="B140" s="37"/>
      <c r="C140" s="246" t="s">
        <v>391</v>
      </c>
      <c r="D140" s="246" t="s">
        <v>458</v>
      </c>
      <c r="E140" s="247" t="s">
        <v>4677</v>
      </c>
      <c r="F140" s="248" t="s">
        <v>4678</v>
      </c>
      <c r="G140" s="249" t="s">
        <v>304</v>
      </c>
      <c r="H140" s="250">
        <v>40</v>
      </c>
      <c r="I140" s="251"/>
      <c r="J140" s="252">
        <f>ROUND(I140*H140,2)</f>
        <v>0</v>
      </c>
      <c r="K140" s="248" t="s">
        <v>305</v>
      </c>
      <c r="L140" s="253"/>
      <c r="M140" s="254" t="s">
        <v>19</v>
      </c>
      <c r="N140" s="255" t="s">
        <v>41</v>
      </c>
      <c r="O140" s="66"/>
      <c r="P140" s="205">
        <f>O140*H140</f>
        <v>0</v>
      </c>
      <c r="Q140" s="205">
        <v>0.0001</v>
      </c>
      <c r="R140" s="205">
        <f>Q140*H140</f>
        <v>0.004</v>
      </c>
      <c r="S140" s="205">
        <v>0</v>
      </c>
      <c r="T140" s="206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7" t="s">
        <v>360</v>
      </c>
      <c r="AT140" s="207" t="s">
        <v>458</v>
      </c>
      <c r="AU140" s="207" t="s">
        <v>79</v>
      </c>
      <c r="AY140" s="19" t="s">
        <v>299</v>
      </c>
      <c r="BE140" s="208">
        <f>IF(N140="základní",J140,0)</f>
        <v>0</v>
      </c>
      <c r="BF140" s="208">
        <f>IF(N140="snížená",J140,0)</f>
        <v>0</v>
      </c>
      <c r="BG140" s="208">
        <f>IF(N140="zákl. přenesená",J140,0)</f>
        <v>0</v>
      </c>
      <c r="BH140" s="208">
        <f>IF(N140="sníž. přenesená",J140,0)</f>
        <v>0</v>
      </c>
      <c r="BI140" s="208">
        <f>IF(N140="nulová",J140,0)</f>
        <v>0</v>
      </c>
      <c r="BJ140" s="19" t="s">
        <v>77</v>
      </c>
      <c r="BK140" s="208">
        <f>ROUND(I140*H140,2)</f>
        <v>0</v>
      </c>
      <c r="BL140" s="19" t="s">
        <v>306</v>
      </c>
      <c r="BM140" s="207" t="s">
        <v>4679</v>
      </c>
    </row>
    <row r="141" spans="1:47" s="2" customFormat="1" ht="11.25">
      <c r="A141" s="36"/>
      <c r="B141" s="37"/>
      <c r="C141" s="38"/>
      <c r="D141" s="209" t="s">
        <v>308</v>
      </c>
      <c r="E141" s="38"/>
      <c r="F141" s="210" t="s">
        <v>4678</v>
      </c>
      <c r="G141" s="38"/>
      <c r="H141" s="38"/>
      <c r="I141" s="119"/>
      <c r="J141" s="38"/>
      <c r="K141" s="38"/>
      <c r="L141" s="41"/>
      <c r="M141" s="211"/>
      <c r="N141" s="212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308</v>
      </c>
      <c r="AU141" s="19" t="s">
        <v>79</v>
      </c>
    </row>
    <row r="142" spans="1:65" s="2" customFormat="1" ht="16.5" customHeight="1">
      <c r="A142" s="36"/>
      <c r="B142" s="37"/>
      <c r="C142" s="196" t="s">
        <v>396</v>
      </c>
      <c r="D142" s="196" t="s">
        <v>301</v>
      </c>
      <c r="E142" s="197" t="s">
        <v>4680</v>
      </c>
      <c r="F142" s="198" t="s">
        <v>4681</v>
      </c>
      <c r="G142" s="199" t="s">
        <v>304</v>
      </c>
      <c r="H142" s="200">
        <v>40</v>
      </c>
      <c r="I142" s="201"/>
      <c r="J142" s="202">
        <f>ROUND(I142*H142,2)</f>
        <v>0</v>
      </c>
      <c r="K142" s="198" t="s">
        <v>305</v>
      </c>
      <c r="L142" s="41"/>
      <c r="M142" s="203" t="s">
        <v>19</v>
      </c>
      <c r="N142" s="204" t="s">
        <v>41</v>
      </c>
      <c r="O142" s="66"/>
      <c r="P142" s="205">
        <f>O142*H142</f>
        <v>0</v>
      </c>
      <c r="Q142" s="205">
        <v>0</v>
      </c>
      <c r="R142" s="205">
        <f>Q142*H142</f>
        <v>0</v>
      </c>
      <c r="S142" s="205">
        <v>0</v>
      </c>
      <c r="T142" s="206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7" t="s">
        <v>306</v>
      </c>
      <c r="AT142" s="207" t="s">
        <v>301</v>
      </c>
      <c r="AU142" s="207" t="s">
        <v>79</v>
      </c>
      <c r="AY142" s="19" t="s">
        <v>299</v>
      </c>
      <c r="BE142" s="208">
        <f>IF(N142="základní",J142,0)</f>
        <v>0</v>
      </c>
      <c r="BF142" s="208">
        <f>IF(N142="snížená",J142,0)</f>
        <v>0</v>
      </c>
      <c r="BG142" s="208">
        <f>IF(N142="zákl. přenesená",J142,0)</f>
        <v>0</v>
      </c>
      <c r="BH142" s="208">
        <f>IF(N142="sníž. přenesená",J142,0)</f>
        <v>0</v>
      </c>
      <c r="BI142" s="208">
        <f>IF(N142="nulová",J142,0)</f>
        <v>0</v>
      </c>
      <c r="BJ142" s="19" t="s">
        <v>77</v>
      </c>
      <c r="BK142" s="208">
        <f>ROUND(I142*H142,2)</f>
        <v>0</v>
      </c>
      <c r="BL142" s="19" t="s">
        <v>306</v>
      </c>
      <c r="BM142" s="207" t="s">
        <v>4682</v>
      </c>
    </row>
    <row r="143" spans="1:47" s="2" customFormat="1" ht="11.25">
      <c r="A143" s="36"/>
      <c r="B143" s="37"/>
      <c r="C143" s="38"/>
      <c r="D143" s="209" t="s">
        <v>308</v>
      </c>
      <c r="E143" s="38"/>
      <c r="F143" s="210" t="s">
        <v>4683</v>
      </c>
      <c r="G143" s="38"/>
      <c r="H143" s="38"/>
      <c r="I143" s="119"/>
      <c r="J143" s="38"/>
      <c r="K143" s="38"/>
      <c r="L143" s="41"/>
      <c r="M143" s="211"/>
      <c r="N143" s="212"/>
      <c r="O143" s="66"/>
      <c r="P143" s="66"/>
      <c r="Q143" s="66"/>
      <c r="R143" s="66"/>
      <c r="S143" s="66"/>
      <c r="T143" s="67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9" t="s">
        <v>308</v>
      </c>
      <c r="AU143" s="19" t="s">
        <v>79</v>
      </c>
    </row>
    <row r="144" spans="2:51" s="14" customFormat="1" ht="11.25">
      <c r="B144" s="223"/>
      <c r="C144" s="224"/>
      <c r="D144" s="209" t="s">
        <v>310</v>
      </c>
      <c r="E144" s="225" t="s">
        <v>19</v>
      </c>
      <c r="F144" s="226" t="s">
        <v>4676</v>
      </c>
      <c r="G144" s="224"/>
      <c r="H144" s="227">
        <v>40</v>
      </c>
      <c r="I144" s="228"/>
      <c r="J144" s="224"/>
      <c r="K144" s="224"/>
      <c r="L144" s="229"/>
      <c r="M144" s="230"/>
      <c r="N144" s="231"/>
      <c r="O144" s="231"/>
      <c r="P144" s="231"/>
      <c r="Q144" s="231"/>
      <c r="R144" s="231"/>
      <c r="S144" s="231"/>
      <c r="T144" s="232"/>
      <c r="AT144" s="233" t="s">
        <v>310</v>
      </c>
      <c r="AU144" s="233" t="s">
        <v>79</v>
      </c>
      <c r="AV144" s="14" t="s">
        <v>79</v>
      </c>
      <c r="AW144" s="14" t="s">
        <v>32</v>
      </c>
      <c r="AX144" s="14" t="s">
        <v>77</v>
      </c>
      <c r="AY144" s="233" t="s">
        <v>299</v>
      </c>
    </row>
    <row r="145" spans="1:65" s="2" customFormat="1" ht="16.5" customHeight="1">
      <c r="A145" s="36"/>
      <c r="B145" s="37"/>
      <c r="C145" s="246" t="s">
        <v>8</v>
      </c>
      <c r="D145" s="246" t="s">
        <v>458</v>
      </c>
      <c r="E145" s="247" t="s">
        <v>4684</v>
      </c>
      <c r="F145" s="248" t="s">
        <v>4685</v>
      </c>
      <c r="G145" s="249" t="s">
        <v>316</v>
      </c>
      <c r="H145" s="250">
        <v>4.12</v>
      </c>
      <c r="I145" s="251"/>
      <c r="J145" s="252">
        <f>ROUND(I145*H145,2)</f>
        <v>0</v>
      </c>
      <c r="K145" s="248" t="s">
        <v>305</v>
      </c>
      <c r="L145" s="253"/>
      <c r="M145" s="254" t="s">
        <v>19</v>
      </c>
      <c r="N145" s="255" t="s">
        <v>41</v>
      </c>
      <c r="O145" s="66"/>
      <c r="P145" s="205">
        <f>O145*H145</f>
        <v>0</v>
      </c>
      <c r="Q145" s="205">
        <v>0.2</v>
      </c>
      <c r="R145" s="205">
        <f>Q145*H145</f>
        <v>0.8240000000000001</v>
      </c>
      <c r="S145" s="205">
        <v>0</v>
      </c>
      <c r="T145" s="206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7" t="s">
        <v>360</v>
      </c>
      <c r="AT145" s="207" t="s">
        <v>458</v>
      </c>
      <c r="AU145" s="207" t="s">
        <v>79</v>
      </c>
      <c r="AY145" s="19" t="s">
        <v>299</v>
      </c>
      <c r="BE145" s="208">
        <f>IF(N145="základní",J145,0)</f>
        <v>0</v>
      </c>
      <c r="BF145" s="208">
        <f>IF(N145="snížená",J145,0)</f>
        <v>0</v>
      </c>
      <c r="BG145" s="208">
        <f>IF(N145="zákl. přenesená",J145,0)</f>
        <v>0</v>
      </c>
      <c r="BH145" s="208">
        <f>IF(N145="sníž. přenesená",J145,0)</f>
        <v>0</v>
      </c>
      <c r="BI145" s="208">
        <f>IF(N145="nulová",J145,0)</f>
        <v>0</v>
      </c>
      <c r="BJ145" s="19" t="s">
        <v>77</v>
      </c>
      <c r="BK145" s="208">
        <f>ROUND(I145*H145,2)</f>
        <v>0</v>
      </c>
      <c r="BL145" s="19" t="s">
        <v>306</v>
      </c>
      <c r="BM145" s="207" t="s">
        <v>4686</v>
      </c>
    </row>
    <row r="146" spans="1:47" s="2" customFormat="1" ht="11.25">
      <c r="A146" s="36"/>
      <c r="B146" s="37"/>
      <c r="C146" s="38"/>
      <c r="D146" s="209" t="s">
        <v>308</v>
      </c>
      <c r="E146" s="38"/>
      <c r="F146" s="210" t="s">
        <v>4685</v>
      </c>
      <c r="G146" s="38"/>
      <c r="H146" s="38"/>
      <c r="I146" s="119"/>
      <c r="J146" s="38"/>
      <c r="K146" s="38"/>
      <c r="L146" s="41"/>
      <c r="M146" s="211"/>
      <c r="N146" s="212"/>
      <c r="O146" s="66"/>
      <c r="P146" s="66"/>
      <c r="Q146" s="66"/>
      <c r="R146" s="66"/>
      <c r="S146" s="66"/>
      <c r="T146" s="67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9" t="s">
        <v>308</v>
      </c>
      <c r="AU146" s="19" t="s">
        <v>79</v>
      </c>
    </row>
    <row r="147" spans="2:51" s="14" customFormat="1" ht="11.25">
      <c r="B147" s="223"/>
      <c r="C147" s="224"/>
      <c r="D147" s="209" t="s">
        <v>310</v>
      </c>
      <c r="E147" s="225" t="s">
        <v>19</v>
      </c>
      <c r="F147" s="226" t="s">
        <v>4687</v>
      </c>
      <c r="G147" s="224"/>
      <c r="H147" s="227">
        <v>4</v>
      </c>
      <c r="I147" s="228"/>
      <c r="J147" s="224"/>
      <c r="K147" s="224"/>
      <c r="L147" s="229"/>
      <c r="M147" s="230"/>
      <c r="N147" s="231"/>
      <c r="O147" s="231"/>
      <c r="P147" s="231"/>
      <c r="Q147" s="231"/>
      <c r="R147" s="231"/>
      <c r="S147" s="231"/>
      <c r="T147" s="232"/>
      <c r="AT147" s="233" t="s">
        <v>310</v>
      </c>
      <c r="AU147" s="233" t="s">
        <v>79</v>
      </c>
      <c r="AV147" s="14" t="s">
        <v>79</v>
      </c>
      <c r="AW147" s="14" t="s">
        <v>32</v>
      </c>
      <c r="AX147" s="14" t="s">
        <v>70</v>
      </c>
      <c r="AY147" s="233" t="s">
        <v>299</v>
      </c>
    </row>
    <row r="148" spans="2:51" s="14" customFormat="1" ht="11.25">
      <c r="B148" s="223"/>
      <c r="C148" s="224"/>
      <c r="D148" s="209" t="s">
        <v>310</v>
      </c>
      <c r="E148" s="225" t="s">
        <v>19</v>
      </c>
      <c r="F148" s="226" t="s">
        <v>4688</v>
      </c>
      <c r="G148" s="224"/>
      <c r="H148" s="227">
        <v>4.12</v>
      </c>
      <c r="I148" s="228"/>
      <c r="J148" s="224"/>
      <c r="K148" s="224"/>
      <c r="L148" s="229"/>
      <c r="M148" s="230"/>
      <c r="N148" s="231"/>
      <c r="O148" s="231"/>
      <c r="P148" s="231"/>
      <c r="Q148" s="231"/>
      <c r="R148" s="231"/>
      <c r="S148" s="231"/>
      <c r="T148" s="232"/>
      <c r="AT148" s="233" t="s">
        <v>310</v>
      </c>
      <c r="AU148" s="233" t="s">
        <v>79</v>
      </c>
      <c r="AV148" s="14" t="s">
        <v>79</v>
      </c>
      <c r="AW148" s="14" t="s">
        <v>32</v>
      </c>
      <c r="AX148" s="14" t="s">
        <v>77</v>
      </c>
      <c r="AY148" s="233" t="s">
        <v>299</v>
      </c>
    </row>
    <row r="149" spans="2:63" s="12" customFormat="1" ht="22.9" customHeight="1">
      <c r="B149" s="180"/>
      <c r="C149" s="181"/>
      <c r="D149" s="182" t="s">
        <v>69</v>
      </c>
      <c r="E149" s="194" t="s">
        <v>79</v>
      </c>
      <c r="F149" s="194" t="s">
        <v>377</v>
      </c>
      <c r="G149" s="181"/>
      <c r="H149" s="181"/>
      <c r="I149" s="184"/>
      <c r="J149" s="195">
        <f>BK149</f>
        <v>0</v>
      </c>
      <c r="K149" s="181"/>
      <c r="L149" s="186"/>
      <c r="M149" s="187"/>
      <c r="N149" s="188"/>
      <c r="O149" s="188"/>
      <c r="P149" s="189">
        <f>SUM(P150:P155)</f>
        <v>0</v>
      </c>
      <c r="Q149" s="188"/>
      <c r="R149" s="189">
        <f>SUM(R150:R155)</f>
        <v>9.73710801</v>
      </c>
      <c r="S149" s="188"/>
      <c r="T149" s="190">
        <f>SUM(T150:T155)</f>
        <v>0</v>
      </c>
      <c r="AR149" s="191" t="s">
        <v>77</v>
      </c>
      <c r="AT149" s="192" t="s">
        <v>69</v>
      </c>
      <c r="AU149" s="192" t="s">
        <v>77</v>
      </c>
      <c r="AY149" s="191" t="s">
        <v>299</v>
      </c>
      <c r="BK149" s="193">
        <f>SUM(BK150:BK155)</f>
        <v>0</v>
      </c>
    </row>
    <row r="150" spans="1:65" s="2" customFormat="1" ht="16.5" customHeight="1">
      <c r="A150" s="36"/>
      <c r="B150" s="37"/>
      <c r="C150" s="196" t="s">
        <v>406</v>
      </c>
      <c r="D150" s="196" t="s">
        <v>301</v>
      </c>
      <c r="E150" s="197" t="s">
        <v>4689</v>
      </c>
      <c r="F150" s="198" t="s">
        <v>4690</v>
      </c>
      <c r="G150" s="199" t="s">
        <v>316</v>
      </c>
      <c r="H150" s="200">
        <v>3.969</v>
      </c>
      <c r="I150" s="201"/>
      <c r="J150" s="202">
        <f>ROUND(I150*H150,2)</f>
        <v>0</v>
      </c>
      <c r="K150" s="198" t="s">
        <v>305</v>
      </c>
      <c r="L150" s="41"/>
      <c r="M150" s="203" t="s">
        <v>19</v>
      </c>
      <c r="N150" s="204" t="s">
        <v>41</v>
      </c>
      <c r="O150" s="66"/>
      <c r="P150" s="205">
        <f>O150*H150</f>
        <v>0</v>
      </c>
      <c r="Q150" s="205">
        <v>2.45329</v>
      </c>
      <c r="R150" s="205">
        <f>Q150*H150</f>
        <v>9.73710801</v>
      </c>
      <c r="S150" s="205">
        <v>0</v>
      </c>
      <c r="T150" s="206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7" t="s">
        <v>306</v>
      </c>
      <c r="AT150" s="207" t="s">
        <v>301</v>
      </c>
      <c r="AU150" s="207" t="s">
        <v>79</v>
      </c>
      <c r="AY150" s="19" t="s">
        <v>299</v>
      </c>
      <c r="BE150" s="208">
        <f>IF(N150="základní",J150,0)</f>
        <v>0</v>
      </c>
      <c r="BF150" s="208">
        <f>IF(N150="snížená",J150,0)</f>
        <v>0</v>
      </c>
      <c r="BG150" s="208">
        <f>IF(N150="zákl. přenesená",J150,0)</f>
        <v>0</v>
      </c>
      <c r="BH150" s="208">
        <f>IF(N150="sníž. přenesená",J150,0)</f>
        <v>0</v>
      </c>
      <c r="BI150" s="208">
        <f>IF(N150="nulová",J150,0)</f>
        <v>0</v>
      </c>
      <c r="BJ150" s="19" t="s">
        <v>77</v>
      </c>
      <c r="BK150" s="208">
        <f>ROUND(I150*H150,2)</f>
        <v>0</v>
      </c>
      <c r="BL150" s="19" t="s">
        <v>306</v>
      </c>
      <c r="BM150" s="207" t="s">
        <v>4691</v>
      </c>
    </row>
    <row r="151" spans="1:47" s="2" customFormat="1" ht="11.25">
      <c r="A151" s="36"/>
      <c r="B151" s="37"/>
      <c r="C151" s="38"/>
      <c r="D151" s="209" t="s">
        <v>308</v>
      </c>
      <c r="E151" s="38"/>
      <c r="F151" s="210" t="s">
        <v>4692</v>
      </c>
      <c r="G151" s="38"/>
      <c r="H151" s="38"/>
      <c r="I151" s="119"/>
      <c r="J151" s="38"/>
      <c r="K151" s="38"/>
      <c r="L151" s="41"/>
      <c r="M151" s="211"/>
      <c r="N151" s="212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308</v>
      </c>
      <c r="AU151" s="19" t="s">
        <v>79</v>
      </c>
    </row>
    <row r="152" spans="1:47" s="2" customFormat="1" ht="19.5">
      <c r="A152" s="36"/>
      <c r="B152" s="37"/>
      <c r="C152" s="38"/>
      <c r="D152" s="209" t="s">
        <v>447</v>
      </c>
      <c r="E152" s="38"/>
      <c r="F152" s="245" t="s">
        <v>4693</v>
      </c>
      <c r="G152" s="38"/>
      <c r="H152" s="38"/>
      <c r="I152" s="119"/>
      <c r="J152" s="38"/>
      <c r="K152" s="38"/>
      <c r="L152" s="41"/>
      <c r="M152" s="211"/>
      <c r="N152" s="212"/>
      <c r="O152" s="66"/>
      <c r="P152" s="66"/>
      <c r="Q152" s="66"/>
      <c r="R152" s="66"/>
      <c r="S152" s="66"/>
      <c r="T152" s="67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9" t="s">
        <v>447</v>
      </c>
      <c r="AU152" s="19" t="s">
        <v>79</v>
      </c>
    </row>
    <row r="153" spans="2:51" s="14" customFormat="1" ht="11.25">
      <c r="B153" s="223"/>
      <c r="C153" s="224"/>
      <c r="D153" s="209" t="s">
        <v>310</v>
      </c>
      <c r="E153" s="225" t="s">
        <v>19</v>
      </c>
      <c r="F153" s="226" t="s">
        <v>4643</v>
      </c>
      <c r="G153" s="224"/>
      <c r="H153" s="227">
        <v>3.835</v>
      </c>
      <c r="I153" s="228"/>
      <c r="J153" s="224"/>
      <c r="K153" s="224"/>
      <c r="L153" s="229"/>
      <c r="M153" s="230"/>
      <c r="N153" s="231"/>
      <c r="O153" s="231"/>
      <c r="P153" s="231"/>
      <c r="Q153" s="231"/>
      <c r="R153" s="231"/>
      <c r="S153" s="231"/>
      <c r="T153" s="232"/>
      <c r="AT153" s="233" t="s">
        <v>310</v>
      </c>
      <c r="AU153" s="233" t="s">
        <v>79</v>
      </c>
      <c r="AV153" s="14" t="s">
        <v>79</v>
      </c>
      <c r="AW153" s="14" t="s">
        <v>32</v>
      </c>
      <c r="AX153" s="14" t="s">
        <v>70</v>
      </c>
      <c r="AY153" s="233" t="s">
        <v>299</v>
      </c>
    </row>
    <row r="154" spans="2:51" s="15" customFormat="1" ht="11.25">
      <c r="B154" s="234"/>
      <c r="C154" s="235"/>
      <c r="D154" s="209" t="s">
        <v>310</v>
      </c>
      <c r="E154" s="236" t="s">
        <v>19</v>
      </c>
      <c r="F154" s="237" t="s">
        <v>313</v>
      </c>
      <c r="G154" s="235"/>
      <c r="H154" s="238">
        <v>3.835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AT154" s="244" t="s">
        <v>310</v>
      </c>
      <c r="AU154" s="244" t="s">
        <v>79</v>
      </c>
      <c r="AV154" s="15" t="s">
        <v>306</v>
      </c>
      <c r="AW154" s="15" t="s">
        <v>32</v>
      </c>
      <c r="AX154" s="15" t="s">
        <v>70</v>
      </c>
      <c r="AY154" s="244" t="s">
        <v>299</v>
      </c>
    </row>
    <row r="155" spans="2:51" s="14" customFormat="1" ht="11.25">
      <c r="B155" s="223"/>
      <c r="C155" s="224"/>
      <c r="D155" s="209" t="s">
        <v>310</v>
      </c>
      <c r="E155" s="225" t="s">
        <v>19</v>
      </c>
      <c r="F155" s="226" t="s">
        <v>4694</v>
      </c>
      <c r="G155" s="224"/>
      <c r="H155" s="227">
        <v>3.969</v>
      </c>
      <c r="I155" s="228"/>
      <c r="J155" s="224"/>
      <c r="K155" s="224"/>
      <c r="L155" s="229"/>
      <c r="M155" s="230"/>
      <c r="N155" s="231"/>
      <c r="O155" s="231"/>
      <c r="P155" s="231"/>
      <c r="Q155" s="231"/>
      <c r="R155" s="231"/>
      <c r="S155" s="231"/>
      <c r="T155" s="232"/>
      <c r="AT155" s="233" t="s">
        <v>310</v>
      </c>
      <c r="AU155" s="233" t="s">
        <v>79</v>
      </c>
      <c r="AV155" s="14" t="s">
        <v>79</v>
      </c>
      <c r="AW155" s="14" t="s">
        <v>32</v>
      </c>
      <c r="AX155" s="14" t="s">
        <v>77</v>
      </c>
      <c r="AY155" s="233" t="s">
        <v>299</v>
      </c>
    </row>
    <row r="156" spans="2:63" s="12" customFormat="1" ht="22.9" customHeight="1">
      <c r="B156" s="180"/>
      <c r="C156" s="181"/>
      <c r="D156" s="182" t="s">
        <v>69</v>
      </c>
      <c r="E156" s="194" t="s">
        <v>87</v>
      </c>
      <c r="F156" s="194" t="s">
        <v>412</v>
      </c>
      <c r="G156" s="181"/>
      <c r="H156" s="181"/>
      <c r="I156" s="184"/>
      <c r="J156" s="195">
        <f>BK156</f>
        <v>0</v>
      </c>
      <c r="K156" s="181"/>
      <c r="L156" s="186"/>
      <c r="M156" s="187"/>
      <c r="N156" s="188"/>
      <c r="O156" s="188"/>
      <c r="P156" s="189">
        <f>SUM(P157:P164)</f>
        <v>0</v>
      </c>
      <c r="Q156" s="188"/>
      <c r="R156" s="189">
        <f>SUM(R157:R164)</f>
        <v>10.8233958</v>
      </c>
      <c r="S156" s="188"/>
      <c r="T156" s="190">
        <f>SUM(T157:T164)</f>
        <v>0</v>
      </c>
      <c r="AR156" s="191" t="s">
        <v>77</v>
      </c>
      <c r="AT156" s="192" t="s">
        <v>69</v>
      </c>
      <c r="AU156" s="192" t="s">
        <v>77</v>
      </c>
      <c r="AY156" s="191" t="s">
        <v>299</v>
      </c>
      <c r="BK156" s="193">
        <f>SUM(BK157:BK164)</f>
        <v>0</v>
      </c>
    </row>
    <row r="157" spans="1:65" s="2" customFormat="1" ht="16.5" customHeight="1">
      <c r="A157" s="36"/>
      <c r="B157" s="37"/>
      <c r="C157" s="196" t="s">
        <v>413</v>
      </c>
      <c r="D157" s="196" t="s">
        <v>301</v>
      </c>
      <c r="E157" s="197" t="s">
        <v>4695</v>
      </c>
      <c r="F157" s="198" t="s">
        <v>4696</v>
      </c>
      <c r="G157" s="199" t="s">
        <v>553</v>
      </c>
      <c r="H157" s="200">
        <v>15.34</v>
      </c>
      <c r="I157" s="201"/>
      <c r="J157" s="202">
        <f>ROUND(I157*H157,2)</f>
        <v>0</v>
      </c>
      <c r="K157" s="198" t="s">
        <v>305</v>
      </c>
      <c r="L157" s="41"/>
      <c r="M157" s="203" t="s">
        <v>19</v>
      </c>
      <c r="N157" s="204" t="s">
        <v>41</v>
      </c>
      <c r="O157" s="66"/>
      <c r="P157" s="205">
        <f>O157*H157</f>
        <v>0</v>
      </c>
      <c r="Q157" s="205">
        <v>0.29757</v>
      </c>
      <c r="R157" s="205">
        <f>Q157*H157</f>
        <v>4.5647238</v>
      </c>
      <c r="S157" s="205">
        <v>0</v>
      </c>
      <c r="T157" s="206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7" t="s">
        <v>306</v>
      </c>
      <c r="AT157" s="207" t="s">
        <v>301</v>
      </c>
      <c r="AU157" s="207" t="s">
        <v>79</v>
      </c>
      <c r="AY157" s="19" t="s">
        <v>299</v>
      </c>
      <c r="BE157" s="208">
        <f>IF(N157="základní",J157,0)</f>
        <v>0</v>
      </c>
      <c r="BF157" s="208">
        <f>IF(N157="snížená",J157,0)</f>
        <v>0</v>
      </c>
      <c r="BG157" s="208">
        <f>IF(N157="zákl. přenesená",J157,0)</f>
        <v>0</v>
      </c>
      <c r="BH157" s="208">
        <f>IF(N157="sníž. přenesená",J157,0)</f>
        <v>0</v>
      </c>
      <c r="BI157" s="208">
        <f>IF(N157="nulová",J157,0)</f>
        <v>0</v>
      </c>
      <c r="BJ157" s="19" t="s">
        <v>77</v>
      </c>
      <c r="BK157" s="208">
        <f>ROUND(I157*H157,2)</f>
        <v>0</v>
      </c>
      <c r="BL157" s="19" t="s">
        <v>306</v>
      </c>
      <c r="BM157" s="207" t="s">
        <v>4697</v>
      </c>
    </row>
    <row r="158" spans="1:47" s="2" customFormat="1" ht="11.25">
      <c r="A158" s="36"/>
      <c r="B158" s="37"/>
      <c r="C158" s="38"/>
      <c r="D158" s="209" t="s">
        <v>308</v>
      </c>
      <c r="E158" s="38"/>
      <c r="F158" s="210" t="s">
        <v>4698</v>
      </c>
      <c r="G158" s="38"/>
      <c r="H158" s="38"/>
      <c r="I158" s="119"/>
      <c r="J158" s="38"/>
      <c r="K158" s="38"/>
      <c r="L158" s="41"/>
      <c r="M158" s="211"/>
      <c r="N158" s="212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308</v>
      </c>
      <c r="AU158" s="19" t="s">
        <v>79</v>
      </c>
    </row>
    <row r="159" spans="2:51" s="13" customFormat="1" ht="11.25">
      <c r="B159" s="213"/>
      <c r="C159" s="214"/>
      <c r="D159" s="209" t="s">
        <v>310</v>
      </c>
      <c r="E159" s="215" t="s">
        <v>19</v>
      </c>
      <c r="F159" s="216" t="s">
        <v>4699</v>
      </c>
      <c r="G159" s="214"/>
      <c r="H159" s="215" t="s">
        <v>19</v>
      </c>
      <c r="I159" s="217"/>
      <c r="J159" s="214"/>
      <c r="K159" s="214"/>
      <c r="L159" s="218"/>
      <c r="M159" s="219"/>
      <c r="N159" s="220"/>
      <c r="O159" s="220"/>
      <c r="P159" s="220"/>
      <c r="Q159" s="220"/>
      <c r="R159" s="220"/>
      <c r="S159" s="220"/>
      <c r="T159" s="221"/>
      <c r="AT159" s="222" t="s">
        <v>310</v>
      </c>
      <c r="AU159" s="222" t="s">
        <v>79</v>
      </c>
      <c r="AV159" s="13" t="s">
        <v>77</v>
      </c>
      <c r="AW159" s="13" t="s">
        <v>32</v>
      </c>
      <c r="AX159" s="13" t="s">
        <v>70</v>
      </c>
      <c r="AY159" s="222" t="s">
        <v>299</v>
      </c>
    </row>
    <row r="160" spans="2:51" s="14" customFormat="1" ht="11.25">
      <c r="B160" s="223"/>
      <c r="C160" s="224"/>
      <c r="D160" s="209" t="s">
        <v>310</v>
      </c>
      <c r="E160" s="225" t="s">
        <v>19</v>
      </c>
      <c r="F160" s="226" t="s">
        <v>4700</v>
      </c>
      <c r="G160" s="224"/>
      <c r="H160" s="227">
        <v>15.34</v>
      </c>
      <c r="I160" s="228"/>
      <c r="J160" s="224"/>
      <c r="K160" s="224"/>
      <c r="L160" s="229"/>
      <c r="M160" s="230"/>
      <c r="N160" s="231"/>
      <c r="O160" s="231"/>
      <c r="P160" s="231"/>
      <c r="Q160" s="231"/>
      <c r="R160" s="231"/>
      <c r="S160" s="231"/>
      <c r="T160" s="232"/>
      <c r="AT160" s="233" t="s">
        <v>310</v>
      </c>
      <c r="AU160" s="233" t="s">
        <v>79</v>
      </c>
      <c r="AV160" s="14" t="s">
        <v>79</v>
      </c>
      <c r="AW160" s="14" t="s">
        <v>32</v>
      </c>
      <c r="AX160" s="14" t="s">
        <v>77</v>
      </c>
      <c r="AY160" s="233" t="s">
        <v>299</v>
      </c>
    </row>
    <row r="161" spans="1:65" s="2" customFormat="1" ht="16.5" customHeight="1">
      <c r="A161" s="36"/>
      <c r="B161" s="37"/>
      <c r="C161" s="246" t="s">
        <v>422</v>
      </c>
      <c r="D161" s="246" t="s">
        <v>458</v>
      </c>
      <c r="E161" s="247" t="s">
        <v>4701</v>
      </c>
      <c r="F161" s="248" t="s">
        <v>4702</v>
      </c>
      <c r="G161" s="249" t="s">
        <v>432</v>
      </c>
      <c r="H161" s="250">
        <v>86.926</v>
      </c>
      <c r="I161" s="251"/>
      <c r="J161" s="252">
        <f>ROUND(I161*H161,2)</f>
        <v>0</v>
      </c>
      <c r="K161" s="248" t="s">
        <v>19</v>
      </c>
      <c r="L161" s="253"/>
      <c r="M161" s="254" t="s">
        <v>19</v>
      </c>
      <c r="N161" s="255" t="s">
        <v>41</v>
      </c>
      <c r="O161" s="66"/>
      <c r="P161" s="205">
        <f>O161*H161</f>
        <v>0</v>
      </c>
      <c r="Q161" s="205">
        <v>0.072</v>
      </c>
      <c r="R161" s="205">
        <f>Q161*H161</f>
        <v>6.258672</v>
      </c>
      <c r="S161" s="205">
        <v>0</v>
      </c>
      <c r="T161" s="206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07" t="s">
        <v>360</v>
      </c>
      <c r="AT161" s="207" t="s">
        <v>458</v>
      </c>
      <c r="AU161" s="207" t="s">
        <v>79</v>
      </c>
      <c r="AY161" s="19" t="s">
        <v>299</v>
      </c>
      <c r="BE161" s="208">
        <f>IF(N161="základní",J161,0)</f>
        <v>0</v>
      </c>
      <c r="BF161" s="208">
        <f>IF(N161="snížená",J161,0)</f>
        <v>0</v>
      </c>
      <c r="BG161" s="208">
        <f>IF(N161="zákl. přenesená",J161,0)</f>
        <v>0</v>
      </c>
      <c r="BH161" s="208">
        <f>IF(N161="sníž. přenesená",J161,0)</f>
        <v>0</v>
      </c>
      <c r="BI161" s="208">
        <f>IF(N161="nulová",J161,0)</f>
        <v>0</v>
      </c>
      <c r="BJ161" s="19" t="s">
        <v>77</v>
      </c>
      <c r="BK161" s="208">
        <f>ROUND(I161*H161,2)</f>
        <v>0</v>
      </c>
      <c r="BL161" s="19" t="s">
        <v>306</v>
      </c>
      <c r="BM161" s="207" t="s">
        <v>4703</v>
      </c>
    </row>
    <row r="162" spans="1:47" s="2" customFormat="1" ht="11.25">
      <c r="A162" s="36"/>
      <c r="B162" s="37"/>
      <c r="C162" s="38"/>
      <c r="D162" s="209" t="s">
        <v>308</v>
      </c>
      <c r="E162" s="38"/>
      <c r="F162" s="210" t="s">
        <v>4702</v>
      </c>
      <c r="G162" s="38"/>
      <c r="H162" s="38"/>
      <c r="I162" s="119"/>
      <c r="J162" s="38"/>
      <c r="K162" s="38"/>
      <c r="L162" s="41"/>
      <c r="M162" s="211"/>
      <c r="N162" s="212"/>
      <c r="O162" s="66"/>
      <c r="P162" s="66"/>
      <c r="Q162" s="66"/>
      <c r="R162" s="66"/>
      <c r="S162" s="66"/>
      <c r="T162" s="67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9" t="s">
        <v>308</v>
      </c>
      <c r="AU162" s="19" t="s">
        <v>79</v>
      </c>
    </row>
    <row r="163" spans="2:51" s="14" customFormat="1" ht="11.25">
      <c r="B163" s="223"/>
      <c r="C163" s="224"/>
      <c r="D163" s="209" t="s">
        <v>310</v>
      </c>
      <c r="E163" s="225" t="s">
        <v>19</v>
      </c>
      <c r="F163" s="226" t="s">
        <v>4704</v>
      </c>
      <c r="G163" s="224"/>
      <c r="H163" s="227">
        <v>85.222</v>
      </c>
      <c r="I163" s="228"/>
      <c r="J163" s="224"/>
      <c r="K163" s="224"/>
      <c r="L163" s="229"/>
      <c r="M163" s="230"/>
      <c r="N163" s="231"/>
      <c r="O163" s="231"/>
      <c r="P163" s="231"/>
      <c r="Q163" s="231"/>
      <c r="R163" s="231"/>
      <c r="S163" s="231"/>
      <c r="T163" s="232"/>
      <c r="AT163" s="233" t="s">
        <v>310</v>
      </c>
      <c r="AU163" s="233" t="s">
        <v>79</v>
      </c>
      <c r="AV163" s="14" t="s">
        <v>79</v>
      </c>
      <c r="AW163" s="14" t="s">
        <v>32</v>
      </c>
      <c r="AX163" s="14" t="s">
        <v>70</v>
      </c>
      <c r="AY163" s="233" t="s">
        <v>299</v>
      </c>
    </row>
    <row r="164" spans="2:51" s="14" customFormat="1" ht="11.25">
      <c r="B164" s="223"/>
      <c r="C164" s="224"/>
      <c r="D164" s="209" t="s">
        <v>310</v>
      </c>
      <c r="E164" s="225" t="s">
        <v>19</v>
      </c>
      <c r="F164" s="226" t="s">
        <v>4705</v>
      </c>
      <c r="G164" s="224"/>
      <c r="H164" s="227">
        <v>86.926</v>
      </c>
      <c r="I164" s="228"/>
      <c r="J164" s="224"/>
      <c r="K164" s="224"/>
      <c r="L164" s="229"/>
      <c r="M164" s="230"/>
      <c r="N164" s="231"/>
      <c r="O164" s="231"/>
      <c r="P164" s="231"/>
      <c r="Q164" s="231"/>
      <c r="R164" s="231"/>
      <c r="S164" s="231"/>
      <c r="T164" s="232"/>
      <c r="AT164" s="233" t="s">
        <v>310</v>
      </c>
      <c r="AU164" s="233" t="s">
        <v>79</v>
      </c>
      <c r="AV164" s="14" t="s">
        <v>79</v>
      </c>
      <c r="AW164" s="14" t="s">
        <v>32</v>
      </c>
      <c r="AX164" s="14" t="s">
        <v>77</v>
      </c>
      <c r="AY164" s="233" t="s">
        <v>299</v>
      </c>
    </row>
    <row r="165" spans="2:63" s="12" customFormat="1" ht="22.9" customHeight="1">
      <c r="B165" s="180"/>
      <c r="C165" s="181"/>
      <c r="D165" s="182" t="s">
        <v>69</v>
      </c>
      <c r="E165" s="194" t="s">
        <v>306</v>
      </c>
      <c r="F165" s="194" t="s">
        <v>581</v>
      </c>
      <c r="G165" s="181"/>
      <c r="H165" s="181"/>
      <c r="I165" s="184"/>
      <c r="J165" s="195">
        <f>BK165</f>
        <v>0</v>
      </c>
      <c r="K165" s="181"/>
      <c r="L165" s="186"/>
      <c r="M165" s="187"/>
      <c r="N165" s="188"/>
      <c r="O165" s="188"/>
      <c r="P165" s="189">
        <f>SUM(P166:P169)</f>
        <v>0</v>
      </c>
      <c r="Q165" s="188"/>
      <c r="R165" s="189">
        <f>SUM(R166:R169)</f>
        <v>6.7</v>
      </c>
      <c r="S165" s="188"/>
      <c r="T165" s="190">
        <f>SUM(T166:T169)</f>
        <v>0</v>
      </c>
      <c r="AR165" s="191" t="s">
        <v>77</v>
      </c>
      <c r="AT165" s="192" t="s">
        <v>69</v>
      </c>
      <c r="AU165" s="192" t="s">
        <v>77</v>
      </c>
      <c r="AY165" s="191" t="s">
        <v>299</v>
      </c>
      <c r="BK165" s="193">
        <f>SUM(BK166:BK169)</f>
        <v>0</v>
      </c>
    </row>
    <row r="166" spans="1:65" s="2" customFormat="1" ht="16.5" customHeight="1">
      <c r="A166" s="36"/>
      <c r="B166" s="37"/>
      <c r="C166" s="196" t="s">
        <v>429</v>
      </c>
      <c r="D166" s="196" t="s">
        <v>301</v>
      </c>
      <c r="E166" s="197" t="s">
        <v>651</v>
      </c>
      <c r="F166" s="198" t="s">
        <v>4706</v>
      </c>
      <c r="G166" s="199" t="s">
        <v>432</v>
      </c>
      <c r="H166" s="200">
        <v>5</v>
      </c>
      <c r="I166" s="201"/>
      <c r="J166" s="202">
        <f>ROUND(I166*H166,2)</f>
        <v>0</v>
      </c>
      <c r="K166" s="198" t="s">
        <v>19</v>
      </c>
      <c r="L166" s="41"/>
      <c r="M166" s="203" t="s">
        <v>19</v>
      </c>
      <c r="N166" s="204" t="s">
        <v>41</v>
      </c>
      <c r="O166" s="66"/>
      <c r="P166" s="205">
        <f>O166*H166</f>
        <v>0</v>
      </c>
      <c r="Q166" s="205">
        <v>1.34</v>
      </c>
      <c r="R166" s="205">
        <f>Q166*H166</f>
        <v>6.7</v>
      </c>
      <c r="S166" s="205">
        <v>0</v>
      </c>
      <c r="T166" s="206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07" t="s">
        <v>306</v>
      </c>
      <c r="AT166" s="207" t="s">
        <v>301</v>
      </c>
      <c r="AU166" s="207" t="s">
        <v>79</v>
      </c>
      <c r="AY166" s="19" t="s">
        <v>299</v>
      </c>
      <c r="BE166" s="208">
        <f>IF(N166="základní",J166,0)</f>
        <v>0</v>
      </c>
      <c r="BF166" s="208">
        <f>IF(N166="snížená",J166,0)</f>
        <v>0</v>
      </c>
      <c r="BG166" s="208">
        <f>IF(N166="zákl. přenesená",J166,0)</f>
        <v>0</v>
      </c>
      <c r="BH166" s="208">
        <f>IF(N166="sníž. přenesená",J166,0)</f>
        <v>0</v>
      </c>
      <c r="BI166" s="208">
        <f>IF(N166="nulová",J166,0)</f>
        <v>0</v>
      </c>
      <c r="BJ166" s="19" t="s">
        <v>77</v>
      </c>
      <c r="BK166" s="208">
        <f>ROUND(I166*H166,2)</f>
        <v>0</v>
      </c>
      <c r="BL166" s="19" t="s">
        <v>306</v>
      </c>
      <c r="BM166" s="207" t="s">
        <v>4707</v>
      </c>
    </row>
    <row r="167" spans="1:47" s="2" customFormat="1" ht="11.25">
      <c r="A167" s="36"/>
      <c r="B167" s="37"/>
      <c r="C167" s="38"/>
      <c r="D167" s="209" t="s">
        <v>308</v>
      </c>
      <c r="E167" s="38"/>
      <c r="F167" s="210" t="s">
        <v>4708</v>
      </c>
      <c r="G167" s="38"/>
      <c r="H167" s="38"/>
      <c r="I167" s="119"/>
      <c r="J167" s="38"/>
      <c r="K167" s="38"/>
      <c r="L167" s="41"/>
      <c r="M167" s="211"/>
      <c r="N167" s="212"/>
      <c r="O167" s="66"/>
      <c r="P167" s="66"/>
      <c r="Q167" s="66"/>
      <c r="R167" s="66"/>
      <c r="S167" s="66"/>
      <c r="T167" s="67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9" t="s">
        <v>308</v>
      </c>
      <c r="AU167" s="19" t="s">
        <v>79</v>
      </c>
    </row>
    <row r="168" spans="2:51" s="13" customFormat="1" ht="11.25">
      <c r="B168" s="213"/>
      <c r="C168" s="214"/>
      <c r="D168" s="209" t="s">
        <v>310</v>
      </c>
      <c r="E168" s="215" t="s">
        <v>19</v>
      </c>
      <c r="F168" s="216" t="s">
        <v>4709</v>
      </c>
      <c r="G168" s="214"/>
      <c r="H168" s="215" t="s">
        <v>19</v>
      </c>
      <c r="I168" s="217"/>
      <c r="J168" s="214"/>
      <c r="K168" s="214"/>
      <c r="L168" s="218"/>
      <c r="M168" s="219"/>
      <c r="N168" s="220"/>
      <c r="O168" s="220"/>
      <c r="P168" s="220"/>
      <c r="Q168" s="220"/>
      <c r="R168" s="220"/>
      <c r="S168" s="220"/>
      <c r="T168" s="221"/>
      <c r="AT168" s="222" t="s">
        <v>310</v>
      </c>
      <c r="AU168" s="222" t="s">
        <v>79</v>
      </c>
      <c r="AV168" s="13" t="s">
        <v>77</v>
      </c>
      <c r="AW168" s="13" t="s">
        <v>32</v>
      </c>
      <c r="AX168" s="13" t="s">
        <v>70</v>
      </c>
      <c r="AY168" s="222" t="s">
        <v>299</v>
      </c>
    </row>
    <row r="169" spans="2:51" s="14" customFormat="1" ht="11.25">
      <c r="B169" s="223"/>
      <c r="C169" s="224"/>
      <c r="D169" s="209" t="s">
        <v>310</v>
      </c>
      <c r="E169" s="225" t="s">
        <v>19</v>
      </c>
      <c r="F169" s="226" t="s">
        <v>341</v>
      </c>
      <c r="G169" s="224"/>
      <c r="H169" s="227">
        <v>5</v>
      </c>
      <c r="I169" s="228"/>
      <c r="J169" s="224"/>
      <c r="K169" s="224"/>
      <c r="L169" s="229"/>
      <c r="M169" s="230"/>
      <c r="N169" s="231"/>
      <c r="O169" s="231"/>
      <c r="P169" s="231"/>
      <c r="Q169" s="231"/>
      <c r="R169" s="231"/>
      <c r="S169" s="231"/>
      <c r="T169" s="232"/>
      <c r="AT169" s="233" t="s">
        <v>310</v>
      </c>
      <c r="AU169" s="233" t="s">
        <v>79</v>
      </c>
      <c r="AV169" s="14" t="s">
        <v>79</v>
      </c>
      <c r="AW169" s="14" t="s">
        <v>32</v>
      </c>
      <c r="AX169" s="14" t="s">
        <v>77</v>
      </c>
      <c r="AY169" s="233" t="s">
        <v>299</v>
      </c>
    </row>
    <row r="170" spans="2:63" s="12" customFormat="1" ht="22.9" customHeight="1">
      <c r="B170" s="180"/>
      <c r="C170" s="181"/>
      <c r="D170" s="182" t="s">
        <v>69</v>
      </c>
      <c r="E170" s="194" t="s">
        <v>341</v>
      </c>
      <c r="F170" s="194" t="s">
        <v>4710</v>
      </c>
      <c r="G170" s="181"/>
      <c r="H170" s="181"/>
      <c r="I170" s="184"/>
      <c r="J170" s="195">
        <f>BK170</f>
        <v>0</v>
      </c>
      <c r="K170" s="181"/>
      <c r="L170" s="186"/>
      <c r="M170" s="187"/>
      <c r="N170" s="188"/>
      <c r="O170" s="188"/>
      <c r="P170" s="189">
        <f>SUM(P171:P182)</f>
        <v>0</v>
      </c>
      <c r="Q170" s="188"/>
      <c r="R170" s="189">
        <f>SUM(R171:R182)</f>
        <v>19.329408</v>
      </c>
      <c r="S170" s="188"/>
      <c r="T170" s="190">
        <f>SUM(T171:T182)</f>
        <v>0</v>
      </c>
      <c r="AR170" s="191" t="s">
        <v>77</v>
      </c>
      <c r="AT170" s="192" t="s">
        <v>69</v>
      </c>
      <c r="AU170" s="192" t="s">
        <v>77</v>
      </c>
      <c r="AY170" s="191" t="s">
        <v>299</v>
      </c>
      <c r="BK170" s="193">
        <f>SUM(BK171:BK182)</f>
        <v>0</v>
      </c>
    </row>
    <row r="171" spans="1:65" s="2" customFormat="1" ht="16.5" customHeight="1">
      <c r="A171" s="36"/>
      <c r="B171" s="37"/>
      <c r="C171" s="196" t="s">
        <v>437</v>
      </c>
      <c r="D171" s="196" t="s">
        <v>301</v>
      </c>
      <c r="E171" s="197" t="s">
        <v>4711</v>
      </c>
      <c r="F171" s="198" t="s">
        <v>4712</v>
      </c>
      <c r="G171" s="199" t="s">
        <v>304</v>
      </c>
      <c r="H171" s="200">
        <v>28.8</v>
      </c>
      <c r="I171" s="201"/>
      <c r="J171" s="202">
        <f>ROUND(I171*H171,2)</f>
        <v>0</v>
      </c>
      <c r="K171" s="198" t="s">
        <v>305</v>
      </c>
      <c r="L171" s="41"/>
      <c r="M171" s="203" t="s">
        <v>19</v>
      </c>
      <c r="N171" s="204" t="s">
        <v>41</v>
      </c>
      <c r="O171" s="66"/>
      <c r="P171" s="205">
        <f>O171*H171</f>
        <v>0</v>
      </c>
      <c r="Q171" s="205">
        <v>0.46</v>
      </c>
      <c r="R171" s="205">
        <f>Q171*H171</f>
        <v>13.248000000000001</v>
      </c>
      <c r="S171" s="205">
        <v>0</v>
      </c>
      <c r="T171" s="206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07" t="s">
        <v>306</v>
      </c>
      <c r="AT171" s="207" t="s">
        <v>301</v>
      </c>
      <c r="AU171" s="207" t="s">
        <v>79</v>
      </c>
      <c r="AY171" s="19" t="s">
        <v>299</v>
      </c>
      <c r="BE171" s="208">
        <f>IF(N171="základní",J171,0)</f>
        <v>0</v>
      </c>
      <c r="BF171" s="208">
        <f>IF(N171="snížená",J171,0)</f>
        <v>0</v>
      </c>
      <c r="BG171" s="208">
        <f>IF(N171="zákl. přenesená",J171,0)</f>
        <v>0</v>
      </c>
      <c r="BH171" s="208">
        <f>IF(N171="sníž. přenesená",J171,0)</f>
        <v>0</v>
      </c>
      <c r="BI171" s="208">
        <f>IF(N171="nulová",J171,0)</f>
        <v>0</v>
      </c>
      <c r="BJ171" s="19" t="s">
        <v>77</v>
      </c>
      <c r="BK171" s="208">
        <f>ROUND(I171*H171,2)</f>
        <v>0</v>
      </c>
      <c r="BL171" s="19" t="s">
        <v>306</v>
      </c>
      <c r="BM171" s="207" t="s">
        <v>4713</v>
      </c>
    </row>
    <row r="172" spans="1:47" s="2" customFormat="1" ht="11.25">
      <c r="A172" s="36"/>
      <c r="B172" s="37"/>
      <c r="C172" s="38"/>
      <c r="D172" s="209" t="s">
        <v>308</v>
      </c>
      <c r="E172" s="38"/>
      <c r="F172" s="210" t="s">
        <v>4714</v>
      </c>
      <c r="G172" s="38"/>
      <c r="H172" s="38"/>
      <c r="I172" s="119"/>
      <c r="J172" s="38"/>
      <c r="K172" s="38"/>
      <c r="L172" s="41"/>
      <c r="M172" s="211"/>
      <c r="N172" s="212"/>
      <c r="O172" s="66"/>
      <c r="P172" s="66"/>
      <c r="Q172" s="66"/>
      <c r="R172" s="66"/>
      <c r="S172" s="66"/>
      <c r="T172" s="67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9" t="s">
        <v>308</v>
      </c>
      <c r="AU172" s="19" t="s">
        <v>79</v>
      </c>
    </row>
    <row r="173" spans="2:51" s="13" customFormat="1" ht="11.25">
      <c r="B173" s="213"/>
      <c r="C173" s="214"/>
      <c r="D173" s="209" t="s">
        <v>310</v>
      </c>
      <c r="E173" s="215" t="s">
        <v>19</v>
      </c>
      <c r="F173" s="216" t="s">
        <v>4505</v>
      </c>
      <c r="G173" s="214"/>
      <c r="H173" s="215" t="s">
        <v>19</v>
      </c>
      <c r="I173" s="217"/>
      <c r="J173" s="214"/>
      <c r="K173" s="214"/>
      <c r="L173" s="218"/>
      <c r="M173" s="219"/>
      <c r="N173" s="220"/>
      <c r="O173" s="220"/>
      <c r="P173" s="220"/>
      <c r="Q173" s="220"/>
      <c r="R173" s="220"/>
      <c r="S173" s="220"/>
      <c r="T173" s="221"/>
      <c r="AT173" s="222" t="s">
        <v>310</v>
      </c>
      <c r="AU173" s="222" t="s">
        <v>79</v>
      </c>
      <c r="AV173" s="13" t="s">
        <v>77</v>
      </c>
      <c r="AW173" s="13" t="s">
        <v>32</v>
      </c>
      <c r="AX173" s="13" t="s">
        <v>70</v>
      </c>
      <c r="AY173" s="222" t="s">
        <v>299</v>
      </c>
    </row>
    <row r="174" spans="2:51" s="14" customFormat="1" ht="11.25">
      <c r="B174" s="223"/>
      <c r="C174" s="224"/>
      <c r="D174" s="209" t="s">
        <v>310</v>
      </c>
      <c r="E174" s="225" t="s">
        <v>19</v>
      </c>
      <c r="F174" s="226" t="s">
        <v>4715</v>
      </c>
      <c r="G174" s="224"/>
      <c r="H174" s="227">
        <v>28.8</v>
      </c>
      <c r="I174" s="228"/>
      <c r="J174" s="224"/>
      <c r="K174" s="224"/>
      <c r="L174" s="229"/>
      <c r="M174" s="230"/>
      <c r="N174" s="231"/>
      <c r="O174" s="231"/>
      <c r="P174" s="231"/>
      <c r="Q174" s="231"/>
      <c r="R174" s="231"/>
      <c r="S174" s="231"/>
      <c r="T174" s="232"/>
      <c r="AT174" s="233" t="s">
        <v>310</v>
      </c>
      <c r="AU174" s="233" t="s">
        <v>79</v>
      </c>
      <c r="AV174" s="14" t="s">
        <v>79</v>
      </c>
      <c r="AW174" s="14" t="s">
        <v>32</v>
      </c>
      <c r="AX174" s="14" t="s">
        <v>70</v>
      </c>
      <c r="AY174" s="233" t="s">
        <v>299</v>
      </c>
    </row>
    <row r="175" spans="2:51" s="15" customFormat="1" ht="11.25">
      <c r="B175" s="234"/>
      <c r="C175" s="235"/>
      <c r="D175" s="209" t="s">
        <v>310</v>
      </c>
      <c r="E175" s="236" t="s">
        <v>4633</v>
      </c>
      <c r="F175" s="237" t="s">
        <v>313</v>
      </c>
      <c r="G175" s="235"/>
      <c r="H175" s="238">
        <v>28.8</v>
      </c>
      <c r="I175" s="239"/>
      <c r="J175" s="235"/>
      <c r="K175" s="235"/>
      <c r="L175" s="240"/>
      <c r="M175" s="241"/>
      <c r="N175" s="242"/>
      <c r="O175" s="242"/>
      <c r="P175" s="242"/>
      <c r="Q175" s="242"/>
      <c r="R175" s="242"/>
      <c r="S175" s="242"/>
      <c r="T175" s="243"/>
      <c r="AT175" s="244" t="s">
        <v>310</v>
      </c>
      <c r="AU175" s="244" t="s">
        <v>79</v>
      </c>
      <c r="AV175" s="15" t="s">
        <v>306</v>
      </c>
      <c r="AW175" s="15" t="s">
        <v>32</v>
      </c>
      <c r="AX175" s="15" t="s">
        <v>77</v>
      </c>
      <c r="AY175" s="244" t="s">
        <v>299</v>
      </c>
    </row>
    <row r="176" spans="1:65" s="2" customFormat="1" ht="16.5" customHeight="1">
      <c r="A176" s="36"/>
      <c r="B176" s="37"/>
      <c r="C176" s="196" t="s">
        <v>7</v>
      </c>
      <c r="D176" s="196" t="s">
        <v>301</v>
      </c>
      <c r="E176" s="197" t="s">
        <v>4716</v>
      </c>
      <c r="F176" s="198" t="s">
        <v>4717</v>
      </c>
      <c r="G176" s="199" t="s">
        <v>304</v>
      </c>
      <c r="H176" s="200">
        <v>28.8</v>
      </c>
      <c r="I176" s="201"/>
      <c r="J176" s="202">
        <f>ROUND(I176*H176,2)</f>
        <v>0</v>
      </c>
      <c r="K176" s="198" t="s">
        <v>19</v>
      </c>
      <c r="L176" s="41"/>
      <c r="M176" s="203" t="s">
        <v>19</v>
      </c>
      <c r="N176" s="204" t="s">
        <v>41</v>
      </c>
      <c r="O176" s="66"/>
      <c r="P176" s="205">
        <f>O176*H176</f>
        <v>0</v>
      </c>
      <c r="Q176" s="205">
        <v>0.101</v>
      </c>
      <c r="R176" s="205">
        <f>Q176*H176</f>
        <v>2.9088000000000003</v>
      </c>
      <c r="S176" s="205">
        <v>0</v>
      </c>
      <c r="T176" s="206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7" t="s">
        <v>306</v>
      </c>
      <c r="AT176" s="207" t="s">
        <v>301</v>
      </c>
      <c r="AU176" s="207" t="s">
        <v>79</v>
      </c>
      <c r="AY176" s="19" t="s">
        <v>299</v>
      </c>
      <c r="BE176" s="208">
        <f>IF(N176="základní",J176,0)</f>
        <v>0</v>
      </c>
      <c r="BF176" s="208">
        <f>IF(N176="snížená",J176,0)</f>
        <v>0</v>
      </c>
      <c r="BG176" s="208">
        <f>IF(N176="zákl. přenesená",J176,0)</f>
        <v>0</v>
      </c>
      <c r="BH176" s="208">
        <f>IF(N176="sníž. přenesená",J176,0)</f>
        <v>0</v>
      </c>
      <c r="BI176" s="208">
        <f>IF(N176="nulová",J176,0)</f>
        <v>0</v>
      </c>
      <c r="BJ176" s="19" t="s">
        <v>77</v>
      </c>
      <c r="BK176" s="208">
        <f>ROUND(I176*H176,2)</f>
        <v>0</v>
      </c>
      <c r="BL176" s="19" t="s">
        <v>306</v>
      </c>
      <c r="BM176" s="207" t="s">
        <v>4718</v>
      </c>
    </row>
    <row r="177" spans="1:47" s="2" customFormat="1" ht="19.5">
      <c r="A177" s="36"/>
      <c r="B177" s="37"/>
      <c r="C177" s="38"/>
      <c r="D177" s="209" t="s">
        <v>308</v>
      </c>
      <c r="E177" s="38"/>
      <c r="F177" s="210" t="s">
        <v>4719</v>
      </c>
      <c r="G177" s="38"/>
      <c r="H177" s="38"/>
      <c r="I177" s="119"/>
      <c r="J177" s="38"/>
      <c r="K177" s="38"/>
      <c r="L177" s="41"/>
      <c r="M177" s="211"/>
      <c r="N177" s="212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308</v>
      </c>
      <c r="AU177" s="19" t="s">
        <v>79</v>
      </c>
    </row>
    <row r="178" spans="2:51" s="13" customFormat="1" ht="11.25">
      <c r="B178" s="213"/>
      <c r="C178" s="214"/>
      <c r="D178" s="209" t="s">
        <v>310</v>
      </c>
      <c r="E178" s="215" t="s">
        <v>19</v>
      </c>
      <c r="F178" s="216" t="s">
        <v>4505</v>
      </c>
      <c r="G178" s="214"/>
      <c r="H178" s="215" t="s">
        <v>19</v>
      </c>
      <c r="I178" s="217"/>
      <c r="J178" s="214"/>
      <c r="K178" s="214"/>
      <c r="L178" s="218"/>
      <c r="M178" s="219"/>
      <c r="N178" s="220"/>
      <c r="O178" s="220"/>
      <c r="P178" s="220"/>
      <c r="Q178" s="220"/>
      <c r="R178" s="220"/>
      <c r="S178" s="220"/>
      <c r="T178" s="221"/>
      <c r="AT178" s="222" t="s">
        <v>310</v>
      </c>
      <c r="AU178" s="222" t="s">
        <v>79</v>
      </c>
      <c r="AV178" s="13" t="s">
        <v>77</v>
      </c>
      <c r="AW178" s="13" t="s">
        <v>32</v>
      </c>
      <c r="AX178" s="13" t="s">
        <v>70</v>
      </c>
      <c r="AY178" s="222" t="s">
        <v>299</v>
      </c>
    </row>
    <row r="179" spans="2:51" s="14" customFormat="1" ht="11.25">
      <c r="B179" s="223"/>
      <c r="C179" s="224"/>
      <c r="D179" s="209" t="s">
        <v>310</v>
      </c>
      <c r="E179" s="225" t="s">
        <v>19</v>
      </c>
      <c r="F179" s="226" t="s">
        <v>4633</v>
      </c>
      <c r="G179" s="224"/>
      <c r="H179" s="227">
        <v>28.8</v>
      </c>
      <c r="I179" s="228"/>
      <c r="J179" s="224"/>
      <c r="K179" s="224"/>
      <c r="L179" s="229"/>
      <c r="M179" s="230"/>
      <c r="N179" s="231"/>
      <c r="O179" s="231"/>
      <c r="P179" s="231"/>
      <c r="Q179" s="231"/>
      <c r="R179" s="231"/>
      <c r="S179" s="231"/>
      <c r="T179" s="232"/>
      <c r="AT179" s="233" t="s">
        <v>310</v>
      </c>
      <c r="AU179" s="233" t="s">
        <v>79</v>
      </c>
      <c r="AV179" s="14" t="s">
        <v>79</v>
      </c>
      <c r="AW179" s="14" t="s">
        <v>32</v>
      </c>
      <c r="AX179" s="14" t="s">
        <v>77</v>
      </c>
      <c r="AY179" s="233" t="s">
        <v>299</v>
      </c>
    </row>
    <row r="180" spans="1:65" s="2" customFormat="1" ht="16.5" customHeight="1">
      <c r="A180" s="36"/>
      <c r="B180" s="37"/>
      <c r="C180" s="246" t="s">
        <v>457</v>
      </c>
      <c r="D180" s="246" t="s">
        <v>458</v>
      </c>
      <c r="E180" s="247" t="s">
        <v>4720</v>
      </c>
      <c r="F180" s="248" t="s">
        <v>4721</v>
      </c>
      <c r="G180" s="249" t="s">
        <v>304</v>
      </c>
      <c r="H180" s="250">
        <v>29.376</v>
      </c>
      <c r="I180" s="251"/>
      <c r="J180" s="252">
        <f>ROUND(I180*H180,2)</f>
        <v>0</v>
      </c>
      <c r="K180" s="248" t="s">
        <v>19</v>
      </c>
      <c r="L180" s="253"/>
      <c r="M180" s="254" t="s">
        <v>19</v>
      </c>
      <c r="N180" s="255" t="s">
        <v>41</v>
      </c>
      <c r="O180" s="66"/>
      <c r="P180" s="205">
        <f>O180*H180</f>
        <v>0</v>
      </c>
      <c r="Q180" s="205">
        <v>0.108</v>
      </c>
      <c r="R180" s="205">
        <f>Q180*H180</f>
        <v>3.1726080000000003</v>
      </c>
      <c r="S180" s="205">
        <v>0</v>
      </c>
      <c r="T180" s="206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07" t="s">
        <v>360</v>
      </c>
      <c r="AT180" s="207" t="s">
        <v>458</v>
      </c>
      <c r="AU180" s="207" t="s">
        <v>79</v>
      </c>
      <c r="AY180" s="19" t="s">
        <v>299</v>
      </c>
      <c r="BE180" s="208">
        <f>IF(N180="základní",J180,0)</f>
        <v>0</v>
      </c>
      <c r="BF180" s="208">
        <f>IF(N180="snížená",J180,0)</f>
        <v>0</v>
      </c>
      <c r="BG180" s="208">
        <f>IF(N180="zákl. přenesená",J180,0)</f>
        <v>0</v>
      </c>
      <c r="BH180" s="208">
        <f>IF(N180="sníž. přenesená",J180,0)</f>
        <v>0</v>
      </c>
      <c r="BI180" s="208">
        <f>IF(N180="nulová",J180,0)</f>
        <v>0</v>
      </c>
      <c r="BJ180" s="19" t="s">
        <v>77</v>
      </c>
      <c r="BK180" s="208">
        <f>ROUND(I180*H180,2)</f>
        <v>0</v>
      </c>
      <c r="BL180" s="19" t="s">
        <v>306</v>
      </c>
      <c r="BM180" s="207" t="s">
        <v>4722</v>
      </c>
    </row>
    <row r="181" spans="1:47" s="2" customFormat="1" ht="11.25">
      <c r="A181" s="36"/>
      <c r="B181" s="37"/>
      <c r="C181" s="38"/>
      <c r="D181" s="209" t="s">
        <v>308</v>
      </c>
      <c r="E181" s="38"/>
      <c r="F181" s="210" t="s">
        <v>4721</v>
      </c>
      <c r="G181" s="38"/>
      <c r="H181" s="38"/>
      <c r="I181" s="119"/>
      <c r="J181" s="38"/>
      <c r="K181" s="38"/>
      <c r="L181" s="41"/>
      <c r="M181" s="211"/>
      <c r="N181" s="212"/>
      <c r="O181" s="66"/>
      <c r="P181" s="66"/>
      <c r="Q181" s="66"/>
      <c r="R181" s="66"/>
      <c r="S181" s="66"/>
      <c r="T181" s="67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9" t="s">
        <v>308</v>
      </c>
      <c r="AU181" s="19" t="s">
        <v>79</v>
      </c>
    </row>
    <row r="182" spans="2:51" s="14" customFormat="1" ht="11.25">
      <c r="B182" s="223"/>
      <c r="C182" s="224"/>
      <c r="D182" s="209" t="s">
        <v>310</v>
      </c>
      <c r="E182" s="225" t="s">
        <v>19</v>
      </c>
      <c r="F182" s="226" t="s">
        <v>4723</v>
      </c>
      <c r="G182" s="224"/>
      <c r="H182" s="227">
        <v>29.376</v>
      </c>
      <c r="I182" s="228"/>
      <c r="J182" s="224"/>
      <c r="K182" s="224"/>
      <c r="L182" s="229"/>
      <c r="M182" s="230"/>
      <c r="N182" s="231"/>
      <c r="O182" s="231"/>
      <c r="P182" s="231"/>
      <c r="Q182" s="231"/>
      <c r="R182" s="231"/>
      <c r="S182" s="231"/>
      <c r="T182" s="232"/>
      <c r="AT182" s="233" t="s">
        <v>310</v>
      </c>
      <c r="AU182" s="233" t="s">
        <v>79</v>
      </c>
      <c r="AV182" s="14" t="s">
        <v>79</v>
      </c>
      <c r="AW182" s="14" t="s">
        <v>32</v>
      </c>
      <c r="AX182" s="14" t="s">
        <v>77</v>
      </c>
      <c r="AY182" s="233" t="s">
        <v>299</v>
      </c>
    </row>
    <row r="183" spans="2:63" s="12" customFormat="1" ht="22.9" customHeight="1">
      <c r="B183" s="180"/>
      <c r="C183" s="181"/>
      <c r="D183" s="182" t="s">
        <v>69</v>
      </c>
      <c r="E183" s="194" t="s">
        <v>1380</v>
      </c>
      <c r="F183" s="194" t="s">
        <v>1381</v>
      </c>
      <c r="G183" s="181"/>
      <c r="H183" s="181"/>
      <c r="I183" s="184"/>
      <c r="J183" s="195">
        <f>BK183</f>
        <v>0</v>
      </c>
      <c r="K183" s="181"/>
      <c r="L183" s="186"/>
      <c r="M183" s="187"/>
      <c r="N183" s="188"/>
      <c r="O183" s="188"/>
      <c r="P183" s="189">
        <f>SUM(P184:P185)</f>
        <v>0</v>
      </c>
      <c r="Q183" s="188"/>
      <c r="R183" s="189">
        <f>SUM(R184:R185)</f>
        <v>0</v>
      </c>
      <c r="S183" s="188"/>
      <c r="T183" s="190">
        <f>SUM(T184:T185)</f>
        <v>0</v>
      </c>
      <c r="AR183" s="191" t="s">
        <v>77</v>
      </c>
      <c r="AT183" s="192" t="s">
        <v>69</v>
      </c>
      <c r="AU183" s="192" t="s">
        <v>77</v>
      </c>
      <c r="AY183" s="191" t="s">
        <v>299</v>
      </c>
      <c r="BK183" s="193">
        <f>SUM(BK184:BK185)</f>
        <v>0</v>
      </c>
    </row>
    <row r="184" spans="1:65" s="2" customFormat="1" ht="16.5" customHeight="1">
      <c r="A184" s="36"/>
      <c r="B184" s="37"/>
      <c r="C184" s="196" t="s">
        <v>463</v>
      </c>
      <c r="D184" s="196" t="s">
        <v>301</v>
      </c>
      <c r="E184" s="197" t="s">
        <v>4724</v>
      </c>
      <c r="F184" s="198" t="s">
        <v>4725</v>
      </c>
      <c r="G184" s="199" t="s">
        <v>368</v>
      </c>
      <c r="H184" s="200">
        <v>34.17</v>
      </c>
      <c r="I184" s="201"/>
      <c r="J184" s="202">
        <f>ROUND(I184*H184,2)</f>
        <v>0</v>
      </c>
      <c r="K184" s="198" t="s">
        <v>305</v>
      </c>
      <c r="L184" s="41"/>
      <c r="M184" s="203" t="s">
        <v>19</v>
      </c>
      <c r="N184" s="204" t="s">
        <v>41</v>
      </c>
      <c r="O184" s="66"/>
      <c r="P184" s="205">
        <f>O184*H184</f>
        <v>0</v>
      </c>
      <c r="Q184" s="205">
        <v>0</v>
      </c>
      <c r="R184" s="205">
        <f>Q184*H184</f>
        <v>0</v>
      </c>
      <c r="S184" s="205">
        <v>0</v>
      </c>
      <c r="T184" s="206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07" t="s">
        <v>306</v>
      </c>
      <c r="AT184" s="207" t="s">
        <v>301</v>
      </c>
      <c r="AU184" s="207" t="s">
        <v>79</v>
      </c>
      <c r="AY184" s="19" t="s">
        <v>299</v>
      </c>
      <c r="BE184" s="208">
        <f>IF(N184="základní",J184,0)</f>
        <v>0</v>
      </c>
      <c r="BF184" s="208">
        <f>IF(N184="snížená",J184,0)</f>
        <v>0</v>
      </c>
      <c r="BG184" s="208">
        <f>IF(N184="zákl. přenesená",J184,0)</f>
        <v>0</v>
      </c>
      <c r="BH184" s="208">
        <f>IF(N184="sníž. přenesená",J184,0)</f>
        <v>0</v>
      </c>
      <c r="BI184" s="208">
        <f>IF(N184="nulová",J184,0)</f>
        <v>0</v>
      </c>
      <c r="BJ184" s="19" t="s">
        <v>77</v>
      </c>
      <c r="BK184" s="208">
        <f>ROUND(I184*H184,2)</f>
        <v>0</v>
      </c>
      <c r="BL184" s="19" t="s">
        <v>306</v>
      </c>
      <c r="BM184" s="207" t="s">
        <v>4726</v>
      </c>
    </row>
    <row r="185" spans="1:47" s="2" customFormat="1" ht="11.25">
      <c r="A185" s="36"/>
      <c r="B185" s="37"/>
      <c r="C185" s="38"/>
      <c r="D185" s="209" t="s">
        <v>308</v>
      </c>
      <c r="E185" s="38"/>
      <c r="F185" s="210" t="s">
        <v>4727</v>
      </c>
      <c r="G185" s="38"/>
      <c r="H185" s="38"/>
      <c r="I185" s="119"/>
      <c r="J185" s="38"/>
      <c r="K185" s="38"/>
      <c r="L185" s="41"/>
      <c r="M185" s="211"/>
      <c r="N185" s="212"/>
      <c r="O185" s="66"/>
      <c r="P185" s="66"/>
      <c r="Q185" s="66"/>
      <c r="R185" s="66"/>
      <c r="S185" s="66"/>
      <c r="T185" s="67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9" t="s">
        <v>308</v>
      </c>
      <c r="AU185" s="19" t="s">
        <v>79</v>
      </c>
    </row>
    <row r="186" spans="2:63" s="12" customFormat="1" ht="25.9" customHeight="1">
      <c r="B186" s="180"/>
      <c r="C186" s="181"/>
      <c r="D186" s="182" t="s">
        <v>69</v>
      </c>
      <c r="E186" s="183" t="s">
        <v>1387</v>
      </c>
      <c r="F186" s="183" t="s">
        <v>1388</v>
      </c>
      <c r="G186" s="181"/>
      <c r="H186" s="181"/>
      <c r="I186" s="184"/>
      <c r="J186" s="185">
        <f>BK186</f>
        <v>0</v>
      </c>
      <c r="K186" s="181"/>
      <c r="L186" s="186"/>
      <c r="M186" s="187"/>
      <c r="N186" s="188"/>
      <c r="O186" s="188"/>
      <c r="P186" s="189">
        <f>P187</f>
        <v>0</v>
      </c>
      <c r="Q186" s="188"/>
      <c r="R186" s="189">
        <f>R187</f>
        <v>0.0037800000000000004</v>
      </c>
      <c r="S186" s="188"/>
      <c r="T186" s="190">
        <f>T187</f>
        <v>0</v>
      </c>
      <c r="AR186" s="191" t="s">
        <v>79</v>
      </c>
      <c r="AT186" s="192" t="s">
        <v>69</v>
      </c>
      <c r="AU186" s="192" t="s">
        <v>70</v>
      </c>
      <c r="AY186" s="191" t="s">
        <v>299</v>
      </c>
      <c r="BK186" s="193">
        <f>BK187</f>
        <v>0</v>
      </c>
    </row>
    <row r="187" spans="2:63" s="12" customFormat="1" ht="22.9" customHeight="1">
      <c r="B187" s="180"/>
      <c r="C187" s="181"/>
      <c r="D187" s="182" t="s">
        <v>69</v>
      </c>
      <c r="E187" s="194" t="s">
        <v>1389</v>
      </c>
      <c r="F187" s="194" t="s">
        <v>1390</v>
      </c>
      <c r="G187" s="181"/>
      <c r="H187" s="181"/>
      <c r="I187" s="184"/>
      <c r="J187" s="195">
        <f>BK187</f>
        <v>0</v>
      </c>
      <c r="K187" s="181"/>
      <c r="L187" s="186"/>
      <c r="M187" s="187"/>
      <c r="N187" s="188"/>
      <c r="O187" s="188"/>
      <c r="P187" s="189">
        <f>SUM(P188:P192)</f>
        <v>0</v>
      </c>
      <c r="Q187" s="188"/>
      <c r="R187" s="189">
        <f>SUM(R188:R192)</f>
        <v>0.0037800000000000004</v>
      </c>
      <c r="S187" s="188"/>
      <c r="T187" s="190">
        <f>SUM(T188:T192)</f>
        <v>0</v>
      </c>
      <c r="AR187" s="191" t="s">
        <v>79</v>
      </c>
      <c r="AT187" s="192" t="s">
        <v>69</v>
      </c>
      <c r="AU187" s="192" t="s">
        <v>77</v>
      </c>
      <c r="AY187" s="191" t="s">
        <v>299</v>
      </c>
      <c r="BK187" s="193">
        <f>SUM(BK188:BK192)</f>
        <v>0</v>
      </c>
    </row>
    <row r="188" spans="1:65" s="2" customFormat="1" ht="16.5" customHeight="1">
      <c r="A188" s="36"/>
      <c r="B188" s="37"/>
      <c r="C188" s="196" t="s">
        <v>176</v>
      </c>
      <c r="D188" s="196" t="s">
        <v>301</v>
      </c>
      <c r="E188" s="197" t="s">
        <v>1458</v>
      </c>
      <c r="F188" s="198" t="s">
        <v>1459</v>
      </c>
      <c r="G188" s="199" t="s">
        <v>304</v>
      </c>
      <c r="H188" s="200">
        <v>10.8</v>
      </c>
      <c r="I188" s="201"/>
      <c r="J188" s="202">
        <f>ROUND(I188*H188,2)</f>
        <v>0</v>
      </c>
      <c r="K188" s="198" t="s">
        <v>305</v>
      </c>
      <c r="L188" s="41"/>
      <c r="M188" s="203" t="s">
        <v>19</v>
      </c>
      <c r="N188" s="204" t="s">
        <v>41</v>
      </c>
      <c r="O188" s="66"/>
      <c r="P188" s="205">
        <f>O188*H188</f>
        <v>0</v>
      </c>
      <c r="Q188" s="205">
        <v>0.00035</v>
      </c>
      <c r="R188" s="205">
        <f>Q188*H188</f>
        <v>0.0037800000000000004</v>
      </c>
      <c r="S188" s="205">
        <v>0</v>
      </c>
      <c r="T188" s="206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07" t="s">
        <v>406</v>
      </c>
      <c r="AT188" s="207" t="s">
        <v>301</v>
      </c>
      <c r="AU188" s="207" t="s">
        <v>79</v>
      </c>
      <c r="AY188" s="19" t="s">
        <v>299</v>
      </c>
      <c r="BE188" s="208">
        <f>IF(N188="základní",J188,0)</f>
        <v>0</v>
      </c>
      <c r="BF188" s="208">
        <f>IF(N188="snížená",J188,0)</f>
        <v>0</v>
      </c>
      <c r="BG188" s="208">
        <f>IF(N188="zákl. přenesená",J188,0)</f>
        <v>0</v>
      </c>
      <c r="BH188" s="208">
        <f>IF(N188="sníž. přenesená",J188,0)</f>
        <v>0</v>
      </c>
      <c r="BI188" s="208">
        <f>IF(N188="nulová",J188,0)</f>
        <v>0</v>
      </c>
      <c r="BJ188" s="19" t="s">
        <v>77</v>
      </c>
      <c r="BK188" s="208">
        <f>ROUND(I188*H188,2)</f>
        <v>0</v>
      </c>
      <c r="BL188" s="19" t="s">
        <v>406</v>
      </c>
      <c r="BM188" s="207" t="s">
        <v>4728</v>
      </c>
    </row>
    <row r="189" spans="1:47" s="2" customFormat="1" ht="19.5">
      <c r="A189" s="36"/>
      <c r="B189" s="37"/>
      <c r="C189" s="38"/>
      <c r="D189" s="209" t="s">
        <v>308</v>
      </c>
      <c r="E189" s="38"/>
      <c r="F189" s="210" t="s">
        <v>1461</v>
      </c>
      <c r="G189" s="38"/>
      <c r="H189" s="38"/>
      <c r="I189" s="119"/>
      <c r="J189" s="38"/>
      <c r="K189" s="38"/>
      <c r="L189" s="41"/>
      <c r="M189" s="211"/>
      <c r="N189" s="212"/>
      <c r="O189" s="66"/>
      <c r="P189" s="66"/>
      <c r="Q189" s="66"/>
      <c r="R189" s="66"/>
      <c r="S189" s="66"/>
      <c r="T189" s="67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9" t="s">
        <v>308</v>
      </c>
      <c r="AU189" s="19" t="s">
        <v>79</v>
      </c>
    </row>
    <row r="190" spans="2:51" s="14" customFormat="1" ht="11.25">
      <c r="B190" s="223"/>
      <c r="C190" s="224"/>
      <c r="D190" s="209" t="s">
        <v>310</v>
      </c>
      <c r="E190" s="225" t="s">
        <v>19</v>
      </c>
      <c r="F190" s="226" t="s">
        <v>4729</v>
      </c>
      <c r="G190" s="224"/>
      <c r="H190" s="227">
        <v>10.8</v>
      </c>
      <c r="I190" s="228"/>
      <c r="J190" s="224"/>
      <c r="K190" s="224"/>
      <c r="L190" s="229"/>
      <c r="M190" s="230"/>
      <c r="N190" s="231"/>
      <c r="O190" s="231"/>
      <c r="P190" s="231"/>
      <c r="Q190" s="231"/>
      <c r="R190" s="231"/>
      <c r="S190" s="231"/>
      <c r="T190" s="232"/>
      <c r="AT190" s="233" t="s">
        <v>310</v>
      </c>
      <c r="AU190" s="233" t="s">
        <v>79</v>
      </c>
      <c r="AV190" s="14" t="s">
        <v>79</v>
      </c>
      <c r="AW190" s="14" t="s">
        <v>32</v>
      </c>
      <c r="AX190" s="14" t="s">
        <v>77</v>
      </c>
      <c r="AY190" s="233" t="s">
        <v>299</v>
      </c>
    </row>
    <row r="191" spans="1:65" s="2" customFormat="1" ht="16.5" customHeight="1">
      <c r="A191" s="36"/>
      <c r="B191" s="37"/>
      <c r="C191" s="196" t="s">
        <v>494</v>
      </c>
      <c r="D191" s="196" t="s">
        <v>301</v>
      </c>
      <c r="E191" s="197" t="s">
        <v>4616</v>
      </c>
      <c r="F191" s="198" t="s">
        <v>4617</v>
      </c>
      <c r="G191" s="199" t="s">
        <v>1478</v>
      </c>
      <c r="H191" s="267"/>
      <c r="I191" s="201"/>
      <c r="J191" s="202">
        <f>ROUND(I191*H191,2)</f>
        <v>0</v>
      </c>
      <c r="K191" s="198" t="s">
        <v>305</v>
      </c>
      <c r="L191" s="41"/>
      <c r="M191" s="203" t="s">
        <v>19</v>
      </c>
      <c r="N191" s="204" t="s">
        <v>41</v>
      </c>
      <c r="O191" s="66"/>
      <c r="P191" s="205">
        <f>O191*H191</f>
        <v>0</v>
      </c>
      <c r="Q191" s="205">
        <v>0</v>
      </c>
      <c r="R191" s="205">
        <f>Q191*H191</f>
        <v>0</v>
      </c>
      <c r="S191" s="205">
        <v>0</v>
      </c>
      <c r="T191" s="206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07" t="s">
        <v>406</v>
      </c>
      <c r="AT191" s="207" t="s">
        <v>301</v>
      </c>
      <c r="AU191" s="207" t="s">
        <v>79</v>
      </c>
      <c r="AY191" s="19" t="s">
        <v>299</v>
      </c>
      <c r="BE191" s="208">
        <f>IF(N191="základní",J191,0)</f>
        <v>0</v>
      </c>
      <c r="BF191" s="208">
        <f>IF(N191="snížená",J191,0)</f>
        <v>0</v>
      </c>
      <c r="BG191" s="208">
        <f>IF(N191="zákl. přenesená",J191,0)</f>
        <v>0</v>
      </c>
      <c r="BH191" s="208">
        <f>IF(N191="sníž. přenesená",J191,0)</f>
        <v>0</v>
      </c>
      <c r="BI191" s="208">
        <f>IF(N191="nulová",J191,0)</f>
        <v>0</v>
      </c>
      <c r="BJ191" s="19" t="s">
        <v>77</v>
      </c>
      <c r="BK191" s="208">
        <f>ROUND(I191*H191,2)</f>
        <v>0</v>
      </c>
      <c r="BL191" s="19" t="s">
        <v>406</v>
      </c>
      <c r="BM191" s="207" t="s">
        <v>4730</v>
      </c>
    </row>
    <row r="192" spans="1:47" s="2" customFormat="1" ht="19.5">
      <c r="A192" s="36"/>
      <c r="B192" s="37"/>
      <c r="C192" s="38"/>
      <c r="D192" s="209" t="s">
        <v>308</v>
      </c>
      <c r="E192" s="38"/>
      <c r="F192" s="210" t="s">
        <v>4619</v>
      </c>
      <c r="G192" s="38"/>
      <c r="H192" s="38"/>
      <c r="I192" s="119"/>
      <c r="J192" s="38"/>
      <c r="K192" s="38"/>
      <c r="L192" s="41"/>
      <c r="M192" s="268"/>
      <c r="N192" s="269"/>
      <c r="O192" s="270"/>
      <c r="P192" s="270"/>
      <c r="Q192" s="270"/>
      <c r="R192" s="270"/>
      <c r="S192" s="270"/>
      <c r="T192" s="271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9" t="s">
        <v>308</v>
      </c>
      <c r="AU192" s="19" t="s">
        <v>79</v>
      </c>
    </row>
    <row r="193" spans="1:31" s="2" customFormat="1" ht="6.95" customHeight="1">
      <c r="A193" s="36"/>
      <c r="B193" s="49"/>
      <c r="C193" s="50"/>
      <c r="D193" s="50"/>
      <c r="E193" s="50"/>
      <c r="F193" s="50"/>
      <c r="G193" s="50"/>
      <c r="H193" s="50"/>
      <c r="I193" s="146"/>
      <c r="J193" s="50"/>
      <c r="K193" s="50"/>
      <c r="L193" s="41"/>
      <c r="M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</row>
  </sheetData>
  <sheetProtection algorithmName="SHA-512" hashValue="d61flZkr/NvEchvqGKZ9TnGHLLwHUsspPbPtgGih3s5tbzpWKcbRFs6/zgj6CKQci+qJ8KAKDRZ1Sn8AmVdQ2A==" saltValue="2gPYA5RXQo3KOe+Aw7qNyeT/oKbdCan2H6NapOIcfvgVW004tRnZbdN4uvfQGy7cE+ejKxGA7jLiUUc0ndjXMg==" spinCount="100000" sheet="1" objects="1" scenarios="1" formatColumns="0" formatRows="0" autoFilter="0"/>
  <autoFilter ref="C93:K192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BM148"/>
  <sheetViews>
    <sheetView showGridLines="0" workbookViewId="0" topLeftCell="A103">
      <selection activeCell="F135" sqref="F13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10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AT2" s="19" t="s">
        <v>133</v>
      </c>
      <c r="AZ2" s="111" t="s">
        <v>131</v>
      </c>
      <c r="BA2" s="111" t="s">
        <v>19</v>
      </c>
      <c r="BB2" s="111" t="s">
        <v>19</v>
      </c>
      <c r="BC2" s="111" t="s">
        <v>4731</v>
      </c>
      <c r="BD2" s="111" t="s">
        <v>79</v>
      </c>
    </row>
    <row r="3" spans="2:56" s="1" customFormat="1" ht="6.95" customHeight="1">
      <c r="B3" s="112"/>
      <c r="C3" s="113"/>
      <c r="D3" s="113"/>
      <c r="E3" s="113"/>
      <c r="F3" s="113"/>
      <c r="G3" s="113"/>
      <c r="H3" s="113"/>
      <c r="I3" s="114"/>
      <c r="J3" s="113"/>
      <c r="K3" s="113"/>
      <c r="L3" s="22"/>
      <c r="AT3" s="19" t="s">
        <v>79</v>
      </c>
      <c r="AZ3" s="111" t="s">
        <v>4732</v>
      </c>
      <c r="BA3" s="111" t="s">
        <v>19</v>
      </c>
      <c r="BB3" s="111" t="s">
        <v>19</v>
      </c>
      <c r="BC3" s="111" t="s">
        <v>4733</v>
      </c>
      <c r="BD3" s="111" t="s">
        <v>79</v>
      </c>
    </row>
    <row r="4" spans="2:46" s="1" customFormat="1" ht="24.95" customHeight="1">
      <c r="B4" s="22"/>
      <c r="D4" s="115" t="s">
        <v>145</v>
      </c>
      <c r="I4" s="110"/>
      <c r="L4" s="22"/>
      <c r="M4" s="116" t="s">
        <v>10</v>
      </c>
      <c r="AT4" s="19" t="s">
        <v>4</v>
      </c>
    </row>
    <row r="5" spans="2:12" s="1" customFormat="1" ht="6.95" customHeight="1">
      <c r="B5" s="22"/>
      <c r="I5" s="110"/>
      <c r="L5" s="22"/>
    </row>
    <row r="6" spans="2:12" s="1" customFormat="1" ht="12" customHeight="1">
      <c r="B6" s="22"/>
      <c r="D6" s="117" t="s">
        <v>16</v>
      </c>
      <c r="I6" s="110"/>
      <c r="L6" s="22"/>
    </row>
    <row r="7" spans="2:12" s="1" customFormat="1" ht="16.5" customHeight="1">
      <c r="B7" s="22"/>
      <c r="E7" s="412" t="str">
        <f>'Rekapitulace stavby'!K6</f>
        <v>Transformace ÚSP pro mládež Kvasiny - Kostelec 3</v>
      </c>
      <c r="F7" s="413"/>
      <c r="G7" s="413"/>
      <c r="H7" s="413"/>
      <c r="I7" s="110"/>
      <c r="L7" s="22"/>
    </row>
    <row r="8" spans="2:12" s="1" customFormat="1" ht="12" customHeight="1">
      <c r="B8" s="22"/>
      <c r="D8" s="117" t="s">
        <v>153</v>
      </c>
      <c r="I8" s="110"/>
      <c r="L8" s="22"/>
    </row>
    <row r="9" spans="1:31" s="2" customFormat="1" ht="16.5" customHeight="1">
      <c r="A9" s="36"/>
      <c r="B9" s="41"/>
      <c r="C9" s="36"/>
      <c r="D9" s="36"/>
      <c r="E9" s="412" t="s">
        <v>4465</v>
      </c>
      <c r="F9" s="415"/>
      <c r="G9" s="415"/>
      <c r="H9" s="415"/>
      <c r="I9" s="119"/>
      <c r="J9" s="36"/>
      <c r="K9" s="36"/>
      <c r="L9" s="120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7" t="s">
        <v>158</v>
      </c>
      <c r="E10" s="36"/>
      <c r="F10" s="36"/>
      <c r="G10" s="36"/>
      <c r="H10" s="36"/>
      <c r="I10" s="119"/>
      <c r="J10" s="36"/>
      <c r="K10" s="36"/>
      <c r="L10" s="120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416" t="s">
        <v>4734</v>
      </c>
      <c r="F11" s="415"/>
      <c r="G11" s="415"/>
      <c r="H11" s="415"/>
      <c r="I11" s="119"/>
      <c r="J11" s="36"/>
      <c r="K11" s="36"/>
      <c r="L11" s="120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119"/>
      <c r="J12" s="36"/>
      <c r="K12" s="36"/>
      <c r="L12" s="120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7" t="s">
        <v>18</v>
      </c>
      <c r="E13" s="36"/>
      <c r="F13" s="104" t="s">
        <v>19</v>
      </c>
      <c r="G13" s="36"/>
      <c r="H13" s="36"/>
      <c r="I13" s="121" t="s">
        <v>20</v>
      </c>
      <c r="J13" s="104" t="s">
        <v>19</v>
      </c>
      <c r="K13" s="36"/>
      <c r="L13" s="120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7" t="s">
        <v>21</v>
      </c>
      <c r="E14" s="36"/>
      <c r="F14" s="104" t="s">
        <v>22</v>
      </c>
      <c r="G14" s="36"/>
      <c r="H14" s="36"/>
      <c r="I14" s="121" t="s">
        <v>23</v>
      </c>
      <c r="J14" s="122" t="str">
        <f>'Rekapitulace stavby'!AN8</f>
        <v>17. 3. 2018</v>
      </c>
      <c r="K14" s="36"/>
      <c r="L14" s="120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119"/>
      <c r="J15" s="36"/>
      <c r="K15" s="36"/>
      <c r="L15" s="120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7" t="s">
        <v>25</v>
      </c>
      <c r="E16" s="36"/>
      <c r="F16" s="36"/>
      <c r="G16" s="36"/>
      <c r="H16" s="36"/>
      <c r="I16" s="121" t="s">
        <v>26</v>
      </c>
      <c r="J16" s="104" t="s">
        <v>19</v>
      </c>
      <c r="K16" s="36"/>
      <c r="L16" s="12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4" t="s">
        <v>27</v>
      </c>
      <c r="F17" s="36"/>
      <c r="G17" s="36"/>
      <c r="H17" s="36"/>
      <c r="I17" s="121" t="s">
        <v>28</v>
      </c>
      <c r="J17" s="104" t="s">
        <v>19</v>
      </c>
      <c r="K17" s="36"/>
      <c r="L17" s="120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119"/>
      <c r="J18" s="36"/>
      <c r="K18" s="36"/>
      <c r="L18" s="120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7" t="s">
        <v>29</v>
      </c>
      <c r="E19" s="36"/>
      <c r="F19" s="36"/>
      <c r="G19" s="36"/>
      <c r="H19" s="36"/>
      <c r="I19" s="121" t="s">
        <v>26</v>
      </c>
      <c r="J19" s="32" t="str">
        <f>'Rekapitulace stavby'!AN13</f>
        <v>Vyplň údaj</v>
      </c>
      <c r="K19" s="36"/>
      <c r="L19" s="120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417" t="str">
        <f>'Rekapitulace stavby'!E14</f>
        <v>Vyplň údaj</v>
      </c>
      <c r="F20" s="418"/>
      <c r="G20" s="418"/>
      <c r="H20" s="418"/>
      <c r="I20" s="121" t="s">
        <v>28</v>
      </c>
      <c r="J20" s="32" t="str">
        <f>'Rekapitulace stavby'!AN14</f>
        <v>Vyplň údaj</v>
      </c>
      <c r="K20" s="36"/>
      <c r="L20" s="120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119"/>
      <c r="J21" s="36"/>
      <c r="K21" s="36"/>
      <c r="L21" s="120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7" t="s">
        <v>31</v>
      </c>
      <c r="E22" s="36"/>
      <c r="F22" s="36"/>
      <c r="G22" s="36"/>
      <c r="H22" s="36"/>
      <c r="I22" s="121" t="s">
        <v>26</v>
      </c>
      <c r="J22" s="104" t="s">
        <v>19</v>
      </c>
      <c r="K22" s="36"/>
      <c r="L22" s="120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4" t="s">
        <v>27</v>
      </c>
      <c r="F23" s="36"/>
      <c r="G23" s="36"/>
      <c r="H23" s="36"/>
      <c r="I23" s="121" t="s">
        <v>28</v>
      </c>
      <c r="J23" s="104" t="s">
        <v>19</v>
      </c>
      <c r="K23" s="36"/>
      <c r="L23" s="120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119"/>
      <c r="J24" s="36"/>
      <c r="K24" s="36"/>
      <c r="L24" s="120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7" t="s">
        <v>33</v>
      </c>
      <c r="E25" s="36"/>
      <c r="F25" s="36"/>
      <c r="G25" s="36"/>
      <c r="H25" s="36"/>
      <c r="I25" s="121" t="s">
        <v>26</v>
      </c>
      <c r="J25" s="104" t="str">
        <f>IF('Rekapitulace stavby'!AN19="","",'Rekapitulace stavby'!AN19)</f>
        <v/>
      </c>
      <c r="K25" s="36"/>
      <c r="L25" s="120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4" t="str">
        <f>IF('Rekapitulace stavby'!E20="","",'Rekapitulace stavby'!E20)</f>
        <v xml:space="preserve"> </v>
      </c>
      <c r="F26" s="36"/>
      <c r="G26" s="36"/>
      <c r="H26" s="36"/>
      <c r="I26" s="121" t="s">
        <v>28</v>
      </c>
      <c r="J26" s="104" t="str">
        <f>IF('Rekapitulace stavby'!AN20="","",'Rekapitulace stavby'!AN20)</f>
        <v/>
      </c>
      <c r="K26" s="36"/>
      <c r="L26" s="120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119"/>
      <c r="J27" s="36"/>
      <c r="K27" s="36"/>
      <c r="L27" s="120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7" t="s">
        <v>34</v>
      </c>
      <c r="E28" s="36"/>
      <c r="F28" s="36"/>
      <c r="G28" s="36"/>
      <c r="H28" s="36"/>
      <c r="I28" s="119"/>
      <c r="J28" s="36"/>
      <c r="K28" s="36"/>
      <c r="L28" s="120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23"/>
      <c r="B29" s="124"/>
      <c r="C29" s="123"/>
      <c r="D29" s="123"/>
      <c r="E29" s="419" t="s">
        <v>19</v>
      </c>
      <c r="F29" s="419"/>
      <c r="G29" s="419"/>
      <c r="H29" s="419"/>
      <c r="I29" s="125"/>
      <c r="J29" s="123"/>
      <c r="K29" s="123"/>
      <c r="L29" s="126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119"/>
      <c r="J30" s="36"/>
      <c r="K30" s="36"/>
      <c r="L30" s="120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8"/>
      <c r="E31" s="128"/>
      <c r="F31" s="128"/>
      <c r="G31" s="128"/>
      <c r="H31" s="128"/>
      <c r="I31" s="129"/>
      <c r="J31" s="128"/>
      <c r="K31" s="128"/>
      <c r="L31" s="120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30" t="s">
        <v>36</v>
      </c>
      <c r="E32" s="36"/>
      <c r="F32" s="36"/>
      <c r="G32" s="36"/>
      <c r="H32" s="36"/>
      <c r="I32" s="119"/>
      <c r="J32" s="131">
        <f>ROUND(J93,2)</f>
        <v>0</v>
      </c>
      <c r="K32" s="36"/>
      <c r="L32" s="120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8"/>
      <c r="E33" s="128"/>
      <c r="F33" s="128"/>
      <c r="G33" s="128"/>
      <c r="H33" s="128"/>
      <c r="I33" s="129"/>
      <c r="J33" s="128"/>
      <c r="K33" s="128"/>
      <c r="L33" s="120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32" t="s">
        <v>38</v>
      </c>
      <c r="G34" s="36"/>
      <c r="H34" s="36"/>
      <c r="I34" s="133" t="s">
        <v>37</v>
      </c>
      <c r="J34" s="132" t="s">
        <v>39</v>
      </c>
      <c r="K34" s="36"/>
      <c r="L34" s="120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18" t="s">
        <v>40</v>
      </c>
      <c r="E35" s="117" t="s">
        <v>41</v>
      </c>
      <c r="F35" s="134">
        <f>ROUND((SUM(BE93:BE147)),2)</f>
        <v>0</v>
      </c>
      <c r="G35" s="36"/>
      <c r="H35" s="36"/>
      <c r="I35" s="135">
        <v>0.21</v>
      </c>
      <c r="J35" s="134">
        <f>ROUND(((SUM(BE93:BE147))*I35),2)</f>
        <v>0</v>
      </c>
      <c r="K35" s="36"/>
      <c r="L35" s="120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7" t="s">
        <v>42</v>
      </c>
      <c r="F36" s="134">
        <f>ROUND((SUM(BF93:BF147)),2)</f>
        <v>0</v>
      </c>
      <c r="G36" s="36"/>
      <c r="H36" s="36"/>
      <c r="I36" s="135">
        <v>0.15</v>
      </c>
      <c r="J36" s="134">
        <f>ROUND(((SUM(BF93:BF147))*I36),2)</f>
        <v>0</v>
      </c>
      <c r="K36" s="36"/>
      <c r="L36" s="12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7" t="s">
        <v>43</v>
      </c>
      <c r="F37" s="134">
        <f>ROUND((SUM(BG93:BG147)),2)</f>
        <v>0</v>
      </c>
      <c r="G37" s="36"/>
      <c r="H37" s="36"/>
      <c r="I37" s="135">
        <v>0.21</v>
      </c>
      <c r="J37" s="134">
        <f>0</f>
        <v>0</v>
      </c>
      <c r="K37" s="36"/>
      <c r="L37" s="120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7" t="s">
        <v>44</v>
      </c>
      <c r="F38" s="134">
        <f>ROUND((SUM(BH93:BH147)),2)</f>
        <v>0</v>
      </c>
      <c r="G38" s="36"/>
      <c r="H38" s="36"/>
      <c r="I38" s="135">
        <v>0.15</v>
      </c>
      <c r="J38" s="134">
        <f>0</f>
        <v>0</v>
      </c>
      <c r="K38" s="36"/>
      <c r="L38" s="12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7" t="s">
        <v>45</v>
      </c>
      <c r="F39" s="134">
        <f>ROUND((SUM(BI93:BI147)),2)</f>
        <v>0</v>
      </c>
      <c r="G39" s="36"/>
      <c r="H39" s="36"/>
      <c r="I39" s="135">
        <v>0</v>
      </c>
      <c r="J39" s="134">
        <f>0</f>
        <v>0</v>
      </c>
      <c r="K39" s="36"/>
      <c r="L39" s="120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119"/>
      <c r="J40" s="36"/>
      <c r="K40" s="36"/>
      <c r="L40" s="120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36"/>
      <c r="D41" s="137" t="s">
        <v>46</v>
      </c>
      <c r="E41" s="138"/>
      <c r="F41" s="138"/>
      <c r="G41" s="139" t="s">
        <v>47</v>
      </c>
      <c r="H41" s="140" t="s">
        <v>48</v>
      </c>
      <c r="I41" s="141"/>
      <c r="J41" s="142">
        <f>SUM(J32:J39)</f>
        <v>0</v>
      </c>
      <c r="K41" s="143"/>
      <c r="L41" s="120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44"/>
      <c r="C42" s="145"/>
      <c r="D42" s="145"/>
      <c r="E42" s="145"/>
      <c r="F42" s="145"/>
      <c r="G42" s="145"/>
      <c r="H42" s="145"/>
      <c r="I42" s="146"/>
      <c r="J42" s="145"/>
      <c r="K42" s="145"/>
      <c r="L42" s="120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47"/>
      <c r="C46" s="148"/>
      <c r="D46" s="148"/>
      <c r="E46" s="148"/>
      <c r="F46" s="148"/>
      <c r="G46" s="148"/>
      <c r="H46" s="148"/>
      <c r="I46" s="149"/>
      <c r="J46" s="148"/>
      <c r="K46" s="148"/>
      <c r="L46" s="120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236</v>
      </c>
      <c r="D47" s="38"/>
      <c r="E47" s="38"/>
      <c r="F47" s="38"/>
      <c r="G47" s="38"/>
      <c r="H47" s="38"/>
      <c r="I47" s="119"/>
      <c r="J47" s="38"/>
      <c r="K47" s="38"/>
      <c r="L47" s="120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119"/>
      <c r="J48" s="38"/>
      <c r="K48" s="38"/>
      <c r="L48" s="120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119"/>
      <c r="J49" s="38"/>
      <c r="K49" s="38"/>
      <c r="L49" s="120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420" t="str">
        <f>E7</f>
        <v>Transformace ÚSP pro mládež Kvasiny - Kostelec 3</v>
      </c>
      <c r="F50" s="421"/>
      <c r="G50" s="421"/>
      <c r="H50" s="421"/>
      <c r="I50" s="119"/>
      <c r="J50" s="38"/>
      <c r="K50" s="38"/>
      <c r="L50" s="120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153</v>
      </c>
      <c r="D51" s="24"/>
      <c r="E51" s="24"/>
      <c r="F51" s="24"/>
      <c r="G51" s="24"/>
      <c r="H51" s="24"/>
      <c r="I51" s="110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420" t="s">
        <v>4465</v>
      </c>
      <c r="F52" s="423"/>
      <c r="G52" s="423"/>
      <c r="H52" s="423"/>
      <c r="I52" s="119"/>
      <c r="J52" s="38"/>
      <c r="K52" s="38"/>
      <c r="L52" s="120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158</v>
      </c>
      <c r="D53" s="38"/>
      <c r="E53" s="38"/>
      <c r="F53" s="38"/>
      <c r="G53" s="38"/>
      <c r="H53" s="38"/>
      <c r="I53" s="119"/>
      <c r="J53" s="38"/>
      <c r="K53" s="38"/>
      <c r="L53" s="120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72" t="str">
        <f>E11</f>
        <v>IO03 - Okapový chodníček</v>
      </c>
      <c r="F54" s="423"/>
      <c r="G54" s="423"/>
      <c r="H54" s="423"/>
      <c r="I54" s="119"/>
      <c r="J54" s="38"/>
      <c r="K54" s="38"/>
      <c r="L54" s="120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119"/>
      <c r="J55" s="38"/>
      <c r="K55" s="38"/>
      <c r="L55" s="120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>Kostelec nad Orlicí</v>
      </c>
      <c r="G56" s="38"/>
      <c r="H56" s="38"/>
      <c r="I56" s="121" t="s">
        <v>23</v>
      </c>
      <c r="J56" s="61" t="str">
        <f>IF(J14="","",J14)</f>
        <v>17. 3. 2018</v>
      </c>
      <c r="K56" s="38"/>
      <c r="L56" s="120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119"/>
      <c r="J57" s="38"/>
      <c r="K57" s="38"/>
      <c r="L57" s="120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25</v>
      </c>
      <c r="D58" s="38"/>
      <c r="E58" s="38"/>
      <c r="F58" s="29" t="str">
        <f>E17</f>
        <v xml:space="preserve"> </v>
      </c>
      <c r="G58" s="38"/>
      <c r="H58" s="38"/>
      <c r="I58" s="121" t="s">
        <v>31</v>
      </c>
      <c r="J58" s="34" t="str">
        <f>E23</f>
        <v xml:space="preserve"> </v>
      </c>
      <c r="K58" s="38"/>
      <c r="L58" s="120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29</v>
      </c>
      <c r="D59" s="38"/>
      <c r="E59" s="38"/>
      <c r="F59" s="29" t="str">
        <f>IF(E20="","",E20)</f>
        <v>Vyplň údaj</v>
      </c>
      <c r="G59" s="38"/>
      <c r="H59" s="38"/>
      <c r="I59" s="121" t="s">
        <v>33</v>
      </c>
      <c r="J59" s="34" t="str">
        <f>E26</f>
        <v xml:space="preserve"> </v>
      </c>
      <c r="K59" s="38"/>
      <c r="L59" s="120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119"/>
      <c r="J60" s="38"/>
      <c r="K60" s="38"/>
      <c r="L60" s="120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50" t="s">
        <v>252</v>
      </c>
      <c r="D61" s="151"/>
      <c r="E61" s="151"/>
      <c r="F61" s="151"/>
      <c r="G61" s="151"/>
      <c r="H61" s="151"/>
      <c r="I61" s="152"/>
      <c r="J61" s="153" t="s">
        <v>253</v>
      </c>
      <c r="K61" s="151"/>
      <c r="L61" s="120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119"/>
      <c r="J62" s="38"/>
      <c r="K62" s="38"/>
      <c r="L62" s="120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54" t="s">
        <v>68</v>
      </c>
      <c r="D63" s="38"/>
      <c r="E63" s="38"/>
      <c r="F63" s="38"/>
      <c r="G63" s="38"/>
      <c r="H63" s="38"/>
      <c r="I63" s="119"/>
      <c r="J63" s="79">
        <f>J93</f>
        <v>0</v>
      </c>
      <c r="K63" s="38"/>
      <c r="L63" s="120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254</v>
      </c>
    </row>
    <row r="64" spans="2:12" s="9" customFormat="1" ht="24.95" customHeight="1">
      <c r="B64" s="155"/>
      <c r="C64" s="156"/>
      <c r="D64" s="157" t="s">
        <v>255</v>
      </c>
      <c r="E64" s="158"/>
      <c r="F64" s="158"/>
      <c r="G64" s="158"/>
      <c r="H64" s="158"/>
      <c r="I64" s="159"/>
      <c r="J64" s="160">
        <f>J94</f>
        <v>0</v>
      </c>
      <c r="K64" s="156"/>
      <c r="L64" s="161"/>
    </row>
    <row r="65" spans="2:12" s="10" customFormat="1" ht="19.9" customHeight="1">
      <c r="B65" s="162"/>
      <c r="C65" s="98"/>
      <c r="D65" s="163" t="s">
        <v>256</v>
      </c>
      <c r="E65" s="164"/>
      <c r="F65" s="164"/>
      <c r="G65" s="164"/>
      <c r="H65" s="164"/>
      <c r="I65" s="165"/>
      <c r="J65" s="166">
        <f>J95</f>
        <v>0</v>
      </c>
      <c r="K65" s="98"/>
      <c r="L65" s="167"/>
    </row>
    <row r="66" spans="2:12" s="10" customFormat="1" ht="19.9" customHeight="1">
      <c r="B66" s="162"/>
      <c r="C66" s="98"/>
      <c r="D66" s="163" t="s">
        <v>257</v>
      </c>
      <c r="E66" s="164"/>
      <c r="F66" s="164"/>
      <c r="G66" s="164"/>
      <c r="H66" s="164"/>
      <c r="I66" s="165"/>
      <c r="J66" s="166">
        <f>J116</f>
        <v>0</v>
      </c>
      <c r="K66" s="98"/>
      <c r="L66" s="167"/>
    </row>
    <row r="67" spans="2:12" s="10" customFormat="1" ht="19.9" customHeight="1">
      <c r="B67" s="162"/>
      <c r="C67" s="98"/>
      <c r="D67" s="163" t="s">
        <v>260</v>
      </c>
      <c r="E67" s="164"/>
      <c r="F67" s="164"/>
      <c r="G67" s="164"/>
      <c r="H67" s="164"/>
      <c r="I67" s="165"/>
      <c r="J67" s="166">
        <f>J124</f>
        <v>0</v>
      </c>
      <c r="K67" s="98"/>
      <c r="L67" s="167"/>
    </row>
    <row r="68" spans="2:12" s="10" customFormat="1" ht="19.9" customHeight="1">
      <c r="B68" s="162"/>
      <c r="C68" s="98"/>
      <c r="D68" s="163" t="s">
        <v>261</v>
      </c>
      <c r="E68" s="164"/>
      <c r="F68" s="164"/>
      <c r="G68" s="164"/>
      <c r="H68" s="164"/>
      <c r="I68" s="165"/>
      <c r="J68" s="166">
        <f>J129</f>
        <v>0</v>
      </c>
      <c r="K68" s="98"/>
      <c r="L68" s="167"/>
    </row>
    <row r="69" spans="2:12" s="10" customFormat="1" ht="19.9" customHeight="1">
      <c r="B69" s="162"/>
      <c r="C69" s="98"/>
      <c r="D69" s="163" t="s">
        <v>263</v>
      </c>
      <c r="E69" s="164"/>
      <c r="F69" s="164"/>
      <c r="G69" s="164"/>
      <c r="H69" s="164"/>
      <c r="I69" s="165"/>
      <c r="J69" s="166">
        <f>J137</f>
        <v>0</v>
      </c>
      <c r="K69" s="98"/>
      <c r="L69" s="167"/>
    </row>
    <row r="70" spans="2:12" s="9" customFormat="1" ht="24.95" customHeight="1">
      <c r="B70" s="155"/>
      <c r="C70" s="156"/>
      <c r="D70" s="157" t="s">
        <v>264</v>
      </c>
      <c r="E70" s="158"/>
      <c r="F70" s="158"/>
      <c r="G70" s="158"/>
      <c r="H70" s="158"/>
      <c r="I70" s="159"/>
      <c r="J70" s="160">
        <f>J140</f>
        <v>0</v>
      </c>
      <c r="K70" s="156"/>
      <c r="L70" s="161"/>
    </row>
    <row r="71" spans="2:12" s="10" customFormat="1" ht="19.9" customHeight="1">
      <c r="B71" s="162"/>
      <c r="C71" s="98"/>
      <c r="D71" s="163" t="s">
        <v>265</v>
      </c>
      <c r="E71" s="164"/>
      <c r="F71" s="164"/>
      <c r="G71" s="164"/>
      <c r="H71" s="164"/>
      <c r="I71" s="165"/>
      <c r="J71" s="166">
        <f>J141</f>
        <v>0</v>
      </c>
      <c r="K71" s="98"/>
      <c r="L71" s="167"/>
    </row>
    <row r="72" spans="1:31" s="2" customFormat="1" ht="21.75" customHeight="1">
      <c r="A72" s="36"/>
      <c r="B72" s="37"/>
      <c r="C72" s="38"/>
      <c r="D72" s="38"/>
      <c r="E72" s="38"/>
      <c r="F72" s="38"/>
      <c r="G72" s="38"/>
      <c r="H72" s="38"/>
      <c r="I72" s="119"/>
      <c r="J72" s="38"/>
      <c r="K72" s="38"/>
      <c r="L72" s="120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49"/>
      <c r="C73" s="50"/>
      <c r="D73" s="50"/>
      <c r="E73" s="50"/>
      <c r="F73" s="50"/>
      <c r="G73" s="50"/>
      <c r="H73" s="50"/>
      <c r="I73" s="146"/>
      <c r="J73" s="50"/>
      <c r="K73" s="50"/>
      <c r="L73" s="120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7" spans="1:31" s="2" customFormat="1" ht="6.95" customHeight="1">
      <c r="A77" s="36"/>
      <c r="B77" s="51"/>
      <c r="C77" s="52"/>
      <c r="D77" s="52"/>
      <c r="E77" s="52"/>
      <c r="F77" s="52"/>
      <c r="G77" s="52"/>
      <c r="H77" s="52"/>
      <c r="I77" s="149"/>
      <c r="J77" s="52"/>
      <c r="K77" s="52"/>
      <c r="L77" s="120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4.95" customHeight="1">
      <c r="A78" s="36"/>
      <c r="B78" s="37"/>
      <c r="C78" s="25" t="s">
        <v>284</v>
      </c>
      <c r="D78" s="38"/>
      <c r="E78" s="38"/>
      <c r="F78" s="38"/>
      <c r="G78" s="38"/>
      <c r="H78" s="38"/>
      <c r="I78" s="119"/>
      <c r="J78" s="38"/>
      <c r="K78" s="38"/>
      <c r="L78" s="120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119"/>
      <c r="J79" s="38"/>
      <c r="K79" s="38"/>
      <c r="L79" s="120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16</v>
      </c>
      <c r="D80" s="38"/>
      <c r="E80" s="38"/>
      <c r="F80" s="38"/>
      <c r="G80" s="38"/>
      <c r="H80" s="38"/>
      <c r="I80" s="119"/>
      <c r="J80" s="38"/>
      <c r="K80" s="38"/>
      <c r="L80" s="120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6.5" customHeight="1">
      <c r="A81" s="36"/>
      <c r="B81" s="37"/>
      <c r="C81" s="38"/>
      <c r="D81" s="38"/>
      <c r="E81" s="420" t="str">
        <f>E7</f>
        <v>Transformace ÚSP pro mládež Kvasiny - Kostelec 3</v>
      </c>
      <c r="F81" s="421"/>
      <c r="G81" s="421"/>
      <c r="H81" s="421"/>
      <c r="I81" s="119"/>
      <c r="J81" s="38"/>
      <c r="K81" s="38"/>
      <c r="L81" s="120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2:12" s="1" customFormat="1" ht="12" customHeight="1">
      <c r="B82" s="23"/>
      <c r="C82" s="31" t="s">
        <v>153</v>
      </c>
      <c r="D82" s="24"/>
      <c r="E82" s="24"/>
      <c r="F82" s="24"/>
      <c r="G82" s="24"/>
      <c r="H82" s="24"/>
      <c r="I82" s="110"/>
      <c r="J82" s="24"/>
      <c r="K82" s="24"/>
      <c r="L82" s="22"/>
    </row>
    <row r="83" spans="1:31" s="2" customFormat="1" ht="16.5" customHeight="1">
      <c r="A83" s="36"/>
      <c r="B83" s="37"/>
      <c r="C83" s="38"/>
      <c r="D83" s="38"/>
      <c r="E83" s="420" t="s">
        <v>4465</v>
      </c>
      <c r="F83" s="423"/>
      <c r="G83" s="423"/>
      <c r="H83" s="423"/>
      <c r="I83" s="119"/>
      <c r="J83" s="38"/>
      <c r="K83" s="38"/>
      <c r="L83" s="120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158</v>
      </c>
      <c r="D84" s="38"/>
      <c r="E84" s="38"/>
      <c r="F84" s="38"/>
      <c r="G84" s="38"/>
      <c r="H84" s="38"/>
      <c r="I84" s="119"/>
      <c r="J84" s="38"/>
      <c r="K84" s="38"/>
      <c r="L84" s="120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372" t="str">
        <f>E11</f>
        <v>IO03 - Okapový chodníček</v>
      </c>
      <c r="F85" s="423"/>
      <c r="G85" s="423"/>
      <c r="H85" s="423"/>
      <c r="I85" s="119"/>
      <c r="J85" s="38"/>
      <c r="K85" s="38"/>
      <c r="L85" s="120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119"/>
      <c r="J86" s="38"/>
      <c r="K86" s="38"/>
      <c r="L86" s="120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1" t="s">
        <v>21</v>
      </c>
      <c r="D87" s="38"/>
      <c r="E87" s="38"/>
      <c r="F87" s="29" t="str">
        <f>F14</f>
        <v>Kostelec nad Orlicí</v>
      </c>
      <c r="G87" s="38"/>
      <c r="H87" s="38"/>
      <c r="I87" s="121" t="s">
        <v>23</v>
      </c>
      <c r="J87" s="61" t="str">
        <f>IF(J14="","",J14)</f>
        <v>17. 3. 2018</v>
      </c>
      <c r="K87" s="38"/>
      <c r="L87" s="120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19"/>
      <c r="J88" s="38"/>
      <c r="K88" s="38"/>
      <c r="L88" s="120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5.2" customHeight="1">
      <c r="A89" s="36"/>
      <c r="B89" s="37"/>
      <c r="C89" s="31" t="s">
        <v>25</v>
      </c>
      <c r="D89" s="38"/>
      <c r="E89" s="38"/>
      <c r="F89" s="29" t="str">
        <f>E17</f>
        <v xml:space="preserve"> </v>
      </c>
      <c r="G89" s="38"/>
      <c r="H89" s="38"/>
      <c r="I89" s="121" t="s">
        <v>31</v>
      </c>
      <c r="J89" s="34" t="str">
        <f>E23</f>
        <v xml:space="preserve"> </v>
      </c>
      <c r="K89" s="38"/>
      <c r="L89" s="120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5.2" customHeight="1">
      <c r="A90" s="36"/>
      <c r="B90" s="37"/>
      <c r="C90" s="31" t="s">
        <v>29</v>
      </c>
      <c r="D90" s="38"/>
      <c r="E90" s="38"/>
      <c r="F90" s="29" t="str">
        <f>IF(E20="","",E20)</f>
        <v>Vyplň údaj</v>
      </c>
      <c r="G90" s="38"/>
      <c r="H90" s="38"/>
      <c r="I90" s="121" t="s">
        <v>33</v>
      </c>
      <c r="J90" s="34" t="str">
        <f>E26</f>
        <v xml:space="preserve"> </v>
      </c>
      <c r="K90" s="38"/>
      <c r="L90" s="120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0.35" customHeight="1">
      <c r="A91" s="36"/>
      <c r="B91" s="37"/>
      <c r="C91" s="38"/>
      <c r="D91" s="38"/>
      <c r="E91" s="38"/>
      <c r="F91" s="38"/>
      <c r="G91" s="38"/>
      <c r="H91" s="38"/>
      <c r="I91" s="119"/>
      <c r="J91" s="38"/>
      <c r="K91" s="38"/>
      <c r="L91" s="120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11" customFormat="1" ht="29.25" customHeight="1">
      <c r="A92" s="168"/>
      <c r="B92" s="169"/>
      <c r="C92" s="170" t="s">
        <v>285</v>
      </c>
      <c r="D92" s="171" t="s">
        <v>55</v>
      </c>
      <c r="E92" s="171" t="s">
        <v>51</v>
      </c>
      <c r="F92" s="171" t="s">
        <v>52</v>
      </c>
      <c r="G92" s="171" t="s">
        <v>286</v>
      </c>
      <c r="H92" s="171" t="s">
        <v>287</v>
      </c>
      <c r="I92" s="172" t="s">
        <v>288</v>
      </c>
      <c r="J92" s="171" t="s">
        <v>253</v>
      </c>
      <c r="K92" s="173" t="s">
        <v>289</v>
      </c>
      <c r="L92" s="174"/>
      <c r="M92" s="70" t="s">
        <v>19</v>
      </c>
      <c r="N92" s="71" t="s">
        <v>40</v>
      </c>
      <c r="O92" s="71" t="s">
        <v>290</v>
      </c>
      <c r="P92" s="71" t="s">
        <v>291</v>
      </c>
      <c r="Q92" s="71" t="s">
        <v>292</v>
      </c>
      <c r="R92" s="71" t="s">
        <v>293</v>
      </c>
      <c r="S92" s="71" t="s">
        <v>294</v>
      </c>
      <c r="T92" s="72" t="s">
        <v>295</v>
      </c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</row>
    <row r="93" spans="1:63" s="2" customFormat="1" ht="22.9" customHeight="1">
      <c r="A93" s="36"/>
      <c r="B93" s="37"/>
      <c r="C93" s="77" t="s">
        <v>296</v>
      </c>
      <c r="D93" s="38"/>
      <c r="E93" s="38"/>
      <c r="F93" s="38"/>
      <c r="G93" s="38"/>
      <c r="H93" s="38"/>
      <c r="I93" s="119"/>
      <c r="J93" s="175">
        <f>BK93</f>
        <v>0</v>
      </c>
      <c r="K93" s="38"/>
      <c r="L93" s="41"/>
      <c r="M93" s="73"/>
      <c r="N93" s="176"/>
      <c r="O93" s="74"/>
      <c r="P93" s="177">
        <f>P94+P140</f>
        <v>0</v>
      </c>
      <c r="Q93" s="74"/>
      <c r="R93" s="177">
        <f>R94+R140</f>
        <v>9.593498290000001</v>
      </c>
      <c r="S93" s="74"/>
      <c r="T93" s="178">
        <f>T94+T140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69</v>
      </c>
      <c r="AU93" s="19" t="s">
        <v>254</v>
      </c>
      <c r="BK93" s="179">
        <f>BK94+BK140</f>
        <v>0</v>
      </c>
    </row>
    <row r="94" spans="2:63" s="12" customFormat="1" ht="25.9" customHeight="1">
      <c r="B94" s="180"/>
      <c r="C94" s="181"/>
      <c r="D94" s="182" t="s">
        <v>69</v>
      </c>
      <c r="E94" s="183" t="s">
        <v>297</v>
      </c>
      <c r="F94" s="183" t="s">
        <v>298</v>
      </c>
      <c r="G94" s="181"/>
      <c r="H94" s="181"/>
      <c r="I94" s="184"/>
      <c r="J94" s="185">
        <f>BK94</f>
        <v>0</v>
      </c>
      <c r="K94" s="181"/>
      <c r="L94" s="186"/>
      <c r="M94" s="187"/>
      <c r="N94" s="188"/>
      <c r="O94" s="188"/>
      <c r="P94" s="189">
        <f>P95+P116+P124+P129+P137</f>
        <v>0</v>
      </c>
      <c r="Q94" s="188"/>
      <c r="R94" s="189">
        <f>R95+R116+R124+R129+R137</f>
        <v>9.588589540000001</v>
      </c>
      <c r="S94" s="188"/>
      <c r="T94" s="190">
        <f>T95+T116+T124+T129+T137</f>
        <v>0</v>
      </c>
      <c r="AR94" s="191" t="s">
        <v>77</v>
      </c>
      <c r="AT94" s="192" t="s">
        <v>69</v>
      </c>
      <c r="AU94" s="192" t="s">
        <v>70</v>
      </c>
      <c r="AY94" s="191" t="s">
        <v>299</v>
      </c>
      <c r="BK94" s="193">
        <f>BK95+BK116+BK124+BK129+BK137</f>
        <v>0</v>
      </c>
    </row>
    <row r="95" spans="2:63" s="12" customFormat="1" ht="22.9" customHeight="1">
      <c r="B95" s="180"/>
      <c r="C95" s="181"/>
      <c r="D95" s="182" t="s">
        <v>69</v>
      </c>
      <c r="E95" s="194" t="s">
        <v>77</v>
      </c>
      <c r="F95" s="194" t="s">
        <v>300</v>
      </c>
      <c r="G95" s="181"/>
      <c r="H95" s="181"/>
      <c r="I95" s="184"/>
      <c r="J95" s="195">
        <f>BK95</f>
        <v>0</v>
      </c>
      <c r="K95" s="181"/>
      <c r="L95" s="186"/>
      <c r="M95" s="187"/>
      <c r="N95" s="188"/>
      <c r="O95" s="188"/>
      <c r="P95" s="189">
        <f>SUM(P96:P115)</f>
        <v>0</v>
      </c>
      <c r="Q95" s="188"/>
      <c r="R95" s="189">
        <f>SUM(R96:R115)</f>
        <v>0</v>
      </c>
      <c r="S95" s="188"/>
      <c r="T95" s="190">
        <f>SUM(T96:T115)</f>
        <v>0</v>
      </c>
      <c r="AR95" s="191" t="s">
        <v>77</v>
      </c>
      <c r="AT95" s="192" t="s">
        <v>69</v>
      </c>
      <c r="AU95" s="192" t="s">
        <v>77</v>
      </c>
      <c r="AY95" s="191" t="s">
        <v>299</v>
      </c>
      <c r="BK95" s="193">
        <f>SUM(BK96:BK115)</f>
        <v>0</v>
      </c>
    </row>
    <row r="96" spans="1:65" s="2" customFormat="1" ht="16.5" customHeight="1">
      <c r="A96" s="36"/>
      <c r="B96" s="37"/>
      <c r="C96" s="196" t="s">
        <v>77</v>
      </c>
      <c r="D96" s="196" t="s">
        <v>301</v>
      </c>
      <c r="E96" s="197" t="s">
        <v>4735</v>
      </c>
      <c r="F96" s="198" t="s">
        <v>4736</v>
      </c>
      <c r="G96" s="199" t="s">
        <v>316</v>
      </c>
      <c r="H96" s="200">
        <v>1.609</v>
      </c>
      <c r="I96" s="201"/>
      <c r="J96" s="202">
        <f>ROUND(I96*H96,2)</f>
        <v>0</v>
      </c>
      <c r="K96" s="198" t="s">
        <v>305</v>
      </c>
      <c r="L96" s="41"/>
      <c r="M96" s="203" t="s">
        <v>19</v>
      </c>
      <c r="N96" s="204" t="s">
        <v>41</v>
      </c>
      <c r="O96" s="66"/>
      <c r="P96" s="205">
        <f>O96*H96</f>
        <v>0</v>
      </c>
      <c r="Q96" s="205">
        <v>0</v>
      </c>
      <c r="R96" s="205">
        <f>Q96*H96</f>
        <v>0</v>
      </c>
      <c r="S96" s="205">
        <v>0</v>
      </c>
      <c r="T96" s="206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7" t="s">
        <v>306</v>
      </c>
      <c r="AT96" s="207" t="s">
        <v>301</v>
      </c>
      <c r="AU96" s="207" t="s">
        <v>79</v>
      </c>
      <c r="AY96" s="19" t="s">
        <v>299</v>
      </c>
      <c r="BE96" s="208">
        <f>IF(N96="základní",J96,0)</f>
        <v>0</v>
      </c>
      <c r="BF96" s="208">
        <f>IF(N96="snížená",J96,0)</f>
        <v>0</v>
      </c>
      <c r="BG96" s="208">
        <f>IF(N96="zákl. přenesená",J96,0)</f>
        <v>0</v>
      </c>
      <c r="BH96" s="208">
        <f>IF(N96="sníž. přenesená",J96,0)</f>
        <v>0</v>
      </c>
      <c r="BI96" s="208">
        <f>IF(N96="nulová",J96,0)</f>
        <v>0</v>
      </c>
      <c r="BJ96" s="19" t="s">
        <v>77</v>
      </c>
      <c r="BK96" s="208">
        <f>ROUND(I96*H96,2)</f>
        <v>0</v>
      </c>
      <c r="BL96" s="19" t="s">
        <v>306</v>
      </c>
      <c r="BM96" s="207" t="s">
        <v>4737</v>
      </c>
    </row>
    <row r="97" spans="1:47" s="2" customFormat="1" ht="11.25">
      <c r="A97" s="36"/>
      <c r="B97" s="37"/>
      <c r="C97" s="38"/>
      <c r="D97" s="209" t="s">
        <v>308</v>
      </c>
      <c r="E97" s="38"/>
      <c r="F97" s="210" t="s">
        <v>4738</v>
      </c>
      <c r="G97" s="38"/>
      <c r="H97" s="38"/>
      <c r="I97" s="119"/>
      <c r="J97" s="38"/>
      <c r="K97" s="38"/>
      <c r="L97" s="41"/>
      <c r="M97" s="211"/>
      <c r="N97" s="212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308</v>
      </c>
      <c r="AU97" s="19" t="s">
        <v>79</v>
      </c>
    </row>
    <row r="98" spans="2:51" s="13" customFormat="1" ht="11.25">
      <c r="B98" s="213"/>
      <c r="C98" s="214"/>
      <c r="D98" s="209" t="s">
        <v>310</v>
      </c>
      <c r="E98" s="215" t="s">
        <v>19</v>
      </c>
      <c r="F98" s="216" t="s">
        <v>4505</v>
      </c>
      <c r="G98" s="214"/>
      <c r="H98" s="215" t="s">
        <v>19</v>
      </c>
      <c r="I98" s="217"/>
      <c r="J98" s="214"/>
      <c r="K98" s="214"/>
      <c r="L98" s="218"/>
      <c r="M98" s="219"/>
      <c r="N98" s="220"/>
      <c r="O98" s="220"/>
      <c r="P98" s="220"/>
      <c r="Q98" s="220"/>
      <c r="R98" s="220"/>
      <c r="S98" s="220"/>
      <c r="T98" s="221"/>
      <c r="AT98" s="222" t="s">
        <v>310</v>
      </c>
      <c r="AU98" s="222" t="s">
        <v>79</v>
      </c>
      <c r="AV98" s="13" t="s">
        <v>77</v>
      </c>
      <c r="AW98" s="13" t="s">
        <v>32</v>
      </c>
      <c r="AX98" s="13" t="s">
        <v>70</v>
      </c>
      <c r="AY98" s="222" t="s">
        <v>299</v>
      </c>
    </row>
    <row r="99" spans="2:51" s="14" customFormat="1" ht="11.25">
      <c r="B99" s="223"/>
      <c r="C99" s="224"/>
      <c r="D99" s="209" t="s">
        <v>310</v>
      </c>
      <c r="E99" s="225" t="s">
        <v>4732</v>
      </c>
      <c r="F99" s="226" t="s">
        <v>4739</v>
      </c>
      <c r="G99" s="224"/>
      <c r="H99" s="227">
        <v>1.609</v>
      </c>
      <c r="I99" s="228"/>
      <c r="J99" s="224"/>
      <c r="K99" s="224"/>
      <c r="L99" s="229"/>
      <c r="M99" s="230"/>
      <c r="N99" s="231"/>
      <c r="O99" s="231"/>
      <c r="P99" s="231"/>
      <c r="Q99" s="231"/>
      <c r="R99" s="231"/>
      <c r="S99" s="231"/>
      <c r="T99" s="232"/>
      <c r="AT99" s="233" t="s">
        <v>310</v>
      </c>
      <c r="AU99" s="233" t="s">
        <v>79</v>
      </c>
      <c r="AV99" s="14" t="s">
        <v>79</v>
      </c>
      <c r="AW99" s="14" t="s">
        <v>32</v>
      </c>
      <c r="AX99" s="14" t="s">
        <v>77</v>
      </c>
      <c r="AY99" s="233" t="s">
        <v>299</v>
      </c>
    </row>
    <row r="100" spans="1:65" s="2" customFormat="1" ht="16.5" customHeight="1">
      <c r="A100" s="36"/>
      <c r="B100" s="37"/>
      <c r="C100" s="196" t="s">
        <v>79</v>
      </c>
      <c r="D100" s="196" t="s">
        <v>301</v>
      </c>
      <c r="E100" s="197" t="s">
        <v>350</v>
      </c>
      <c r="F100" s="198" t="s">
        <v>351</v>
      </c>
      <c r="G100" s="199" t="s">
        <v>316</v>
      </c>
      <c r="H100" s="200">
        <v>1.609</v>
      </c>
      <c r="I100" s="201"/>
      <c r="J100" s="202">
        <f>ROUND(I100*H100,2)</f>
        <v>0</v>
      </c>
      <c r="K100" s="198" t="s">
        <v>305</v>
      </c>
      <c r="L100" s="41"/>
      <c r="M100" s="203" t="s">
        <v>19</v>
      </c>
      <c r="N100" s="204" t="s">
        <v>41</v>
      </c>
      <c r="O100" s="66"/>
      <c r="P100" s="205">
        <f>O100*H100</f>
        <v>0</v>
      </c>
      <c r="Q100" s="205">
        <v>0</v>
      </c>
      <c r="R100" s="205">
        <f>Q100*H100</f>
        <v>0</v>
      </c>
      <c r="S100" s="205">
        <v>0</v>
      </c>
      <c r="T100" s="206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7" t="s">
        <v>306</v>
      </c>
      <c r="AT100" s="207" t="s">
        <v>301</v>
      </c>
      <c r="AU100" s="207" t="s">
        <v>79</v>
      </c>
      <c r="AY100" s="19" t="s">
        <v>299</v>
      </c>
      <c r="BE100" s="208">
        <f>IF(N100="základní",J100,0)</f>
        <v>0</v>
      </c>
      <c r="BF100" s="208">
        <f>IF(N100="snížená",J100,0)</f>
        <v>0</v>
      </c>
      <c r="BG100" s="208">
        <f>IF(N100="zákl. přenesená",J100,0)</f>
        <v>0</v>
      </c>
      <c r="BH100" s="208">
        <f>IF(N100="sníž. přenesená",J100,0)</f>
        <v>0</v>
      </c>
      <c r="BI100" s="208">
        <f>IF(N100="nulová",J100,0)</f>
        <v>0</v>
      </c>
      <c r="BJ100" s="19" t="s">
        <v>77</v>
      </c>
      <c r="BK100" s="208">
        <f>ROUND(I100*H100,2)</f>
        <v>0</v>
      </c>
      <c r="BL100" s="19" t="s">
        <v>306</v>
      </c>
      <c r="BM100" s="207" t="s">
        <v>4740</v>
      </c>
    </row>
    <row r="101" spans="1:47" s="2" customFormat="1" ht="19.5">
      <c r="A101" s="36"/>
      <c r="B101" s="37"/>
      <c r="C101" s="38"/>
      <c r="D101" s="209" t="s">
        <v>308</v>
      </c>
      <c r="E101" s="38"/>
      <c r="F101" s="210" t="s">
        <v>353</v>
      </c>
      <c r="G101" s="38"/>
      <c r="H101" s="38"/>
      <c r="I101" s="119"/>
      <c r="J101" s="38"/>
      <c r="K101" s="38"/>
      <c r="L101" s="41"/>
      <c r="M101" s="211"/>
      <c r="N101" s="212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308</v>
      </c>
      <c r="AU101" s="19" t="s">
        <v>79</v>
      </c>
    </row>
    <row r="102" spans="2:51" s="14" customFormat="1" ht="11.25">
      <c r="B102" s="223"/>
      <c r="C102" s="224"/>
      <c r="D102" s="209" t="s">
        <v>310</v>
      </c>
      <c r="E102" s="225" t="s">
        <v>19</v>
      </c>
      <c r="F102" s="226" t="s">
        <v>4732</v>
      </c>
      <c r="G102" s="224"/>
      <c r="H102" s="227">
        <v>1.609</v>
      </c>
      <c r="I102" s="228"/>
      <c r="J102" s="224"/>
      <c r="K102" s="224"/>
      <c r="L102" s="229"/>
      <c r="M102" s="230"/>
      <c r="N102" s="231"/>
      <c r="O102" s="231"/>
      <c r="P102" s="231"/>
      <c r="Q102" s="231"/>
      <c r="R102" s="231"/>
      <c r="S102" s="231"/>
      <c r="T102" s="232"/>
      <c r="AT102" s="233" t="s">
        <v>310</v>
      </c>
      <c r="AU102" s="233" t="s">
        <v>79</v>
      </c>
      <c r="AV102" s="14" t="s">
        <v>79</v>
      </c>
      <c r="AW102" s="14" t="s">
        <v>32</v>
      </c>
      <c r="AX102" s="14" t="s">
        <v>77</v>
      </c>
      <c r="AY102" s="233" t="s">
        <v>299</v>
      </c>
    </row>
    <row r="103" spans="1:65" s="2" customFormat="1" ht="21.75" customHeight="1">
      <c r="A103" s="36"/>
      <c r="B103" s="37"/>
      <c r="C103" s="196" t="s">
        <v>87</v>
      </c>
      <c r="D103" s="196" t="s">
        <v>301</v>
      </c>
      <c r="E103" s="197" t="s">
        <v>356</v>
      </c>
      <c r="F103" s="198" t="s">
        <v>357</v>
      </c>
      <c r="G103" s="199" t="s">
        <v>316</v>
      </c>
      <c r="H103" s="200">
        <v>1.609</v>
      </c>
      <c r="I103" s="201"/>
      <c r="J103" s="202">
        <f>ROUND(I103*H103,2)</f>
        <v>0</v>
      </c>
      <c r="K103" s="198" t="s">
        <v>305</v>
      </c>
      <c r="L103" s="41"/>
      <c r="M103" s="203" t="s">
        <v>19</v>
      </c>
      <c r="N103" s="204" t="s">
        <v>41</v>
      </c>
      <c r="O103" s="66"/>
      <c r="P103" s="205">
        <f>O103*H103</f>
        <v>0</v>
      </c>
      <c r="Q103" s="205">
        <v>0</v>
      </c>
      <c r="R103" s="205">
        <f>Q103*H103</f>
        <v>0</v>
      </c>
      <c r="S103" s="205">
        <v>0</v>
      </c>
      <c r="T103" s="206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7" t="s">
        <v>306</v>
      </c>
      <c r="AT103" s="207" t="s">
        <v>301</v>
      </c>
      <c r="AU103" s="207" t="s">
        <v>79</v>
      </c>
      <c r="AY103" s="19" t="s">
        <v>299</v>
      </c>
      <c r="BE103" s="208">
        <f>IF(N103="základní",J103,0)</f>
        <v>0</v>
      </c>
      <c r="BF103" s="208">
        <f>IF(N103="snížená",J103,0)</f>
        <v>0</v>
      </c>
      <c r="BG103" s="208">
        <f>IF(N103="zákl. přenesená",J103,0)</f>
        <v>0</v>
      </c>
      <c r="BH103" s="208">
        <f>IF(N103="sníž. přenesená",J103,0)</f>
        <v>0</v>
      </c>
      <c r="BI103" s="208">
        <f>IF(N103="nulová",J103,0)</f>
        <v>0</v>
      </c>
      <c r="BJ103" s="19" t="s">
        <v>77</v>
      </c>
      <c r="BK103" s="208">
        <f>ROUND(I103*H103,2)</f>
        <v>0</v>
      </c>
      <c r="BL103" s="19" t="s">
        <v>306</v>
      </c>
      <c r="BM103" s="207" t="s">
        <v>4741</v>
      </c>
    </row>
    <row r="104" spans="1:47" s="2" customFormat="1" ht="19.5">
      <c r="A104" s="36"/>
      <c r="B104" s="37"/>
      <c r="C104" s="38"/>
      <c r="D104" s="209" t="s">
        <v>308</v>
      </c>
      <c r="E104" s="38"/>
      <c r="F104" s="210" t="s">
        <v>359</v>
      </c>
      <c r="G104" s="38"/>
      <c r="H104" s="38"/>
      <c r="I104" s="119"/>
      <c r="J104" s="38"/>
      <c r="K104" s="38"/>
      <c r="L104" s="41"/>
      <c r="M104" s="211"/>
      <c r="N104" s="212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308</v>
      </c>
      <c r="AU104" s="19" t="s">
        <v>79</v>
      </c>
    </row>
    <row r="105" spans="2:51" s="14" customFormat="1" ht="11.25">
      <c r="B105" s="223"/>
      <c r="C105" s="224"/>
      <c r="D105" s="209" t="s">
        <v>310</v>
      </c>
      <c r="E105" s="225" t="s">
        <v>19</v>
      </c>
      <c r="F105" s="226" t="s">
        <v>4732</v>
      </c>
      <c r="G105" s="224"/>
      <c r="H105" s="227">
        <v>1.609</v>
      </c>
      <c r="I105" s="228"/>
      <c r="J105" s="224"/>
      <c r="K105" s="224"/>
      <c r="L105" s="229"/>
      <c r="M105" s="230"/>
      <c r="N105" s="231"/>
      <c r="O105" s="231"/>
      <c r="P105" s="231"/>
      <c r="Q105" s="231"/>
      <c r="R105" s="231"/>
      <c r="S105" s="231"/>
      <c r="T105" s="232"/>
      <c r="AT105" s="233" t="s">
        <v>310</v>
      </c>
      <c r="AU105" s="233" t="s">
        <v>79</v>
      </c>
      <c r="AV105" s="14" t="s">
        <v>79</v>
      </c>
      <c r="AW105" s="14" t="s">
        <v>32</v>
      </c>
      <c r="AX105" s="14" t="s">
        <v>77</v>
      </c>
      <c r="AY105" s="233" t="s">
        <v>299</v>
      </c>
    </row>
    <row r="106" spans="1:65" s="2" customFormat="1" ht="16.5" customHeight="1">
      <c r="A106" s="36"/>
      <c r="B106" s="37"/>
      <c r="C106" s="196" t="s">
        <v>306</v>
      </c>
      <c r="D106" s="196" t="s">
        <v>301</v>
      </c>
      <c r="E106" s="197" t="s">
        <v>4075</v>
      </c>
      <c r="F106" s="198" t="s">
        <v>4076</v>
      </c>
      <c r="G106" s="199" t="s">
        <v>316</v>
      </c>
      <c r="H106" s="200">
        <v>1.609</v>
      </c>
      <c r="I106" s="201"/>
      <c r="J106" s="202">
        <f>ROUND(I106*H106,2)</f>
        <v>0</v>
      </c>
      <c r="K106" s="198" t="s">
        <v>305</v>
      </c>
      <c r="L106" s="41"/>
      <c r="M106" s="203" t="s">
        <v>19</v>
      </c>
      <c r="N106" s="204" t="s">
        <v>41</v>
      </c>
      <c r="O106" s="66"/>
      <c r="P106" s="205">
        <f>O106*H106</f>
        <v>0</v>
      </c>
      <c r="Q106" s="205">
        <v>0</v>
      </c>
      <c r="R106" s="205">
        <f>Q106*H106</f>
        <v>0</v>
      </c>
      <c r="S106" s="205">
        <v>0</v>
      </c>
      <c r="T106" s="206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7" t="s">
        <v>306</v>
      </c>
      <c r="AT106" s="207" t="s">
        <v>301</v>
      </c>
      <c r="AU106" s="207" t="s">
        <v>79</v>
      </c>
      <c r="AY106" s="19" t="s">
        <v>299</v>
      </c>
      <c r="BE106" s="208">
        <f>IF(N106="základní",J106,0)</f>
        <v>0</v>
      </c>
      <c r="BF106" s="208">
        <f>IF(N106="snížená",J106,0)</f>
        <v>0</v>
      </c>
      <c r="BG106" s="208">
        <f>IF(N106="zákl. přenesená",J106,0)</f>
        <v>0</v>
      </c>
      <c r="BH106" s="208">
        <f>IF(N106="sníž. přenesená",J106,0)</f>
        <v>0</v>
      </c>
      <c r="BI106" s="208">
        <f>IF(N106="nulová",J106,0)</f>
        <v>0</v>
      </c>
      <c r="BJ106" s="19" t="s">
        <v>77</v>
      </c>
      <c r="BK106" s="208">
        <f>ROUND(I106*H106,2)</f>
        <v>0</v>
      </c>
      <c r="BL106" s="19" t="s">
        <v>306</v>
      </c>
      <c r="BM106" s="207" t="s">
        <v>4742</v>
      </c>
    </row>
    <row r="107" spans="1:47" s="2" customFormat="1" ht="11.25">
      <c r="A107" s="36"/>
      <c r="B107" s="37"/>
      <c r="C107" s="38"/>
      <c r="D107" s="209" t="s">
        <v>308</v>
      </c>
      <c r="E107" s="38"/>
      <c r="F107" s="210" t="s">
        <v>4078</v>
      </c>
      <c r="G107" s="38"/>
      <c r="H107" s="38"/>
      <c r="I107" s="119"/>
      <c r="J107" s="38"/>
      <c r="K107" s="38"/>
      <c r="L107" s="41"/>
      <c r="M107" s="211"/>
      <c r="N107" s="212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308</v>
      </c>
      <c r="AU107" s="19" t="s">
        <v>79</v>
      </c>
    </row>
    <row r="108" spans="2:51" s="14" customFormat="1" ht="11.25">
      <c r="B108" s="223"/>
      <c r="C108" s="224"/>
      <c r="D108" s="209" t="s">
        <v>310</v>
      </c>
      <c r="E108" s="225" t="s">
        <v>19</v>
      </c>
      <c r="F108" s="226" t="s">
        <v>4732</v>
      </c>
      <c r="G108" s="224"/>
      <c r="H108" s="227">
        <v>1.609</v>
      </c>
      <c r="I108" s="228"/>
      <c r="J108" s="224"/>
      <c r="K108" s="224"/>
      <c r="L108" s="229"/>
      <c r="M108" s="230"/>
      <c r="N108" s="231"/>
      <c r="O108" s="231"/>
      <c r="P108" s="231"/>
      <c r="Q108" s="231"/>
      <c r="R108" s="231"/>
      <c r="S108" s="231"/>
      <c r="T108" s="232"/>
      <c r="AT108" s="233" t="s">
        <v>310</v>
      </c>
      <c r="AU108" s="233" t="s">
        <v>79</v>
      </c>
      <c r="AV108" s="14" t="s">
        <v>79</v>
      </c>
      <c r="AW108" s="14" t="s">
        <v>32</v>
      </c>
      <c r="AX108" s="14" t="s">
        <v>77</v>
      </c>
      <c r="AY108" s="233" t="s">
        <v>299</v>
      </c>
    </row>
    <row r="109" spans="1:65" s="2" customFormat="1" ht="16.5" customHeight="1">
      <c r="A109" s="36"/>
      <c r="B109" s="37"/>
      <c r="C109" s="196" t="s">
        <v>341</v>
      </c>
      <c r="D109" s="196" t="s">
        <v>301</v>
      </c>
      <c r="E109" s="197" t="s">
        <v>366</v>
      </c>
      <c r="F109" s="198" t="s">
        <v>367</v>
      </c>
      <c r="G109" s="199" t="s">
        <v>368</v>
      </c>
      <c r="H109" s="200">
        <v>2.896</v>
      </c>
      <c r="I109" s="201"/>
      <c r="J109" s="202">
        <f>ROUND(I109*H109,2)</f>
        <v>0</v>
      </c>
      <c r="K109" s="198" t="s">
        <v>305</v>
      </c>
      <c r="L109" s="41"/>
      <c r="M109" s="203" t="s">
        <v>19</v>
      </c>
      <c r="N109" s="204" t="s">
        <v>41</v>
      </c>
      <c r="O109" s="66"/>
      <c r="P109" s="205">
        <f>O109*H109</f>
        <v>0</v>
      </c>
      <c r="Q109" s="205">
        <v>0</v>
      </c>
      <c r="R109" s="205">
        <f>Q109*H109</f>
        <v>0</v>
      </c>
      <c r="S109" s="205">
        <v>0</v>
      </c>
      <c r="T109" s="206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7" t="s">
        <v>306</v>
      </c>
      <c r="AT109" s="207" t="s">
        <v>301</v>
      </c>
      <c r="AU109" s="207" t="s">
        <v>79</v>
      </c>
      <c r="AY109" s="19" t="s">
        <v>299</v>
      </c>
      <c r="BE109" s="208">
        <f>IF(N109="základní",J109,0)</f>
        <v>0</v>
      </c>
      <c r="BF109" s="208">
        <f>IF(N109="snížená",J109,0)</f>
        <v>0</v>
      </c>
      <c r="BG109" s="208">
        <f>IF(N109="zákl. přenesená",J109,0)</f>
        <v>0</v>
      </c>
      <c r="BH109" s="208">
        <f>IF(N109="sníž. přenesená",J109,0)</f>
        <v>0</v>
      </c>
      <c r="BI109" s="208">
        <f>IF(N109="nulová",J109,0)</f>
        <v>0</v>
      </c>
      <c r="BJ109" s="19" t="s">
        <v>77</v>
      </c>
      <c r="BK109" s="208">
        <f>ROUND(I109*H109,2)</f>
        <v>0</v>
      </c>
      <c r="BL109" s="19" t="s">
        <v>306</v>
      </c>
      <c r="BM109" s="207" t="s">
        <v>4743</v>
      </c>
    </row>
    <row r="110" spans="1:47" s="2" customFormat="1" ht="11.25">
      <c r="A110" s="36"/>
      <c r="B110" s="37"/>
      <c r="C110" s="38"/>
      <c r="D110" s="209" t="s">
        <v>308</v>
      </c>
      <c r="E110" s="38"/>
      <c r="F110" s="210" t="s">
        <v>370</v>
      </c>
      <c r="G110" s="38"/>
      <c r="H110" s="38"/>
      <c r="I110" s="119"/>
      <c r="J110" s="38"/>
      <c r="K110" s="38"/>
      <c r="L110" s="41"/>
      <c r="M110" s="211"/>
      <c r="N110" s="212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308</v>
      </c>
      <c r="AU110" s="19" t="s">
        <v>79</v>
      </c>
    </row>
    <row r="111" spans="2:51" s="14" customFormat="1" ht="11.25">
      <c r="B111" s="223"/>
      <c r="C111" s="224"/>
      <c r="D111" s="209" t="s">
        <v>310</v>
      </c>
      <c r="E111" s="225" t="s">
        <v>19</v>
      </c>
      <c r="F111" s="226" t="s">
        <v>4744</v>
      </c>
      <c r="G111" s="224"/>
      <c r="H111" s="227">
        <v>2.896</v>
      </c>
      <c r="I111" s="228"/>
      <c r="J111" s="224"/>
      <c r="K111" s="224"/>
      <c r="L111" s="229"/>
      <c r="M111" s="230"/>
      <c r="N111" s="231"/>
      <c r="O111" s="231"/>
      <c r="P111" s="231"/>
      <c r="Q111" s="231"/>
      <c r="R111" s="231"/>
      <c r="S111" s="231"/>
      <c r="T111" s="232"/>
      <c r="AT111" s="233" t="s">
        <v>310</v>
      </c>
      <c r="AU111" s="233" t="s">
        <v>79</v>
      </c>
      <c r="AV111" s="14" t="s">
        <v>79</v>
      </c>
      <c r="AW111" s="14" t="s">
        <v>32</v>
      </c>
      <c r="AX111" s="14" t="s">
        <v>77</v>
      </c>
      <c r="AY111" s="233" t="s">
        <v>299</v>
      </c>
    </row>
    <row r="112" spans="1:65" s="2" customFormat="1" ht="16.5" customHeight="1">
      <c r="A112" s="36"/>
      <c r="B112" s="37"/>
      <c r="C112" s="196" t="s">
        <v>349</v>
      </c>
      <c r="D112" s="196" t="s">
        <v>301</v>
      </c>
      <c r="E112" s="197" t="s">
        <v>4666</v>
      </c>
      <c r="F112" s="198" t="s">
        <v>4667</v>
      </c>
      <c r="G112" s="199" t="s">
        <v>304</v>
      </c>
      <c r="H112" s="200">
        <v>16.09</v>
      </c>
      <c r="I112" s="201"/>
      <c r="J112" s="202">
        <f>ROUND(I112*H112,2)</f>
        <v>0</v>
      </c>
      <c r="K112" s="198" t="s">
        <v>305</v>
      </c>
      <c r="L112" s="41"/>
      <c r="M112" s="203" t="s">
        <v>19</v>
      </c>
      <c r="N112" s="204" t="s">
        <v>41</v>
      </c>
      <c r="O112" s="66"/>
      <c r="P112" s="205">
        <f>O112*H112</f>
        <v>0</v>
      </c>
      <c r="Q112" s="205">
        <v>0</v>
      </c>
      <c r="R112" s="205">
        <f>Q112*H112</f>
        <v>0</v>
      </c>
      <c r="S112" s="205">
        <v>0</v>
      </c>
      <c r="T112" s="206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7" t="s">
        <v>306</v>
      </c>
      <c r="AT112" s="207" t="s">
        <v>301</v>
      </c>
      <c r="AU112" s="207" t="s">
        <v>79</v>
      </c>
      <c r="AY112" s="19" t="s">
        <v>299</v>
      </c>
      <c r="BE112" s="208">
        <f>IF(N112="základní",J112,0)</f>
        <v>0</v>
      </c>
      <c r="BF112" s="208">
        <f>IF(N112="snížená",J112,0)</f>
        <v>0</v>
      </c>
      <c r="BG112" s="208">
        <f>IF(N112="zákl. přenesená",J112,0)</f>
        <v>0</v>
      </c>
      <c r="BH112" s="208">
        <f>IF(N112="sníž. přenesená",J112,0)</f>
        <v>0</v>
      </c>
      <c r="BI112" s="208">
        <f>IF(N112="nulová",J112,0)</f>
        <v>0</v>
      </c>
      <c r="BJ112" s="19" t="s">
        <v>77</v>
      </c>
      <c r="BK112" s="208">
        <f>ROUND(I112*H112,2)</f>
        <v>0</v>
      </c>
      <c r="BL112" s="19" t="s">
        <v>306</v>
      </c>
      <c r="BM112" s="207" t="s">
        <v>4745</v>
      </c>
    </row>
    <row r="113" spans="1:47" s="2" customFormat="1" ht="11.25">
      <c r="A113" s="36"/>
      <c r="B113" s="37"/>
      <c r="C113" s="38"/>
      <c r="D113" s="209" t="s">
        <v>308</v>
      </c>
      <c r="E113" s="38"/>
      <c r="F113" s="210" t="s">
        <v>4669</v>
      </c>
      <c r="G113" s="38"/>
      <c r="H113" s="38"/>
      <c r="I113" s="119"/>
      <c r="J113" s="38"/>
      <c r="K113" s="38"/>
      <c r="L113" s="41"/>
      <c r="M113" s="211"/>
      <c r="N113" s="212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308</v>
      </c>
      <c r="AU113" s="19" t="s">
        <v>79</v>
      </c>
    </row>
    <row r="114" spans="2:51" s="13" customFormat="1" ht="11.25">
      <c r="B114" s="213"/>
      <c r="C114" s="214"/>
      <c r="D114" s="209" t="s">
        <v>310</v>
      </c>
      <c r="E114" s="215" t="s">
        <v>19</v>
      </c>
      <c r="F114" s="216" t="s">
        <v>4505</v>
      </c>
      <c r="G114" s="214"/>
      <c r="H114" s="215" t="s">
        <v>19</v>
      </c>
      <c r="I114" s="217"/>
      <c r="J114" s="214"/>
      <c r="K114" s="214"/>
      <c r="L114" s="218"/>
      <c r="M114" s="219"/>
      <c r="N114" s="220"/>
      <c r="O114" s="220"/>
      <c r="P114" s="220"/>
      <c r="Q114" s="220"/>
      <c r="R114" s="220"/>
      <c r="S114" s="220"/>
      <c r="T114" s="221"/>
      <c r="AT114" s="222" t="s">
        <v>310</v>
      </c>
      <c r="AU114" s="222" t="s">
        <v>79</v>
      </c>
      <c r="AV114" s="13" t="s">
        <v>77</v>
      </c>
      <c r="AW114" s="13" t="s">
        <v>32</v>
      </c>
      <c r="AX114" s="13" t="s">
        <v>70</v>
      </c>
      <c r="AY114" s="222" t="s">
        <v>299</v>
      </c>
    </row>
    <row r="115" spans="2:51" s="14" customFormat="1" ht="11.25">
      <c r="B115" s="223"/>
      <c r="C115" s="224"/>
      <c r="D115" s="209" t="s">
        <v>310</v>
      </c>
      <c r="E115" s="225" t="s">
        <v>19</v>
      </c>
      <c r="F115" s="226" t="s">
        <v>131</v>
      </c>
      <c r="G115" s="224"/>
      <c r="H115" s="227">
        <v>16.09</v>
      </c>
      <c r="I115" s="228"/>
      <c r="J115" s="224"/>
      <c r="K115" s="224"/>
      <c r="L115" s="229"/>
      <c r="M115" s="230"/>
      <c r="N115" s="231"/>
      <c r="O115" s="231"/>
      <c r="P115" s="231"/>
      <c r="Q115" s="231"/>
      <c r="R115" s="231"/>
      <c r="S115" s="231"/>
      <c r="T115" s="232"/>
      <c r="AT115" s="233" t="s">
        <v>310</v>
      </c>
      <c r="AU115" s="233" t="s">
        <v>79</v>
      </c>
      <c r="AV115" s="14" t="s">
        <v>79</v>
      </c>
      <c r="AW115" s="14" t="s">
        <v>32</v>
      </c>
      <c r="AX115" s="14" t="s">
        <v>77</v>
      </c>
      <c r="AY115" s="233" t="s">
        <v>299</v>
      </c>
    </row>
    <row r="116" spans="2:63" s="12" customFormat="1" ht="22.9" customHeight="1">
      <c r="B116" s="180"/>
      <c r="C116" s="181"/>
      <c r="D116" s="182" t="s">
        <v>69</v>
      </c>
      <c r="E116" s="194" t="s">
        <v>79</v>
      </c>
      <c r="F116" s="194" t="s">
        <v>377</v>
      </c>
      <c r="G116" s="181"/>
      <c r="H116" s="181"/>
      <c r="I116" s="184"/>
      <c r="J116" s="195">
        <f>BK116</f>
        <v>0</v>
      </c>
      <c r="K116" s="181"/>
      <c r="L116" s="186"/>
      <c r="M116" s="187"/>
      <c r="N116" s="188"/>
      <c r="O116" s="188"/>
      <c r="P116" s="189">
        <f>SUM(P117:P123)</f>
        <v>0</v>
      </c>
      <c r="Q116" s="188"/>
      <c r="R116" s="189">
        <f>SUM(R117:R123)</f>
        <v>0.0076106</v>
      </c>
      <c r="S116" s="188"/>
      <c r="T116" s="190">
        <f>SUM(T117:T123)</f>
        <v>0</v>
      </c>
      <c r="AR116" s="191" t="s">
        <v>77</v>
      </c>
      <c r="AT116" s="192" t="s">
        <v>69</v>
      </c>
      <c r="AU116" s="192" t="s">
        <v>77</v>
      </c>
      <c r="AY116" s="191" t="s">
        <v>299</v>
      </c>
      <c r="BK116" s="193">
        <f>SUM(BK117:BK123)</f>
        <v>0</v>
      </c>
    </row>
    <row r="117" spans="1:65" s="2" customFormat="1" ht="16.5" customHeight="1">
      <c r="A117" s="36"/>
      <c r="B117" s="37"/>
      <c r="C117" s="196" t="s">
        <v>355</v>
      </c>
      <c r="D117" s="196" t="s">
        <v>301</v>
      </c>
      <c r="E117" s="197" t="s">
        <v>4746</v>
      </c>
      <c r="F117" s="198" t="s">
        <v>4747</v>
      </c>
      <c r="G117" s="199" t="s">
        <v>304</v>
      </c>
      <c r="H117" s="200">
        <v>17.699</v>
      </c>
      <c r="I117" s="201"/>
      <c r="J117" s="202">
        <f>ROUND(I117*H117,2)</f>
        <v>0</v>
      </c>
      <c r="K117" s="198" t="s">
        <v>305</v>
      </c>
      <c r="L117" s="41"/>
      <c r="M117" s="203" t="s">
        <v>19</v>
      </c>
      <c r="N117" s="204" t="s">
        <v>41</v>
      </c>
      <c r="O117" s="66"/>
      <c r="P117" s="205">
        <f>O117*H117</f>
        <v>0</v>
      </c>
      <c r="Q117" s="205">
        <v>0.0001</v>
      </c>
      <c r="R117" s="205">
        <f>Q117*H117</f>
        <v>0.0017699000000000002</v>
      </c>
      <c r="S117" s="205">
        <v>0</v>
      </c>
      <c r="T117" s="206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7" t="s">
        <v>306</v>
      </c>
      <c r="AT117" s="207" t="s">
        <v>301</v>
      </c>
      <c r="AU117" s="207" t="s">
        <v>79</v>
      </c>
      <c r="AY117" s="19" t="s">
        <v>299</v>
      </c>
      <c r="BE117" s="208">
        <f>IF(N117="základní",J117,0)</f>
        <v>0</v>
      </c>
      <c r="BF117" s="208">
        <f>IF(N117="snížená",J117,0)</f>
        <v>0</v>
      </c>
      <c r="BG117" s="208">
        <f>IF(N117="zákl. přenesená",J117,0)</f>
        <v>0</v>
      </c>
      <c r="BH117" s="208">
        <f>IF(N117="sníž. přenesená",J117,0)</f>
        <v>0</v>
      </c>
      <c r="BI117" s="208">
        <f>IF(N117="nulová",J117,0)</f>
        <v>0</v>
      </c>
      <c r="BJ117" s="19" t="s">
        <v>77</v>
      </c>
      <c r="BK117" s="208">
        <f>ROUND(I117*H117,2)</f>
        <v>0</v>
      </c>
      <c r="BL117" s="19" t="s">
        <v>306</v>
      </c>
      <c r="BM117" s="207" t="s">
        <v>4748</v>
      </c>
    </row>
    <row r="118" spans="1:47" s="2" customFormat="1" ht="19.5">
      <c r="A118" s="36"/>
      <c r="B118" s="37"/>
      <c r="C118" s="38"/>
      <c r="D118" s="209" t="s">
        <v>308</v>
      </c>
      <c r="E118" s="38"/>
      <c r="F118" s="210" t="s">
        <v>4749</v>
      </c>
      <c r="G118" s="38"/>
      <c r="H118" s="38"/>
      <c r="I118" s="119"/>
      <c r="J118" s="38"/>
      <c r="K118" s="38"/>
      <c r="L118" s="41"/>
      <c r="M118" s="211"/>
      <c r="N118" s="212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308</v>
      </c>
      <c r="AU118" s="19" t="s">
        <v>79</v>
      </c>
    </row>
    <row r="119" spans="2:51" s="13" customFormat="1" ht="11.25">
      <c r="B119" s="213"/>
      <c r="C119" s="214"/>
      <c r="D119" s="209" t="s">
        <v>310</v>
      </c>
      <c r="E119" s="215" t="s">
        <v>19</v>
      </c>
      <c r="F119" s="216" t="s">
        <v>4750</v>
      </c>
      <c r="G119" s="214"/>
      <c r="H119" s="215" t="s">
        <v>19</v>
      </c>
      <c r="I119" s="217"/>
      <c r="J119" s="214"/>
      <c r="K119" s="214"/>
      <c r="L119" s="218"/>
      <c r="M119" s="219"/>
      <c r="N119" s="220"/>
      <c r="O119" s="220"/>
      <c r="P119" s="220"/>
      <c r="Q119" s="220"/>
      <c r="R119" s="220"/>
      <c r="S119" s="220"/>
      <c r="T119" s="221"/>
      <c r="AT119" s="222" t="s">
        <v>310</v>
      </c>
      <c r="AU119" s="222" t="s">
        <v>79</v>
      </c>
      <c r="AV119" s="13" t="s">
        <v>77</v>
      </c>
      <c r="AW119" s="13" t="s">
        <v>32</v>
      </c>
      <c r="AX119" s="13" t="s">
        <v>70</v>
      </c>
      <c r="AY119" s="222" t="s">
        <v>299</v>
      </c>
    </row>
    <row r="120" spans="2:51" s="14" customFormat="1" ht="11.25">
      <c r="B120" s="223"/>
      <c r="C120" s="224"/>
      <c r="D120" s="209" t="s">
        <v>310</v>
      </c>
      <c r="E120" s="225" t="s">
        <v>19</v>
      </c>
      <c r="F120" s="226" t="s">
        <v>4751</v>
      </c>
      <c r="G120" s="224"/>
      <c r="H120" s="227">
        <v>17.699</v>
      </c>
      <c r="I120" s="228"/>
      <c r="J120" s="224"/>
      <c r="K120" s="224"/>
      <c r="L120" s="229"/>
      <c r="M120" s="230"/>
      <c r="N120" s="231"/>
      <c r="O120" s="231"/>
      <c r="P120" s="231"/>
      <c r="Q120" s="231"/>
      <c r="R120" s="231"/>
      <c r="S120" s="231"/>
      <c r="T120" s="232"/>
      <c r="AT120" s="233" t="s">
        <v>310</v>
      </c>
      <c r="AU120" s="233" t="s">
        <v>79</v>
      </c>
      <c r="AV120" s="14" t="s">
        <v>79</v>
      </c>
      <c r="AW120" s="14" t="s">
        <v>32</v>
      </c>
      <c r="AX120" s="14" t="s">
        <v>77</v>
      </c>
      <c r="AY120" s="233" t="s">
        <v>299</v>
      </c>
    </row>
    <row r="121" spans="1:65" s="2" customFormat="1" ht="16.5" customHeight="1">
      <c r="A121" s="36"/>
      <c r="B121" s="37"/>
      <c r="C121" s="246" t="s">
        <v>360</v>
      </c>
      <c r="D121" s="246" t="s">
        <v>458</v>
      </c>
      <c r="E121" s="247" t="s">
        <v>1510</v>
      </c>
      <c r="F121" s="248" t="s">
        <v>1511</v>
      </c>
      <c r="G121" s="249" t="s">
        <v>304</v>
      </c>
      <c r="H121" s="250">
        <v>19.469</v>
      </c>
      <c r="I121" s="251"/>
      <c r="J121" s="252">
        <f>ROUND(I121*H121,2)</f>
        <v>0</v>
      </c>
      <c r="K121" s="248" t="s">
        <v>305</v>
      </c>
      <c r="L121" s="253"/>
      <c r="M121" s="254" t="s">
        <v>19</v>
      </c>
      <c r="N121" s="255" t="s">
        <v>41</v>
      </c>
      <c r="O121" s="66"/>
      <c r="P121" s="205">
        <f>O121*H121</f>
        <v>0</v>
      </c>
      <c r="Q121" s="205">
        <v>0.0003</v>
      </c>
      <c r="R121" s="205">
        <f>Q121*H121</f>
        <v>0.0058407</v>
      </c>
      <c r="S121" s="205">
        <v>0</v>
      </c>
      <c r="T121" s="206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7" t="s">
        <v>360</v>
      </c>
      <c r="AT121" s="207" t="s">
        <v>458</v>
      </c>
      <c r="AU121" s="207" t="s">
        <v>79</v>
      </c>
      <c r="AY121" s="19" t="s">
        <v>299</v>
      </c>
      <c r="BE121" s="208">
        <f>IF(N121="základní",J121,0)</f>
        <v>0</v>
      </c>
      <c r="BF121" s="208">
        <f>IF(N121="snížená",J121,0)</f>
        <v>0</v>
      </c>
      <c r="BG121" s="208">
        <f>IF(N121="zákl. přenesená",J121,0)</f>
        <v>0</v>
      </c>
      <c r="BH121" s="208">
        <f>IF(N121="sníž. přenesená",J121,0)</f>
        <v>0</v>
      </c>
      <c r="BI121" s="208">
        <f>IF(N121="nulová",J121,0)</f>
        <v>0</v>
      </c>
      <c r="BJ121" s="19" t="s">
        <v>77</v>
      </c>
      <c r="BK121" s="208">
        <f>ROUND(I121*H121,2)</f>
        <v>0</v>
      </c>
      <c r="BL121" s="19" t="s">
        <v>306</v>
      </c>
      <c r="BM121" s="207" t="s">
        <v>4752</v>
      </c>
    </row>
    <row r="122" spans="1:47" s="2" customFormat="1" ht="11.25">
      <c r="A122" s="36"/>
      <c r="B122" s="37"/>
      <c r="C122" s="38"/>
      <c r="D122" s="209" t="s">
        <v>308</v>
      </c>
      <c r="E122" s="38"/>
      <c r="F122" s="210" t="s">
        <v>1511</v>
      </c>
      <c r="G122" s="38"/>
      <c r="H122" s="38"/>
      <c r="I122" s="119"/>
      <c r="J122" s="38"/>
      <c r="K122" s="38"/>
      <c r="L122" s="41"/>
      <c r="M122" s="211"/>
      <c r="N122" s="212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308</v>
      </c>
      <c r="AU122" s="19" t="s">
        <v>79</v>
      </c>
    </row>
    <row r="123" spans="2:51" s="14" customFormat="1" ht="11.25">
      <c r="B123" s="223"/>
      <c r="C123" s="224"/>
      <c r="D123" s="209" t="s">
        <v>310</v>
      </c>
      <c r="E123" s="225" t="s">
        <v>19</v>
      </c>
      <c r="F123" s="226" t="s">
        <v>4753</v>
      </c>
      <c r="G123" s="224"/>
      <c r="H123" s="227">
        <v>19.469</v>
      </c>
      <c r="I123" s="228"/>
      <c r="J123" s="224"/>
      <c r="K123" s="224"/>
      <c r="L123" s="229"/>
      <c r="M123" s="230"/>
      <c r="N123" s="231"/>
      <c r="O123" s="231"/>
      <c r="P123" s="231"/>
      <c r="Q123" s="231"/>
      <c r="R123" s="231"/>
      <c r="S123" s="231"/>
      <c r="T123" s="232"/>
      <c r="AT123" s="233" t="s">
        <v>310</v>
      </c>
      <c r="AU123" s="233" t="s">
        <v>79</v>
      </c>
      <c r="AV123" s="14" t="s">
        <v>79</v>
      </c>
      <c r="AW123" s="14" t="s">
        <v>32</v>
      </c>
      <c r="AX123" s="14" t="s">
        <v>77</v>
      </c>
      <c r="AY123" s="233" t="s">
        <v>299</v>
      </c>
    </row>
    <row r="124" spans="2:63" s="12" customFormat="1" ht="22.9" customHeight="1">
      <c r="B124" s="180"/>
      <c r="C124" s="181"/>
      <c r="D124" s="182" t="s">
        <v>69</v>
      </c>
      <c r="E124" s="194" t="s">
        <v>349</v>
      </c>
      <c r="F124" s="194" t="s">
        <v>667</v>
      </c>
      <c r="G124" s="181"/>
      <c r="H124" s="181"/>
      <c r="I124" s="184"/>
      <c r="J124" s="195">
        <f>BK124</f>
        <v>0</v>
      </c>
      <c r="K124" s="181"/>
      <c r="L124" s="186"/>
      <c r="M124" s="187"/>
      <c r="N124" s="188"/>
      <c r="O124" s="188"/>
      <c r="P124" s="189">
        <f>SUM(P125:P128)</f>
        <v>0</v>
      </c>
      <c r="Q124" s="188"/>
      <c r="R124" s="189">
        <f>SUM(R125:R128)</f>
        <v>2.955733</v>
      </c>
      <c r="S124" s="188"/>
      <c r="T124" s="190">
        <f>SUM(T125:T128)</f>
        <v>0</v>
      </c>
      <c r="AR124" s="191" t="s">
        <v>77</v>
      </c>
      <c r="AT124" s="192" t="s">
        <v>69</v>
      </c>
      <c r="AU124" s="192" t="s">
        <v>77</v>
      </c>
      <c r="AY124" s="191" t="s">
        <v>299</v>
      </c>
      <c r="BK124" s="193">
        <f>SUM(BK125:BK128)</f>
        <v>0</v>
      </c>
    </row>
    <row r="125" spans="1:65" s="2" customFormat="1" ht="16.5" customHeight="1">
      <c r="A125" s="36"/>
      <c r="B125" s="37"/>
      <c r="C125" s="196" t="s">
        <v>365</v>
      </c>
      <c r="D125" s="196" t="s">
        <v>301</v>
      </c>
      <c r="E125" s="197" t="s">
        <v>4754</v>
      </c>
      <c r="F125" s="198" t="s">
        <v>4755</v>
      </c>
      <c r="G125" s="199" t="s">
        <v>304</v>
      </c>
      <c r="H125" s="200">
        <v>16.09</v>
      </c>
      <c r="I125" s="201"/>
      <c r="J125" s="202">
        <f>ROUND(I125*H125,2)</f>
        <v>0</v>
      </c>
      <c r="K125" s="198" t="s">
        <v>305</v>
      </c>
      <c r="L125" s="41"/>
      <c r="M125" s="203" t="s">
        <v>19</v>
      </c>
      <c r="N125" s="204" t="s">
        <v>41</v>
      </c>
      <c r="O125" s="66"/>
      <c r="P125" s="205">
        <f>O125*H125</f>
        <v>0</v>
      </c>
      <c r="Q125" s="205">
        <v>0.1837</v>
      </c>
      <c r="R125" s="205">
        <f>Q125*H125</f>
        <v>2.955733</v>
      </c>
      <c r="S125" s="205">
        <v>0</v>
      </c>
      <c r="T125" s="206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7" t="s">
        <v>306</v>
      </c>
      <c r="AT125" s="207" t="s">
        <v>301</v>
      </c>
      <c r="AU125" s="207" t="s">
        <v>79</v>
      </c>
      <c r="AY125" s="19" t="s">
        <v>299</v>
      </c>
      <c r="BE125" s="208">
        <f>IF(N125="základní",J125,0)</f>
        <v>0</v>
      </c>
      <c r="BF125" s="208">
        <f>IF(N125="snížená",J125,0)</f>
        <v>0</v>
      </c>
      <c r="BG125" s="208">
        <f>IF(N125="zákl. přenesená",J125,0)</f>
        <v>0</v>
      </c>
      <c r="BH125" s="208">
        <f>IF(N125="sníž. přenesená",J125,0)</f>
        <v>0</v>
      </c>
      <c r="BI125" s="208">
        <f>IF(N125="nulová",J125,0)</f>
        <v>0</v>
      </c>
      <c r="BJ125" s="19" t="s">
        <v>77</v>
      </c>
      <c r="BK125" s="208">
        <f>ROUND(I125*H125,2)</f>
        <v>0</v>
      </c>
      <c r="BL125" s="19" t="s">
        <v>306</v>
      </c>
      <c r="BM125" s="207" t="s">
        <v>4756</v>
      </c>
    </row>
    <row r="126" spans="1:47" s="2" customFormat="1" ht="11.25">
      <c r="A126" s="36"/>
      <c r="B126" s="37"/>
      <c r="C126" s="38"/>
      <c r="D126" s="209" t="s">
        <v>308</v>
      </c>
      <c r="E126" s="38"/>
      <c r="F126" s="210" t="s">
        <v>4757</v>
      </c>
      <c r="G126" s="38"/>
      <c r="H126" s="38"/>
      <c r="I126" s="119"/>
      <c r="J126" s="38"/>
      <c r="K126" s="38"/>
      <c r="L126" s="41"/>
      <c r="M126" s="211"/>
      <c r="N126" s="212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308</v>
      </c>
      <c r="AU126" s="19" t="s">
        <v>79</v>
      </c>
    </row>
    <row r="127" spans="2:51" s="13" customFormat="1" ht="11.25">
      <c r="B127" s="213"/>
      <c r="C127" s="214"/>
      <c r="D127" s="209" t="s">
        <v>310</v>
      </c>
      <c r="E127" s="215" t="s">
        <v>19</v>
      </c>
      <c r="F127" s="216" t="s">
        <v>4505</v>
      </c>
      <c r="G127" s="214"/>
      <c r="H127" s="215" t="s">
        <v>19</v>
      </c>
      <c r="I127" s="217"/>
      <c r="J127" s="214"/>
      <c r="K127" s="214"/>
      <c r="L127" s="218"/>
      <c r="M127" s="219"/>
      <c r="N127" s="220"/>
      <c r="O127" s="220"/>
      <c r="P127" s="220"/>
      <c r="Q127" s="220"/>
      <c r="R127" s="220"/>
      <c r="S127" s="220"/>
      <c r="T127" s="221"/>
      <c r="AT127" s="222" t="s">
        <v>310</v>
      </c>
      <c r="AU127" s="222" t="s">
        <v>79</v>
      </c>
      <c r="AV127" s="13" t="s">
        <v>77</v>
      </c>
      <c r="AW127" s="13" t="s">
        <v>32</v>
      </c>
      <c r="AX127" s="13" t="s">
        <v>70</v>
      </c>
      <c r="AY127" s="222" t="s">
        <v>299</v>
      </c>
    </row>
    <row r="128" spans="2:51" s="14" customFormat="1" ht="11.25">
      <c r="B128" s="223"/>
      <c r="C128" s="224"/>
      <c r="D128" s="209" t="s">
        <v>310</v>
      </c>
      <c r="E128" s="225" t="s">
        <v>131</v>
      </c>
      <c r="F128" s="226" t="s">
        <v>4731</v>
      </c>
      <c r="G128" s="224"/>
      <c r="H128" s="227">
        <v>16.09</v>
      </c>
      <c r="I128" s="228"/>
      <c r="J128" s="224"/>
      <c r="K128" s="224"/>
      <c r="L128" s="229"/>
      <c r="M128" s="230"/>
      <c r="N128" s="231"/>
      <c r="O128" s="231"/>
      <c r="P128" s="231"/>
      <c r="Q128" s="231"/>
      <c r="R128" s="231"/>
      <c r="S128" s="231"/>
      <c r="T128" s="232"/>
      <c r="AT128" s="233" t="s">
        <v>310</v>
      </c>
      <c r="AU128" s="233" t="s">
        <v>79</v>
      </c>
      <c r="AV128" s="14" t="s">
        <v>79</v>
      </c>
      <c r="AW128" s="14" t="s">
        <v>32</v>
      </c>
      <c r="AX128" s="14" t="s">
        <v>77</v>
      </c>
      <c r="AY128" s="233" t="s">
        <v>299</v>
      </c>
    </row>
    <row r="129" spans="2:63" s="12" customFormat="1" ht="22.9" customHeight="1">
      <c r="B129" s="180"/>
      <c r="C129" s="181"/>
      <c r="D129" s="182" t="s">
        <v>69</v>
      </c>
      <c r="E129" s="194" t="s">
        <v>365</v>
      </c>
      <c r="F129" s="194" t="s">
        <v>1055</v>
      </c>
      <c r="G129" s="181"/>
      <c r="H129" s="181"/>
      <c r="I129" s="184"/>
      <c r="J129" s="195">
        <f>BK129</f>
        <v>0</v>
      </c>
      <c r="K129" s="181"/>
      <c r="L129" s="186"/>
      <c r="M129" s="187"/>
      <c r="N129" s="188"/>
      <c r="O129" s="188"/>
      <c r="P129" s="189">
        <f>SUM(P130:P136)</f>
        <v>0</v>
      </c>
      <c r="Q129" s="188"/>
      <c r="R129" s="189">
        <f>SUM(R130:R136)</f>
        <v>6.625245940000001</v>
      </c>
      <c r="S129" s="188"/>
      <c r="T129" s="190">
        <f>SUM(T130:T136)</f>
        <v>0</v>
      </c>
      <c r="AR129" s="191" t="s">
        <v>77</v>
      </c>
      <c r="AT129" s="192" t="s">
        <v>69</v>
      </c>
      <c r="AU129" s="192" t="s">
        <v>77</v>
      </c>
      <c r="AY129" s="191" t="s">
        <v>299</v>
      </c>
      <c r="BK129" s="193">
        <f>SUM(BK130:BK136)</f>
        <v>0</v>
      </c>
    </row>
    <row r="130" spans="1:65" s="2" customFormat="1" ht="16.5" customHeight="1">
      <c r="A130" s="36"/>
      <c r="B130" s="37"/>
      <c r="C130" s="196" t="s">
        <v>8</v>
      </c>
      <c r="D130" s="196" t="s">
        <v>301</v>
      </c>
      <c r="E130" s="434" t="s">
        <v>4758</v>
      </c>
      <c r="F130" s="433" t="s">
        <v>4759</v>
      </c>
      <c r="G130" s="199" t="s">
        <v>553</v>
      </c>
      <c r="H130" s="200">
        <v>29.35</v>
      </c>
      <c r="I130" s="201"/>
      <c r="J130" s="202">
        <f>ROUND(I130*H130,2)</f>
        <v>0</v>
      </c>
      <c r="K130" s="198" t="s">
        <v>305</v>
      </c>
      <c r="L130" s="41"/>
      <c r="M130" s="203" t="s">
        <v>19</v>
      </c>
      <c r="N130" s="204" t="s">
        <v>41</v>
      </c>
      <c r="O130" s="66"/>
      <c r="P130" s="205">
        <f>O130*H130</f>
        <v>0</v>
      </c>
      <c r="Q130" s="205">
        <v>0.16849</v>
      </c>
      <c r="R130" s="205">
        <f>Q130*H130</f>
        <v>4.9451815</v>
      </c>
      <c r="S130" s="205">
        <v>0</v>
      </c>
      <c r="T130" s="206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7" t="s">
        <v>306</v>
      </c>
      <c r="AT130" s="207" t="s">
        <v>301</v>
      </c>
      <c r="AU130" s="207" t="s">
        <v>79</v>
      </c>
      <c r="AY130" s="19" t="s">
        <v>299</v>
      </c>
      <c r="BE130" s="208">
        <f>IF(N130="základní",J130,0)</f>
        <v>0</v>
      </c>
      <c r="BF130" s="208">
        <f>IF(N130="snížená",J130,0)</f>
        <v>0</v>
      </c>
      <c r="BG130" s="208">
        <f>IF(N130="zákl. přenesená",J130,0)</f>
        <v>0</v>
      </c>
      <c r="BH130" s="208">
        <f>IF(N130="sníž. přenesená",J130,0)</f>
        <v>0</v>
      </c>
      <c r="BI130" s="208">
        <f>IF(N130="nulová",J130,0)</f>
        <v>0</v>
      </c>
      <c r="BJ130" s="19" t="s">
        <v>77</v>
      </c>
      <c r="BK130" s="208">
        <f>ROUND(I130*H130,2)</f>
        <v>0</v>
      </c>
      <c r="BL130" s="19" t="s">
        <v>306</v>
      </c>
      <c r="BM130" s="207" t="s">
        <v>4760</v>
      </c>
    </row>
    <row r="131" spans="1:47" s="2" customFormat="1" ht="19.5">
      <c r="A131" s="36"/>
      <c r="B131" s="37"/>
      <c r="C131" s="38"/>
      <c r="D131" s="209" t="s">
        <v>308</v>
      </c>
      <c r="E131" s="38"/>
      <c r="F131" s="210" t="s">
        <v>4761</v>
      </c>
      <c r="G131" s="38"/>
      <c r="H131" s="38"/>
      <c r="I131" s="119"/>
      <c r="J131" s="38"/>
      <c r="K131" s="38"/>
      <c r="L131" s="41"/>
      <c r="M131" s="211"/>
      <c r="N131" s="212"/>
      <c r="O131" s="66"/>
      <c r="P131" s="66"/>
      <c r="Q131" s="66"/>
      <c r="R131" s="66"/>
      <c r="S131" s="66"/>
      <c r="T131" s="6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308</v>
      </c>
      <c r="AU131" s="19" t="s">
        <v>79</v>
      </c>
    </row>
    <row r="132" spans="2:51" s="13" customFormat="1" ht="11.25">
      <c r="B132" s="213"/>
      <c r="C132" s="214"/>
      <c r="D132" s="209" t="s">
        <v>310</v>
      </c>
      <c r="E132" s="215" t="s">
        <v>19</v>
      </c>
      <c r="F132" s="216" t="s">
        <v>4505</v>
      </c>
      <c r="G132" s="214"/>
      <c r="H132" s="215" t="s">
        <v>19</v>
      </c>
      <c r="I132" s="217"/>
      <c r="J132" s="214"/>
      <c r="K132" s="214"/>
      <c r="L132" s="218"/>
      <c r="M132" s="219"/>
      <c r="N132" s="220"/>
      <c r="O132" s="220"/>
      <c r="P132" s="220"/>
      <c r="Q132" s="220"/>
      <c r="R132" s="220"/>
      <c r="S132" s="220"/>
      <c r="T132" s="221"/>
      <c r="AT132" s="222" t="s">
        <v>310</v>
      </c>
      <c r="AU132" s="222" t="s">
        <v>79</v>
      </c>
      <c r="AV132" s="13" t="s">
        <v>77</v>
      </c>
      <c r="AW132" s="13" t="s">
        <v>32</v>
      </c>
      <c r="AX132" s="13" t="s">
        <v>70</v>
      </c>
      <c r="AY132" s="222" t="s">
        <v>299</v>
      </c>
    </row>
    <row r="133" spans="2:51" s="14" customFormat="1" ht="11.25">
      <c r="B133" s="223"/>
      <c r="C133" s="224"/>
      <c r="D133" s="209" t="s">
        <v>310</v>
      </c>
      <c r="E133" s="225" t="s">
        <v>19</v>
      </c>
      <c r="F133" s="226" t="s">
        <v>4762</v>
      </c>
      <c r="G133" s="224"/>
      <c r="H133" s="227">
        <v>29.35</v>
      </c>
      <c r="I133" s="228"/>
      <c r="J133" s="224"/>
      <c r="K133" s="224"/>
      <c r="L133" s="229"/>
      <c r="M133" s="230"/>
      <c r="N133" s="231"/>
      <c r="O133" s="231"/>
      <c r="P133" s="231"/>
      <c r="Q133" s="231"/>
      <c r="R133" s="231"/>
      <c r="S133" s="231"/>
      <c r="T133" s="232"/>
      <c r="AT133" s="233" t="s">
        <v>310</v>
      </c>
      <c r="AU133" s="233" t="s">
        <v>79</v>
      </c>
      <c r="AV133" s="14" t="s">
        <v>79</v>
      </c>
      <c r="AW133" s="14" t="s">
        <v>32</v>
      </c>
      <c r="AX133" s="14" t="s">
        <v>77</v>
      </c>
      <c r="AY133" s="233" t="s">
        <v>299</v>
      </c>
    </row>
    <row r="134" spans="1:65" s="2" customFormat="1" ht="16.5" customHeight="1">
      <c r="A134" s="36"/>
      <c r="B134" s="37"/>
      <c r="C134" s="246" t="s">
        <v>406</v>
      </c>
      <c r="D134" s="246" t="s">
        <v>458</v>
      </c>
      <c r="E134" s="435" t="s">
        <v>4763</v>
      </c>
      <c r="F134" s="436" t="s">
        <v>4764</v>
      </c>
      <c r="G134" s="249" t="s">
        <v>553</v>
      </c>
      <c r="H134" s="250">
        <v>29.937</v>
      </c>
      <c r="I134" s="251"/>
      <c r="J134" s="252">
        <f>ROUND(I134*H134,2)</f>
        <v>0</v>
      </c>
      <c r="K134" s="248" t="s">
        <v>305</v>
      </c>
      <c r="L134" s="253"/>
      <c r="M134" s="254" t="s">
        <v>19</v>
      </c>
      <c r="N134" s="255" t="s">
        <v>41</v>
      </c>
      <c r="O134" s="66"/>
      <c r="P134" s="205">
        <f>O134*H134</f>
        <v>0</v>
      </c>
      <c r="Q134" s="205">
        <v>0.05612</v>
      </c>
      <c r="R134" s="205">
        <f>Q134*H134</f>
        <v>1.6800644400000002</v>
      </c>
      <c r="S134" s="205">
        <v>0</v>
      </c>
      <c r="T134" s="206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7" t="s">
        <v>360</v>
      </c>
      <c r="AT134" s="207" t="s">
        <v>458</v>
      </c>
      <c r="AU134" s="207" t="s">
        <v>79</v>
      </c>
      <c r="AY134" s="19" t="s">
        <v>299</v>
      </c>
      <c r="BE134" s="208">
        <f>IF(N134="základní",J134,0)</f>
        <v>0</v>
      </c>
      <c r="BF134" s="208">
        <f>IF(N134="snížená",J134,0)</f>
        <v>0</v>
      </c>
      <c r="BG134" s="208">
        <f>IF(N134="zákl. přenesená",J134,0)</f>
        <v>0</v>
      </c>
      <c r="BH134" s="208">
        <f>IF(N134="sníž. přenesená",J134,0)</f>
        <v>0</v>
      </c>
      <c r="BI134" s="208">
        <f>IF(N134="nulová",J134,0)</f>
        <v>0</v>
      </c>
      <c r="BJ134" s="19" t="s">
        <v>77</v>
      </c>
      <c r="BK134" s="208">
        <f>ROUND(I134*H134,2)</f>
        <v>0</v>
      </c>
      <c r="BL134" s="19" t="s">
        <v>306</v>
      </c>
      <c r="BM134" s="207" t="s">
        <v>4765</v>
      </c>
    </row>
    <row r="135" spans="1:47" s="2" customFormat="1" ht="11.25">
      <c r="A135" s="36"/>
      <c r="B135" s="37"/>
      <c r="C135" s="38"/>
      <c r="D135" s="209" t="s">
        <v>308</v>
      </c>
      <c r="E135" s="38"/>
      <c r="F135" s="210" t="s">
        <v>4764</v>
      </c>
      <c r="G135" s="38"/>
      <c r="H135" s="38"/>
      <c r="I135" s="119"/>
      <c r="J135" s="38"/>
      <c r="K135" s="38"/>
      <c r="L135" s="41"/>
      <c r="M135" s="211"/>
      <c r="N135" s="212"/>
      <c r="O135" s="66"/>
      <c r="P135" s="66"/>
      <c r="Q135" s="66"/>
      <c r="R135" s="66"/>
      <c r="S135" s="66"/>
      <c r="T135" s="67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308</v>
      </c>
      <c r="AU135" s="19" t="s">
        <v>79</v>
      </c>
    </row>
    <row r="136" spans="2:51" s="14" customFormat="1" ht="11.25">
      <c r="B136" s="223"/>
      <c r="C136" s="224"/>
      <c r="D136" s="209" t="s">
        <v>310</v>
      </c>
      <c r="E136" s="224"/>
      <c r="F136" s="226" t="s">
        <v>4766</v>
      </c>
      <c r="G136" s="224"/>
      <c r="H136" s="227">
        <v>29.937</v>
      </c>
      <c r="I136" s="228"/>
      <c r="J136" s="224"/>
      <c r="K136" s="224"/>
      <c r="L136" s="229"/>
      <c r="M136" s="230"/>
      <c r="N136" s="231"/>
      <c r="O136" s="231"/>
      <c r="P136" s="231"/>
      <c r="Q136" s="231"/>
      <c r="R136" s="231"/>
      <c r="S136" s="231"/>
      <c r="T136" s="232"/>
      <c r="AT136" s="233" t="s">
        <v>310</v>
      </c>
      <c r="AU136" s="233" t="s">
        <v>79</v>
      </c>
      <c r="AV136" s="14" t="s">
        <v>79</v>
      </c>
      <c r="AW136" s="14" t="s">
        <v>4</v>
      </c>
      <c r="AX136" s="14" t="s">
        <v>77</v>
      </c>
      <c r="AY136" s="233" t="s">
        <v>299</v>
      </c>
    </row>
    <row r="137" spans="2:63" s="12" customFormat="1" ht="22.9" customHeight="1">
      <c r="B137" s="180"/>
      <c r="C137" s="181"/>
      <c r="D137" s="182" t="s">
        <v>69</v>
      </c>
      <c r="E137" s="194" t="s">
        <v>1380</v>
      </c>
      <c r="F137" s="194" t="s">
        <v>1381</v>
      </c>
      <c r="G137" s="181"/>
      <c r="H137" s="181"/>
      <c r="I137" s="184"/>
      <c r="J137" s="195">
        <f>BK137</f>
        <v>0</v>
      </c>
      <c r="K137" s="181"/>
      <c r="L137" s="186"/>
      <c r="M137" s="187"/>
      <c r="N137" s="188"/>
      <c r="O137" s="188"/>
      <c r="P137" s="189">
        <f>SUM(P138:P139)</f>
        <v>0</v>
      </c>
      <c r="Q137" s="188"/>
      <c r="R137" s="189">
        <f>SUM(R138:R139)</f>
        <v>0</v>
      </c>
      <c r="S137" s="188"/>
      <c r="T137" s="190">
        <f>SUM(T138:T139)</f>
        <v>0</v>
      </c>
      <c r="AR137" s="191" t="s">
        <v>77</v>
      </c>
      <c r="AT137" s="192" t="s">
        <v>69</v>
      </c>
      <c r="AU137" s="192" t="s">
        <v>77</v>
      </c>
      <c r="AY137" s="191" t="s">
        <v>299</v>
      </c>
      <c r="BK137" s="193">
        <f>SUM(BK138:BK139)</f>
        <v>0</v>
      </c>
    </row>
    <row r="138" spans="1:65" s="2" customFormat="1" ht="16.5" customHeight="1">
      <c r="A138" s="36"/>
      <c r="B138" s="37"/>
      <c r="C138" s="196" t="s">
        <v>385</v>
      </c>
      <c r="D138" s="196" t="s">
        <v>301</v>
      </c>
      <c r="E138" s="197" t="s">
        <v>4767</v>
      </c>
      <c r="F138" s="198" t="s">
        <v>4768</v>
      </c>
      <c r="G138" s="199" t="s">
        <v>368</v>
      </c>
      <c r="H138" s="200">
        <v>7.813</v>
      </c>
      <c r="I138" s="201"/>
      <c r="J138" s="202">
        <f>ROUND(I138*H138,2)</f>
        <v>0</v>
      </c>
      <c r="K138" s="198" t="s">
        <v>305</v>
      </c>
      <c r="L138" s="41"/>
      <c r="M138" s="203" t="s">
        <v>19</v>
      </c>
      <c r="N138" s="204" t="s">
        <v>41</v>
      </c>
      <c r="O138" s="66"/>
      <c r="P138" s="205">
        <f>O138*H138</f>
        <v>0</v>
      </c>
      <c r="Q138" s="205">
        <v>0</v>
      </c>
      <c r="R138" s="205">
        <f>Q138*H138</f>
        <v>0</v>
      </c>
      <c r="S138" s="205">
        <v>0</v>
      </c>
      <c r="T138" s="206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07" t="s">
        <v>306</v>
      </c>
      <c r="AT138" s="207" t="s">
        <v>301</v>
      </c>
      <c r="AU138" s="207" t="s">
        <v>79</v>
      </c>
      <c r="AY138" s="19" t="s">
        <v>299</v>
      </c>
      <c r="BE138" s="208">
        <f>IF(N138="základní",J138,0)</f>
        <v>0</v>
      </c>
      <c r="BF138" s="208">
        <f>IF(N138="snížená",J138,0)</f>
        <v>0</v>
      </c>
      <c r="BG138" s="208">
        <f>IF(N138="zákl. přenesená",J138,0)</f>
        <v>0</v>
      </c>
      <c r="BH138" s="208">
        <f>IF(N138="sníž. přenesená",J138,0)</f>
        <v>0</v>
      </c>
      <c r="BI138" s="208">
        <f>IF(N138="nulová",J138,0)</f>
        <v>0</v>
      </c>
      <c r="BJ138" s="19" t="s">
        <v>77</v>
      </c>
      <c r="BK138" s="208">
        <f>ROUND(I138*H138,2)</f>
        <v>0</v>
      </c>
      <c r="BL138" s="19" t="s">
        <v>306</v>
      </c>
      <c r="BM138" s="207" t="s">
        <v>4769</v>
      </c>
    </row>
    <row r="139" spans="1:47" s="2" customFormat="1" ht="19.5">
      <c r="A139" s="36"/>
      <c r="B139" s="37"/>
      <c r="C139" s="38"/>
      <c r="D139" s="209" t="s">
        <v>308</v>
      </c>
      <c r="E139" s="38"/>
      <c r="F139" s="210" t="s">
        <v>4770</v>
      </c>
      <c r="G139" s="38"/>
      <c r="H139" s="38"/>
      <c r="I139" s="119"/>
      <c r="J139" s="38"/>
      <c r="K139" s="38"/>
      <c r="L139" s="41"/>
      <c r="M139" s="211"/>
      <c r="N139" s="212"/>
      <c r="O139" s="66"/>
      <c r="P139" s="66"/>
      <c r="Q139" s="66"/>
      <c r="R139" s="66"/>
      <c r="S139" s="66"/>
      <c r="T139" s="67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308</v>
      </c>
      <c r="AU139" s="19" t="s">
        <v>79</v>
      </c>
    </row>
    <row r="140" spans="2:63" s="12" customFormat="1" ht="25.9" customHeight="1">
      <c r="B140" s="180"/>
      <c r="C140" s="181"/>
      <c r="D140" s="182" t="s">
        <v>69</v>
      </c>
      <c r="E140" s="183" t="s">
        <v>1387</v>
      </c>
      <c r="F140" s="183" t="s">
        <v>1388</v>
      </c>
      <c r="G140" s="181"/>
      <c r="H140" s="181"/>
      <c r="I140" s="184"/>
      <c r="J140" s="185">
        <f>BK140</f>
        <v>0</v>
      </c>
      <c r="K140" s="181"/>
      <c r="L140" s="186"/>
      <c r="M140" s="187"/>
      <c r="N140" s="188"/>
      <c r="O140" s="188"/>
      <c r="P140" s="189">
        <f>P141</f>
        <v>0</v>
      </c>
      <c r="Q140" s="188"/>
      <c r="R140" s="189">
        <f>R141</f>
        <v>0.00490875</v>
      </c>
      <c r="S140" s="188"/>
      <c r="T140" s="190">
        <f>T141</f>
        <v>0</v>
      </c>
      <c r="AR140" s="191" t="s">
        <v>79</v>
      </c>
      <c r="AT140" s="192" t="s">
        <v>69</v>
      </c>
      <c r="AU140" s="192" t="s">
        <v>70</v>
      </c>
      <c r="AY140" s="191" t="s">
        <v>299</v>
      </c>
      <c r="BK140" s="193">
        <f>BK141</f>
        <v>0</v>
      </c>
    </row>
    <row r="141" spans="2:63" s="12" customFormat="1" ht="22.9" customHeight="1">
      <c r="B141" s="180"/>
      <c r="C141" s="181"/>
      <c r="D141" s="182" t="s">
        <v>69</v>
      </c>
      <c r="E141" s="194" t="s">
        <v>1389</v>
      </c>
      <c r="F141" s="194" t="s">
        <v>1390</v>
      </c>
      <c r="G141" s="181"/>
      <c r="H141" s="181"/>
      <c r="I141" s="184"/>
      <c r="J141" s="195">
        <f>BK141</f>
        <v>0</v>
      </c>
      <c r="K141" s="181"/>
      <c r="L141" s="186"/>
      <c r="M141" s="187"/>
      <c r="N141" s="188"/>
      <c r="O141" s="188"/>
      <c r="P141" s="189">
        <f>SUM(P142:P147)</f>
        <v>0</v>
      </c>
      <c r="Q141" s="188"/>
      <c r="R141" s="189">
        <f>SUM(R142:R147)</f>
        <v>0.00490875</v>
      </c>
      <c r="S141" s="188"/>
      <c r="T141" s="190">
        <f>SUM(T142:T147)</f>
        <v>0</v>
      </c>
      <c r="AR141" s="191" t="s">
        <v>79</v>
      </c>
      <c r="AT141" s="192" t="s">
        <v>69</v>
      </c>
      <c r="AU141" s="192" t="s">
        <v>77</v>
      </c>
      <c r="AY141" s="191" t="s">
        <v>299</v>
      </c>
      <c r="BK141" s="193">
        <f>SUM(BK142:BK147)</f>
        <v>0</v>
      </c>
    </row>
    <row r="142" spans="1:65" s="2" customFormat="1" ht="16.5" customHeight="1">
      <c r="A142" s="36"/>
      <c r="B142" s="37"/>
      <c r="C142" s="196" t="s">
        <v>391</v>
      </c>
      <c r="D142" s="196" t="s">
        <v>301</v>
      </c>
      <c r="E142" s="197" t="s">
        <v>1458</v>
      </c>
      <c r="F142" s="198" t="s">
        <v>1459</v>
      </c>
      <c r="G142" s="199" t="s">
        <v>304</v>
      </c>
      <c r="H142" s="200">
        <v>14.025</v>
      </c>
      <c r="I142" s="201"/>
      <c r="J142" s="202">
        <f>ROUND(I142*H142,2)</f>
        <v>0</v>
      </c>
      <c r="K142" s="198" t="s">
        <v>305</v>
      </c>
      <c r="L142" s="41"/>
      <c r="M142" s="203" t="s">
        <v>19</v>
      </c>
      <c r="N142" s="204" t="s">
        <v>41</v>
      </c>
      <c r="O142" s="66"/>
      <c r="P142" s="205">
        <f>O142*H142</f>
        <v>0</v>
      </c>
      <c r="Q142" s="205">
        <v>0.00035</v>
      </c>
      <c r="R142" s="205">
        <f>Q142*H142</f>
        <v>0.00490875</v>
      </c>
      <c r="S142" s="205">
        <v>0</v>
      </c>
      <c r="T142" s="206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7" t="s">
        <v>406</v>
      </c>
      <c r="AT142" s="207" t="s">
        <v>301</v>
      </c>
      <c r="AU142" s="207" t="s">
        <v>79</v>
      </c>
      <c r="AY142" s="19" t="s">
        <v>299</v>
      </c>
      <c r="BE142" s="208">
        <f>IF(N142="základní",J142,0)</f>
        <v>0</v>
      </c>
      <c r="BF142" s="208">
        <f>IF(N142="snížená",J142,0)</f>
        <v>0</v>
      </c>
      <c r="BG142" s="208">
        <f>IF(N142="zákl. přenesená",J142,0)</f>
        <v>0</v>
      </c>
      <c r="BH142" s="208">
        <f>IF(N142="sníž. přenesená",J142,0)</f>
        <v>0</v>
      </c>
      <c r="BI142" s="208">
        <f>IF(N142="nulová",J142,0)</f>
        <v>0</v>
      </c>
      <c r="BJ142" s="19" t="s">
        <v>77</v>
      </c>
      <c r="BK142" s="208">
        <f>ROUND(I142*H142,2)</f>
        <v>0</v>
      </c>
      <c r="BL142" s="19" t="s">
        <v>406</v>
      </c>
      <c r="BM142" s="207" t="s">
        <v>4771</v>
      </c>
    </row>
    <row r="143" spans="1:47" s="2" customFormat="1" ht="19.5">
      <c r="A143" s="36"/>
      <c r="B143" s="37"/>
      <c r="C143" s="38"/>
      <c r="D143" s="209" t="s">
        <v>308</v>
      </c>
      <c r="E143" s="38"/>
      <c r="F143" s="210" t="s">
        <v>1461</v>
      </c>
      <c r="G143" s="38"/>
      <c r="H143" s="38"/>
      <c r="I143" s="119"/>
      <c r="J143" s="38"/>
      <c r="K143" s="38"/>
      <c r="L143" s="41"/>
      <c r="M143" s="211"/>
      <c r="N143" s="212"/>
      <c r="O143" s="66"/>
      <c r="P143" s="66"/>
      <c r="Q143" s="66"/>
      <c r="R143" s="66"/>
      <c r="S143" s="66"/>
      <c r="T143" s="67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9" t="s">
        <v>308</v>
      </c>
      <c r="AU143" s="19" t="s">
        <v>79</v>
      </c>
    </row>
    <row r="144" spans="2:51" s="13" customFormat="1" ht="11.25">
      <c r="B144" s="213"/>
      <c r="C144" s="214"/>
      <c r="D144" s="209" t="s">
        <v>310</v>
      </c>
      <c r="E144" s="215" t="s">
        <v>19</v>
      </c>
      <c r="F144" s="216" t="s">
        <v>4505</v>
      </c>
      <c r="G144" s="214"/>
      <c r="H144" s="215" t="s">
        <v>19</v>
      </c>
      <c r="I144" s="217"/>
      <c r="J144" s="214"/>
      <c r="K144" s="214"/>
      <c r="L144" s="218"/>
      <c r="M144" s="219"/>
      <c r="N144" s="220"/>
      <c r="O144" s="220"/>
      <c r="P144" s="220"/>
      <c r="Q144" s="220"/>
      <c r="R144" s="220"/>
      <c r="S144" s="220"/>
      <c r="T144" s="221"/>
      <c r="AT144" s="222" t="s">
        <v>310</v>
      </c>
      <c r="AU144" s="222" t="s">
        <v>79</v>
      </c>
      <c r="AV144" s="13" t="s">
        <v>77</v>
      </c>
      <c r="AW144" s="13" t="s">
        <v>32</v>
      </c>
      <c r="AX144" s="13" t="s">
        <v>70</v>
      </c>
      <c r="AY144" s="222" t="s">
        <v>299</v>
      </c>
    </row>
    <row r="145" spans="2:51" s="14" customFormat="1" ht="11.25">
      <c r="B145" s="223"/>
      <c r="C145" s="224"/>
      <c r="D145" s="209" t="s">
        <v>310</v>
      </c>
      <c r="E145" s="225" t="s">
        <v>19</v>
      </c>
      <c r="F145" s="226" t="s">
        <v>4772</v>
      </c>
      <c r="G145" s="224"/>
      <c r="H145" s="227">
        <v>14.025</v>
      </c>
      <c r="I145" s="228"/>
      <c r="J145" s="224"/>
      <c r="K145" s="224"/>
      <c r="L145" s="229"/>
      <c r="M145" s="230"/>
      <c r="N145" s="231"/>
      <c r="O145" s="231"/>
      <c r="P145" s="231"/>
      <c r="Q145" s="231"/>
      <c r="R145" s="231"/>
      <c r="S145" s="231"/>
      <c r="T145" s="232"/>
      <c r="AT145" s="233" t="s">
        <v>310</v>
      </c>
      <c r="AU145" s="233" t="s">
        <v>79</v>
      </c>
      <c r="AV145" s="14" t="s">
        <v>79</v>
      </c>
      <c r="AW145" s="14" t="s">
        <v>32</v>
      </c>
      <c r="AX145" s="14" t="s">
        <v>77</v>
      </c>
      <c r="AY145" s="233" t="s">
        <v>299</v>
      </c>
    </row>
    <row r="146" spans="1:65" s="2" customFormat="1" ht="16.5" customHeight="1">
      <c r="A146" s="36"/>
      <c r="B146" s="37"/>
      <c r="C146" s="196" t="s">
        <v>396</v>
      </c>
      <c r="D146" s="196" t="s">
        <v>301</v>
      </c>
      <c r="E146" s="197" t="s">
        <v>4616</v>
      </c>
      <c r="F146" s="198" t="s">
        <v>4617</v>
      </c>
      <c r="G146" s="199" t="s">
        <v>1478</v>
      </c>
      <c r="H146" s="267"/>
      <c r="I146" s="201"/>
      <c r="J146" s="202">
        <f>ROUND(I146*H146,2)</f>
        <v>0</v>
      </c>
      <c r="K146" s="198" t="s">
        <v>305</v>
      </c>
      <c r="L146" s="41"/>
      <c r="M146" s="203" t="s">
        <v>19</v>
      </c>
      <c r="N146" s="204" t="s">
        <v>41</v>
      </c>
      <c r="O146" s="66"/>
      <c r="P146" s="205">
        <f>O146*H146</f>
        <v>0</v>
      </c>
      <c r="Q146" s="205">
        <v>0</v>
      </c>
      <c r="R146" s="205">
        <f>Q146*H146</f>
        <v>0</v>
      </c>
      <c r="S146" s="205">
        <v>0</v>
      </c>
      <c r="T146" s="206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7" t="s">
        <v>406</v>
      </c>
      <c r="AT146" s="207" t="s">
        <v>301</v>
      </c>
      <c r="AU146" s="207" t="s">
        <v>79</v>
      </c>
      <c r="AY146" s="19" t="s">
        <v>299</v>
      </c>
      <c r="BE146" s="208">
        <f>IF(N146="základní",J146,0)</f>
        <v>0</v>
      </c>
      <c r="BF146" s="208">
        <f>IF(N146="snížená",J146,0)</f>
        <v>0</v>
      </c>
      <c r="BG146" s="208">
        <f>IF(N146="zákl. přenesená",J146,0)</f>
        <v>0</v>
      </c>
      <c r="BH146" s="208">
        <f>IF(N146="sníž. přenesená",J146,0)</f>
        <v>0</v>
      </c>
      <c r="BI146" s="208">
        <f>IF(N146="nulová",J146,0)</f>
        <v>0</v>
      </c>
      <c r="BJ146" s="19" t="s">
        <v>77</v>
      </c>
      <c r="BK146" s="208">
        <f>ROUND(I146*H146,2)</f>
        <v>0</v>
      </c>
      <c r="BL146" s="19" t="s">
        <v>406</v>
      </c>
      <c r="BM146" s="207" t="s">
        <v>4773</v>
      </c>
    </row>
    <row r="147" spans="1:47" s="2" customFormat="1" ht="19.5">
      <c r="A147" s="36"/>
      <c r="B147" s="37"/>
      <c r="C147" s="38"/>
      <c r="D147" s="209" t="s">
        <v>308</v>
      </c>
      <c r="E147" s="38"/>
      <c r="F147" s="210" t="s">
        <v>4619</v>
      </c>
      <c r="G147" s="38"/>
      <c r="H147" s="38"/>
      <c r="I147" s="119"/>
      <c r="J147" s="38"/>
      <c r="K147" s="38"/>
      <c r="L147" s="41"/>
      <c r="M147" s="268"/>
      <c r="N147" s="269"/>
      <c r="O147" s="270"/>
      <c r="P147" s="270"/>
      <c r="Q147" s="270"/>
      <c r="R147" s="270"/>
      <c r="S147" s="270"/>
      <c r="T147" s="271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308</v>
      </c>
      <c r="AU147" s="19" t="s">
        <v>79</v>
      </c>
    </row>
    <row r="148" spans="1:31" s="2" customFormat="1" ht="6.95" customHeight="1">
      <c r="A148" s="36"/>
      <c r="B148" s="49"/>
      <c r="C148" s="50"/>
      <c r="D148" s="50"/>
      <c r="E148" s="50"/>
      <c r="F148" s="50"/>
      <c r="G148" s="50"/>
      <c r="H148" s="50"/>
      <c r="I148" s="146"/>
      <c r="J148" s="50"/>
      <c r="K148" s="50"/>
      <c r="L148" s="41"/>
      <c r="M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</row>
  </sheetData>
  <sheetProtection algorithmName="SHA-512" hashValue="QcwoypIjSmQYhzGs6s8PbL5pS1L/F5kS6hv7DidntlEh6vapBPiZyzOzUPNuvOrsMCR3wbdwNVhiGpNCOiWuhA==" saltValue="tnpijp9WDELglPZyuoH1Sw==" spinCount="100000" sheet="1" objects="1" scenarios="1" formatColumns="0" formatRows="0" autoFilter="0"/>
  <autoFilter ref="C92:K147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10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AT2" s="19" t="s">
        <v>136</v>
      </c>
      <c r="AZ2" s="111" t="s">
        <v>4732</v>
      </c>
      <c r="BA2" s="111" t="s">
        <v>19</v>
      </c>
      <c r="BB2" s="111" t="s">
        <v>19</v>
      </c>
      <c r="BC2" s="111" t="s">
        <v>4774</v>
      </c>
      <c r="BD2" s="111" t="s">
        <v>79</v>
      </c>
    </row>
    <row r="3" spans="2:56" s="1" customFormat="1" ht="6.95" customHeight="1">
      <c r="B3" s="112"/>
      <c r="C3" s="113"/>
      <c r="D3" s="113"/>
      <c r="E3" s="113"/>
      <c r="F3" s="113"/>
      <c r="G3" s="113"/>
      <c r="H3" s="113"/>
      <c r="I3" s="114"/>
      <c r="J3" s="113"/>
      <c r="K3" s="113"/>
      <c r="L3" s="22"/>
      <c r="AT3" s="19" t="s">
        <v>79</v>
      </c>
      <c r="AZ3" s="111" t="s">
        <v>156</v>
      </c>
      <c r="BA3" s="111" t="s">
        <v>4514</v>
      </c>
      <c r="BB3" s="111" t="s">
        <v>19</v>
      </c>
      <c r="BC3" s="111" t="s">
        <v>4774</v>
      </c>
      <c r="BD3" s="111" t="s">
        <v>79</v>
      </c>
    </row>
    <row r="4" spans="2:56" s="1" customFormat="1" ht="24.95" customHeight="1">
      <c r="B4" s="22"/>
      <c r="D4" s="115" t="s">
        <v>145</v>
      </c>
      <c r="I4" s="110"/>
      <c r="L4" s="22"/>
      <c r="M4" s="116" t="s">
        <v>10</v>
      </c>
      <c r="AT4" s="19" t="s">
        <v>4</v>
      </c>
      <c r="AZ4" s="111" t="s">
        <v>134</v>
      </c>
      <c r="BA4" s="111" t="s">
        <v>19</v>
      </c>
      <c r="BB4" s="111" t="s">
        <v>19</v>
      </c>
      <c r="BC4" s="111" t="s">
        <v>4775</v>
      </c>
      <c r="BD4" s="111" t="s">
        <v>79</v>
      </c>
    </row>
    <row r="5" spans="2:12" s="1" customFormat="1" ht="6.95" customHeight="1">
      <c r="B5" s="22"/>
      <c r="I5" s="110"/>
      <c r="L5" s="22"/>
    </row>
    <row r="6" spans="2:12" s="1" customFormat="1" ht="12" customHeight="1">
      <c r="B6" s="22"/>
      <c r="D6" s="117" t="s">
        <v>16</v>
      </c>
      <c r="I6" s="110"/>
      <c r="L6" s="22"/>
    </row>
    <row r="7" spans="2:12" s="1" customFormat="1" ht="16.5" customHeight="1">
      <c r="B7" s="22"/>
      <c r="E7" s="412" t="str">
        <f>'Rekapitulace stavby'!K6</f>
        <v>Transformace ÚSP pro mládež Kvasiny - Kostelec 3</v>
      </c>
      <c r="F7" s="413"/>
      <c r="G7" s="413"/>
      <c r="H7" s="413"/>
      <c r="I7" s="110"/>
      <c r="L7" s="22"/>
    </row>
    <row r="8" spans="2:12" s="1" customFormat="1" ht="12" customHeight="1">
      <c r="B8" s="22"/>
      <c r="D8" s="117" t="s">
        <v>153</v>
      </c>
      <c r="I8" s="110"/>
      <c r="L8" s="22"/>
    </row>
    <row r="9" spans="1:31" s="2" customFormat="1" ht="16.5" customHeight="1">
      <c r="A9" s="36"/>
      <c r="B9" s="41"/>
      <c r="C9" s="36"/>
      <c r="D9" s="36"/>
      <c r="E9" s="412" t="s">
        <v>4465</v>
      </c>
      <c r="F9" s="415"/>
      <c r="G9" s="415"/>
      <c r="H9" s="415"/>
      <c r="I9" s="119"/>
      <c r="J9" s="36"/>
      <c r="K9" s="36"/>
      <c r="L9" s="120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7" t="s">
        <v>158</v>
      </c>
      <c r="E10" s="36"/>
      <c r="F10" s="36"/>
      <c r="G10" s="36"/>
      <c r="H10" s="36"/>
      <c r="I10" s="119"/>
      <c r="J10" s="36"/>
      <c r="K10" s="36"/>
      <c r="L10" s="120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416" t="s">
        <v>4776</v>
      </c>
      <c r="F11" s="415"/>
      <c r="G11" s="415"/>
      <c r="H11" s="415"/>
      <c r="I11" s="119"/>
      <c r="J11" s="36"/>
      <c r="K11" s="36"/>
      <c r="L11" s="120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119"/>
      <c r="J12" s="36"/>
      <c r="K12" s="36"/>
      <c r="L12" s="120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7" t="s">
        <v>18</v>
      </c>
      <c r="E13" s="36"/>
      <c r="F13" s="104" t="s">
        <v>19</v>
      </c>
      <c r="G13" s="36"/>
      <c r="H13" s="36"/>
      <c r="I13" s="121" t="s">
        <v>20</v>
      </c>
      <c r="J13" s="104" t="s">
        <v>19</v>
      </c>
      <c r="K13" s="36"/>
      <c r="L13" s="120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7" t="s">
        <v>21</v>
      </c>
      <c r="E14" s="36"/>
      <c r="F14" s="104" t="s">
        <v>22</v>
      </c>
      <c r="G14" s="36"/>
      <c r="H14" s="36"/>
      <c r="I14" s="121" t="s">
        <v>23</v>
      </c>
      <c r="J14" s="122" t="str">
        <f>'Rekapitulace stavby'!AN8</f>
        <v>17. 3. 2018</v>
      </c>
      <c r="K14" s="36"/>
      <c r="L14" s="120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119"/>
      <c r="J15" s="36"/>
      <c r="K15" s="36"/>
      <c r="L15" s="120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7" t="s">
        <v>25</v>
      </c>
      <c r="E16" s="36"/>
      <c r="F16" s="36"/>
      <c r="G16" s="36"/>
      <c r="H16" s="36"/>
      <c r="I16" s="121" t="s">
        <v>26</v>
      </c>
      <c r="J16" s="104" t="s">
        <v>19</v>
      </c>
      <c r="K16" s="36"/>
      <c r="L16" s="12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4" t="s">
        <v>27</v>
      </c>
      <c r="F17" s="36"/>
      <c r="G17" s="36"/>
      <c r="H17" s="36"/>
      <c r="I17" s="121" t="s">
        <v>28</v>
      </c>
      <c r="J17" s="104" t="s">
        <v>19</v>
      </c>
      <c r="K17" s="36"/>
      <c r="L17" s="120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119"/>
      <c r="J18" s="36"/>
      <c r="K18" s="36"/>
      <c r="L18" s="120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7" t="s">
        <v>29</v>
      </c>
      <c r="E19" s="36"/>
      <c r="F19" s="36"/>
      <c r="G19" s="36"/>
      <c r="H19" s="36"/>
      <c r="I19" s="121" t="s">
        <v>26</v>
      </c>
      <c r="J19" s="32" t="str">
        <f>'Rekapitulace stavby'!AN13</f>
        <v>Vyplň údaj</v>
      </c>
      <c r="K19" s="36"/>
      <c r="L19" s="120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417" t="str">
        <f>'Rekapitulace stavby'!E14</f>
        <v>Vyplň údaj</v>
      </c>
      <c r="F20" s="418"/>
      <c r="G20" s="418"/>
      <c r="H20" s="418"/>
      <c r="I20" s="121" t="s">
        <v>28</v>
      </c>
      <c r="J20" s="32" t="str">
        <f>'Rekapitulace stavby'!AN14</f>
        <v>Vyplň údaj</v>
      </c>
      <c r="K20" s="36"/>
      <c r="L20" s="120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119"/>
      <c r="J21" s="36"/>
      <c r="K21" s="36"/>
      <c r="L21" s="120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7" t="s">
        <v>31</v>
      </c>
      <c r="E22" s="36"/>
      <c r="F22" s="36"/>
      <c r="G22" s="36"/>
      <c r="H22" s="36"/>
      <c r="I22" s="121" t="s">
        <v>26</v>
      </c>
      <c r="J22" s="104" t="s">
        <v>19</v>
      </c>
      <c r="K22" s="36"/>
      <c r="L22" s="120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4" t="s">
        <v>27</v>
      </c>
      <c r="F23" s="36"/>
      <c r="G23" s="36"/>
      <c r="H23" s="36"/>
      <c r="I23" s="121" t="s">
        <v>28</v>
      </c>
      <c r="J23" s="104" t="s">
        <v>19</v>
      </c>
      <c r="K23" s="36"/>
      <c r="L23" s="120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119"/>
      <c r="J24" s="36"/>
      <c r="K24" s="36"/>
      <c r="L24" s="120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7" t="s">
        <v>33</v>
      </c>
      <c r="E25" s="36"/>
      <c r="F25" s="36"/>
      <c r="G25" s="36"/>
      <c r="H25" s="36"/>
      <c r="I25" s="121" t="s">
        <v>26</v>
      </c>
      <c r="J25" s="104" t="str">
        <f>IF('Rekapitulace stavby'!AN19="","",'Rekapitulace stavby'!AN19)</f>
        <v/>
      </c>
      <c r="K25" s="36"/>
      <c r="L25" s="120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4" t="str">
        <f>IF('Rekapitulace stavby'!E20="","",'Rekapitulace stavby'!E20)</f>
        <v xml:space="preserve"> </v>
      </c>
      <c r="F26" s="36"/>
      <c r="G26" s="36"/>
      <c r="H26" s="36"/>
      <c r="I26" s="121" t="s">
        <v>28</v>
      </c>
      <c r="J26" s="104" t="str">
        <f>IF('Rekapitulace stavby'!AN20="","",'Rekapitulace stavby'!AN20)</f>
        <v/>
      </c>
      <c r="K26" s="36"/>
      <c r="L26" s="120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119"/>
      <c r="J27" s="36"/>
      <c r="K27" s="36"/>
      <c r="L27" s="120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7" t="s">
        <v>34</v>
      </c>
      <c r="E28" s="36"/>
      <c r="F28" s="36"/>
      <c r="G28" s="36"/>
      <c r="H28" s="36"/>
      <c r="I28" s="119"/>
      <c r="J28" s="36"/>
      <c r="K28" s="36"/>
      <c r="L28" s="120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23"/>
      <c r="B29" s="124"/>
      <c r="C29" s="123"/>
      <c r="D29" s="123"/>
      <c r="E29" s="419" t="s">
        <v>19</v>
      </c>
      <c r="F29" s="419"/>
      <c r="G29" s="419"/>
      <c r="H29" s="419"/>
      <c r="I29" s="125"/>
      <c r="J29" s="123"/>
      <c r="K29" s="123"/>
      <c r="L29" s="126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119"/>
      <c r="J30" s="36"/>
      <c r="K30" s="36"/>
      <c r="L30" s="120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8"/>
      <c r="E31" s="128"/>
      <c r="F31" s="128"/>
      <c r="G31" s="128"/>
      <c r="H31" s="128"/>
      <c r="I31" s="129"/>
      <c r="J31" s="128"/>
      <c r="K31" s="128"/>
      <c r="L31" s="120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30" t="s">
        <v>36</v>
      </c>
      <c r="E32" s="36"/>
      <c r="F32" s="36"/>
      <c r="G32" s="36"/>
      <c r="H32" s="36"/>
      <c r="I32" s="119"/>
      <c r="J32" s="131">
        <f>ROUND(J93,2)</f>
        <v>0</v>
      </c>
      <c r="K32" s="36"/>
      <c r="L32" s="120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8"/>
      <c r="E33" s="128"/>
      <c r="F33" s="128"/>
      <c r="G33" s="128"/>
      <c r="H33" s="128"/>
      <c r="I33" s="129"/>
      <c r="J33" s="128"/>
      <c r="K33" s="128"/>
      <c r="L33" s="120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32" t="s">
        <v>38</v>
      </c>
      <c r="G34" s="36"/>
      <c r="H34" s="36"/>
      <c r="I34" s="133" t="s">
        <v>37</v>
      </c>
      <c r="J34" s="132" t="s">
        <v>39</v>
      </c>
      <c r="K34" s="36"/>
      <c r="L34" s="120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18" t="s">
        <v>40</v>
      </c>
      <c r="E35" s="117" t="s">
        <v>41</v>
      </c>
      <c r="F35" s="134">
        <f>ROUND((SUM(BE93:BE172)),2)</f>
        <v>0</v>
      </c>
      <c r="G35" s="36"/>
      <c r="H35" s="36"/>
      <c r="I35" s="135">
        <v>0.21</v>
      </c>
      <c r="J35" s="134">
        <f>ROUND(((SUM(BE93:BE172))*I35),2)</f>
        <v>0</v>
      </c>
      <c r="K35" s="36"/>
      <c r="L35" s="120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7" t="s">
        <v>42</v>
      </c>
      <c r="F36" s="134">
        <f>ROUND((SUM(BF93:BF172)),2)</f>
        <v>0</v>
      </c>
      <c r="G36" s="36"/>
      <c r="H36" s="36"/>
      <c r="I36" s="135">
        <v>0.15</v>
      </c>
      <c r="J36" s="134">
        <f>ROUND(((SUM(BF93:BF172))*I36),2)</f>
        <v>0</v>
      </c>
      <c r="K36" s="36"/>
      <c r="L36" s="12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7" t="s">
        <v>43</v>
      </c>
      <c r="F37" s="134">
        <f>ROUND((SUM(BG93:BG172)),2)</f>
        <v>0</v>
      </c>
      <c r="G37" s="36"/>
      <c r="H37" s="36"/>
      <c r="I37" s="135">
        <v>0.21</v>
      </c>
      <c r="J37" s="134">
        <f>0</f>
        <v>0</v>
      </c>
      <c r="K37" s="36"/>
      <c r="L37" s="120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7" t="s">
        <v>44</v>
      </c>
      <c r="F38" s="134">
        <f>ROUND((SUM(BH93:BH172)),2)</f>
        <v>0</v>
      </c>
      <c r="G38" s="36"/>
      <c r="H38" s="36"/>
      <c r="I38" s="135">
        <v>0.15</v>
      </c>
      <c r="J38" s="134">
        <f>0</f>
        <v>0</v>
      </c>
      <c r="K38" s="36"/>
      <c r="L38" s="12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7" t="s">
        <v>45</v>
      </c>
      <c r="F39" s="134">
        <f>ROUND((SUM(BI93:BI172)),2)</f>
        <v>0</v>
      </c>
      <c r="G39" s="36"/>
      <c r="H39" s="36"/>
      <c r="I39" s="135">
        <v>0</v>
      </c>
      <c r="J39" s="134">
        <f>0</f>
        <v>0</v>
      </c>
      <c r="K39" s="36"/>
      <c r="L39" s="120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119"/>
      <c r="J40" s="36"/>
      <c r="K40" s="36"/>
      <c r="L40" s="120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36"/>
      <c r="D41" s="137" t="s">
        <v>46</v>
      </c>
      <c r="E41" s="138"/>
      <c r="F41" s="138"/>
      <c r="G41" s="139" t="s">
        <v>47</v>
      </c>
      <c r="H41" s="140" t="s">
        <v>48</v>
      </c>
      <c r="I41" s="141"/>
      <c r="J41" s="142">
        <f>SUM(J32:J39)</f>
        <v>0</v>
      </c>
      <c r="K41" s="143"/>
      <c r="L41" s="120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44"/>
      <c r="C42" s="145"/>
      <c r="D42" s="145"/>
      <c r="E42" s="145"/>
      <c r="F42" s="145"/>
      <c r="G42" s="145"/>
      <c r="H42" s="145"/>
      <c r="I42" s="146"/>
      <c r="J42" s="145"/>
      <c r="K42" s="145"/>
      <c r="L42" s="120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47"/>
      <c r="C46" s="148"/>
      <c r="D46" s="148"/>
      <c r="E46" s="148"/>
      <c r="F46" s="148"/>
      <c r="G46" s="148"/>
      <c r="H46" s="148"/>
      <c r="I46" s="149"/>
      <c r="J46" s="148"/>
      <c r="K46" s="148"/>
      <c r="L46" s="120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236</v>
      </c>
      <c r="D47" s="38"/>
      <c r="E47" s="38"/>
      <c r="F47" s="38"/>
      <c r="G47" s="38"/>
      <c r="H47" s="38"/>
      <c r="I47" s="119"/>
      <c r="J47" s="38"/>
      <c r="K47" s="38"/>
      <c r="L47" s="120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119"/>
      <c r="J48" s="38"/>
      <c r="K48" s="38"/>
      <c r="L48" s="120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119"/>
      <c r="J49" s="38"/>
      <c r="K49" s="38"/>
      <c r="L49" s="120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420" t="str">
        <f>E7</f>
        <v>Transformace ÚSP pro mládež Kvasiny - Kostelec 3</v>
      </c>
      <c r="F50" s="421"/>
      <c r="G50" s="421"/>
      <c r="H50" s="421"/>
      <c r="I50" s="119"/>
      <c r="J50" s="38"/>
      <c r="K50" s="38"/>
      <c r="L50" s="120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153</v>
      </c>
      <c r="D51" s="24"/>
      <c r="E51" s="24"/>
      <c r="F51" s="24"/>
      <c r="G51" s="24"/>
      <c r="H51" s="24"/>
      <c r="I51" s="110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420" t="s">
        <v>4465</v>
      </c>
      <c r="F52" s="423"/>
      <c r="G52" s="423"/>
      <c r="H52" s="423"/>
      <c r="I52" s="119"/>
      <c r="J52" s="38"/>
      <c r="K52" s="38"/>
      <c r="L52" s="120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158</v>
      </c>
      <c r="D53" s="38"/>
      <c r="E53" s="38"/>
      <c r="F53" s="38"/>
      <c r="G53" s="38"/>
      <c r="H53" s="38"/>
      <c r="I53" s="119"/>
      <c r="J53" s="38"/>
      <c r="K53" s="38"/>
      <c r="L53" s="120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72" t="str">
        <f>E11</f>
        <v>IO04 - Přeložení plochy pochozí</v>
      </c>
      <c r="F54" s="423"/>
      <c r="G54" s="423"/>
      <c r="H54" s="423"/>
      <c r="I54" s="119"/>
      <c r="J54" s="38"/>
      <c r="K54" s="38"/>
      <c r="L54" s="120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119"/>
      <c r="J55" s="38"/>
      <c r="K55" s="38"/>
      <c r="L55" s="120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>Kostelec nad Orlicí</v>
      </c>
      <c r="G56" s="38"/>
      <c r="H56" s="38"/>
      <c r="I56" s="121" t="s">
        <v>23</v>
      </c>
      <c r="J56" s="61" t="str">
        <f>IF(J14="","",J14)</f>
        <v>17. 3. 2018</v>
      </c>
      <c r="K56" s="38"/>
      <c r="L56" s="120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119"/>
      <c r="J57" s="38"/>
      <c r="K57" s="38"/>
      <c r="L57" s="120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25</v>
      </c>
      <c r="D58" s="38"/>
      <c r="E58" s="38"/>
      <c r="F58" s="29" t="str">
        <f>E17</f>
        <v xml:space="preserve"> </v>
      </c>
      <c r="G58" s="38"/>
      <c r="H58" s="38"/>
      <c r="I58" s="121" t="s">
        <v>31</v>
      </c>
      <c r="J58" s="34" t="str">
        <f>E23</f>
        <v xml:space="preserve"> </v>
      </c>
      <c r="K58" s="38"/>
      <c r="L58" s="120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29</v>
      </c>
      <c r="D59" s="38"/>
      <c r="E59" s="38"/>
      <c r="F59" s="29" t="str">
        <f>IF(E20="","",E20)</f>
        <v>Vyplň údaj</v>
      </c>
      <c r="G59" s="38"/>
      <c r="H59" s="38"/>
      <c r="I59" s="121" t="s">
        <v>33</v>
      </c>
      <c r="J59" s="34" t="str">
        <f>E26</f>
        <v xml:space="preserve"> </v>
      </c>
      <c r="K59" s="38"/>
      <c r="L59" s="120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119"/>
      <c r="J60" s="38"/>
      <c r="K60" s="38"/>
      <c r="L60" s="120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50" t="s">
        <v>252</v>
      </c>
      <c r="D61" s="151"/>
      <c r="E61" s="151"/>
      <c r="F61" s="151"/>
      <c r="G61" s="151"/>
      <c r="H61" s="151"/>
      <c r="I61" s="152"/>
      <c r="J61" s="153" t="s">
        <v>253</v>
      </c>
      <c r="K61" s="151"/>
      <c r="L61" s="120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119"/>
      <c r="J62" s="38"/>
      <c r="K62" s="38"/>
      <c r="L62" s="120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54" t="s">
        <v>68</v>
      </c>
      <c r="D63" s="38"/>
      <c r="E63" s="38"/>
      <c r="F63" s="38"/>
      <c r="G63" s="38"/>
      <c r="H63" s="38"/>
      <c r="I63" s="119"/>
      <c r="J63" s="79">
        <f>J93</f>
        <v>0</v>
      </c>
      <c r="K63" s="38"/>
      <c r="L63" s="120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254</v>
      </c>
    </row>
    <row r="64" spans="2:12" s="9" customFormat="1" ht="24.95" customHeight="1">
      <c r="B64" s="155"/>
      <c r="C64" s="156"/>
      <c r="D64" s="157" t="s">
        <v>255</v>
      </c>
      <c r="E64" s="158"/>
      <c r="F64" s="158"/>
      <c r="G64" s="158"/>
      <c r="H64" s="158"/>
      <c r="I64" s="159"/>
      <c r="J64" s="160">
        <f>J94</f>
        <v>0</v>
      </c>
      <c r="K64" s="156"/>
      <c r="L64" s="161"/>
    </row>
    <row r="65" spans="2:12" s="10" customFormat="1" ht="19.9" customHeight="1">
      <c r="B65" s="162"/>
      <c r="C65" s="98"/>
      <c r="D65" s="163" t="s">
        <v>256</v>
      </c>
      <c r="E65" s="164"/>
      <c r="F65" s="164"/>
      <c r="G65" s="164"/>
      <c r="H65" s="164"/>
      <c r="I65" s="165"/>
      <c r="J65" s="166">
        <f>J95</f>
        <v>0</v>
      </c>
      <c r="K65" s="98"/>
      <c r="L65" s="167"/>
    </row>
    <row r="66" spans="2:12" s="10" customFormat="1" ht="19.9" customHeight="1">
      <c r="B66" s="162"/>
      <c r="C66" s="98"/>
      <c r="D66" s="163" t="s">
        <v>4636</v>
      </c>
      <c r="E66" s="164"/>
      <c r="F66" s="164"/>
      <c r="G66" s="164"/>
      <c r="H66" s="164"/>
      <c r="I66" s="165"/>
      <c r="J66" s="166">
        <f>J125</f>
        <v>0</v>
      </c>
      <c r="K66" s="98"/>
      <c r="L66" s="167"/>
    </row>
    <row r="67" spans="2:12" s="10" customFormat="1" ht="19.9" customHeight="1">
      <c r="B67" s="162"/>
      <c r="C67" s="98"/>
      <c r="D67" s="163" t="s">
        <v>261</v>
      </c>
      <c r="E67" s="164"/>
      <c r="F67" s="164"/>
      <c r="G67" s="164"/>
      <c r="H67" s="164"/>
      <c r="I67" s="165"/>
      <c r="J67" s="166">
        <f>J137</f>
        <v>0</v>
      </c>
      <c r="K67" s="98"/>
      <c r="L67" s="167"/>
    </row>
    <row r="68" spans="2:12" s="10" customFormat="1" ht="19.9" customHeight="1">
      <c r="B68" s="162"/>
      <c r="C68" s="98"/>
      <c r="D68" s="163" t="s">
        <v>262</v>
      </c>
      <c r="E68" s="164"/>
      <c r="F68" s="164"/>
      <c r="G68" s="164"/>
      <c r="H68" s="164"/>
      <c r="I68" s="165"/>
      <c r="J68" s="166">
        <f>J146</f>
        <v>0</v>
      </c>
      <c r="K68" s="98"/>
      <c r="L68" s="167"/>
    </row>
    <row r="69" spans="2:12" s="10" customFormat="1" ht="19.9" customHeight="1">
      <c r="B69" s="162"/>
      <c r="C69" s="98"/>
      <c r="D69" s="163" t="s">
        <v>263</v>
      </c>
      <c r="E69" s="164"/>
      <c r="F69" s="164"/>
      <c r="G69" s="164"/>
      <c r="H69" s="164"/>
      <c r="I69" s="165"/>
      <c r="J69" s="166">
        <f>J163</f>
        <v>0</v>
      </c>
      <c r="K69" s="98"/>
      <c r="L69" s="167"/>
    </row>
    <row r="70" spans="2:12" s="9" customFormat="1" ht="24.95" customHeight="1">
      <c r="B70" s="155"/>
      <c r="C70" s="156"/>
      <c r="D70" s="157" t="s">
        <v>264</v>
      </c>
      <c r="E70" s="158"/>
      <c r="F70" s="158"/>
      <c r="G70" s="158"/>
      <c r="H70" s="158"/>
      <c r="I70" s="159"/>
      <c r="J70" s="160">
        <f>J166</f>
        <v>0</v>
      </c>
      <c r="K70" s="156"/>
      <c r="L70" s="161"/>
    </row>
    <row r="71" spans="2:12" s="10" customFormat="1" ht="19.9" customHeight="1">
      <c r="B71" s="162"/>
      <c r="C71" s="98"/>
      <c r="D71" s="163" t="s">
        <v>265</v>
      </c>
      <c r="E71" s="164"/>
      <c r="F71" s="164"/>
      <c r="G71" s="164"/>
      <c r="H71" s="164"/>
      <c r="I71" s="165"/>
      <c r="J71" s="166">
        <f>J167</f>
        <v>0</v>
      </c>
      <c r="K71" s="98"/>
      <c r="L71" s="167"/>
    </row>
    <row r="72" spans="1:31" s="2" customFormat="1" ht="21.75" customHeight="1">
      <c r="A72" s="36"/>
      <c r="B72" s="37"/>
      <c r="C72" s="38"/>
      <c r="D72" s="38"/>
      <c r="E72" s="38"/>
      <c r="F72" s="38"/>
      <c r="G72" s="38"/>
      <c r="H72" s="38"/>
      <c r="I72" s="119"/>
      <c r="J72" s="38"/>
      <c r="K72" s="38"/>
      <c r="L72" s="120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49"/>
      <c r="C73" s="50"/>
      <c r="D73" s="50"/>
      <c r="E73" s="50"/>
      <c r="F73" s="50"/>
      <c r="G73" s="50"/>
      <c r="H73" s="50"/>
      <c r="I73" s="146"/>
      <c r="J73" s="50"/>
      <c r="K73" s="50"/>
      <c r="L73" s="120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7" spans="1:31" s="2" customFormat="1" ht="6.95" customHeight="1">
      <c r="A77" s="36"/>
      <c r="B77" s="51"/>
      <c r="C77" s="52"/>
      <c r="D77" s="52"/>
      <c r="E77" s="52"/>
      <c r="F77" s="52"/>
      <c r="G77" s="52"/>
      <c r="H77" s="52"/>
      <c r="I77" s="149"/>
      <c r="J77" s="52"/>
      <c r="K77" s="52"/>
      <c r="L77" s="120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4.95" customHeight="1">
      <c r="A78" s="36"/>
      <c r="B78" s="37"/>
      <c r="C78" s="25" t="s">
        <v>284</v>
      </c>
      <c r="D78" s="38"/>
      <c r="E78" s="38"/>
      <c r="F78" s="38"/>
      <c r="G78" s="38"/>
      <c r="H78" s="38"/>
      <c r="I78" s="119"/>
      <c r="J78" s="38"/>
      <c r="K78" s="38"/>
      <c r="L78" s="120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119"/>
      <c r="J79" s="38"/>
      <c r="K79" s="38"/>
      <c r="L79" s="120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16</v>
      </c>
      <c r="D80" s="38"/>
      <c r="E80" s="38"/>
      <c r="F80" s="38"/>
      <c r="G80" s="38"/>
      <c r="H80" s="38"/>
      <c r="I80" s="119"/>
      <c r="J80" s="38"/>
      <c r="K80" s="38"/>
      <c r="L80" s="120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6.5" customHeight="1">
      <c r="A81" s="36"/>
      <c r="B81" s="37"/>
      <c r="C81" s="38"/>
      <c r="D81" s="38"/>
      <c r="E81" s="420" t="str">
        <f>E7</f>
        <v>Transformace ÚSP pro mládež Kvasiny - Kostelec 3</v>
      </c>
      <c r="F81" s="421"/>
      <c r="G81" s="421"/>
      <c r="H81" s="421"/>
      <c r="I81" s="119"/>
      <c r="J81" s="38"/>
      <c r="K81" s="38"/>
      <c r="L81" s="120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2:12" s="1" customFormat="1" ht="12" customHeight="1">
      <c r="B82" s="23"/>
      <c r="C82" s="31" t="s">
        <v>153</v>
      </c>
      <c r="D82" s="24"/>
      <c r="E82" s="24"/>
      <c r="F82" s="24"/>
      <c r="G82" s="24"/>
      <c r="H82" s="24"/>
      <c r="I82" s="110"/>
      <c r="J82" s="24"/>
      <c r="K82" s="24"/>
      <c r="L82" s="22"/>
    </row>
    <row r="83" spans="1:31" s="2" customFormat="1" ht="16.5" customHeight="1">
      <c r="A83" s="36"/>
      <c r="B83" s="37"/>
      <c r="C83" s="38"/>
      <c r="D83" s="38"/>
      <c r="E83" s="420" t="s">
        <v>4465</v>
      </c>
      <c r="F83" s="423"/>
      <c r="G83" s="423"/>
      <c r="H83" s="423"/>
      <c r="I83" s="119"/>
      <c r="J83" s="38"/>
      <c r="K83" s="38"/>
      <c r="L83" s="120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158</v>
      </c>
      <c r="D84" s="38"/>
      <c r="E84" s="38"/>
      <c r="F84" s="38"/>
      <c r="G84" s="38"/>
      <c r="H84" s="38"/>
      <c r="I84" s="119"/>
      <c r="J84" s="38"/>
      <c r="K84" s="38"/>
      <c r="L84" s="120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372" t="str">
        <f>E11</f>
        <v>IO04 - Přeložení plochy pochozí</v>
      </c>
      <c r="F85" s="423"/>
      <c r="G85" s="423"/>
      <c r="H85" s="423"/>
      <c r="I85" s="119"/>
      <c r="J85" s="38"/>
      <c r="K85" s="38"/>
      <c r="L85" s="120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119"/>
      <c r="J86" s="38"/>
      <c r="K86" s="38"/>
      <c r="L86" s="120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1" t="s">
        <v>21</v>
      </c>
      <c r="D87" s="38"/>
      <c r="E87" s="38"/>
      <c r="F87" s="29" t="str">
        <f>F14</f>
        <v>Kostelec nad Orlicí</v>
      </c>
      <c r="G87" s="38"/>
      <c r="H87" s="38"/>
      <c r="I87" s="121" t="s">
        <v>23</v>
      </c>
      <c r="J87" s="61" t="str">
        <f>IF(J14="","",J14)</f>
        <v>17. 3. 2018</v>
      </c>
      <c r="K87" s="38"/>
      <c r="L87" s="120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19"/>
      <c r="J88" s="38"/>
      <c r="K88" s="38"/>
      <c r="L88" s="120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5.2" customHeight="1">
      <c r="A89" s="36"/>
      <c r="B89" s="37"/>
      <c r="C89" s="31" t="s">
        <v>25</v>
      </c>
      <c r="D89" s="38"/>
      <c r="E89" s="38"/>
      <c r="F89" s="29" t="str">
        <f>E17</f>
        <v xml:space="preserve"> </v>
      </c>
      <c r="G89" s="38"/>
      <c r="H89" s="38"/>
      <c r="I89" s="121" t="s">
        <v>31</v>
      </c>
      <c r="J89" s="34" t="str">
        <f>E23</f>
        <v xml:space="preserve"> </v>
      </c>
      <c r="K89" s="38"/>
      <c r="L89" s="120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5.2" customHeight="1">
      <c r="A90" s="36"/>
      <c r="B90" s="37"/>
      <c r="C90" s="31" t="s">
        <v>29</v>
      </c>
      <c r="D90" s="38"/>
      <c r="E90" s="38"/>
      <c r="F90" s="29" t="str">
        <f>IF(E20="","",E20)</f>
        <v>Vyplň údaj</v>
      </c>
      <c r="G90" s="38"/>
      <c r="H90" s="38"/>
      <c r="I90" s="121" t="s">
        <v>33</v>
      </c>
      <c r="J90" s="34" t="str">
        <f>E26</f>
        <v xml:space="preserve"> </v>
      </c>
      <c r="K90" s="38"/>
      <c r="L90" s="120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0.35" customHeight="1">
      <c r="A91" s="36"/>
      <c r="B91" s="37"/>
      <c r="C91" s="38"/>
      <c r="D91" s="38"/>
      <c r="E91" s="38"/>
      <c r="F91" s="38"/>
      <c r="G91" s="38"/>
      <c r="H91" s="38"/>
      <c r="I91" s="119"/>
      <c r="J91" s="38"/>
      <c r="K91" s="38"/>
      <c r="L91" s="120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11" customFormat="1" ht="29.25" customHeight="1">
      <c r="A92" s="168"/>
      <c r="B92" s="169"/>
      <c r="C92" s="170" t="s">
        <v>285</v>
      </c>
      <c r="D92" s="171" t="s">
        <v>55</v>
      </c>
      <c r="E92" s="171" t="s">
        <v>51</v>
      </c>
      <c r="F92" s="171" t="s">
        <v>52</v>
      </c>
      <c r="G92" s="171" t="s">
        <v>286</v>
      </c>
      <c r="H92" s="171" t="s">
        <v>287</v>
      </c>
      <c r="I92" s="172" t="s">
        <v>288</v>
      </c>
      <c r="J92" s="171" t="s">
        <v>253</v>
      </c>
      <c r="K92" s="173" t="s">
        <v>289</v>
      </c>
      <c r="L92" s="174"/>
      <c r="M92" s="70" t="s">
        <v>19</v>
      </c>
      <c r="N92" s="71" t="s">
        <v>40</v>
      </c>
      <c r="O92" s="71" t="s">
        <v>290</v>
      </c>
      <c r="P92" s="71" t="s">
        <v>291</v>
      </c>
      <c r="Q92" s="71" t="s">
        <v>292</v>
      </c>
      <c r="R92" s="71" t="s">
        <v>293</v>
      </c>
      <c r="S92" s="71" t="s">
        <v>294</v>
      </c>
      <c r="T92" s="72" t="s">
        <v>295</v>
      </c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</row>
    <row r="93" spans="1:63" s="2" customFormat="1" ht="22.9" customHeight="1">
      <c r="A93" s="36"/>
      <c r="B93" s="37"/>
      <c r="C93" s="77" t="s">
        <v>296</v>
      </c>
      <c r="D93" s="38"/>
      <c r="E93" s="38"/>
      <c r="F93" s="38"/>
      <c r="G93" s="38"/>
      <c r="H93" s="38"/>
      <c r="I93" s="119"/>
      <c r="J93" s="175">
        <f>BK93</f>
        <v>0</v>
      </c>
      <c r="K93" s="38"/>
      <c r="L93" s="41"/>
      <c r="M93" s="73"/>
      <c r="N93" s="176"/>
      <c r="O93" s="74"/>
      <c r="P93" s="177">
        <f>P94+P166</f>
        <v>0</v>
      </c>
      <c r="Q93" s="74"/>
      <c r="R93" s="177">
        <f>R94+R166</f>
        <v>33.09467800000001</v>
      </c>
      <c r="S93" s="74"/>
      <c r="T93" s="178">
        <f>T94+T166</f>
        <v>27.8224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69</v>
      </c>
      <c r="AU93" s="19" t="s">
        <v>254</v>
      </c>
      <c r="BK93" s="179">
        <f>BK94+BK166</f>
        <v>0</v>
      </c>
    </row>
    <row r="94" spans="2:63" s="12" customFormat="1" ht="25.9" customHeight="1">
      <c r="B94" s="180"/>
      <c r="C94" s="181"/>
      <c r="D94" s="182" t="s">
        <v>69</v>
      </c>
      <c r="E94" s="183" t="s">
        <v>297</v>
      </c>
      <c r="F94" s="183" t="s">
        <v>298</v>
      </c>
      <c r="G94" s="181"/>
      <c r="H94" s="181"/>
      <c r="I94" s="184"/>
      <c r="J94" s="185">
        <f>BK94</f>
        <v>0</v>
      </c>
      <c r="K94" s="181"/>
      <c r="L94" s="186"/>
      <c r="M94" s="187"/>
      <c r="N94" s="188"/>
      <c r="O94" s="188"/>
      <c r="P94" s="189">
        <f>P95+P125+P137+P146+P163</f>
        <v>0</v>
      </c>
      <c r="Q94" s="188"/>
      <c r="R94" s="189">
        <f>R95+R125+R137+R146+R163</f>
        <v>33.09205300000001</v>
      </c>
      <c r="S94" s="188"/>
      <c r="T94" s="190">
        <f>T95+T125+T137+T146+T163</f>
        <v>27.8224</v>
      </c>
      <c r="AR94" s="191" t="s">
        <v>77</v>
      </c>
      <c r="AT94" s="192" t="s">
        <v>69</v>
      </c>
      <c r="AU94" s="192" t="s">
        <v>70</v>
      </c>
      <c r="AY94" s="191" t="s">
        <v>299</v>
      </c>
      <c r="BK94" s="193">
        <f>BK95+BK125+BK137+BK146+BK163</f>
        <v>0</v>
      </c>
    </row>
    <row r="95" spans="2:63" s="12" customFormat="1" ht="22.9" customHeight="1">
      <c r="B95" s="180"/>
      <c r="C95" s="181"/>
      <c r="D95" s="182" t="s">
        <v>69</v>
      </c>
      <c r="E95" s="194" t="s">
        <v>77</v>
      </c>
      <c r="F95" s="194" t="s">
        <v>300</v>
      </c>
      <c r="G95" s="181"/>
      <c r="H95" s="181"/>
      <c r="I95" s="184"/>
      <c r="J95" s="195">
        <f>BK95</f>
        <v>0</v>
      </c>
      <c r="K95" s="181"/>
      <c r="L95" s="186"/>
      <c r="M95" s="187"/>
      <c r="N95" s="188"/>
      <c r="O95" s="188"/>
      <c r="P95" s="189">
        <f>SUM(P96:P124)</f>
        <v>0</v>
      </c>
      <c r="Q95" s="188"/>
      <c r="R95" s="189">
        <f>SUM(R96:R124)</f>
        <v>0</v>
      </c>
      <c r="S95" s="188"/>
      <c r="T95" s="190">
        <f>SUM(T96:T124)</f>
        <v>27.8224</v>
      </c>
      <c r="AR95" s="191" t="s">
        <v>77</v>
      </c>
      <c r="AT95" s="192" t="s">
        <v>69</v>
      </c>
      <c r="AU95" s="192" t="s">
        <v>77</v>
      </c>
      <c r="AY95" s="191" t="s">
        <v>299</v>
      </c>
      <c r="BK95" s="193">
        <f>SUM(BK96:BK124)</f>
        <v>0</v>
      </c>
    </row>
    <row r="96" spans="1:65" s="2" customFormat="1" ht="16.5" customHeight="1">
      <c r="A96" s="36"/>
      <c r="B96" s="37"/>
      <c r="C96" s="196" t="s">
        <v>77</v>
      </c>
      <c r="D96" s="196" t="s">
        <v>301</v>
      </c>
      <c r="E96" s="197" t="s">
        <v>4501</v>
      </c>
      <c r="F96" s="198" t="s">
        <v>4502</v>
      </c>
      <c r="G96" s="199" t="s">
        <v>304</v>
      </c>
      <c r="H96" s="200">
        <v>43.46</v>
      </c>
      <c r="I96" s="201"/>
      <c r="J96" s="202">
        <f>ROUND(I96*H96,2)</f>
        <v>0</v>
      </c>
      <c r="K96" s="198" t="s">
        <v>305</v>
      </c>
      <c r="L96" s="41"/>
      <c r="M96" s="203" t="s">
        <v>19</v>
      </c>
      <c r="N96" s="204" t="s">
        <v>41</v>
      </c>
      <c r="O96" s="66"/>
      <c r="P96" s="205">
        <f>O96*H96</f>
        <v>0</v>
      </c>
      <c r="Q96" s="205">
        <v>0</v>
      </c>
      <c r="R96" s="205">
        <f>Q96*H96</f>
        <v>0</v>
      </c>
      <c r="S96" s="205">
        <v>0.26</v>
      </c>
      <c r="T96" s="206">
        <f>S96*H96</f>
        <v>11.2996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7" t="s">
        <v>306</v>
      </c>
      <c r="AT96" s="207" t="s">
        <v>301</v>
      </c>
      <c r="AU96" s="207" t="s">
        <v>79</v>
      </c>
      <c r="AY96" s="19" t="s">
        <v>299</v>
      </c>
      <c r="BE96" s="208">
        <f>IF(N96="základní",J96,0)</f>
        <v>0</v>
      </c>
      <c r="BF96" s="208">
        <f>IF(N96="snížená",J96,0)</f>
        <v>0</v>
      </c>
      <c r="BG96" s="208">
        <f>IF(N96="zákl. přenesená",J96,0)</f>
        <v>0</v>
      </c>
      <c r="BH96" s="208">
        <f>IF(N96="sníž. přenesená",J96,0)</f>
        <v>0</v>
      </c>
      <c r="BI96" s="208">
        <f>IF(N96="nulová",J96,0)</f>
        <v>0</v>
      </c>
      <c r="BJ96" s="19" t="s">
        <v>77</v>
      </c>
      <c r="BK96" s="208">
        <f>ROUND(I96*H96,2)</f>
        <v>0</v>
      </c>
      <c r="BL96" s="19" t="s">
        <v>306</v>
      </c>
      <c r="BM96" s="207" t="s">
        <v>4777</v>
      </c>
    </row>
    <row r="97" spans="1:47" s="2" customFormat="1" ht="19.5">
      <c r="A97" s="36"/>
      <c r="B97" s="37"/>
      <c r="C97" s="38"/>
      <c r="D97" s="209" t="s">
        <v>308</v>
      </c>
      <c r="E97" s="38"/>
      <c r="F97" s="210" t="s">
        <v>4504</v>
      </c>
      <c r="G97" s="38"/>
      <c r="H97" s="38"/>
      <c r="I97" s="119"/>
      <c r="J97" s="38"/>
      <c r="K97" s="38"/>
      <c r="L97" s="41"/>
      <c r="M97" s="211"/>
      <c r="N97" s="212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308</v>
      </c>
      <c r="AU97" s="19" t="s">
        <v>79</v>
      </c>
    </row>
    <row r="98" spans="1:47" s="2" customFormat="1" ht="19.5">
      <c r="A98" s="36"/>
      <c r="B98" s="37"/>
      <c r="C98" s="38"/>
      <c r="D98" s="209" t="s">
        <v>447</v>
      </c>
      <c r="E98" s="38"/>
      <c r="F98" s="245" t="s">
        <v>4778</v>
      </c>
      <c r="G98" s="38"/>
      <c r="H98" s="38"/>
      <c r="I98" s="119"/>
      <c r="J98" s="38"/>
      <c r="K98" s="38"/>
      <c r="L98" s="41"/>
      <c r="M98" s="211"/>
      <c r="N98" s="212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447</v>
      </c>
      <c r="AU98" s="19" t="s">
        <v>79</v>
      </c>
    </row>
    <row r="99" spans="2:51" s="13" customFormat="1" ht="11.25">
      <c r="B99" s="213"/>
      <c r="C99" s="214"/>
      <c r="D99" s="209" t="s">
        <v>310</v>
      </c>
      <c r="E99" s="215" t="s">
        <v>19</v>
      </c>
      <c r="F99" s="216" t="s">
        <v>4505</v>
      </c>
      <c r="G99" s="214"/>
      <c r="H99" s="215" t="s">
        <v>19</v>
      </c>
      <c r="I99" s="217"/>
      <c r="J99" s="214"/>
      <c r="K99" s="214"/>
      <c r="L99" s="218"/>
      <c r="M99" s="219"/>
      <c r="N99" s="220"/>
      <c r="O99" s="220"/>
      <c r="P99" s="220"/>
      <c r="Q99" s="220"/>
      <c r="R99" s="220"/>
      <c r="S99" s="220"/>
      <c r="T99" s="221"/>
      <c r="AT99" s="222" t="s">
        <v>310</v>
      </c>
      <c r="AU99" s="222" t="s">
        <v>79</v>
      </c>
      <c r="AV99" s="13" t="s">
        <v>77</v>
      </c>
      <c r="AW99" s="13" t="s">
        <v>32</v>
      </c>
      <c r="AX99" s="13" t="s">
        <v>70</v>
      </c>
      <c r="AY99" s="222" t="s">
        <v>299</v>
      </c>
    </row>
    <row r="100" spans="2:51" s="14" customFormat="1" ht="11.25">
      <c r="B100" s="223"/>
      <c r="C100" s="224"/>
      <c r="D100" s="209" t="s">
        <v>310</v>
      </c>
      <c r="E100" s="225" t="s">
        <v>19</v>
      </c>
      <c r="F100" s="226" t="s">
        <v>4775</v>
      </c>
      <c r="G100" s="224"/>
      <c r="H100" s="227">
        <v>43.46</v>
      </c>
      <c r="I100" s="228"/>
      <c r="J100" s="224"/>
      <c r="K100" s="224"/>
      <c r="L100" s="229"/>
      <c r="M100" s="230"/>
      <c r="N100" s="231"/>
      <c r="O100" s="231"/>
      <c r="P100" s="231"/>
      <c r="Q100" s="231"/>
      <c r="R100" s="231"/>
      <c r="S100" s="231"/>
      <c r="T100" s="232"/>
      <c r="AT100" s="233" t="s">
        <v>310</v>
      </c>
      <c r="AU100" s="233" t="s">
        <v>79</v>
      </c>
      <c r="AV100" s="14" t="s">
        <v>79</v>
      </c>
      <c r="AW100" s="14" t="s">
        <v>32</v>
      </c>
      <c r="AX100" s="14" t="s">
        <v>77</v>
      </c>
      <c r="AY100" s="233" t="s">
        <v>299</v>
      </c>
    </row>
    <row r="101" spans="1:65" s="2" customFormat="1" ht="16.5" customHeight="1">
      <c r="A101" s="36"/>
      <c r="B101" s="37"/>
      <c r="C101" s="196" t="s">
        <v>79</v>
      </c>
      <c r="D101" s="196" t="s">
        <v>301</v>
      </c>
      <c r="E101" s="197" t="s">
        <v>4779</v>
      </c>
      <c r="F101" s="198" t="s">
        <v>4780</v>
      </c>
      <c r="G101" s="199" t="s">
        <v>304</v>
      </c>
      <c r="H101" s="200">
        <v>43.46</v>
      </c>
      <c r="I101" s="201"/>
      <c r="J101" s="202">
        <f>ROUND(I101*H101,2)</f>
        <v>0</v>
      </c>
      <c r="K101" s="198" t="s">
        <v>305</v>
      </c>
      <c r="L101" s="41"/>
      <c r="M101" s="203" t="s">
        <v>19</v>
      </c>
      <c r="N101" s="204" t="s">
        <v>41</v>
      </c>
      <c r="O101" s="66"/>
      <c r="P101" s="205">
        <f>O101*H101</f>
        <v>0</v>
      </c>
      <c r="Q101" s="205">
        <v>0</v>
      </c>
      <c r="R101" s="205">
        <f>Q101*H101</f>
        <v>0</v>
      </c>
      <c r="S101" s="205">
        <v>0.18</v>
      </c>
      <c r="T101" s="206">
        <f>S101*H101</f>
        <v>7.8228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7" t="s">
        <v>306</v>
      </c>
      <c r="AT101" s="207" t="s">
        <v>301</v>
      </c>
      <c r="AU101" s="207" t="s">
        <v>79</v>
      </c>
      <c r="AY101" s="19" t="s">
        <v>299</v>
      </c>
      <c r="BE101" s="208">
        <f>IF(N101="základní",J101,0)</f>
        <v>0</v>
      </c>
      <c r="BF101" s="208">
        <f>IF(N101="snížená",J101,0)</f>
        <v>0</v>
      </c>
      <c r="BG101" s="208">
        <f>IF(N101="zákl. přenesená",J101,0)</f>
        <v>0</v>
      </c>
      <c r="BH101" s="208">
        <f>IF(N101="sníž. přenesená",J101,0)</f>
        <v>0</v>
      </c>
      <c r="BI101" s="208">
        <f>IF(N101="nulová",J101,0)</f>
        <v>0</v>
      </c>
      <c r="BJ101" s="19" t="s">
        <v>77</v>
      </c>
      <c r="BK101" s="208">
        <f>ROUND(I101*H101,2)</f>
        <v>0</v>
      </c>
      <c r="BL101" s="19" t="s">
        <v>306</v>
      </c>
      <c r="BM101" s="207" t="s">
        <v>4781</v>
      </c>
    </row>
    <row r="102" spans="1:47" s="2" customFormat="1" ht="19.5">
      <c r="A102" s="36"/>
      <c r="B102" s="37"/>
      <c r="C102" s="38"/>
      <c r="D102" s="209" t="s">
        <v>308</v>
      </c>
      <c r="E102" s="38"/>
      <c r="F102" s="210" t="s">
        <v>4782</v>
      </c>
      <c r="G102" s="38"/>
      <c r="H102" s="38"/>
      <c r="I102" s="119"/>
      <c r="J102" s="38"/>
      <c r="K102" s="38"/>
      <c r="L102" s="41"/>
      <c r="M102" s="211"/>
      <c r="N102" s="212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308</v>
      </c>
      <c r="AU102" s="19" t="s">
        <v>79</v>
      </c>
    </row>
    <row r="103" spans="2:51" s="14" customFormat="1" ht="11.25">
      <c r="B103" s="223"/>
      <c r="C103" s="224"/>
      <c r="D103" s="209" t="s">
        <v>310</v>
      </c>
      <c r="E103" s="225" t="s">
        <v>19</v>
      </c>
      <c r="F103" s="226" t="s">
        <v>134</v>
      </c>
      <c r="G103" s="224"/>
      <c r="H103" s="227">
        <v>43.46</v>
      </c>
      <c r="I103" s="228"/>
      <c r="J103" s="224"/>
      <c r="K103" s="224"/>
      <c r="L103" s="229"/>
      <c r="M103" s="230"/>
      <c r="N103" s="231"/>
      <c r="O103" s="231"/>
      <c r="P103" s="231"/>
      <c r="Q103" s="231"/>
      <c r="R103" s="231"/>
      <c r="S103" s="231"/>
      <c r="T103" s="232"/>
      <c r="AT103" s="233" t="s">
        <v>310</v>
      </c>
      <c r="AU103" s="233" t="s">
        <v>79</v>
      </c>
      <c r="AV103" s="14" t="s">
        <v>79</v>
      </c>
      <c r="AW103" s="14" t="s">
        <v>32</v>
      </c>
      <c r="AX103" s="14" t="s">
        <v>77</v>
      </c>
      <c r="AY103" s="233" t="s">
        <v>299</v>
      </c>
    </row>
    <row r="104" spans="1:65" s="2" customFormat="1" ht="16.5" customHeight="1">
      <c r="A104" s="36"/>
      <c r="B104" s="37"/>
      <c r="C104" s="196" t="s">
        <v>87</v>
      </c>
      <c r="D104" s="196" t="s">
        <v>301</v>
      </c>
      <c r="E104" s="197" t="s">
        <v>4783</v>
      </c>
      <c r="F104" s="198" t="s">
        <v>4784</v>
      </c>
      <c r="G104" s="199" t="s">
        <v>553</v>
      </c>
      <c r="H104" s="200">
        <v>30</v>
      </c>
      <c r="I104" s="201"/>
      <c r="J104" s="202">
        <f>ROUND(I104*H104,2)</f>
        <v>0</v>
      </c>
      <c r="K104" s="198" t="s">
        <v>305</v>
      </c>
      <c r="L104" s="41"/>
      <c r="M104" s="203" t="s">
        <v>19</v>
      </c>
      <c r="N104" s="204" t="s">
        <v>41</v>
      </c>
      <c r="O104" s="66"/>
      <c r="P104" s="205">
        <f>O104*H104</f>
        <v>0</v>
      </c>
      <c r="Q104" s="205">
        <v>0</v>
      </c>
      <c r="R104" s="205">
        <f>Q104*H104</f>
        <v>0</v>
      </c>
      <c r="S104" s="205">
        <v>0.29</v>
      </c>
      <c r="T104" s="206">
        <f>S104*H104</f>
        <v>8.7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7" t="s">
        <v>306</v>
      </c>
      <c r="AT104" s="207" t="s">
        <v>301</v>
      </c>
      <c r="AU104" s="207" t="s">
        <v>79</v>
      </c>
      <c r="AY104" s="19" t="s">
        <v>299</v>
      </c>
      <c r="BE104" s="208">
        <f>IF(N104="základní",J104,0)</f>
        <v>0</v>
      </c>
      <c r="BF104" s="208">
        <f>IF(N104="snížená",J104,0)</f>
        <v>0</v>
      </c>
      <c r="BG104" s="208">
        <f>IF(N104="zákl. přenesená",J104,0)</f>
        <v>0</v>
      </c>
      <c r="BH104" s="208">
        <f>IF(N104="sníž. přenesená",J104,0)</f>
        <v>0</v>
      </c>
      <c r="BI104" s="208">
        <f>IF(N104="nulová",J104,0)</f>
        <v>0</v>
      </c>
      <c r="BJ104" s="19" t="s">
        <v>77</v>
      </c>
      <c r="BK104" s="208">
        <f>ROUND(I104*H104,2)</f>
        <v>0</v>
      </c>
      <c r="BL104" s="19" t="s">
        <v>306</v>
      </c>
      <c r="BM104" s="207" t="s">
        <v>4785</v>
      </c>
    </row>
    <row r="105" spans="1:47" s="2" customFormat="1" ht="19.5">
      <c r="A105" s="36"/>
      <c r="B105" s="37"/>
      <c r="C105" s="38"/>
      <c r="D105" s="209" t="s">
        <v>308</v>
      </c>
      <c r="E105" s="38"/>
      <c r="F105" s="210" t="s">
        <v>4786</v>
      </c>
      <c r="G105" s="38"/>
      <c r="H105" s="38"/>
      <c r="I105" s="119"/>
      <c r="J105" s="38"/>
      <c r="K105" s="38"/>
      <c r="L105" s="41"/>
      <c r="M105" s="211"/>
      <c r="N105" s="212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308</v>
      </c>
      <c r="AU105" s="19" t="s">
        <v>79</v>
      </c>
    </row>
    <row r="106" spans="2:51" s="14" customFormat="1" ht="11.25">
      <c r="B106" s="223"/>
      <c r="C106" s="224"/>
      <c r="D106" s="209" t="s">
        <v>310</v>
      </c>
      <c r="E106" s="225" t="s">
        <v>19</v>
      </c>
      <c r="F106" s="226" t="s">
        <v>150</v>
      </c>
      <c r="G106" s="224"/>
      <c r="H106" s="227">
        <v>30</v>
      </c>
      <c r="I106" s="228"/>
      <c r="J106" s="224"/>
      <c r="K106" s="224"/>
      <c r="L106" s="229"/>
      <c r="M106" s="230"/>
      <c r="N106" s="231"/>
      <c r="O106" s="231"/>
      <c r="P106" s="231"/>
      <c r="Q106" s="231"/>
      <c r="R106" s="231"/>
      <c r="S106" s="231"/>
      <c r="T106" s="232"/>
      <c r="AT106" s="233" t="s">
        <v>310</v>
      </c>
      <c r="AU106" s="233" t="s">
        <v>79</v>
      </c>
      <c r="AV106" s="14" t="s">
        <v>79</v>
      </c>
      <c r="AW106" s="14" t="s">
        <v>32</v>
      </c>
      <c r="AX106" s="14" t="s">
        <v>77</v>
      </c>
      <c r="AY106" s="233" t="s">
        <v>299</v>
      </c>
    </row>
    <row r="107" spans="1:65" s="2" customFormat="1" ht="16.5" customHeight="1">
      <c r="A107" s="36"/>
      <c r="B107" s="37"/>
      <c r="C107" s="196" t="s">
        <v>306</v>
      </c>
      <c r="D107" s="196" t="s">
        <v>301</v>
      </c>
      <c r="E107" s="197" t="s">
        <v>4735</v>
      </c>
      <c r="F107" s="198" t="s">
        <v>4736</v>
      </c>
      <c r="G107" s="199" t="s">
        <v>316</v>
      </c>
      <c r="H107" s="200">
        <v>12.603</v>
      </c>
      <c r="I107" s="201"/>
      <c r="J107" s="202">
        <f>ROUND(I107*H107,2)</f>
        <v>0</v>
      </c>
      <c r="K107" s="198" t="s">
        <v>305</v>
      </c>
      <c r="L107" s="41"/>
      <c r="M107" s="203" t="s">
        <v>19</v>
      </c>
      <c r="N107" s="204" t="s">
        <v>41</v>
      </c>
      <c r="O107" s="66"/>
      <c r="P107" s="205">
        <f>O107*H107</f>
        <v>0</v>
      </c>
      <c r="Q107" s="205">
        <v>0</v>
      </c>
      <c r="R107" s="205">
        <f>Q107*H107</f>
        <v>0</v>
      </c>
      <c r="S107" s="205">
        <v>0</v>
      </c>
      <c r="T107" s="206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7" t="s">
        <v>306</v>
      </c>
      <c r="AT107" s="207" t="s">
        <v>301</v>
      </c>
      <c r="AU107" s="207" t="s">
        <v>79</v>
      </c>
      <c r="AY107" s="19" t="s">
        <v>299</v>
      </c>
      <c r="BE107" s="208">
        <f>IF(N107="základní",J107,0)</f>
        <v>0</v>
      </c>
      <c r="BF107" s="208">
        <f>IF(N107="snížená",J107,0)</f>
        <v>0</v>
      </c>
      <c r="BG107" s="208">
        <f>IF(N107="zákl. přenesená",J107,0)</f>
        <v>0</v>
      </c>
      <c r="BH107" s="208">
        <f>IF(N107="sníž. přenesená",J107,0)</f>
        <v>0</v>
      </c>
      <c r="BI107" s="208">
        <f>IF(N107="nulová",J107,0)</f>
        <v>0</v>
      </c>
      <c r="BJ107" s="19" t="s">
        <v>77</v>
      </c>
      <c r="BK107" s="208">
        <f>ROUND(I107*H107,2)</f>
        <v>0</v>
      </c>
      <c r="BL107" s="19" t="s">
        <v>306</v>
      </c>
      <c r="BM107" s="207" t="s">
        <v>4787</v>
      </c>
    </row>
    <row r="108" spans="1:47" s="2" customFormat="1" ht="11.25">
      <c r="A108" s="36"/>
      <c r="B108" s="37"/>
      <c r="C108" s="38"/>
      <c r="D108" s="209" t="s">
        <v>308</v>
      </c>
      <c r="E108" s="38"/>
      <c r="F108" s="210" t="s">
        <v>4738</v>
      </c>
      <c r="G108" s="38"/>
      <c r="H108" s="38"/>
      <c r="I108" s="119"/>
      <c r="J108" s="38"/>
      <c r="K108" s="38"/>
      <c r="L108" s="41"/>
      <c r="M108" s="211"/>
      <c r="N108" s="212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308</v>
      </c>
      <c r="AU108" s="19" t="s">
        <v>79</v>
      </c>
    </row>
    <row r="109" spans="2:51" s="14" customFormat="1" ht="11.25">
      <c r="B109" s="223"/>
      <c r="C109" s="224"/>
      <c r="D109" s="209" t="s">
        <v>310</v>
      </c>
      <c r="E109" s="225" t="s">
        <v>4732</v>
      </c>
      <c r="F109" s="226" t="s">
        <v>4788</v>
      </c>
      <c r="G109" s="224"/>
      <c r="H109" s="227">
        <v>12.603</v>
      </c>
      <c r="I109" s="228"/>
      <c r="J109" s="224"/>
      <c r="K109" s="224"/>
      <c r="L109" s="229"/>
      <c r="M109" s="230"/>
      <c r="N109" s="231"/>
      <c r="O109" s="231"/>
      <c r="P109" s="231"/>
      <c r="Q109" s="231"/>
      <c r="R109" s="231"/>
      <c r="S109" s="231"/>
      <c r="T109" s="232"/>
      <c r="AT109" s="233" t="s">
        <v>310</v>
      </c>
      <c r="AU109" s="233" t="s">
        <v>79</v>
      </c>
      <c r="AV109" s="14" t="s">
        <v>79</v>
      </c>
      <c r="AW109" s="14" t="s">
        <v>32</v>
      </c>
      <c r="AX109" s="14" t="s">
        <v>77</v>
      </c>
      <c r="AY109" s="233" t="s">
        <v>299</v>
      </c>
    </row>
    <row r="110" spans="1:65" s="2" customFormat="1" ht="16.5" customHeight="1">
      <c r="A110" s="36"/>
      <c r="B110" s="37"/>
      <c r="C110" s="196" t="s">
        <v>341</v>
      </c>
      <c r="D110" s="196" t="s">
        <v>301</v>
      </c>
      <c r="E110" s="197" t="s">
        <v>350</v>
      </c>
      <c r="F110" s="198" t="s">
        <v>351</v>
      </c>
      <c r="G110" s="199" t="s">
        <v>316</v>
      </c>
      <c r="H110" s="200">
        <v>12.603</v>
      </c>
      <c r="I110" s="201"/>
      <c r="J110" s="202">
        <f>ROUND(I110*H110,2)</f>
        <v>0</v>
      </c>
      <c r="K110" s="198" t="s">
        <v>305</v>
      </c>
      <c r="L110" s="41"/>
      <c r="M110" s="203" t="s">
        <v>19</v>
      </c>
      <c r="N110" s="204" t="s">
        <v>41</v>
      </c>
      <c r="O110" s="66"/>
      <c r="P110" s="205">
        <f>O110*H110</f>
        <v>0</v>
      </c>
      <c r="Q110" s="205">
        <v>0</v>
      </c>
      <c r="R110" s="205">
        <f>Q110*H110</f>
        <v>0</v>
      </c>
      <c r="S110" s="205">
        <v>0</v>
      </c>
      <c r="T110" s="206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7" t="s">
        <v>306</v>
      </c>
      <c r="AT110" s="207" t="s">
        <v>301</v>
      </c>
      <c r="AU110" s="207" t="s">
        <v>79</v>
      </c>
      <c r="AY110" s="19" t="s">
        <v>299</v>
      </c>
      <c r="BE110" s="208">
        <f>IF(N110="základní",J110,0)</f>
        <v>0</v>
      </c>
      <c r="BF110" s="208">
        <f>IF(N110="snížená",J110,0)</f>
        <v>0</v>
      </c>
      <c r="BG110" s="208">
        <f>IF(N110="zákl. přenesená",J110,0)</f>
        <v>0</v>
      </c>
      <c r="BH110" s="208">
        <f>IF(N110="sníž. přenesená",J110,0)</f>
        <v>0</v>
      </c>
      <c r="BI110" s="208">
        <f>IF(N110="nulová",J110,0)</f>
        <v>0</v>
      </c>
      <c r="BJ110" s="19" t="s">
        <v>77</v>
      </c>
      <c r="BK110" s="208">
        <f>ROUND(I110*H110,2)</f>
        <v>0</v>
      </c>
      <c r="BL110" s="19" t="s">
        <v>306</v>
      </c>
      <c r="BM110" s="207" t="s">
        <v>4789</v>
      </c>
    </row>
    <row r="111" spans="1:47" s="2" customFormat="1" ht="19.5">
      <c r="A111" s="36"/>
      <c r="B111" s="37"/>
      <c r="C111" s="38"/>
      <c r="D111" s="209" t="s">
        <v>308</v>
      </c>
      <c r="E111" s="38"/>
      <c r="F111" s="210" t="s">
        <v>353</v>
      </c>
      <c r="G111" s="38"/>
      <c r="H111" s="38"/>
      <c r="I111" s="119"/>
      <c r="J111" s="38"/>
      <c r="K111" s="38"/>
      <c r="L111" s="41"/>
      <c r="M111" s="211"/>
      <c r="N111" s="212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308</v>
      </c>
      <c r="AU111" s="19" t="s">
        <v>79</v>
      </c>
    </row>
    <row r="112" spans="2:51" s="14" customFormat="1" ht="11.25">
      <c r="B112" s="223"/>
      <c r="C112" s="224"/>
      <c r="D112" s="209" t="s">
        <v>310</v>
      </c>
      <c r="E112" s="225" t="s">
        <v>156</v>
      </c>
      <c r="F112" s="226" t="s">
        <v>4732</v>
      </c>
      <c r="G112" s="224"/>
      <c r="H112" s="227">
        <v>12.603</v>
      </c>
      <c r="I112" s="228"/>
      <c r="J112" s="224"/>
      <c r="K112" s="224"/>
      <c r="L112" s="229"/>
      <c r="M112" s="230"/>
      <c r="N112" s="231"/>
      <c r="O112" s="231"/>
      <c r="P112" s="231"/>
      <c r="Q112" s="231"/>
      <c r="R112" s="231"/>
      <c r="S112" s="231"/>
      <c r="T112" s="232"/>
      <c r="AT112" s="233" t="s">
        <v>310</v>
      </c>
      <c r="AU112" s="233" t="s">
        <v>79</v>
      </c>
      <c r="AV112" s="14" t="s">
        <v>79</v>
      </c>
      <c r="AW112" s="14" t="s">
        <v>32</v>
      </c>
      <c r="AX112" s="14" t="s">
        <v>77</v>
      </c>
      <c r="AY112" s="233" t="s">
        <v>299</v>
      </c>
    </row>
    <row r="113" spans="1:65" s="2" customFormat="1" ht="21.75" customHeight="1">
      <c r="A113" s="36"/>
      <c r="B113" s="37"/>
      <c r="C113" s="196" t="s">
        <v>349</v>
      </c>
      <c r="D113" s="196" t="s">
        <v>301</v>
      </c>
      <c r="E113" s="197" t="s">
        <v>356</v>
      </c>
      <c r="F113" s="198" t="s">
        <v>357</v>
      </c>
      <c r="G113" s="199" t="s">
        <v>316</v>
      </c>
      <c r="H113" s="200">
        <v>12.603</v>
      </c>
      <c r="I113" s="201"/>
      <c r="J113" s="202">
        <f>ROUND(I113*H113,2)</f>
        <v>0</v>
      </c>
      <c r="K113" s="198" t="s">
        <v>305</v>
      </c>
      <c r="L113" s="41"/>
      <c r="M113" s="203" t="s">
        <v>19</v>
      </c>
      <c r="N113" s="204" t="s">
        <v>41</v>
      </c>
      <c r="O113" s="66"/>
      <c r="P113" s="205">
        <f>O113*H113</f>
        <v>0</v>
      </c>
      <c r="Q113" s="205">
        <v>0</v>
      </c>
      <c r="R113" s="205">
        <f>Q113*H113</f>
        <v>0</v>
      </c>
      <c r="S113" s="205">
        <v>0</v>
      </c>
      <c r="T113" s="206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7" t="s">
        <v>306</v>
      </c>
      <c r="AT113" s="207" t="s">
        <v>301</v>
      </c>
      <c r="AU113" s="207" t="s">
        <v>79</v>
      </c>
      <c r="AY113" s="19" t="s">
        <v>299</v>
      </c>
      <c r="BE113" s="208">
        <f>IF(N113="základní",J113,0)</f>
        <v>0</v>
      </c>
      <c r="BF113" s="208">
        <f>IF(N113="snížená",J113,0)</f>
        <v>0</v>
      </c>
      <c r="BG113" s="208">
        <f>IF(N113="zákl. přenesená",J113,0)</f>
        <v>0</v>
      </c>
      <c r="BH113" s="208">
        <f>IF(N113="sníž. přenesená",J113,0)</f>
        <v>0</v>
      </c>
      <c r="BI113" s="208">
        <f>IF(N113="nulová",J113,0)</f>
        <v>0</v>
      </c>
      <c r="BJ113" s="19" t="s">
        <v>77</v>
      </c>
      <c r="BK113" s="208">
        <f>ROUND(I113*H113,2)</f>
        <v>0</v>
      </c>
      <c r="BL113" s="19" t="s">
        <v>306</v>
      </c>
      <c r="BM113" s="207" t="s">
        <v>4790</v>
      </c>
    </row>
    <row r="114" spans="1:47" s="2" customFormat="1" ht="19.5">
      <c r="A114" s="36"/>
      <c r="B114" s="37"/>
      <c r="C114" s="38"/>
      <c r="D114" s="209" t="s">
        <v>308</v>
      </c>
      <c r="E114" s="38"/>
      <c r="F114" s="210" t="s">
        <v>359</v>
      </c>
      <c r="G114" s="38"/>
      <c r="H114" s="38"/>
      <c r="I114" s="119"/>
      <c r="J114" s="38"/>
      <c r="K114" s="38"/>
      <c r="L114" s="41"/>
      <c r="M114" s="211"/>
      <c r="N114" s="212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308</v>
      </c>
      <c r="AU114" s="19" t="s">
        <v>79</v>
      </c>
    </row>
    <row r="115" spans="2:51" s="14" customFormat="1" ht="11.25">
      <c r="B115" s="223"/>
      <c r="C115" s="224"/>
      <c r="D115" s="209" t="s">
        <v>310</v>
      </c>
      <c r="E115" s="225" t="s">
        <v>19</v>
      </c>
      <c r="F115" s="226" t="s">
        <v>156</v>
      </c>
      <c r="G115" s="224"/>
      <c r="H115" s="227">
        <v>12.603</v>
      </c>
      <c r="I115" s="228"/>
      <c r="J115" s="224"/>
      <c r="K115" s="224"/>
      <c r="L115" s="229"/>
      <c r="M115" s="230"/>
      <c r="N115" s="231"/>
      <c r="O115" s="231"/>
      <c r="P115" s="231"/>
      <c r="Q115" s="231"/>
      <c r="R115" s="231"/>
      <c r="S115" s="231"/>
      <c r="T115" s="232"/>
      <c r="AT115" s="233" t="s">
        <v>310</v>
      </c>
      <c r="AU115" s="233" t="s">
        <v>79</v>
      </c>
      <c r="AV115" s="14" t="s">
        <v>79</v>
      </c>
      <c r="AW115" s="14" t="s">
        <v>32</v>
      </c>
      <c r="AX115" s="14" t="s">
        <v>77</v>
      </c>
      <c r="AY115" s="233" t="s">
        <v>299</v>
      </c>
    </row>
    <row r="116" spans="1:65" s="2" customFormat="1" ht="16.5" customHeight="1">
      <c r="A116" s="36"/>
      <c r="B116" s="37"/>
      <c r="C116" s="196" t="s">
        <v>355</v>
      </c>
      <c r="D116" s="196" t="s">
        <v>301</v>
      </c>
      <c r="E116" s="197" t="s">
        <v>4075</v>
      </c>
      <c r="F116" s="198" t="s">
        <v>4076</v>
      </c>
      <c r="G116" s="199" t="s">
        <v>316</v>
      </c>
      <c r="H116" s="200">
        <v>12.603</v>
      </c>
      <c r="I116" s="201"/>
      <c r="J116" s="202">
        <f>ROUND(I116*H116,2)</f>
        <v>0</v>
      </c>
      <c r="K116" s="198" t="s">
        <v>305</v>
      </c>
      <c r="L116" s="41"/>
      <c r="M116" s="203" t="s">
        <v>19</v>
      </c>
      <c r="N116" s="204" t="s">
        <v>41</v>
      </c>
      <c r="O116" s="66"/>
      <c r="P116" s="205">
        <f>O116*H116</f>
        <v>0</v>
      </c>
      <c r="Q116" s="205">
        <v>0</v>
      </c>
      <c r="R116" s="205">
        <f>Q116*H116</f>
        <v>0</v>
      </c>
      <c r="S116" s="205">
        <v>0</v>
      </c>
      <c r="T116" s="206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7" t="s">
        <v>306</v>
      </c>
      <c r="AT116" s="207" t="s">
        <v>301</v>
      </c>
      <c r="AU116" s="207" t="s">
        <v>79</v>
      </c>
      <c r="AY116" s="19" t="s">
        <v>299</v>
      </c>
      <c r="BE116" s="208">
        <f>IF(N116="základní",J116,0)</f>
        <v>0</v>
      </c>
      <c r="BF116" s="208">
        <f>IF(N116="snížená",J116,0)</f>
        <v>0</v>
      </c>
      <c r="BG116" s="208">
        <f>IF(N116="zákl. přenesená",J116,0)</f>
        <v>0</v>
      </c>
      <c r="BH116" s="208">
        <f>IF(N116="sníž. přenesená",J116,0)</f>
        <v>0</v>
      </c>
      <c r="BI116" s="208">
        <f>IF(N116="nulová",J116,0)</f>
        <v>0</v>
      </c>
      <c r="BJ116" s="19" t="s">
        <v>77</v>
      </c>
      <c r="BK116" s="208">
        <f>ROUND(I116*H116,2)</f>
        <v>0</v>
      </c>
      <c r="BL116" s="19" t="s">
        <v>306</v>
      </c>
      <c r="BM116" s="207" t="s">
        <v>4791</v>
      </c>
    </row>
    <row r="117" spans="1:47" s="2" customFormat="1" ht="11.25">
      <c r="A117" s="36"/>
      <c r="B117" s="37"/>
      <c r="C117" s="38"/>
      <c r="D117" s="209" t="s">
        <v>308</v>
      </c>
      <c r="E117" s="38"/>
      <c r="F117" s="210" t="s">
        <v>4078</v>
      </c>
      <c r="G117" s="38"/>
      <c r="H117" s="38"/>
      <c r="I117" s="119"/>
      <c r="J117" s="38"/>
      <c r="K117" s="38"/>
      <c r="L117" s="41"/>
      <c r="M117" s="211"/>
      <c r="N117" s="212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308</v>
      </c>
      <c r="AU117" s="19" t="s">
        <v>79</v>
      </c>
    </row>
    <row r="118" spans="2:51" s="14" customFormat="1" ht="11.25">
      <c r="B118" s="223"/>
      <c r="C118" s="224"/>
      <c r="D118" s="209" t="s">
        <v>310</v>
      </c>
      <c r="E118" s="225" t="s">
        <v>19</v>
      </c>
      <c r="F118" s="226" t="s">
        <v>156</v>
      </c>
      <c r="G118" s="224"/>
      <c r="H118" s="227">
        <v>12.603</v>
      </c>
      <c r="I118" s="228"/>
      <c r="J118" s="224"/>
      <c r="K118" s="224"/>
      <c r="L118" s="229"/>
      <c r="M118" s="230"/>
      <c r="N118" s="231"/>
      <c r="O118" s="231"/>
      <c r="P118" s="231"/>
      <c r="Q118" s="231"/>
      <c r="R118" s="231"/>
      <c r="S118" s="231"/>
      <c r="T118" s="232"/>
      <c r="AT118" s="233" t="s">
        <v>310</v>
      </c>
      <c r="AU118" s="233" t="s">
        <v>79</v>
      </c>
      <c r="AV118" s="14" t="s">
        <v>79</v>
      </c>
      <c r="AW118" s="14" t="s">
        <v>32</v>
      </c>
      <c r="AX118" s="14" t="s">
        <v>77</v>
      </c>
      <c r="AY118" s="233" t="s">
        <v>299</v>
      </c>
    </row>
    <row r="119" spans="1:65" s="2" customFormat="1" ht="16.5" customHeight="1">
      <c r="A119" s="36"/>
      <c r="B119" s="37"/>
      <c r="C119" s="196" t="s">
        <v>360</v>
      </c>
      <c r="D119" s="196" t="s">
        <v>301</v>
      </c>
      <c r="E119" s="197" t="s">
        <v>366</v>
      </c>
      <c r="F119" s="198" t="s">
        <v>367</v>
      </c>
      <c r="G119" s="199" t="s">
        <v>368</v>
      </c>
      <c r="H119" s="200">
        <v>22.685</v>
      </c>
      <c r="I119" s="201"/>
      <c r="J119" s="202">
        <f>ROUND(I119*H119,2)</f>
        <v>0</v>
      </c>
      <c r="K119" s="198" t="s">
        <v>305</v>
      </c>
      <c r="L119" s="41"/>
      <c r="M119" s="203" t="s">
        <v>19</v>
      </c>
      <c r="N119" s="204" t="s">
        <v>41</v>
      </c>
      <c r="O119" s="66"/>
      <c r="P119" s="205">
        <f>O119*H119</f>
        <v>0</v>
      </c>
      <c r="Q119" s="205">
        <v>0</v>
      </c>
      <c r="R119" s="205">
        <f>Q119*H119</f>
        <v>0</v>
      </c>
      <c r="S119" s="205">
        <v>0</v>
      </c>
      <c r="T119" s="206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7" t="s">
        <v>306</v>
      </c>
      <c r="AT119" s="207" t="s">
        <v>301</v>
      </c>
      <c r="AU119" s="207" t="s">
        <v>79</v>
      </c>
      <c r="AY119" s="19" t="s">
        <v>299</v>
      </c>
      <c r="BE119" s="208">
        <f>IF(N119="základní",J119,0)</f>
        <v>0</v>
      </c>
      <c r="BF119" s="208">
        <f>IF(N119="snížená",J119,0)</f>
        <v>0</v>
      </c>
      <c r="BG119" s="208">
        <f>IF(N119="zákl. přenesená",J119,0)</f>
        <v>0</v>
      </c>
      <c r="BH119" s="208">
        <f>IF(N119="sníž. přenesená",J119,0)</f>
        <v>0</v>
      </c>
      <c r="BI119" s="208">
        <f>IF(N119="nulová",J119,0)</f>
        <v>0</v>
      </c>
      <c r="BJ119" s="19" t="s">
        <v>77</v>
      </c>
      <c r="BK119" s="208">
        <f>ROUND(I119*H119,2)</f>
        <v>0</v>
      </c>
      <c r="BL119" s="19" t="s">
        <v>306</v>
      </c>
      <c r="BM119" s="207" t="s">
        <v>4792</v>
      </c>
    </row>
    <row r="120" spans="1:47" s="2" customFormat="1" ht="11.25">
      <c r="A120" s="36"/>
      <c r="B120" s="37"/>
      <c r="C120" s="38"/>
      <c r="D120" s="209" t="s">
        <v>308</v>
      </c>
      <c r="E120" s="38"/>
      <c r="F120" s="210" t="s">
        <v>370</v>
      </c>
      <c r="G120" s="38"/>
      <c r="H120" s="38"/>
      <c r="I120" s="119"/>
      <c r="J120" s="38"/>
      <c r="K120" s="38"/>
      <c r="L120" s="41"/>
      <c r="M120" s="211"/>
      <c r="N120" s="212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308</v>
      </c>
      <c r="AU120" s="19" t="s">
        <v>79</v>
      </c>
    </row>
    <row r="121" spans="2:51" s="14" customFormat="1" ht="11.25">
      <c r="B121" s="223"/>
      <c r="C121" s="224"/>
      <c r="D121" s="209" t="s">
        <v>310</v>
      </c>
      <c r="E121" s="225" t="s">
        <v>19</v>
      </c>
      <c r="F121" s="226" t="s">
        <v>371</v>
      </c>
      <c r="G121" s="224"/>
      <c r="H121" s="227">
        <v>22.685</v>
      </c>
      <c r="I121" s="228"/>
      <c r="J121" s="224"/>
      <c r="K121" s="224"/>
      <c r="L121" s="229"/>
      <c r="M121" s="230"/>
      <c r="N121" s="231"/>
      <c r="O121" s="231"/>
      <c r="P121" s="231"/>
      <c r="Q121" s="231"/>
      <c r="R121" s="231"/>
      <c r="S121" s="231"/>
      <c r="T121" s="232"/>
      <c r="AT121" s="233" t="s">
        <v>310</v>
      </c>
      <c r="AU121" s="233" t="s">
        <v>79</v>
      </c>
      <c r="AV121" s="14" t="s">
        <v>79</v>
      </c>
      <c r="AW121" s="14" t="s">
        <v>32</v>
      </c>
      <c r="AX121" s="14" t="s">
        <v>77</v>
      </c>
      <c r="AY121" s="233" t="s">
        <v>299</v>
      </c>
    </row>
    <row r="122" spans="1:65" s="2" customFormat="1" ht="16.5" customHeight="1">
      <c r="A122" s="36"/>
      <c r="B122" s="37"/>
      <c r="C122" s="196" t="s">
        <v>365</v>
      </c>
      <c r="D122" s="196" t="s">
        <v>301</v>
      </c>
      <c r="E122" s="197" t="s">
        <v>4666</v>
      </c>
      <c r="F122" s="198" t="s">
        <v>4667</v>
      </c>
      <c r="G122" s="199" t="s">
        <v>304</v>
      </c>
      <c r="H122" s="200">
        <v>43.46</v>
      </c>
      <c r="I122" s="201"/>
      <c r="J122" s="202">
        <f>ROUND(I122*H122,2)</f>
        <v>0</v>
      </c>
      <c r="K122" s="198" t="s">
        <v>305</v>
      </c>
      <c r="L122" s="41"/>
      <c r="M122" s="203" t="s">
        <v>19</v>
      </c>
      <c r="N122" s="204" t="s">
        <v>41</v>
      </c>
      <c r="O122" s="66"/>
      <c r="P122" s="205">
        <f>O122*H122</f>
        <v>0</v>
      </c>
      <c r="Q122" s="205">
        <v>0</v>
      </c>
      <c r="R122" s="205">
        <f>Q122*H122</f>
        <v>0</v>
      </c>
      <c r="S122" s="205">
        <v>0</v>
      </c>
      <c r="T122" s="206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7" t="s">
        <v>306</v>
      </c>
      <c r="AT122" s="207" t="s">
        <v>301</v>
      </c>
      <c r="AU122" s="207" t="s">
        <v>79</v>
      </c>
      <c r="AY122" s="19" t="s">
        <v>299</v>
      </c>
      <c r="BE122" s="208">
        <f>IF(N122="základní",J122,0)</f>
        <v>0</v>
      </c>
      <c r="BF122" s="208">
        <f>IF(N122="snížená",J122,0)</f>
        <v>0</v>
      </c>
      <c r="BG122" s="208">
        <f>IF(N122="zákl. přenesená",J122,0)</f>
        <v>0</v>
      </c>
      <c r="BH122" s="208">
        <f>IF(N122="sníž. přenesená",J122,0)</f>
        <v>0</v>
      </c>
      <c r="BI122" s="208">
        <f>IF(N122="nulová",J122,0)</f>
        <v>0</v>
      </c>
      <c r="BJ122" s="19" t="s">
        <v>77</v>
      </c>
      <c r="BK122" s="208">
        <f>ROUND(I122*H122,2)</f>
        <v>0</v>
      </c>
      <c r="BL122" s="19" t="s">
        <v>306</v>
      </c>
      <c r="BM122" s="207" t="s">
        <v>4793</v>
      </c>
    </row>
    <row r="123" spans="1:47" s="2" customFormat="1" ht="11.25">
      <c r="A123" s="36"/>
      <c r="B123" s="37"/>
      <c r="C123" s="38"/>
      <c r="D123" s="209" t="s">
        <v>308</v>
      </c>
      <c r="E123" s="38"/>
      <c r="F123" s="210" t="s">
        <v>4669</v>
      </c>
      <c r="G123" s="38"/>
      <c r="H123" s="38"/>
      <c r="I123" s="119"/>
      <c r="J123" s="38"/>
      <c r="K123" s="38"/>
      <c r="L123" s="41"/>
      <c r="M123" s="211"/>
      <c r="N123" s="212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308</v>
      </c>
      <c r="AU123" s="19" t="s">
        <v>79</v>
      </c>
    </row>
    <row r="124" spans="2:51" s="14" customFormat="1" ht="11.25">
      <c r="B124" s="223"/>
      <c r="C124" s="224"/>
      <c r="D124" s="209" t="s">
        <v>310</v>
      </c>
      <c r="E124" s="225" t="s">
        <v>19</v>
      </c>
      <c r="F124" s="226" t="s">
        <v>134</v>
      </c>
      <c r="G124" s="224"/>
      <c r="H124" s="227">
        <v>43.46</v>
      </c>
      <c r="I124" s="228"/>
      <c r="J124" s="224"/>
      <c r="K124" s="224"/>
      <c r="L124" s="229"/>
      <c r="M124" s="230"/>
      <c r="N124" s="231"/>
      <c r="O124" s="231"/>
      <c r="P124" s="231"/>
      <c r="Q124" s="231"/>
      <c r="R124" s="231"/>
      <c r="S124" s="231"/>
      <c r="T124" s="232"/>
      <c r="AT124" s="233" t="s">
        <v>310</v>
      </c>
      <c r="AU124" s="233" t="s">
        <v>79</v>
      </c>
      <c r="AV124" s="14" t="s">
        <v>79</v>
      </c>
      <c r="AW124" s="14" t="s">
        <v>32</v>
      </c>
      <c r="AX124" s="14" t="s">
        <v>77</v>
      </c>
      <c r="AY124" s="233" t="s">
        <v>299</v>
      </c>
    </row>
    <row r="125" spans="2:63" s="12" customFormat="1" ht="22.9" customHeight="1">
      <c r="B125" s="180"/>
      <c r="C125" s="181"/>
      <c r="D125" s="182" t="s">
        <v>69</v>
      </c>
      <c r="E125" s="194" t="s">
        <v>341</v>
      </c>
      <c r="F125" s="194" t="s">
        <v>4710</v>
      </c>
      <c r="G125" s="181"/>
      <c r="H125" s="181"/>
      <c r="I125" s="184"/>
      <c r="J125" s="195">
        <f>BK125</f>
        <v>0</v>
      </c>
      <c r="K125" s="181"/>
      <c r="L125" s="186"/>
      <c r="M125" s="187"/>
      <c r="N125" s="188"/>
      <c r="O125" s="188"/>
      <c r="P125" s="189">
        <f>SUM(P126:P136)</f>
        <v>0</v>
      </c>
      <c r="Q125" s="188"/>
      <c r="R125" s="189">
        <f>SUM(R126:R136)</f>
        <v>25.230703000000005</v>
      </c>
      <c r="S125" s="188"/>
      <c r="T125" s="190">
        <f>SUM(T126:T136)</f>
        <v>0</v>
      </c>
      <c r="AR125" s="191" t="s">
        <v>77</v>
      </c>
      <c r="AT125" s="192" t="s">
        <v>69</v>
      </c>
      <c r="AU125" s="192" t="s">
        <v>77</v>
      </c>
      <c r="AY125" s="191" t="s">
        <v>299</v>
      </c>
      <c r="BK125" s="193">
        <f>SUM(BK126:BK136)</f>
        <v>0</v>
      </c>
    </row>
    <row r="126" spans="1:65" s="2" customFormat="1" ht="16.5" customHeight="1">
      <c r="A126" s="36"/>
      <c r="B126" s="37"/>
      <c r="C126" s="196" t="s">
        <v>212</v>
      </c>
      <c r="D126" s="196" t="s">
        <v>301</v>
      </c>
      <c r="E126" s="197" t="s">
        <v>4711</v>
      </c>
      <c r="F126" s="198" t="s">
        <v>4712</v>
      </c>
      <c r="G126" s="199" t="s">
        <v>304</v>
      </c>
      <c r="H126" s="200">
        <v>43.46</v>
      </c>
      <c r="I126" s="201"/>
      <c r="J126" s="202">
        <f>ROUND(I126*H126,2)</f>
        <v>0</v>
      </c>
      <c r="K126" s="198" t="s">
        <v>305</v>
      </c>
      <c r="L126" s="41"/>
      <c r="M126" s="203" t="s">
        <v>19</v>
      </c>
      <c r="N126" s="204" t="s">
        <v>41</v>
      </c>
      <c r="O126" s="66"/>
      <c r="P126" s="205">
        <f>O126*H126</f>
        <v>0</v>
      </c>
      <c r="Q126" s="205">
        <v>0.46</v>
      </c>
      <c r="R126" s="205">
        <f>Q126*H126</f>
        <v>19.991600000000002</v>
      </c>
      <c r="S126" s="205">
        <v>0</v>
      </c>
      <c r="T126" s="206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07" t="s">
        <v>306</v>
      </c>
      <c r="AT126" s="207" t="s">
        <v>301</v>
      </c>
      <c r="AU126" s="207" t="s">
        <v>79</v>
      </c>
      <c r="AY126" s="19" t="s">
        <v>299</v>
      </c>
      <c r="BE126" s="208">
        <f>IF(N126="základní",J126,0)</f>
        <v>0</v>
      </c>
      <c r="BF126" s="208">
        <f>IF(N126="snížená",J126,0)</f>
        <v>0</v>
      </c>
      <c r="BG126" s="208">
        <f>IF(N126="zákl. přenesená",J126,0)</f>
        <v>0</v>
      </c>
      <c r="BH126" s="208">
        <f>IF(N126="sníž. přenesená",J126,0)</f>
        <v>0</v>
      </c>
      <c r="BI126" s="208">
        <f>IF(N126="nulová",J126,0)</f>
        <v>0</v>
      </c>
      <c r="BJ126" s="19" t="s">
        <v>77</v>
      </c>
      <c r="BK126" s="208">
        <f>ROUND(I126*H126,2)</f>
        <v>0</v>
      </c>
      <c r="BL126" s="19" t="s">
        <v>306</v>
      </c>
      <c r="BM126" s="207" t="s">
        <v>4794</v>
      </c>
    </row>
    <row r="127" spans="1:47" s="2" customFormat="1" ht="11.25">
      <c r="A127" s="36"/>
      <c r="B127" s="37"/>
      <c r="C127" s="38"/>
      <c r="D127" s="209" t="s">
        <v>308</v>
      </c>
      <c r="E127" s="38"/>
      <c r="F127" s="210" t="s">
        <v>4714</v>
      </c>
      <c r="G127" s="38"/>
      <c r="H127" s="38"/>
      <c r="I127" s="119"/>
      <c r="J127" s="38"/>
      <c r="K127" s="38"/>
      <c r="L127" s="41"/>
      <c r="M127" s="211"/>
      <c r="N127" s="212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308</v>
      </c>
      <c r="AU127" s="19" t="s">
        <v>79</v>
      </c>
    </row>
    <row r="128" spans="2:51" s="14" customFormat="1" ht="11.25">
      <c r="B128" s="223"/>
      <c r="C128" s="224"/>
      <c r="D128" s="209" t="s">
        <v>310</v>
      </c>
      <c r="E128" s="225" t="s">
        <v>19</v>
      </c>
      <c r="F128" s="226" t="s">
        <v>134</v>
      </c>
      <c r="G128" s="224"/>
      <c r="H128" s="227">
        <v>43.46</v>
      </c>
      <c r="I128" s="228"/>
      <c r="J128" s="224"/>
      <c r="K128" s="224"/>
      <c r="L128" s="229"/>
      <c r="M128" s="230"/>
      <c r="N128" s="231"/>
      <c r="O128" s="231"/>
      <c r="P128" s="231"/>
      <c r="Q128" s="231"/>
      <c r="R128" s="231"/>
      <c r="S128" s="231"/>
      <c r="T128" s="232"/>
      <c r="AT128" s="233" t="s">
        <v>310</v>
      </c>
      <c r="AU128" s="233" t="s">
        <v>79</v>
      </c>
      <c r="AV128" s="14" t="s">
        <v>79</v>
      </c>
      <c r="AW128" s="14" t="s">
        <v>32</v>
      </c>
      <c r="AX128" s="14" t="s">
        <v>77</v>
      </c>
      <c r="AY128" s="233" t="s">
        <v>299</v>
      </c>
    </row>
    <row r="129" spans="1:65" s="2" customFormat="1" ht="16.5" customHeight="1">
      <c r="A129" s="36"/>
      <c r="B129" s="37"/>
      <c r="C129" s="196" t="s">
        <v>378</v>
      </c>
      <c r="D129" s="196" t="s">
        <v>301</v>
      </c>
      <c r="E129" s="197" t="s">
        <v>4795</v>
      </c>
      <c r="F129" s="198" t="s">
        <v>4796</v>
      </c>
      <c r="G129" s="199" t="s">
        <v>304</v>
      </c>
      <c r="H129" s="200">
        <v>43.46</v>
      </c>
      <c r="I129" s="201"/>
      <c r="J129" s="202">
        <f>ROUND(I129*H129,2)</f>
        <v>0</v>
      </c>
      <c r="K129" s="198" t="s">
        <v>305</v>
      </c>
      <c r="L129" s="41"/>
      <c r="M129" s="203" t="s">
        <v>19</v>
      </c>
      <c r="N129" s="204" t="s">
        <v>41</v>
      </c>
      <c r="O129" s="66"/>
      <c r="P129" s="205">
        <f>O129*H129</f>
        <v>0</v>
      </c>
      <c r="Q129" s="205">
        <v>0.08425</v>
      </c>
      <c r="R129" s="205">
        <f>Q129*H129</f>
        <v>3.6615050000000005</v>
      </c>
      <c r="S129" s="205">
        <v>0</v>
      </c>
      <c r="T129" s="206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7" t="s">
        <v>306</v>
      </c>
      <c r="AT129" s="207" t="s">
        <v>301</v>
      </c>
      <c r="AU129" s="207" t="s">
        <v>79</v>
      </c>
      <c r="AY129" s="19" t="s">
        <v>299</v>
      </c>
      <c r="BE129" s="208">
        <f>IF(N129="základní",J129,0)</f>
        <v>0</v>
      </c>
      <c r="BF129" s="208">
        <f>IF(N129="snížená",J129,0)</f>
        <v>0</v>
      </c>
      <c r="BG129" s="208">
        <f>IF(N129="zákl. přenesená",J129,0)</f>
        <v>0</v>
      </c>
      <c r="BH129" s="208">
        <f>IF(N129="sníž. přenesená",J129,0)</f>
        <v>0</v>
      </c>
      <c r="BI129" s="208">
        <f>IF(N129="nulová",J129,0)</f>
        <v>0</v>
      </c>
      <c r="BJ129" s="19" t="s">
        <v>77</v>
      </c>
      <c r="BK129" s="208">
        <f>ROUND(I129*H129,2)</f>
        <v>0</v>
      </c>
      <c r="BL129" s="19" t="s">
        <v>306</v>
      </c>
      <c r="BM129" s="207" t="s">
        <v>4797</v>
      </c>
    </row>
    <row r="130" spans="1:47" s="2" customFormat="1" ht="29.25">
      <c r="A130" s="36"/>
      <c r="B130" s="37"/>
      <c r="C130" s="38"/>
      <c r="D130" s="209" t="s">
        <v>308</v>
      </c>
      <c r="E130" s="38"/>
      <c r="F130" s="210" t="s">
        <v>4798</v>
      </c>
      <c r="G130" s="38"/>
      <c r="H130" s="38"/>
      <c r="I130" s="119"/>
      <c r="J130" s="38"/>
      <c r="K130" s="38"/>
      <c r="L130" s="41"/>
      <c r="M130" s="211"/>
      <c r="N130" s="212"/>
      <c r="O130" s="66"/>
      <c r="P130" s="66"/>
      <c r="Q130" s="66"/>
      <c r="R130" s="66"/>
      <c r="S130" s="66"/>
      <c r="T130" s="6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308</v>
      </c>
      <c r="AU130" s="19" t="s">
        <v>79</v>
      </c>
    </row>
    <row r="131" spans="1:47" s="2" customFormat="1" ht="19.5">
      <c r="A131" s="36"/>
      <c r="B131" s="37"/>
      <c r="C131" s="38"/>
      <c r="D131" s="209" t="s">
        <v>447</v>
      </c>
      <c r="E131" s="38"/>
      <c r="F131" s="245" t="s">
        <v>4799</v>
      </c>
      <c r="G131" s="38"/>
      <c r="H131" s="38"/>
      <c r="I131" s="119"/>
      <c r="J131" s="38"/>
      <c r="K131" s="38"/>
      <c r="L131" s="41"/>
      <c r="M131" s="211"/>
      <c r="N131" s="212"/>
      <c r="O131" s="66"/>
      <c r="P131" s="66"/>
      <c r="Q131" s="66"/>
      <c r="R131" s="66"/>
      <c r="S131" s="66"/>
      <c r="T131" s="6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447</v>
      </c>
      <c r="AU131" s="19" t="s">
        <v>79</v>
      </c>
    </row>
    <row r="132" spans="2:51" s="13" customFormat="1" ht="11.25">
      <c r="B132" s="213"/>
      <c r="C132" s="214"/>
      <c r="D132" s="209" t="s">
        <v>310</v>
      </c>
      <c r="E132" s="215" t="s">
        <v>19</v>
      </c>
      <c r="F132" s="216" t="s">
        <v>4505</v>
      </c>
      <c r="G132" s="214"/>
      <c r="H132" s="215" t="s">
        <v>19</v>
      </c>
      <c r="I132" s="217"/>
      <c r="J132" s="214"/>
      <c r="K132" s="214"/>
      <c r="L132" s="218"/>
      <c r="M132" s="219"/>
      <c r="N132" s="220"/>
      <c r="O132" s="220"/>
      <c r="P132" s="220"/>
      <c r="Q132" s="220"/>
      <c r="R132" s="220"/>
      <c r="S132" s="220"/>
      <c r="T132" s="221"/>
      <c r="AT132" s="222" t="s">
        <v>310</v>
      </c>
      <c r="AU132" s="222" t="s">
        <v>79</v>
      </c>
      <c r="AV132" s="13" t="s">
        <v>77</v>
      </c>
      <c r="AW132" s="13" t="s">
        <v>32</v>
      </c>
      <c r="AX132" s="13" t="s">
        <v>70</v>
      </c>
      <c r="AY132" s="222" t="s">
        <v>299</v>
      </c>
    </row>
    <row r="133" spans="2:51" s="14" customFormat="1" ht="11.25">
      <c r="B133" s="223"/>
      <c r="C133" s="224"/>
      <c r="D133" s="209" t="s">
        <v>310</v>
      </c>
      <c r="E133" s="225" t="s">
        <v>134</v>
      </c>
      <c r="F133" s="226" t="s">
        <v>4775</v>
      </c>
      <c r="G133" s="224"/>
      <c r="H133" s="227">
        <v>43.46</v>
      </c>
      <c r="I133" s="228"/>
      <c r="J133" s="224"/>
      <c r="K133" s="224"/>
      <c r="L133" s="229"/>
      <c r="M133" s="230"/>
      <c r="N133" s="231"/>
      <c r="O133" s="231"/>
      <c r="P133" s="231"/>
      <c r="Q133" s="231"/>
      <c r="R133" s="231"/>
      <c r="S133" s="231"/>
      <c r="T133" s="232"/>
      <c r="AT133" s="233" t="s">
        <v>310</v>
      </c>
      <c r="AU133" s="233" t="s">
        <v>79</v>
      </c>
      <c r="AV133" s="14" t="s">
        <v>79</v>
      </c>
      <c r="AW133" s="14" t="s">
        <v>32</v>
      </c>
      <c r="AX133" s="14" t="s">
        <v>77</v>
      </c>
      <c r="AY133" s="233" t="s">
        <v>299</v>
      </c>
    </row>
    <row r="134" spans="1:65" s="2" customFormat="1" ht="16.5" customHeight="1">
      <c r="A134" s="36"/>
      <c r="B134" s="37"/>
      <c r="C134" s="246" t="s">
        <v>385</v>
      </c>
      <c r="D134" s="246" t="s">
        <v>458</v>
      </c>
      <c r="E134" s="247" t="s">
        <v>4800</v>
      </c>
      <c r="F134" s="248" t="s">
        <v>4801</v>
      </c>
      <c r="G134" s="249" t="s">
        <v>304</v>
      </c>
      <c r="H134" s="250">
        <v>13.038</v>
      </c>
      <c r="I134" s="251"/>
      <c r="J134" s="252">
        <f>ROUND(I134*H134,2)</f>
        <v>0</v>
      </c>
      <c r="K134" s="248" t="s">
        <v>305</v>
      </c>
      <c r="L134" s="253"/>
      <c r="M134" s="254" t="s">
        <v>19</v>
      </c>
      <c r="N134" s="255" t="s">
        <v>41</v>
      </c>
      <c r="O134" s="66"/>
      <c r="P134" s="205">
        <f>O134*H134</f>
        <v>0</v>
      </c>
      <c r="Q134" s="205">
        <v>0.121</v>
      </c>
      <c r="R134" s="205">
        <f>Q134*H134</f>
        <v>1.577598</v>
      </c>
      <c r="S134" s="205">
        <v>0</v>
      </c>
      <c r="T134" s="206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7" t="s">
        <v>360</v>
      </c>
      <c r="AT134" s="207" t="s">
        <v>458</v>
      </c>
      <c r="AU134" s="207" t="s">
        <v>79</v>
      </c>
      <c r="AY134" s="19" t="s">
        <v>299</v>
      </c>
      <c r="BE134" s="208">
        <f>IF(N134="základní",J134,0)</f>
        <v>0</v>
      </c>
      <c r="BF134" s="208">
        <f>IF(N134="snížená",J134,0)</f>
        <v>0</v>
      </c>
      <c r="BG134" s="208">
        <f>IF(N134="zákl. přenesená",J134,0)</f>
        <v>0</v>
      </c>
      <c r="BH134" s="208">
        <f>IF(N134="sníž. přenesená",J134,0)</f>
        <v>0</v>
      </c>
      <c r="BI134" s="208">
        <f>IF(N134="nulová",J134,0)</f>
        <v>0</v>
      </c>
      <c r="BJ134" s="19" t="s">
        <v>77</v>
      </c>
      <c r="BK134" s="208">
        <f>ROUND(I134*H134,2)</f>
        <v>0</v>
      </c>
      <c r="BL134" s="19" t="s">
        <v>306</v>
      </c>
      <c r="BM134" s="207" t="s">
        <v>4802</v>
      </c>
    </row>
    <row r="135" spans="1:47" s="2" customFormat="1" ht="11.25">
      <c r="A135" s="36"/>
      <c r="B135" s="37"/>
      <c r="C135" s="38"/>
      <c r="D135" s="209" t="s">
        <v>308</v>
      </c>
      <c r="E135" s="38"/>
      <c r="F135" s="210" t="s">
        <v>4803</v>
      </c>
      <c r="G135" s="38"/>
      <c r="H135" s="38"/>
      <c r="I135" s="119"/>
      <c r="J135" s="38"/>
      <c r="K135" s="38"/>
      <c r="L135" s="41"/>
      <c r="M135" s="211"/>
      <c r="N135" s="212"/>
      <c r="O135" s="66"/>
      <c r="P135" s="66"/>
      <c r="Q135" s="66"/>
      <c r="R135" s="66"/>
      <c r="S135" s="66"/>
      <c r="T135" s="67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308</v>
      </c>
      <c r="AU135" s="19" t="s">
        <v>79</v>
      </c>
    </row>
    <row r="136" spans="2:51" s="14" customFormat="1" ht="11.25">
      <c r="B136" s="223"/>
      <c r="C136" s="224"/>
      <c r="D136" s="209" t="s">
        <v>310</v>
      </c>
      <c r="E136" s="225" t="s">
        <v>19</v>
      </c>
      <c r="F136" s="226" t="s">
        <v>4804</v>
      </c>
      <c r="G136" s="224"/>
      <c r="H136" s="227">
        <v>13.038</v>
      </c>
      <c r="I136" s="228"/>
      <c r="J136" s="224"/>
      <c r="K136" s="224"/>
      <c r="L136" s="229"/>
      <c r="M136" s="230"/>
      <c r="N136" s="231"/>
      <c r="O136" s="231"/>
      <c r="P136" s="231"/>
      <c r="Q136" s="231"/>
      <c r="R136" s="231"/>
      <c r="S136" s="231"/>
      <c r="T136" s="232"/>
      <c r="AT136" s="233" t="s">
        <v>310</v>
      </c>
      <c r="AU136" s="233" t="s">
        <v>79</v>
      </c>
      <c r="AV136" s="14" t="s">
        <v>79</v>
      </c>
      <c r="AW136" s="14" t="s">
        <v>32</v>
      </c>
      <c r="AX136" s="14" t="s">
        <v>77</v>
      </c>
      <c r="AY136" s="233" t="s">
        <v>299</v>
      </c>
    </row>
    <row r="137" spans="2:63" s="12" customFormat="1" ht="22.9" customHeight="1">
      <c r="B137" s="180"/>
      <c r="C137" s="181"/>
      <c r="D137" s="182" t="s">
        <v>69</v>
      </c>
      <c r="E137" s="194" t="s">
        <v>365</v>
      </c>
      <c r="F137" s="194" t="s">
        <v>1055</v>
      </c>
      <c r="G137" s="181"/>
      <c r="H137" s="181"/>
      <c r="I137" s="184"/>
      <c r="J137" s="195">
        <f>BK137</f>
        <v>0</v>
      </c>
      <c r="K137" s="181"/>
      <c r="L137" s="186"/>
      <c r="M137" s="187"/>
      <c r="N137" s="188"/>
      <c r="O137" s="188"/>
      <c r="P137" s="189">
        <f>SUM(P138:P145)</f>
        <v>0</v>
      </c>
      <c r="Q137" s="188"/>
      <c r="R137" s="189">
        <f>SUM(R138:R145)</f>
        <v>7.86135</v>
      </c>
      <c r="S137" s="188"/>
      <c r="T137" s="190">
        <f>SUM(T138:T145)</f>
        <v>0</v>
      </c>
      <c r="AR137" s="191" t="s">
        <v>77</v>
      </c>
      <c r="AT137" s="192" t="s">
        <v>69</v>
      </c>
      <c r="AU137" s="192" t="s">
        <v>77</v>
      </c>
      <c r="AY137" s="191" t="s">
        <v>299</v>
      </c>
      <c r="BK137" s="193">
        <f>SUM(BK138:BK145)</f>
        <v>0</v>
      </c>
    </row>
    <row r="138" spans="1:65" s="2" customFormat="1" ht="16.5" customHeight="1">
      <c r="A138" s="36"/>
      <c r="B138" s="37"/>
      <c r="C138" s="196" t="s">
        <v>391</v>
      </c>
      <c r="D138" s="196" t="s">
        <v>301</v>
      </c>
      <c r="E138" s="197" t="s">
        <v>4758</v>
      </c>
      <c r="F138" s="198" t="s">
        <v>4759</v>
      </c>
      <c r="G138" s="199" t="s">
        <v>553</v>
      </c>
      <c r="H138" s="200">
        <v>35</v>
      </c>
      <c r="I138" s="201"/>
      <c r="J138" s="202">
        <f>ROUND(I138*H138,2)</f>
        <v>0</v>
      </c>
      <c r="K138" s="198" t="s">
        <v>305</v>
      </c>
      <c r="L138" s="41"/>
      <c r="M138" s="203" t="s">
        <v>19</v>
      </c>
      <c r="N138" s="204" t="s">
        <v>41</v>
      </c>
      <c r="O138" s="66"/>
      <c r="P138" s="205">
        <f>O138*H138</f>
        <v>0</v>
      </c>
      <c r="Q138" s="205">
        <v>0.16849</v>
      </c>
      <c r="R138" s="205">
        <f>Q138*H138</f>
        <v>5.89715</v>
      </c>
      <c r="S138" s="205">
        <v>0</v>
      </c>
      <c r="T138" s="206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07" t="s">
        <v>306</v>
      </c>
      <c r="AT138" s="207" t="s">
        <v>301</v>
      </c>
      <c r="AU138" s="207" t="s">
        <v>79</v>
      </c>
      <c r="AY138" s="19" t="s">
        <v>299</v>
      </c>
      <c r="BE138" s="208">
        <f>IF(N138="základní",J138,0)</f>
        <v>0</v>
      </c>
      <c r="BF138" s="208">
        <f>IF(N138="snížená",J138,0)</f>
        <v>0</v>
      </c>
      <c r="BG138" s="208">
        <f>IF(N138="zákl. přenesená",J138,0)</f>
        <v>0</v>
      </c>
      <c r="BH138" s="208">
        <f>IF(N138="sníž. přenesená",J138,0)</f>
        <v>0</v>
      </c>
      <c r="BI138" s="208">
        <f>IF(N138="nulová",J138,0)</f>
        <v>0</v>
      </c>
      <c r="BJ138" s="19" t="s">
        <v>77</v>
      </c>
      <c r="BK138" s="208">
        <f>ROUND(I138*H138,2)</f>
        <v>0</v>
      </c>
      <c r="BL138" s="19" t="s">
        <v>306</v>
      </c>
      <c r="BM138" s="207" t="s">
        <v>4805</v>
      </c>
    </row>
    <row r="139" spans="1:47" s="2" customFormat="1" ht="19.5">
      <c r="A139" s="36"/>
      <c r="B139" s="37"/>
      <c r="C139" s="38"/>
      <c r="D139" s="209" t="s">
        <v>308</v>
      </c>
      <c r="E139" s="38"/>
      <c r="F139" s="210" t="s">
        <v>4761</v>
      </c>
      <c r="G139" s="38"/>
      <c r="H139" s="38"/>
      <c r="I139" s="119"/>
      <c r="J139" s="38"/>
      <c r="K139" s="38"/>
      <c r="L139" s="41"/>
      <c r="M139" s="211"/>
      <c r="N139" s="212"/>
      <c r="O139" s="66"/>
      <c r="P139" s="66"/>
      <c r="Q139" s="66"/>
      <c r="R139" s="66"/>
      <c r="S139" s="66"/>
      <c r="T139" s="67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308</v>
      </c>
      <c r="AU139" s="19" t="s">
        <v>79</v>
      </c>
    </row>
    <row r="140" spans="2:51" s="14" customFormat="1" ht="11.25">
      <c r="B140" s="223"/>
      <c r="C140" s="224"/>
      <c r="D140" s="209" t="s">
        <v>310</v>
      </c>
      <c r="E140" s="225" t="s">
        <v>19</v>
      </c>
      <c r="F140" s="226" t="s">
        <v>568</v>
      </c>
      <c r="G140" s="224"/>
      <c r="H140" s="227">
        <v>35</v>
      </c>
      <c r="I140" s="228"/>
      <c r="J140" s="224"/>
      <c r="K140" s="224"/>
      <c r="L140" s="229"/>
      <c r="M140" s="230"/>
      <c r="N140" s="231"/>
      <c r="O140" s="231"/>
      <c r="P140" s="231"/>
      <c r="Q140" s="231"/>
      <c r="R140" s="231"/>
      <c r="S140" s="231"/>
      <c r="T140" s="232"/>
      <c r="AT140" s="233" t="s">
        <v>310</v>
      </c>
      <c r="AU140" s="233" t="s">
        <v>79</v>
      </c>
      <c r="AV140" s="14" t="s">
        <v>79</v>
      </c>
      <c r="AW140" s="14" t="s">
        <v>32</v>
      </c>
      <c r="AX140" s="14" t="s">
        <v>77</v>
      </c>
      <c r="AY140" s="233" t="s">
        <v>299</v>
      </c>
    </row>
    <row r="141" spans="1:65" s="2" customFormat="1" ht="16.5" customHeight="1">
      <c r="A141" s="36"/>
      <c r="B141" s="37"/>
      <c r="C141" s="246" t="s">
        <v>396</v>
      </c>
      <c r="D141" s="246" t="s">
        <v>458</v>
      </c>
      <c r="E141" s="247" t="s">
        <v>4763</v>
      </c>
      <c r="F141" s="248" t="s">
        <v>4764</v>
      </c>
      <c r="G141" s="249" t="s">
        <v>553</v>
      </c>
      <c r="H141" s="250">
        <v>35</v>
      </c>
      <c r="I141" s="251"/>
      <c r="J141" s="252">
        <f>ROUND(I141*H141,2)</f>
        <v>0</v>
      </c>
      <c r="K141" s="248" t="s">
        <v>305</v>
      </c>
      <c r="L141" s="253"/>
      <c r="M141" s="254" t="s">
        <v>19</v>
      </c>
      <c r="N141" s="255" t="s">
        <v>41</v>
      </c>
      <c r="O141" s="66"/>
      <c r="P141" s="205">
        <f>O141*H141</f>
        <v>0</v>
      </c>
      <c r="Q141" s="205">
        <v>0.05612</v>
      </c>
      <c r="R141" s="205">
        <f>Q141*H141</f>
        <v>1.9642000000000002</v>
      </c>
      <c r="S141" s="205">
        <v>0</v>
      </c>
      <c r="T141" s="206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7" t="s">
        <v>360</v>
      </c>
      <c r="AT141" s="207" t="s">
        <v>458</v>
      </c>
      <c r="AU141" s="207" t="s">
        <v>79</v>
      </c>
      <c r="AY141" s="19" t="s">
        <v>299</v>
      </c>
      <c r="BE141" s="208">
        <f>IF(N141="základní",J141,0)</f>
        <v>0</v>
      </c>
      <c r="BF141" s="208">
        <f>IF(N141="snížená",J141,0)</f>
        <v>0</v>
      </c>
      <c r="BG141" s="208">
        <f>IF(N141="zákl. přenesená",J141,0)</f>
        <v>0</v>
      </c>
      <c r="BH141" s="208">
        <f>IF(N141="sníž. přenesená",J141,0)</f>
        <v>0</v>
      </c>
      <c r="BI141" s="208">
        <f>IF(N141="nulová",J141,0)</f>
        <v>0</v>
      </c>
      <c r="BJ141" s="19" t="s">
        <v>77</v>
      </c>
      <c r="BK141" s="208">
        <f>ROUND(I141*H141,2)</f>
        <v>0</v>
      </c>
      <c r="BL141" s="19" t="s">
        <v>306</v>
      </c>
      <c r="BM141" s="207" t="s">
        <v>4806</v>
      </c>
    </row>
    <row r="142" spans="1:47" s="2" customFormat="1" ht="11.25">
      <c r="A142" s="36"/>
      <c r="B142" s="37"/>
      <c r="C142" s="38"/>
      <c r="D142" s="209" t="s">
        <v>308</v>
      </c>
      <c r="E142" s="38"/>
      <c r="F142" s="210" t="s">
        <v>4764</v>
      </c>
      <c r="G142" s="38"/>
      <c r="H142" s="38"/>
      <c r="I142" s="119"/>
      <c r="J142" s="38"/>
      <c r="K142" s="38"/>
      <c r="L142" s="41"/>
      <c r="M142" s="211"/>
      <c r="N142" s="212"/>
      <c r="O142" s="66"/>
      <c r="P142" s="66"/>
      <c r="Q142" s="66"/>
      <c r="R142" s="66"/>
      <c r="S142" s="66"/>
      <c r="T142" s="67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308</v>
      </c>
      <c r="AU142" s="19" t="s">
        <v>79</v>
      </c>
    </row>
    <row r="143" spans="1:65" s="2" customFormat="1" ht="16.5" customHeight="1">
      <c r="A143" s="36"/>
      <c r="B143" s="37"/>
      <c r="C143" s="196" t="s">
        <v>8</v>
      </c>
      <c r="D143" s="196" t="s">
        <v>301</v>
      </c>
      <c r="E143" s="197" t="s">
        <v>4807</v>
      </c>
      <c r="F143" s="198" t="s">
        <v>4808</v>
      </c>
      <c r="G143" s="199" t="s">
        <v>304</v>
      </c>
      <c r="H143" s="200">
        <v>30.422</v>
      </c>
      <c r="I143" s="201"/>
      <c r="J143" s="202">
        <f>ROUND(I143*H143,2)</f>
        <v>0</v>
      </c>
      <c r="K143" s="198" t="s">
        <v>305</v>
      </c>
      <c r="L143" s="41"/>
      <c r="M143" s="203" t="s">
        <v>19</v>
      </c>
      <c r="N143" s="204" t="s">
        <v>41</v>
      </c>
      <c r="O143" s="66"/>
      <c r="P143" s="205">
        <f>O143*H143</f>
        <v>0</v>
      </c>
      <c r="Q143" s="205">
        <v>0</v>
      </c>
      <c r="R143" s="205">
        <f>Q143*H143</f>
        <v>0</v>
      </c>
      <c r="S143" s="205">
        <v>0</v>
      </c>
      <c r="T143" s="206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7" t="s">
        <v>306</v>
      </c>
      <c r="AT143" s="207" t="s">
        <v>301</v>
      </c>
      <c r="AU143" s="207" t="s">
        <v>79</v>
      </c>
      <c r="AY143" s="19" t="s">
        <v>299</v>
      </c>
      <c r="BE143" s="208">
        <f>IF(N143="základní",J143,0)</f>
        <v>0</v>
      </c>
      <c r="BF143" s="208">
        <f>IF(N143="snížená",J143,0)</f>
        <v>0</v>
      </c>
      <c r="BG143" s="208">
        <f>IF(N143="zákl. přenesená",J143,0)</f>
        <v>0</v>
      </c>
      <c r="BH143" s="208">
        <f>IF(N143="sníž. přenesená",J143,0)</f>
        <v>0</v>
      </c>
      <c r="BI143" s="208">
        <f>IF(N143="nulová",J143,0)</f>
        <v>0</v>
      </c>
      <c r="BJ143" s="19" t="s">
        <v>77</v>
      </c>
      <c r="BK143" s="208">
        <f>ROUND(I143*H143,2)</f>
        <v>0</v>
      </c>
      <c r="BL143" s="19" t="s">
        <v>306</v>
      </c>
      <c r="BM143" s="207" t="s">
        <v>4809</v>
      </c>
    </row>
    <row r="144" spans="1:47" s="2" customFormat="1" ht="19.5">
      <c r="A144" s="36"/>
      <c r="B144" s="37"/>
      <c r="C144" s="38"/>
      <c r="D144" s="209" t="s">
        <v>308</v>
      </c>
      <c r="E144" s="38"/>
      <c r="F144" s="210" t="s">
        <v>4810</v>
      </c>
      <c r="G144" s="38"/>
      <c r="H144" s="38"/>
      <c r="I144" s="119"/>
      <c r="J144" s="38"/>
      <c r="K144" s="38"/>
      <c r="L144" s="41"/>
      <c r="M144" s="211"/>
      <c r="N144" s="212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308</v>
      </c>
      <c r="AU144" s="19" t="s">
        <v>79</v>
      </c>
    </row>
    <row r="145" spans="2:51" s="14" customFormat="1" ht="11.25">
      <c r="B145" s="223"/>
      <c r="C145" s="224"/>
      <c r="D145" s="209" t="s">
        <v>310</v>
      </c>
      <c r="E145" s="225" t="s">
        <v>19</v>
      </c>
      <c r="F145" s="226" t="s">
        <v>4811</v>
      </c>
      <c r="G145" s="224"/>
      <c r="H145" s="227">
        <v>30.422</v>
      </c>
      <c r="I145" s="228"/>
      <c r="J145" s="224"/>
      <c r="K145" s="224"/>
      <c r="L145" s="229"/>
      <c r="M145" s="230"/>
      <c r="N145" s="231"/>
      <c r="O145" s="231"/>
      <c r="P145" s="231"/>
      <c r="Q145" s="231"/>
      <c r="R145" s="231"/>
      <c r="S145" s="231"/>
      <c r="T145" s="232"/>
      <c r="AT145" s="233" t="s">
        <v>310</v>
      </c>
      <c r="AU145" s="233" t="s">
        <v>79</v>
      </c>
      <c r="AV145" s="14" t="s">
        <v>79</v>
      </c>
      <c r="AW145" s="14" t="s">
        <v>32</v>
      </c>
      <c r="AX145" s="14" t="s">
        <v>77</v>
      </c>
      <c r="AY145" s="233" t="s">
        <v>299</v>
      </c>
    </row>
    <row r="146" spans="2:63" s="12" customFormat="1" ht="22.9" customHeight="1">
      <c r="B146" s="180"/>
      <c r="C146" s="181"/>
      <c r="D146" s="182" t="s">
        <v>69</v>
      </c>
      <c r="E146" s="194" t="s">
        <v>1351</v>
      </c>
      <c r="F146" s="194" t="s">
        <v>1352</v>
      </c>
      <c r="G146" s="181"/>
      <c r="H146" s="181"/>
      <c r="I146" s="184"/>
      <c r="J146" s="195">
        <f>BK146</f>
        <v>0</v>
      </c>
      <c r="K146" s="181"/>
      <c r="L146" s="186"/>
      <c r="M146" s="187"/>
      <c r="N146" s="188"/>
      <c r="O146" s="188"/>
      <c r="P146" s="189">
        <f>SUM(P147:P162)</f>
        <v>0</v>
      </c>
      <c r="Q146" s="188"/>
      <c r="R146" s="189">
        <f>SUM(R147:R162)</f>
        <v>0</v>
      </c>
      <c r="S146" s="188"/>
      <c r="T146" s="190">
        <f>SUM(T147:T162)</f>
        <v>0</v>
      </c>
      <c r="AR146" s="191" t="s">
        <v>77</v>
      </c>
      <c r="AT146" s="192" t="s">
        <v>69</v>
      </c>
      <c r="AU146" s="192" t="s">
        <v>77</v>
      </c>
      <c r="AY146" s="191" t="s">
        <v>299</v>
      </c>
      <c r="BK146" s="193">
        <f>SUM(BK147:BK162)</f>
        <v>0</v>
      </c>
    </row>
    <row r="147" spans="1:65" s="2" customFormat="1" ht="16.5" customHeight="1">
      <c r="A147" s="36"/>
      <c r="B147" s="37"/>
      <c r="C147" s="196" t="s">
        <v>406</v>
      </c>
      <c r="D147" s="196" t="s">
        <v>301</v>
      </c>
      <c r="E147" s="197" t="s">
        <v>4812</v>
      </c>
      <c r="F147" s="198" t="s">
        <v>4813</v>
      </c>
      <c r="G147" s="199" t="s">
        <v>368</v>
      </c>
      <c r="H147" s="200">
        <v>10.206</v>
      </c>
      <c r="I147" s="201"/>
      <c r="J147" s="202">
        <f>ROUND(I147*H147,2)</f>
        <v>0</v>
      </c>
      <c r="K147" s="198" t="s">
        <v>305</v>
      </c>
      <c r="L147" s="41"/>
      <c r="M147" s="203" t="s">
        <v>19</v>
      </c>
      <c r="N147" s="204" t="s">
        <v>41</v>
      </c>
      <c r="O147" s="66"/>
      <c r="P147" s="205">
        <f>O147*H147</f>
        <v>0</v>
      </c>
      <c r="Q147" s="205">
        <v>0</v>
      </c>
      <c r="R147" s="205">
        <f>Q147*H147</f>
        <v>0</v>
      </c>
      <c r="S147" s="205">
        <v>0</v>
      </c>
      <c r="T147" s="206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7" t="s">
        <v>306</v>
      </c>
      <c r="AT147" s="207" t="s">
        <v>301</v>
      </c>
      <c r="AU147" s="207" t="s">
        <v>79</v>
      </c>
      <c r="AY147" s="19" t="s">
        <v>299</v>
      </c>
      <c r="BE147" s="208">
        <f>IF(N147="základní",J147,0)</f>
        <v>0</v>
      </c>
      <c r="BF147" s="208">
        <f>IF(N147="snížená",J147,0)</f>
        <v>0</v>
      </c>
      <c r="BG147" s="208">
        <f>IF(N147="zákl. přenesená",J147,0)</f>
        <v>0</v>
      </c>
      <c r="BH147" s="208">
        <f>IF(N147="sníž. přenesená",J147,0)</f>
        <v>0</v>
      </c>
      <c r="BI147" s="208">
        <f>IF(N147="nulová",J147,0)</f>
        <v>0</v>
      </c>
      <c r="BJ147" s="19" t="s">
        <v>77</v>
      </c>
      <c r="BK147" s="208">
        <f>ROUND(I147*H147,2)</f>
        <v>0</v>
      </c>
      <c r="BL147" s="19" t="s">
        <v>306</v>
      </c>
      <c r="BM147" s="207" t="s">
        <v>4814</v>
      </c>
    </row>
    <row r="148" spans="1:47" s="2" customFormat="1" ht="11.25">
      <c r="A148" s="36"/>
      <c r="B148" s="37"/>
      <c r="C148" s="38"/>
      <c r="D148" s="209" t="s">
        <v>308</v>
      </c>
      <c r="E148" s="38"/>
      <c r="F148" s="210" t="s">
        <v>4815</v>
      </c>
      <c r="G148" s="38"/>
      <c r="H148" s="38"/>
      <c r="I148" s="119"/>
      <c r="J148" s="38"/>
      <c r="K148" s="38"/>
      <c r="L148" s="41"/>
      <c r="M148" s="211"/>
      <c r="N148" s="212"/>
      <c r="O148" s="66"/>
      <c r="P148" s="66"/>
      <c r="Q148" s="66"/>
      <c r="R148" s="66"/>
      <c r="S148" s="66"/>
      <c r="T148" s="67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308</v>
      </c>
      <c r="AU148" s="19" t="s">
        <v>79</v>
      </c>
    </row>
    <row r="149" spans="2:51" s="14" customFormat="1" ht="11.25">
      <c r="B149" s="223"/>
      <c r="C149" s="224"/>
      <c r="D149" s="209" t="s">
        <v>310</v>
      </c>
      <c r="E149" s="225" t="s">
        <v>19</v>
      </c>
      <c r="F149" s="226" t="s">
        <v>4816</v>
      </c>
      <c r="G149" s="224"/>
      <c r="H149" s="227">
        <v>10.206</v>
      </c>
      <c r="I149" s="228"/>
      <c r="J149" s="224"/>
      <c r="K149" s="224"/>
      <c r="L149" s="229"/>
      <c r="M149" s="230"/>
      <c r="N149" s="231"/>
      <c r="O149" s="231"/>
      <c r="P149" s="231"/>
      <c r="Q149" s="231"/>
      <c r="R149" s="231"/>
      <c r="S149" s="231"/>
      <c r="T149" s="232"/>
      <c r="AT149" s="233" t="s">
        <v>310</v>
      </c>
      <c r="AU149" s="233" t="s">
        <v>79</v>
      </c>
      <c r="AV149" s="14" t="s">
        <v>79</v>
      </c>
      <c r="AW149" s="14" t="s">
        <v>32</v>
      </c>
      <c r="AX149" s="14" t="s">
        <v>77</v>
      </c>
      <c r="AY149" s="233" t="s">
        <v>299</v>
      </c>
    </row>
    <row r="150" spans="1:65" s="2" customFormat="1" ht="16.5" customHeight="1">
      <c r="A150" s="36"/>
      <c r="B150" s="37"/>
      <c r="C150" s="196" t="s">
        <v>413</v>
      </c>
      <c r="D150" s="196" t="s">
        <v>301</v>
      </c>
      <c r="E150" s="197" t="s">
        <v>4817</v>
      </c>
      <c r="F150" s="198" t="s">
        <v>4818</v>
      </c>
      <c r="G150" s="199" t="s">
        <v>368</v>
      </c>
      <c r="H150" s="200">
        <v>102.06</v>
      </c>
      <c r="I150" s="201"/>
      <c r="J150" s="202">
        <f>ROUND(I150*H150,2)</f>
        <v>0</v>
      </c>
      <c r="K150" s="198" t="s">
        <v>305</v>
      </c>
      <c r="L150" s="41"/>
      <c r="M150" s="203" t="s">
        <v>19</v>
      </c>
      <c r="N150" s="204" t="s">
        <v>41</v>
      </c>
      <c r="O150" s="66"/>
      <c r="P150" s="205">
        <f>O150*H150</f>
        <v>0</v>
      </c>
      <c r="Q150" s="205">
        <v>0</v>
      </c>
      <c r="R150" s="205">
        <f>Q150*H150</f>
        <v>0</v>
      </c>
      <c r="S150" s="205">
        <v>0</v>
      </c>
      <c r="T150" s="206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7" t="s">
        <v>306</v>
      </c>
      <c r="AT150" s="207" t="s">
        <v>301</v>
      </c>
      <c r="AU150" s="207" t="s">
        <v>79</v>
      </c>
      <c r="AY150" s="19" t="s">
        <v>299</v>
      </c>
      <c r="BE150" s="208">
        <f>IF(N150="základní",J150,0)</f>
        <v>0</v>
      </c>
      <c r="BF150" s="208">
        <f>IF(N150="snížená",J150,0)</f>
        <v>0</v>
      </c>
      <c r="BG150" s="208">
        <f>IF(N150="zákl. přenesená",J150,0)</f>
        <v>0</v>
      </c>
      <c r="BH150" s="208">
        <f>IF(N150="sníž. přenesená",J150,0)</f>
        <v>0</v>
      </c>
      <c r="BI150" s="208">
        <f>IF(N150="nulová",J150,0)</f>
        <v>0</v>
      </c>
      <c r="BJ150" s="19" t="s">
        <v>77</v>
      </c>
      <c r="BK150" s="208">
        <f>ROUND(I150*H150,2)</f>
        <v>0</v>
      </c>
      <c r="BL150" s="19" t="s">
        <v>306</v>
      </c>
      <c r="BM150" s="207" t="s">
        <v>4819</v>
      </c>
    </row>
    <row r="151" spans="1:47" s="2" customFormat="1" ht="11.25">
      <c r="A151" s="36"/>
      <c r="B151" s="37"/>
      <c r="C151" s="38"/>
      <c r="D151" s="209" t="s">
        <v>308</v>
      </c>
      <c r="E151" s="38"/>
      <c r="F151" s="210" t="s">
        <v>4820</v>
      </c>
      <c r="G151" s="38"/>
      <c r="H151" s="38"/>
      <c r="I151" s="119"/>
      <c r="J151" s="38"/>
      <c r="K151" s="38"/>
      <c r="L151" s="41"/>
      <c r="M151" s="211"/>
      <c r="N151" s="212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308</v>
      </c>
      <c r="AU151" s="19" t="s">
        <v>79</v>
      </c>
    </row>
    <row r="152" spans="2:51" s="14" customFormat="1" ht="11.25">
      <c r="B152" s="223"/>
      <c r="C152" s="224"/>
      <c r="D152" s="209" t="s">
        <v>310</v>
      </c>
      <c r="E152" s="225" t="s">
        <v>19</v>
      </c>
      <c r="F152" s="226" t="s">
        <v>4816</v>
      </c>
      <c r="G152" s="224"/>
      <c r="H152" s="227">
        <v>10.206</v>
      </c>
      <c r="I152" s="228"/>
      <c r="J152" s="224"/>
      <c r="K152" s="224"/>
      <c r="L152" s="229"/>
      <c r="M152" s="230"/>
      <c r="N152" s="231"/>
      <c r="O152" s="231"/>
      <c r="P152" s="231"/>
      <c r="Q152" s="231"/>
      <c r="R152" s="231"/>
      <c r="S152" s="231"/>
      <c r="T152" s="232"/>
      <c r="AT152" s="233" t="s">
        <v>310</v>
      </c>
      <c r="AU152" s="233" t="s">
        <v>79</v>
      </c>
      <c r="AV152" s="14" t="s">
        <v>79</v>
      </c>
      <c r="AW152" s="14" t="s">
        <v>32</v>
      </c>
      <c r="AX152" s="14" t="s">
        <v>70</v>
      </c>
      <c r="AY152" s="233" t="s">
        <v>299</v>
      </c>
    </row>
    <row r="153" spans="2:51" s="14" customFormat="1" ht="11.25">
      <c r="B153" s="223"/>
      <c r="C153" s="224"/>
      <c r="D153" s="209" t="s">
        <v>310</v>
      </c>
      <c r="E153" s="225" t="s">
        <v>19</v>
      </c>
      <c r="F153" s="226" t="s">
        <v>4821</v>
      </c>
      <c r="G153" s="224"/>
      <c r="H153" s="227">
        <v>102.06</v>
      </c>
      <c r="I153" s="228"/>
      <c r="J153" s="224"/>
      <c r="K153" s="224"/>
      <c r="L153" s="229"/>
      <c r="M153" s="230"/>
      <c r="N153" s="231"/>
      <c r="O153" s="231"/>
      <c r="P153" s="231"/>
      <c r="Q153" s="231"/>
      <c r="R153" s="231"/>
      <c r="S153" s="231"/>
      <c r="T153" s="232"/>
      <c r="AT153" s="233" t="s">
        <v>310</v>
      </c>
      <c r="AU153" s="233" t="s">
        <v>79</v>
      </c>
      <c r="AV153" s="14" t="s">
        <v>79</v>
      </c>
      <c r="AW153" s="14" t="s">
        <v>32</v>
      </c>
      <c r="AX153" s="14" t="s">
        <v>77</v>
      </c>
      <c r="AY153" s="233" t="s">
        <v>299</v>
      </c>
    </row>
    <row r="154" spans="1:65" s="2" customFormat="1" ht="16.5" customHeight="1">
      <c r="A154" s="36"/>
      <c r="B154" s="37"/>
      <c r="C154" s="196" t="s">
        <v>422</v>
      </c>
      <c r="D154" s="196" t="s">
        <v>301</v>
      </c>
      <c r="E154" s="197" t="s">
        <v>4822</v>
      </c>
      <c r="F154" s="198" t="s">
        <v>4823</v>
      </c>
      <c r="G154" s="199" t="s">
        <v>368</v>
      </c>
      <c r="H154" s="200">
        <v>10.206</v>
      </c>
      <c r="I154" s="201"/>
      <c r="J154" s="202">
        <f>ROUND(I154*H154,2)</f>
        <v>0</v>
      </c>
      <c r="K154" s="198" t="s">
        <v>305</v>
      </c>
      <c r="L154" s="41"/>
      <c r="M154" s="203" t="s">
        <v>19</v>
      </c>
      <c r="N154" s="204" t="s">
        <v>41</v>
      </c>
      <c r="O154" s="66"/>
      <c r="P154" s="205">
        <f>O154*H154</f>
        <v>0</v>
      </c>
      <c r="Q154" s="205">
        <v>0</v>
      </c>
      <c r="R154" s="205">
        <f>Q154*H154</f>
        <v>0</v>
      </c>
      <c r="S154" s="205">
        <v>0</v>
      </c>
      <c r="T154" s="20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07" t="s">
        <v>306</v>
      </c>
      <c r="AT154" s="207" t="s">
        <v>301</v>
      </c>
      <c r="AU154" s="207" t="s">
        <v>79</v>
      </c>
      <c r="AY154" s="19" t="s">
        <v>299</v>
      </c>
      <c r="BE154" s="208">
        <f>IF(N154="základní",J154,0)</f>
        <v>0</v>
      </c>
      <c r="BF154" s="208">
        <f>IF(N154="snížená",J154,0)</f>
        <v>0</v>
      </c>
      <c r="BG154" s="208">
        <f>IF(N154="zákl. přenesená",J154,0)</f>
        <v>0</v>
      </c>
      <c r="BH154" s="208">
        <f>IF(N154="sníž. přenesená",J154,0)</f>
        <v>0</v>
      </c>
      <c r="BI154" s="208">
        <f>IF(N154="nulová",J154,0)</f>
        <v>0</v>
      </c>
      <c r="BJ154" s="19" t="s">
        <v>77</v>
      </c>
      <c r="BK154" s="208">
        <f>ROUND(I154*H154,2)</f>
        <v>0</v>
      </c>
      <c r="BL154" s="19" t="s">
        <v>306</v>
      </c>
      <c r="BM154" s="207" t="s">
        <v>4824</v>
      </c>
    </row>
    <row r="155" spans="1:47" s="2" customFormat="1" ht="11.25">
      <c r="A155" s="36"/>
      <c r="B155" s="37"/>
      <c r="C155" s="38"/>
      <c r="D155" s="209" t="s">
        <v>308</v>
      </c>
      <c r="E155" s="38"/>
      <c r="F155" s="210" t="s">
        <v>4825</v>
      </c>
      <c r="G155" s="38"/>
      <c r="H155" s="38"/>
      <c r="I155" s="119"/>
      <c r="J155" s="38"/>
      <c r="K155" s="38"/>
      <c r="L155" s="41"/>
      <c r="M155" s="211"/>
      <c r="N155" s="212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308</v>
      </c>
      <c r="AU155" s="19" t="s">
        <v>79</v>
      </c>
    </row>
    <row r="156" spans="2:51" s="14" customFormat="1" ht="11.25">
      <c r="B156" s="223"/>
      <c r="C156" s="224"/>
      <c r="D156" s="209" t="s">
        <v>310</v>
      </c>
      <c r="E156" s="225" t="s">
        <v>19</v>
      </c>
      <c r="F156" s="226" t="s">
        <v>4816</v>
      </c>
      <c r="G156" s="224"/>
      <c r="H156" s="227">
        <v>10.206</v>
      </c>
      <c r="I156" s="228"/>
      <c r="J156" s="224"/>
      <c r="K156" s="224"/>
      <c r="L156" s="229"/>
      <c r="M156" s="230"/>
      <c r="N156" s="231"/>
      <c r="O156" s="231"/>
      <c r="P156" s="231"/>
      <c r="Q156" s="231"/>
      <c r="R156" s="231"/>
      <c r="S156" s="231"/>
      <c r="T156" s="232"/>
      <c r="AT156" s="233" t="s">
        <v>310</v>
      </c>
      <c r="AU156" s="233" t="s">
        <v>79</v>
      </c>
      <c r="AV156" s="14" t="s">
        <v>79</v>
      </c>
      <c r="AW156" s="14" t="s">
        <v>32</v>
      </c>
      <c r="AX156" s="14" t="s">
        <v>77</v>
      </c>
      <c r="AY156" s="233" t="s">
        <v>299</v>
      </c>
    </row>
    <row r="157" spans="1:65" s="2" customFormat="1" ht="21.75" customHeight="1">
      <c r="A157" s="36"/>
      <c r="B157" s="37"/>
      <c r="C157" s="196" t="s">
        <v>429</v>
      </c>
      <c r="D157" s="196" t="s">
        <v>301</v>
      </c>
      <c r="E157" s="197" t="s">
        <v>4826</v>
      </c>
      <c r="F157" s="198" t="s">
        <v>4827</v>
      </c>
      <c r="G157" s="199" t="s">
        <v>368</v>
      </c>
      <c r="H157" s="200">
        <v>3.39</v>
      </c>
      <c r="I157" s="201"/>
      <c r="J157" s="202">
        <f>ROUND(I157*H157,2)</f>
        <v>0</v>
      </c>
      <c r="K157" s="198" t="s">
        <v>305</v>
      </c>
      <c r="L157" s="41"/>
      <c r="M157" s="203" t="s">
        <v>19</v>
      </c>
      <c r="N157" s="204" t="s">
        <v>41</v>
      </c>
      <c r="O157" s="66"/>
      <c r="P157" s="205">
        <f>O157*H157</f>
        <v>0</v>
      </c>
      <c r="Q157" s="205">
        <v>0</v>
      </c>
      <c r="R157" s="205">
        <f>Q157*H157</f>
        <v>0</v>
      </c>
      <c r="S157" s="205">
        <v>0</v>
      </c>
      <c r="T157" s="206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7" t="s">
        <v>306</v>
      </c>
      <c r="AT157" s="207" t="s">
        <v>301</v>
      </c>
      <c r="AU157" s="207" t="s">
        <v>79</v>
      </c>
      <c r="AY157" s="19" t="s">
        <v>299</v>
      </c>
      <c r="BE157" s="208">
        <f>IF(N157="základní",J157,0)</f>
        <v>0</v>
      </c>
      <c r="BF157" s="208">
        <f>IF(N157="snížená",J157,0)</f>
        <v>0</v>
      </c>
      <c r="BG157" s="208">
        <f>IF(N157="zákl. přenesená",J157,0)</f>
        <v>0</v>
      </c>
      <c r="BH157" s="208">
        <f>IF(N157="sníž. přenesená",J157,0)</f>
        <v>0</v>
      </c>
      <c r="BI157" s="208">
        <f>IF(N157="nulová",J157,0)</f>
        <v>0</v>
      </c>
      <c r="BJ157" s="19" t="s">
        <v>77</v>
      </c>
      <c r="BK157" s="208">
        <f>ROUND(I157*H157,2)</f>
        <v>0</v>
      </c>
      <c r="BL157" s="19" t="s">
        <v>306</v>
      </c>
      <c r="BM157" s="207" t="s">
        <v>4828</v>
      </c>
    </row>
    <row r="158" spans="1:47" s="2" customFormat="1" ht="19.5">
      <c r="A158" s="36"/>
      <c r="B158" s="37"/>
      <c r="C158" s="38"/>
      <c r="D158" s="209" t="s">
        <v>308</v>
      </c>
      <c r="E158" s="38"/>
      <c r="F158" s="210" t="s">
        <v>4829</v>
      </c>
      <c r="G158" s="38"/>
      <c r="H158" s="38"/>
      <c r="I158" s="119"/>
      <c r="J158" s="38"/>
      <c r="K158" s="38"/>
      <c r="L158" s="41"/>
      <c r="M158" s="211"/>
      <c r="N158" s="212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308</v>
      </c>
      <c r="AU158" s="19" t="s">
        <v>79</v>
      </c>
    </row>
    <row r="159" spans="2:51" s="14" customFormat="1" ht="11.25">
      <c r="B159" s="223"/>
      <c r="C159" s="224"/>
      <c r="D159" s="209" t="s">
        <v>310</v>
      </c>
      <c r="E159" s="225" t="s">
        <v>19</v>
      </c>
      <c r="F159" s="226" t="s">
        <v>4830</v>
      </c>
      <c r="G159" s="224"/>
      <c r="H159" s="227">
        <v>3.39</v>
      </c>
      <c r="I159" s="228"/>
      <c r="J159" s="224"/>
      <c r="K159" s="224"/>
      <c r="L159" s="229"/>
      <c r="M159" s="230"/>
      <c r="N159" s="231"/>
      <c r="O159" s="231"/>
      <c r="P159" s="231"/>
      <c r="Q159" s="231"/>
      <c r="R159" s="231"/>
      <c r="S159" s="231"/>
      <c r="T159" s="232"/>
      <c r="AT159" s="233" t="s">
        <v>310</v>
      </c>
      <c r="AU159" s="233" t="s">
        <v>79</v>
      </c>
      <c r="AV159" s="14" t="s">
        <v>79</v>
      </c>
      <c r="AW159" s="14" t="s">
        <v>32</v>
      </c>
      <c r="AX159" s="14" t="s">
        <v>77</v>
      </c>
      <c r="AY159" s="233" t="s">
        <v>299</v>
      </c>
    </row>
    <row r="160" spans="1:65" s="2" customFormat="1" ht="21.75" customHeight="1">
      <c r="A160" s="36"/>
      <c r="B160" s="37"/>
      <c r="C160" s="196" t="s">
        <v>437</v>
      </c>
      <c r="D160" s="196" t="s">
        <v>301</v>
      </c>
      <c r="E160" s="197" t="s">
        <v>4831</v>
      </c>
      <c r="F160" s="198" t="s">
        <v>4832</v>
      </c>
      <c r="G160" s="199" t="s">
        <v>368</v>
      </c>
      <c r="H160" s="200">
        <v>16.523</v>
      </c>
      <c r="I160" s="201"/>
      <c r="J160" s="202">
        <f>ROUND(I160*H160,2)</f>
        <v>0</v>
      </c>
      <c r="K160" s="198" t="s">
        <v>305</v>
      </c>
      <c r="L160" s="41"/>
      <c r="M160" s="203" t="s">
        <v>19</v>
      </c>
      <c r="N160" s="204" t="s">
        <v>41</v>
      </c>
      <c r="O160" s="66"/>
      <c r="P160" s="205">
        <f>O160*H160</f>
        <v>0</v>
      </c>
      <c r="Q160" s="205">
        <v>0</v>
      </c>
      <c r="R160" s="205">
        <f>Q160*H160</f>
        <v>0</v>
      </c>
      <c r="S160" s="205">
        <v>0</v>
      </c>
      <c r="T160" s="20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07" t="s">
        <v>306</v>
      </c>
      <c r="AT160" s="207" t="s">
        <v>301</v>
      </c>
      <c r="AU160" s="207" t="s">
        <v>79</v>
      </c>
      <c r="AY160" s="19" t="s">
        <v>299</v>
      </c>
      <c r="BE160" s="208">
        <f>IF(N160="základní",J160,0)</f>
        <v>0</v>
      </c>
      <c r="BF160" s="208">
        <f>IF(N160="snížená",J160,0)</f>
        <v>0</v>
      </c>
      <c r="BG160" s="208">
        <f>IF(N160="zákl. přenesená",J160,0)</f>
        <v>0</v>
      </c>
      <c r="BH160" s="208">
        <f>IF(N160="sníž. přenesená",J160,0)</f>
        <v>0</v>
      </c>
      <c r="BI160" s="208">
        <f>IF(N160="nulová",J160,0)</f>
        <v>0</v>
      </c>
      <c r="BJ160" s="19" t="s">
        <v>77</v>
      </c>
      <c r="BK160" s="208">
        <f>ROUND(I160*H160,2)</f>
        <v>0</v>
      </c>
      <c r="BL160" s="19" t="s">
        <v>306</v>
      </c>
      <c r="BM160" s="207" t="s">
        <v>4833</v>
      </c>
    </row>
    <row r="161" spans="1:47" s="2" customFormat="1" ht="19.5">
      <c r="A161" s="36"/>
      <c r="B161" s="37"/>
      <c r="C161" s="38"/>
      <c r="D161" s="209" t="s">
        <v>308</v>
      </c>
      <c r="E161" s="38"/>
      <c r="F161" s="210" t="s">
        <v>4832</v>
      </c>
      <c r="G161" s="38"/>
      <c r="H161" s="38"/>
      <c r="I161" s="119"/>
      <c r="J161" s="38"/>
      <c r="K161" s="38"/>
      <c r="L161" s="41"/>
      <c r="M161" s="211"/>
      <c r="N161" s="212"/>
      <c r="O161" s="66"/>
      <c r="P161" s="66"/>
      <c r="Q161" s="66"/>
      <c r="R161" s="66"/>
      <c r="S161" s="66"/>
      <c r="T161" s="67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9" t="s">
        <v>308</v>
      </c>
      <c r="AU161" s="19" t="s">
        <v>79</v>
      </c>
    </row>
    <row r="162" spans="2:51" s="14" customFormat="1" ht="11.25">
      <c r="B162" s="223"/>
      <c r="C162" s="224"/>
      <c r="D162" s="209" t="s">
        <v>310</v>
      </c>
      <c r="E162" s="225" t="s">
        <v>19</v>
      </c>
      <c r="F162" s="226" t="s">
        <v>4834</v>
      </c>
      <c r="G162" s="224"/>
      <c r="H162" s="227">
        <v>16.523</v>
      </c>
      <c r="I162" s="228"/>
      <c r="J162" s="224"/>
      <c r="K162" s="224"/>
      <c r="L162" s="229"/>
      <c r="M162" s="230"/>
      <c r="N162" s="231"/>
      <c r="O162" s="231"/>
      <c r="P162" s="231"/>
      <c r="Q162" s="231"/>
      <c r="R162" s="231"/>
      <c r="S162" s="231"/>
      <c r="T162" s="232"/>
      <c r="AT162" s="233" t="s">
        <v>310</v>
      </c>
      <c r="AU162" s="233" t="s">
        <v>79</v>
      </c>
      <c r="AV162" s="14" t="s">
        <v>79</v>
      </c>
      <c r="AW162" s="14" t="s">
        <v>32</v>
      </c>
      <c r="AX162" s="14" t="s">
        <v>77</v>
      </c>
      <c r="AY162" s="233" t="s">
        <v>299</v>
      </c>
    </row>
    <row r="163" spans="2:63" s="12" customFormat="1" ht="22.9" customHeight="1">
      <c r="B163" s="180"/>
      <c r="C163" s="181"/>
      <c r="D163" s="182" t="s">
        <v>69</v>
      </c>
      <c r="E163" s="194" t="s">
        <v>1380</v>
      </c>
      <c r="F163" s="194" t="s">
        <v>1381</v>
      </c>
      <c r="G163" s="181"/>
      <c r="H163" s="181"/>
      <c r="I163" s="184"/>
      <c r="J163" s="195">
        <f>BK163</f>
        <v>0</v>
      </c>
      <c r="K163" s="181"/>
      <c r="L163" s="186"/>
      <c r="M163" s="187"/>
      <c r="N163" s="188"/>
      <c r="O163" s="188"/>
      <c r="P163" s="189">
        <f>SUM(P164:P165)</f>
        <v>0</v>
      </c>
      <c r="Q163" s="188"/>
      <c r="R163" s="189">
        <f>SUM(R164:R165)</f>
        <v>0</v>
      </c>
      <c r="S163" s="188"/>
      <c r="T163" s="190">
        <f>SUM(T164:T165)</f>
        <v>0</v>
      </c>
      <c r="AR163" s="191" t="s">
        <v>77</v>
      </c>
      <c r="AT163" s="192" t="s">
        <v>69</v>
      </c>
      <c r="AU163" s="192" t="s">
        <v>77</v>
      </c>
      <c r="AY163" s="191" t="s">
        <v>299</v>
      </c>
      <c r="BK163" s="193">
        <f>SUM(BK164:BK165)</f>
        <v>0</v>
      </c>
    </row>
    <row r="164" spans="1:65" s="2" customFormat="1" ht="16.5" customHeight="1">
      <c r="A164" s="36"/>
      <c r="B164" s="37"/>
      <c r="C164" s="196" t="s">
        <v>7</v>
      </c>
      <c r="D164" s="196" t="s">
        <v>301</v>
      </c>
      <c r="E164" s="197" t="s">
        <v>4724</v>
      </c>
      <c r="F164" s="198" t="s">
        <v>4725</v>
      </c>
      <c r="G164" s="199" t="s">
        <v>368</v>
      </c>
      <c r="H164" s="200">
        <v>13.186</v>
      </c>
      <c r="I164" s="201"/>
      <c r="J164" s="202">
        <f>ROUND(I164*H164,2)</f>
        <v>0</v>
      </c>
      <c r="K164" s="198" t="s">
        <v>305</v>
      </c>
      <c r="L164" s="41"/>
      <c r="M164" s="203" t="s">
        <v>19</v>
      </c>
      <c r="N164" s="204" t="s">
        <v>41</v>
      </c>
      <c r="O164" s="66"/>
      <c r="P164" s="205">
        <f>O164*H164</f>
        <v>0</v>
      </c>
      <c r="Q164" s="205">
        <v>0</v>
      </c>
      <c r="R164" s="205">
        <f>Q164*H164</f>
        <v>0</v>
      </c>
      <c r="S164" s="205">
        <v>0</v>
      </c>
      <c r="T164" s="206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07" t="s">
        <v>306</v>
      </c>
      <c r="AT164" s="207" t="s">
        <v>301</v>
      </c>
      <c r="AU164" s="207" t="s">
        <v>79</v>
      </c>
      <c r="AY164" s="19" t="s">
        <v>299</v>
      </c>
      <c r="BE164" s="208">
        <f>IF(N164="základní",J164,0)</f>
        <v>0</v>
      </c>
      <c r="BF164" s="208">
        <f>IF(N164="snížená",J164,0)</f>
        <v>0</v>
      </c>
      <c r="BG164" s="208">
        <f>IF(N164="zákl. přenesená",J164,0)</f>
        <v>0</v>
      </c>
      <c r="BH164" s="208">
        <f>IF(N164="sníž. přenesená",J164,0)</f>
        <v>0</v>
      </c>
      <c r="BI164" s="208">
        <f>IF(N164="nulová",J164,0)</f>
        <v>0</v>
      </c>
      <c r="BJ164" s="19" t="s">
        <v>77</v>
      </c>
      <c r="BK164" s="208">
        <f>ROUND(I164*H164,2)</f>
        <v>0</v>
      </c>
      <c r="BL164" s="19" t="s">
        <v>306</v>
      </c>
      <c r="BM164" s="207" t="s">
        <v>4835</v>
      </c>
    </row>
    <row r="165" spans="1:47" s="2" customFormat="1" ht="11.25">
      <c r="A165" s="36"/>
      <c r="B165" s="37"/>
      <c r="C165" s="38"/>
      <c r="D165" s="209" t="s">
        <v>308</v>
      </c>
      <c r="E165" s="38"/>
      <c r="F165" s="210" t="s">
        <v>4727</v>
      </c>
      <c r="G165" s="38"/>
      <c r="H165" s="38"/>
      <c r="I165" s="119"/>
      <c r="J165" s="38"/>
      <c r="K165" s="38"/>
      <c r="L165" s="41"/>
      <c r="M165" s="211"/>
      <c r="N165" s="212"/>
      <c r="O165" s="66"/>
      <c r="P165" s="66"/>
      <c r="Q165" s="66"/>
      <c r="R165" s="66"/>
      <c r="S165" s="66"/>
      <c r="T165" s="67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9" t="s">
        <v>308</v>
      </c>
      <c r="AU165" s="19" t="s">
        <v>79</v>
      </c>
    </row>
    <row r="166" spans="2:63" s="12" customFormat="1" ht="25.9" customHeight="1">
      <c r="B166" s="180"/>
      <c r="C166" s="181"/>
      <c r="D166" s="182" t="s">
        <v>69</v>
      </c>
      <c r="E166" s="183" t="s">
        <v>1387</v>
      </c>
      <c r="F166" s="183" t="s">
        <v>1388</v>
      </c>
      <c r="G166" s="181"/>
      <c r="H166" s="181"/>
      <c r="I166" s="184"/>
      <c r="J166" s="185">
        <f>BK166</f>
        <v>0</v>
      </c>
      <c r="K166" s="181"/>
      <c r="L166" s="186"/>
      <c r="M166" s="187"/>
      <c r="N166" s="188"/>
      <c r="O166" s="188"/>
      <c r="P166" s="189">
        <f>P167</f>
        <v>0</v>
      </c>
      <c r="Q166" s="188"/>
      <c r="R166" s="189">
        <f>R167</f>
        <v>0.002625</v>
      </c>
      <c r="S166" s="188"/>
      <c r="T166" s="190">
        <f>T167</f>
        <v>0</v>
      </c>
      <c r="AR166" s="191" t="s">
        <v>79</v>
      </c>
      <c r="AT166" s="192" t="s">
        <v>69</v>
      </c>
      <c r="AU166" s="192" t="s">
        <v>70</v>
      </c>
      <c r="AY166" s="191" t="s">
        <v>299</v>
      </c>
      <c r="BK166" s="193">
        <f>BK167</f>
        <v>0</v>
      </c>
    </row>
    <row r="167" spans="2:63" s="12" customFormat="1" ht="22.9" customHeight="1">
      <c r="B167" s="180"/>
      <c r="C167" s="181"/>
      <c r="D167" s="182" t="s">
        <v>69</v>
      </c>
      <c r="E167" s="194" t="s">
        <v>1389</v>
      </c>
      <c r="F167" s="194" t="s">
        <v>1390</v>
      </c>
      <c r="G167" s="181"/>
      <c r="H167" s="181"/>
      <c r="I167" s="184"/>
      <c r="J167" s="195">
        <f>BK167</f>
        <v>0</v>
      </c>
      <c r="K167" s="181"/>
      <c r="L167" s="186"/>
      <c r="M167" s="187"/>
      <c r="N167" s="188"/>
      <c r="O167" s="188"/>
      <c r="P167" s="189">
        <f>SUM(P168:P172)</f>
        <v>0</v>
      </c>
      <c r="Q167" s="188"/>
      <c r="R167" s="189">
        <f>SUM(R168:R172)</f>
        <v>0.002625</v>
      </c>
      <c r="S167" s="188"/>
      <c r="T167" s="190">
        <f>SUM(T168:T172)</f>
        <v>0</v>
      </c>
      <c r="AR167" s="191" t="s">
        <v>79</v>
      </c>
      <c r="AT167" s="192" t="s">
        <v>69</v>
      </c>
      <c r="AU167" s="192" t="s">
        <v>77</v>
      </c>
      <c r="AY167" s="191" t="s">
        <v>299</v>
      </c>
      <c r="BK167" s="193">
        <f>SUM(BK168:BK172)</f>
        <v>0</v>
      </c>
    </row>
    <row r="168" spans="1:65" s="2" customFormat="1" ht="16.5" customHeight="1">
      <c r="A168" s="36"/>
      <c r="B168" s="37"/>
      <c r="C168" s="196" t="s">
        <v>457</v>
      </c>
      <c r="D168" s="196" t="s">
        <v>301</v>
      </c>
      <c r="E168" s="197" t="s">
        <v>1458</v>
      </c>
      <c r="F168" s="198" t="s">
        <v>1459</v>
      </c>
      <c r="G168" s="199" t="s">
        <v>304</v>
      </c>
      <c r="H168" s="200">
        <v>7.5</v>
      </c>
      <c r="I168" s="201"/>
      <c r="J168" s="202">
        <f>ROUND(I168*H168,2)</f>
        <v>0</v>
      </c>
      <c r="K168" s="198" t="s">
        <v>305</v>
      </c>
      <c r="L168" s="41"/>
      <c r="M168" s="203" t="s">
        <v>19</v>
      </c>
      <c r="N168" s="204" t="s">
        <v>41</v>
      </c>
      <c r="O168" s="66"/>
      <c r="P168" s="205">
        <f>O168*H168</f>
        <v>0</v>
      </c>
      <c r="Q168" s="205">
        <v>0.00035</v>
      </c>
      <c r="R168" s="205">
        <f>Q168*H168</f>
        <v>0.002625</v>
      </c>
      <c r="S168" s="205">
        <v>0</v>
      </c>
      <c r="T168" s="206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7" t="s">
        <v>406</v>
      </c>
      <c r="AT168" s="207" t="s">
        <v>301</v>
      </c>
      <c r="AU168" s="207" t="s">
        <v>79</v>
      </c>
      <c r="AY168" s="19" t="s">
        <v>299</v>
      </c>
      <c r="BE168" s="208">
        <f>IF(N168="základní",J168,0)</f>
        <v>0</v>
      </c>
      <c r="BF168" s="208">
        <f>IF(N168="snížená",J168,0)</f>
        <v>0</v>
      </c>
      <c r="BG168" s="208">
        <f>IF(N168="zákl. přenesená",J168,0)</f>
        <v>0</v>
      </c>
      <c r="BH168" s="208">
        <f>IF(N168="sníž. přenesená",J168,0)</f>
        <v>0</v>
      </c>
      <c r="BI168" s="208">
        <f>IF(N168="nulová",J168,0)</f>
        <v>0</v>
      </c>
      <c r="BJ168" s="19" t="s">
        <v>77</v>
      </c>
      <c r="BK168" s="208">
        <f>ROUND(I168*H168,2)</f>
        <v>0</v>
      </c>
      <c r="BL168" s="19" t="s">
        <v>406</v>
      </c>
      <c r="BM168" s="207" t="s">
        <v>4836</v>
      </c>
    </row>
    <row r="169" spans="1:47" s="2" customFormat="1" ht="19.5">
      <c r="A169" s="36"/>
      <c r="B169" s="37"/>
      <c r="C169" s="38"/>
      <c r="D169" s="209" t="s">
        <v>308</v>
      </c>
      <c r="E169" s="38"/>
      <c r="F169" s="210" t="s">
        <v>1461</v>
      </c>
      <c r="G169" s="38"/>
      <c r="H169" s="38"/>
      <c r="I169" s="119"/>
      <c r="J169" s="38"/>
      <c r="K169" s="38"/>
      <c r="L169" s="41"/>
      <c r="M169" s="211"/>
      <c r="N169" s="212"/>
      <c r="O169" s="66"/>
      <c r="P169" s="66"/>
      <c r="Q169" s="66"/>
      <c r="R169" s="66"/>
      <c r="S169" s="66"/>
      <c r="T169" s="67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9" t="s">
        <v>308</v>
      </c>
      <c r="AU169" s="19" t="s">
        <v>79</v>
      </c>
    </row>
    <row r="170" spans="2:51" s="14" customFormat="1" ht="11.25">
      <c r="B170" s="223"/>
      <c r="C170" s="224"/>
      <c r="D170" s="209" t="s">
        <v>310</v>
      </c>
      <c r="E170" s="225" t="s">
        <v>19</v>
      </c>
      <c r="F170" s="226" t="s">
        <v>4837</v>
      </c>
      <c r="G170" s="224"/>
      <c r="H170" s="227">
        <v>7.5</v>
      </c>
      <c r="I170" s="228"/>
      <c r="J170" s="224"/>
      <c r="K170" s="224"/>
      <c r="L170" s="229"/>
      <c r="M170" s="230"/>
      <c r="N170" s="231"/>
      <c r="O170" s="231"/>
      <c r="P170" s="231"/>
      <c r="Q170" s="231"/>
      <c r="R170" s="231"/>
      <c r="S170" s="231"/>
      <c r="T170" s="232"/>
      <c r="AT170" s="233" t="s">
        <v>310</v>
      </c>
      <c r="AU170" s="233" t="s">
        <v>79</v>
      </c>
      <c r="AV170" s="14" t="s">
        <v>79</v>
      </c>
      <c r="AW170" s="14" t="s">
        <v>32</v>
      </c>
      <c r="AX170" s="14" t="s">
        <v>77</v>
      </c>
      <c r="AY170" s="233" t="s">
        <v>299</v>
      </c>
    </row>
    <row r="171" spans="1:65" s="2" customFormat="1" ht="16.5" customHeight="1">
      <c r="A171" s="36"/>
      <c r="B171" s="37"/>
      <c r="C171" s="196" t="s">
        <v>463</v>
      </c>
      <c r="D171" s="196" t="s">
        <v>301</v>
      </c>
      <c r="E171" s="197" t="s">
        <v>4616</v>
      </c>
      <c r="F171" s="198" t="s">
        <v>4617</v>
      </c>
      <c r="G171" s="199" t="s">
        <v>1478</v>
      </c>
      <c r="H171" s="267"/>
      <c r="I171" s="201"/>
      <c r="J171" s="202">
        <f>ROUND(I171*H171,2)</f>
        <v>0</v>
      </c>
      <c r="K171" s="198" t="s">
        <v>305</v>
      </c>
      <c r="L171" s="41"/>
      <c r="M171" s="203" t="s">
        <v>19</v>
      </c>
      <c r="N171" s="204" t="s">
        <v>41</v>
      </c>
      <c r="O171" s="66"/>
      <c r="P171" s="205">
        <f>O171*H171</f>
        <v>0</v>
      </c>
      <c r="Q171" s="205">
        <v>0</v>
      </c>
      <c r="R171" s="205">
        <f>Q171*H171</f>
        <v>0</v>
      </c>
      <c r="S171" s="205">
        <v>0</v>
      </c>
      <c r="T171" s="206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07" t="s">
        <v>406</v>
      </c>
      <c r="AT171" s="207" t="s">
        <v>301</v>
      </c>
      <c r="AU171" s="207" t="s">
        <v>79</v>
      </c>
      <c r="AY171" s="19" t="s">
        <v>299</v>
      </c>
      <c r="BE171" s="208">
        <f>IF(N171="základní",J171,0)</f>
        <v>0</v>
      </c>
      <c r="BF171" s="208">
        <f>IF(N171="snížená",J171,0)</f>
        <v>0</v>
      </c>
      <c r="BG171" s="208">
        <f>IF(N171="zákl. přenesená",J171,0)</f>
        <v>0</v>
      </c>
      <c r="BH171" s="208">
        <f>IF(N171="sníž. přenesená",J171,0)</f>
        <v>0</v>
      </c>
      <c r="BI171" s="208">
        <f>IF(N171="nulová",J171,0)</f>
        <v>0</v>
      </c>
      <c r="BJ171" s="19" t="s">
        <v>77</v>
      </c>
      <c r="BK171" s="208">
        <f>ROUND(I171*H171,2)</f>
        <v>0</v>
      </c>
      <c r="BL171" s="19" t="s">
        <v>406</v>
      </c>
      <c r="BM171" s="207" t="s">
        <v>4838</v>
      </c>
    </row>
    <row r="172" spans="1:47" s="2" customFormat="1" ht="19.5">
      <c r="A172" s="36"/>
      <c r="B172" s="37"/>
      <c r="C172" s="38"/>
      <c r="D172" s="209" t="s">
        <v>308</v>
      </c>
      <c r="E172" s="38"/>
      <c r="F172" s="210" t="s">
        <v>4619</v>
      </c>
      <c r="G172" s="38"/>
      <c r="H172" s="38"/>
      <c r="I172" s="119"/>
      <c r="J172" s="38"/>
      <c r="K172" s="38"/>
      <c r="L172" s="41"/>
      <c r="M172" s="268"/>
      <c r="N172" s="269"/>
      <c r="O172" s="270"/>
      <c r="P172" s="270"/>
      <c r="Q172" s="270"/>
      <c r="R172" s="270"/>
      <c r="S172" s="270"/>
      <c r="T172" s="271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9" t="s">
        <v>308</v>
      </c>
      <c r="AU172" s="19" t="s">
        <v>79</v>
      </c>
    </row>
    <row r="173" spans="1:31" s="2" customFormat="1" ht="6.95" customHeight="1">
      <c r="A173" s="36"/>
      <c r="B173" s="49"/>
      <c r="C173" s="50"/>
      <c r="D173" s="50"/>
      <c r="E173" s="50"/>
      <c r="F173" s="50"/>
      <c r="G173" s="50"/>
      <c r="H173" s="50"/>
      <c r="I173" s="146"/>
      <c r="J173" s="50"/>
      <c r="K173" s="50"/>
      <c r="L173" s="41"/>
      <c r="M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</row>
  </sheetData>
  <sheetProtection algorithmName="SHA-512" hashValue="zH52R6zKcCU/Xht2QgrhQY39gGt9irq0FOURe0YS4IsAKZrjuCdKH9HNEJopm4t3WIKQMaQGetO5owXzeAr8Ew==" saltValue="UfyLRtq2/ilObfjvePndMsA5mRsIEoAKz1ccFz0CUAYZ3oVRTxoMI/lq4rJBJCOH2uzRMx7SwBoZW/AsdqieRw==" spinCount="100000" sheet="1" objects="1" scenarios="1" formatColumns="0" formatRows="0" autoFilter="0"/>
  <autoFilter ref="C92:K172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10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AT2" s="19" t="s">
        <v>139</v>
      </c>
      <c r="AZ2" s="111" t="s">
        <v>137</v>
      </c>
      <c r="BA2" s="111" t="s">
        <v>19</v>
      </c>
      <c r="BB2" s="111" t="s">
        <v>19</v>
      </c>
      <c r="BC2" s="111" t="s">
        <v>1245</v>
      </c>
      <c r="BD2" s="111" t="s">
        <v>79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4"/>
      <c r="J3" s="113"/>
      <c r="K3" s="113"/>
      <c r="L3" s="22"/>
      <c r="AT3" s="19" t="s">
        <v>79</v>
      </c>
    </row>
    <row r="4" spans="2:46" s="1" customFormat="1" ht="24.95" customHeight="1">
      <c r="B4" s="22"/>
      <c r="D4" s="115" t="s">
        <v>145</v>
      </c>
      <c r="I4" s="110"/>
      <c r="L4" s="22"/>
      <c r="M4" s="116" t="s">
        <v>10</v>
      </c>
      <c r="AT4" s="19" t="s">
        <v>4</v>
      </c>
    </row>
    <row r="5" spans="2:12" s="1" customFormat="1" ht="6.95" customHeight="1">
      <c r="B5" s="22"/>
      <c r="I5" s="110"/>
      <c r="L5" s="22"/>
    </row>
    <row r="6" spans="2:12" s="1" customFormat="1" ht="12" customHeight="1">
      <c r="B6" s="22"/>
      <c r="D6" s="117" t="s">
        <v>16</v>
      </c>
      <c r="I6" s="110"/>
      <c r="L6" s="22"/>
    </row>
    <row r="7" spans="2:12" s="1" customFormat="1" ht="16.5" customHeight="1">
      <c r="B7" s="22"/>
      <c r="E7" s="412" t="str">
        <f>'Rekapitulace stavby'!K6</f>
        <v>Transformace ÚSP pro mládež Kvasiny - Kostelec 3</v>
      </c>
      <c r="F7" s="413"/>
      <c r="G7" s="413"/>
      <c r="H7" s="413"/>
      <c r="I7" s="110"/>
      <c r="L7" s="22"/>
    </row>
    <row r="8" spans="2:12" s="1" customFormat="1" ht="12" customHeight="1">
      <c r="B8" s="22"/>
      <c r="D8" s="117" t="s">
        <v>153</v>
      </c>
      <c r="I8" s="110"/>
      <c r="L8" s="22"/>
    </row>
    <row r="9" spans="1:31" s="2" customFormat="1" ht="16.5" customHeight="1">
      <c r="A9" s="36"/>
      <c r="B9" s="41"/>
      <c r="C9" s="36"/>
      <c r="D9" s="36"/>
      <c r="E9" s="412" t="s">
        <v>4465</v>
      </c>
      <c r="F9" s="415"/>
      <c r="G9" s="415"/>
      <c r="H9" s="415"/>
      <c r="I9" s="119"/>
      <c r="J9" s="36"/>
      <c r="K9" s="36"/>
      <c r="L9" s="120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7" t="s">
        <v>158</v>
      </c>
      <c r="E10" s="36"/>
      <c r="F10" s="36"/>
      <c r="G10" s="36"/>
      <c r="H10" s="36"/>
      <c r="I10" s="119"/>
      <c r="J10" s="36"/>
      <c r="K10" s="36"/>
      <c r="L10" s="120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416" t="s">
        <v>4839</v>
      </c>
      <c r="F11" s="415"/>
      <c r="G11" s="415"/>
      <c r="H11" s="415"/>
      <c r="I11" s="119"/>
      <c r="J11" s="36"/>
      <c r="K11" s="36"/>
      <c r="L11" s="120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119"/>
      <c r="J12" s="36"/>
      <c r="K12" s="36"/>
      <c r="L12" s="120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7" t="s">
        <v>18</v>
      </c>
      <c r="E13" s="36"/>
      <c r="F13" s="104" t="s">
        <v>19</v>
      </c>
      <c r="G13" s="36"/>
      <c r="H13" s="36"/>
      <c r="I13" s="121" t="s">
        <v>20</v>
      </c>
      <c r="J13" s="104" t="s">
        <v>19</v>
      </c>
      <c r="K13" s="36"/>
      <c r="L13" s="120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7" t="s">
        <v>21</v>
      </c>
      <c r="E14" s="36"/>
      <c r="F14" s="104" t="s">
        <v>22</v>
      </c>
      <c r="G14" s="36"/>
      <c r="H14" s="36"/>
      <c r="I14" s="121" t="s">
        <v>23</v>
      </c>
      <c r="J14" s="122" t="str">
        <f>'Rekapitulace stavby'!AN8</f>
        <v>17. 3. 2018</v>
      </c>
      <c r="K14" s="36"/>
      <c r="L14" s="120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119"/>
      <c r="J15" s="36"/>
      <c r="K15" s="36"/>
      <c r="L15" s="120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7" t="s">
        <v>25</v>
      </c>
      <c r="E16" s="36"/>
      <c r="F16" s="36"/>
      <c r="G16" s="36"/>
      <c r="H16" s="36"/>
      <c r="I16" s="121" t="s">
        <v>26</v>
      </c>
      <c r="J16" s="104" t="s">
        <v>19</v>
      </c>
      <c r="K16" s="36"/>
      <c r="L16" s="12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4" t="s">
        <v>27</v>
      </c>
      <c r="F17" s="36"/>
      <c r="G17" s="36"/>
      <c r="H17" s="36"/>
      <c r="I17" s="121" t="s">
        <v>28</v>
      </c>
      <c r="J17" s="104" t="s">
        <v>19</v>
      </c>
      <c r="K17" s="36"/>
      <c r="L17" s="120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119"/>
      <c r="J18" s="36"/>
      <c r="K18" s="36"/>
      <c r="L18" s="120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7" t="s">
        <v>29</v>
      </c>
      <c r="E19" s="36"/>
      <c r="F19" s="36"/>
      <c r="G19" s="36"/>
      <c r="H19" s="36"/>
      <c r="I19" s="121" t="s">
        <v>26</v>
      </c>
      <c r="J19" s="32" t="str">
        <f>'Rekapitulace stavby'!AN13</f>
        <v>Vyplň údaj</v>
      </c>
      <c r="K19" s="36"/>
      <c r="L19" s="120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417" t="str">
        <f>'Rekapitulace stavby'!E14</f>
        <v>Vyplň údaj</v>
      </c>
      <c r="F20" s="418"/>
      <c r="G20" s="418"/>
      <c r="H20" s="418"/>
      <c r="I20" s="121" t="s">
        <v>28</v>
      </c>
      <c r="J20" s="32" t="str">
        <f>'Rekapitulace stavby'!AN14</f>
        <v>Vyplň údaj</v>
      </c>
      <c r="K20" s="36"/>
      <c r="L20" s="120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119"/>
      <c r="J21" s="36"/>
      <c r="K21" s="36"/>
      <c r="L21" s="120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7" t="s">
        <v>31</v>
      </c>
      <c r="E22" s="36"/>
      <c r="F22" s="36"/>
      <c r="G22" s="36"/>
      <c r="H22" s="36"/>
      <c r="I22" s="121" t="s">
        <v>26</v>
      </c>
      <c r="J22" s="104" t="s">
        <v>19</v>
      </c>
      <c r="K22" s="36"/>
      <c r="L22" s="120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4" t="s">
        <v>27</v>
      </c>
      <c r="F23" s="36"/>
      <c r="G23" s="36"/>
      <c r="H23" s="36"/>
      <c r="I23" s="121" t="s">
        <v>28</v>
      </c>
      <c r="J23" s="104" t="s">
        <v>19</v>
      </c>
      <c r="K23" s="36"/>
      <c r="L23" s="120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119"/>
      <c r="J24" s="36"/>
      <c r="K24" s="36"/>
      <c r="L24" s="120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7" t="s">
        <v>33</v>
      </c>
      <c r="E25" s="36"/>
      <c r="F25" s="36"/>
      <c r="G25" s="36"/>
      <c r="H25" s="36"/>
      <c r="I25" s="121" t="s">
        <v>26</v>
      </c>
      <c r="J25" s="104" t="str">
        <f>IF('Rekapitulace stavby'!AN19="","",'Rekapitulace stavby'!AN19)</f>
        <v/>
      </c>
      <c r="K25" s="36"/>
      <c r="L25" s="120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4" t="str">
        <f>IF('Rekapitulace stavby'!E20="","",'Rekapitulace stavby'!E20)</f>
        <v xml:space="preserve"> </v>
      </c>
      <c r="F26" s="36"/>
      <c r="G26" s="36"/>
      <c r="H26" s="36"/>
      <c r="I26" s="121" t="s">
        <v>28</v>
      </c>
      <c r="J26" s="104" t="str">
        <f>IF('Rekapitulace stavby'!AN20="","",'Rekapitulace stavby'!AN20)</f>
        <v/>
      </c>
      <c r="K26" s="36"/>
      <c r="L26" s="120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119"/>
      <c r="J27" s="36"/>
      <c r="K27" s="36"/>
      <c r="L27" s="120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7" t="s">
        <v>34</v>
      </c>
      <c r="E28" s="36"/>
      <c r="F28" s="36"/>
      <c r="G28" s="36"/>
      <c r="H28" s="36"/>
      <c r="I28" s="119"/>
      <c r="J28" s="36"/>
      <c r="K28" s="36"/>
      <c r="L28" s="120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23"/>
      <c r="B29" s="124"/>
      <c r="C29" s="123"/>
      <c r="D29" s="123"/>
      <c r="E29" s="419" t="s">
        <v>19</v>
      </c>
      <c r="F29" s="419"/>
      <c r="G29" s="419"/>
      <c r="H29" s="419"/>
      <c r="I29" s="125"/>
      <c r="J29" s="123"/>
      <c r="K29" s="123"/>
      <c r="L29" s="126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119"/>
      <c r="J30" s="36"/>
      <c r="K30" s="36"/>
      <c r="L30" s="120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8"/>
      <c r="E31" s="128"/>
      <c r="F31" s="128"/>
      <c r="G31" s="128"/>
      <c r="H31" s="128"/>
      <c r="I31" s="129"/>
      <c r="J31" s="128"/>
      <c r="K31" s="128"/>
      <c r="L31" s="120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30" t="s">
        <v>36</v>
      </c>
      <c r="E32" s="36"/>
      <c r="F32" s="36"/>
      <c r="G32" s="36"/>
      <c r="H32" s="36"/>
      <c r="I32" s="119"/>
      <c r="J32" s="131">
        <f>ROUND(J88,2)</f>
        <v>0</v>
      </c>
      <c r="K32" s="36"/>
      <c r="L32" s="120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8"/>
      <c r="E33" s="128"/>
      <c r="F33" s="128"/>
      <c r="G33" s="128"/>
      <c r="H33" s="128"/>
      <c r="I33" s="129"/>
      <c r="J33" s="128"/>
      <c r="K33" s="128"/>
      <c r="L33" s="120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32" t="s">
        <v>38</v>
      </c>
      <c r="G34" s="36"/>
      <c r="H34" s="36"/>
      <c r="I34" s="133" t="s">
        <v>37</v>
      </c>
      <c r="J34" s="132" t="s">
        <v>39</v>
      </c>
      <c r="K34" s="36"/>
      <c r="L34" s="120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18" t="s">
        <v>40</v>
      </c>
      <c r="E35" s="117" t="s">
        <v>41</v>
      </c>
      <c r="F35" s="134">
        <f>ROUND((SUM(BE88:BE130)),2)</f>
        <v>0</v>
      </c>
      <c r="G35" s="36"/>
      <c r="H35" s="36"/>
      <c r="I35" s="135">
        <v>0.21</v>
      </c>
      <c r="J35" s="134">
        <f>ROUND(((SUM(BE88:BE130))*I35),2)</f>
        <v>0</v>
      </c>
      <c r="K35" s="36"/>
      <c r="L35" s="120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7" t="s">
        <v>42</v>
      </c>
      <c r="F36" s="134">
        <f>ROUND((SUM(BF88:BF130)),2)</f>
        <v>0</v>
      </c>
      <c r="G36" s="36"/>
      <c r="H36" s="36"/>
      <c r="I36" s="135">
        <v>0.15</v>
      </c>
      <c r="J36" s="134">
        <f>ROUND(((SUM(BF88:BF130))*I36),2)</f>
        <v>0</v>
      </c>
      <c r="K36" s="36"/>
      <c r="L36" s="12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7" t="s">
        <v>43</v>
      </c>
      <c r="F37" s="134">
        <f>ROUND((SUM(BG88:BG130)),2)</f>
        <v>0</v>
      </c>
      <c r="G37" s="36"/>
      <c r="H37" s="36"/>
      <c r="I37" s="135">
        <v>0.21</v>
      </c>
      <c r="J37" s="134">
        <f>0</f>
        <v>0</v>
      </c>
      <c r="K37" s="36"/>
      <c r="L37" s="120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7" t="s">
        <v>44</v>
      </c>
      <c r="F38" s="134">
        <f>ROUND((SUM(BH88:BH130)),2)</f>
        <v>0</v>
      </c>
      <c r="G38" s="36"/>
      <c r="H38" s="36"/>
      <c r="I38" s="135">
        <v>0.15</v>
      </c>
      <c r="J38" s="134">
        <f>0</f>
        <v>0</v>
      </c>
      <c r="K38" s="36"/>
      <c r="L38" s="12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7" t="s">
        <v>45</v>
      </c>
      <c r="F39" s="134">
        <f>ROUND((SUM(BI88:BI130)),2)</f>
        <v>0</v>
      </c>
      <c r="G39" s="36"/>
      <c r="H39" s="36"/>
      <c r="I39" s="135">
        <v>0</v>
      </c>
      <c r="J39" s="134">
        <f>0</f>
        <v>0</v>
      </c>
      <c r="K39" s="36"/>
      <c r="L39" s="120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119"/>
      <c r="J40" s="36"/>
      <c r="K40" s="36"/>
      <c r="L40" s="120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36"/>
      <c r="D41" s="137" t="s">
        <v>46</v>
      </c>
      <c r="E41" s="138"/>
      <c r="F41" s="138"/>
      <c r="G41" s="139" t="s">
        <v>47</v>
      </c>
      <c r="H41" s="140" t="s">
        <v>48</v>
      </c>
      <c r="I41" s="141"/>
      <c r="J41" s="142">
        <f>SUM(J32:J39)</f>
        <v>0</v>
      </c>
      <c r="K41" s="143"/>
      <c r="L41" s="120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44"/>
      <c r="C42" s="145"/>
      <c r="D42" s="145"/>
      <c r="E42" s="145"/>
      <c r="F42" s="145"/>
      <c r="G42" s="145"/>
      <c r="H42" s="145"/>
      <c r="I42" s="146"/>
      <c r="J42" s="145"/>
      <c r="K42" s="145"/>
      <c r="L42" s="120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47"/>
      <c r="C46" s="148"/>
      <c r="D46" s="148"/>
      <c r="E46" s="148"/>
      <c r="F46" s="148"/>
      <c r="G46" s="148"/>
      <c r="H46" s="148"/>
      <c r="I46" s="149"/>
      <c r="J46" s="148"/>
      <c r="K46" s="148"/>
      <c r="L46" s="120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236</v>
      </c>
      <c r="D47" s="38"/>
      <c r="E47" s="38"/>
      <c r="F47" s="38"/>
      <c r="G47" s="38"/>
      <c r="H47" s="38"/>
      <c r="I47" s="119"/>
      <c r="J47" s="38"/>
      <c r="K47" s="38"/>
      <c r="L47" s="120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119"/>
      <c r="J48" s="38"/>
      <c r="K48" s="38"/>
      <c r="L48" s="120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119"/>
      <c r="J49" s="38"/>
      <c r="K49" s="38"/>
      <c r="L49" s="120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420" t="str">
        <f>E7</f>
        <v>Transformace ÚSP pro mládež Kvasiny - Kostelec 3</v>
      </c>
      <c r="F50" s="421"/>
      <c r="G50" s="421"/>
      <c r="H50" s="421"/>
      <c r="I50" s="119"/>
      <c r="J50" s="38"/>
      <c r="K50" s="38"/>
      <c r="L50" s="120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153</v>
      </c>
      <c r="D51" s="24"/>
      <c r="E51" s="24"/>
      <c r="F51" s="24"/>
      <c r="G51" s="24"/>
      <c r="H51" s="24"/>
      <c r="I51" s="110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420" t="s">
        <v>4465</v>
      </c>
      <c r="F52" s="423"/>
      <c r="G52" s="423"/>
      <c r="H52" s="423"/>
      <c r="I52" s="119"/>
      <c r="J52" s="38"/>
      <c r="K52" s="38"/>
      <c r="L52" s="120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158</v>
      </c>
      <c r="D53" s="38"/>
      <c r="E53" s="38"/>
      <c r="F53" s="38"/>
      <c r="G53" s="38"/>
      <c r="H53" s="38"/>
      <c r="I53" s="119"/>
      <c r="J53" s="38"/>
      <c r="K53" s="38"/>
      <c r="L53" s="120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72" t="str">
        <f>E11</f>
        <v>SU07 - Trávník</v>
      </c>
      <c r="F54" s="423"/>
      <c r="G54" s="423"/>
      <c r="H54" s="423"/>
      <c r="I54" s="119"/>
      <c r="J54" s="38"/>
      <c r="K54" s="38"/>
      <c r="L54" s="120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119"/>
      <c r="J55" s="38"/>
      <c r="K55" s="38"/>
      <c r="L55" s="120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>Kostelec nad Orlicí</v>
      </c>
      <c r="G56" s="38"/>
      <c r="H56" s="38"/>
      <c r="I56" s="121" t="s">
        <v>23</v>
      </c>
      <c r="J56" s="61" t="str">
        <f>IF(J14="","",J14)</f>
        <v>17. 3. 2018</v>
      </c>
      <c r="K56" s="38"/>
      <c r="L56" s="120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119"/>
      <c r="J57" s="38"/>
      <c r="K57" s="38"/>
      <c r="L57" s="120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25</v>
      </c>
      <c r="D58" s="38"/>
      <c r="E58" s="38"/>
      <c r="F58" s="29" t="str">
        <f>E17</f>
        <v xml:space="preserve"> </v>
      </c>
      <c r="G58" s="38"/>
      <c r="H58" s="38"/>
      <c r="I58" s="121" t="s">
        <v>31</v>
      </c>
      <c r="J58" s="34" t="str">
        <f>E23</f>
        <v xml:space="preserve"> </v>
      </c>
      <c r="K58" s="38"/>
      <c r="L58" s="120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29</v>
      </c>
      <c r="D59" s="38"/>
      <c r="E59" s="38"/>
      <c r="F59" s="29" t="str">
        <f>IF(E20="","",E20)</f>
        <v>Vyplň údaj</v>
      </c>
      <c r="G59" s="38"/>
      <c r="H59" s="38"/>
      <c r="I59" s="121" t="s">
        <v>33</v>
      </c>
      <c r="J59" s="34" t="str">
        <f>E26</f>
        <v xml:space="preserve"> </v>
      </c>
      <c r="K59" s="38"/>
      <c r="L59" s="120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119"/>
      <c r="J60" s="38"/>
      <c r="K60" s="38"/>
      <c r="L60" s="120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50" t="s">
        <v>252</v>
      </c>
      <c r="D61" s="151"/>
      <c r="E61" s="151"/>
      <c r="F61" s="151"/>
      <c r="G61" s="151"/>
      <c r="H61" s="151"/>
      <c r="I61" s="152"/>
      <c r="J61" s="153" t="s">
        <v>253</v>
      </c>
      <c r="K61" s="151"/>
      <c r="L61" s="120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119"/>
      <c r="J62" s="38"/>
      <c r="K62" s="38"/>
      <c r="L62" s="120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54" t="s">
        <v>68</v>
      </c>
      <c r="D63" s="38"/>
      <c r="E63" s="38"/>
      <c r="F63" s="38"/>
      <c r="G63" s="38"/>
      <c r="H63" s="38"/>
      <c r="I63" s="119"/>
      <c r="J63" s="79">
        <f>J88</f>
        <v>0</v>
      </c>
      <c r="K63" s="38"/>
      <c r="L63" s="120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254</v>
      </c>
    </row>
    <row r="64" spans="2:12" s="9" customFormat="1" ht="24.95" customHeight="1">
      <c r="B64" s="155"/>
      <c r="C64" s="156"/>
      <c r="D64" s="157" t="s">
        <v>255</v>
      </c>
      <c r="E64" s="158"/>
      <c r="F64" s="158"/>
      <c r="G64" s="158"/>
      <c r="H64" s="158"/>
      <c r="I64" s="159"/>
      <c r="J64" s="160">
        <f>J89</f>
        <v>0</v>
      </c>
      <c r="K64" s="156"/>
      <c r="L64" s="161"/>
    </row>
    <row r="65" spans="2:12" s="10" customFormat="1" ht="19.9" customHeight="1">
      <c r="B65" s="162"/>
      <c r="C65" s="98"/>
      <c r="D65" s="163" t="s">
        <v>256</v>
      </c>
      <c r="E65" s="164"/>
      <c r="F65" s="164"/>
      <c r="G65" s="164"/>
      <c r="H65" s="164"/>
      <c r="I65" s="165"/>
      <c r="J65" s="166">
        <f>J90</f>
        <v>0</v>
      </c>
      <c r="K65" s="98"/>
      <c r="L65" s="167"/>
    </row>
    <row r="66" spans="2:12" s="10" customFormat="1" ht="19.9" customHeight="1">
      <c r="B66" s="162"/>
      <c r="C66" s="98"/>
      <c r="D66" s="163" t="s">
        <v>4840</v>
      </c>
      <c r="E66" s="164"/>
      <c r="F66" s="164"/>
      <c r="G66" s="164"/>
      <c r="H66" s="164"/>
      <c r="I66" s="165"/>
      <c r="J66" s="166">
        <f>J128</f>
        <v>0</v>
      </c>
      <c r="K66" s="98"/>
      <c r="L66" s="167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119"/>
      <c r="J67" s="38"/>
      <c r="K67" s="38"/>
      <c r="L67" s="120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49"/>
      <c r="C68" s="50"/>
      <c r="D68" s="50"/>
      <c r="E68" s="50"/>
      <c r="F68" s="50"/>
      <c r="G68" s="50"/>
      <c r="H68" s="50"/>
      <c r="I68" s="146"/>
      <c r="J68" s="50"/>
      <c r="K68" s="50"/>
      <c r="L68" s="120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5" customHeight="1">
      <c r="A72" s="36"/>
      <c r="B72" s="51"/>
      <c r="C72" s="52"/>
      <c r="D72" s="52"/>
      <c r="E72" s="52"/>
      <c r="F72" s="52"/>
      <c r="G72" s="52"/>
      <c r="H72" s="52"/>
      <c r="I72" s="149"/>
      <c r="J72" s="52"/>
      <c r="K72" s="52"/>
      <c r="L72" s="120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5" customHeight="1">
      <c r="A73" s="36"/>
      <c r="B73" s="37"/>
      <c r="C73" s="25" t="s">
        <v>284</v>
      </c>
      <c r="D73" s="38"/>
      <c r="E73" s="38"/>
      <c r="F73" s="38"/>
      <c r="G73" s="38"/>
      <c r="H73" s="38"/>
      <c r="I73" s="119"/>
      <c r="J73" s="38"/>
      <c r="K73" s="38"/>
      <c r="L73" s="120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119"/>
      <c r="J74" s="38"/>
      <c r="K74" s="38"/>
      <c r="L74" s="120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16</v>
      </c>
      <c r="D75" s="38"/>
      <c r="E75" s="38"/>
      <c r="F75" s="38"/>
      <c r="G75" s="38"/>
      <c r="H75" s="38"/>
      <c r="I75" s="119"/>
      <c r="J75" s="38"/>
      <c r="K75" s="38"/>
      <c r="L75" s="120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420" t="str">
        <f>E7</f>
        <v>Transformace ÚSP pro mládež Kvasiny - Kostelec 3</v>
      </c>
      <c r="F76" s="421"/>
      <c r="G76" s="421"/>
      <c r="H76" s="421"/>
      <c r="I76" s="119"/>
      <c r="J76" s="38"/>
      <c r="K76" s="38"/>
      <c r="L76" s="120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2:12" s="1" customFormat="1" ht="12" customHeight="1">
      <c r="B77" s="23"/>
      <c r="C77" s="31" t="s">
        <v>153</v>
      </c>
      <c r="D77" s="24"/>
      <c r="E77" s="24"/>
      <c r="F77" s="24"/>
      <c r="G77" s="24"/>
      <c r="H77" s="24"/>
      <c r="I77" s="110"/>
      <c r="J77" s="24"/>
      <c r="K77" s="24"/>
      <c r="L77" s="22"/>
    </row>
    <row r="78" spans="1:31" s="2" customFormat="1" ht="16.5" customHeight="1">
      <c r="A78" s="36"/>
      <c r="B78" s="37"/>
      <c r="C78" s="38"/>
      <c r="D78" s="38"/>
      <c r="E78" s="420" t="s">
        <v>4465</v>
      </c>
      <c r="F78" s="423"/>
      <c r="G78" s="423"/>
      <c r="H78" s="423"/>
      <c r="I78" s="119"/>
      <c r="J78" s="38"/>
      <c r="K78" s="38"/>
      <c r="L78" s="120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158</v>
      </c>
      <c r="D79" s="38"/>
      <c r="E79" s="38"/>
      <c r="F79" s="38"/>
      <c r="G79" s="38"/>
      <c r="H79" s="38"/>
      <c r="I79" s="119"/>
      <c r="J79" s="38"/>
      <c r="K79" s="38"/>
      <c r="L79" s="120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72" t="str">
        <f>E11</f>
        <v>SU07 - Trávník</v>
      </c>
      <c r="F80" s="423"/>
      <c r="G80" s="423"/>
      <c r="H80" s="423"/>
      <c r="I80" s="119"/>
      <c r="J80" s="38"/>
      <c r="K80" s="38"/>
      <c r="L80" s="120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119"/>
      <c r="J81" s="38"/>
      <c r="K81" s="38"/>
      <c r="L81" s="120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21</v>
      </c>
      <c r="D82" s="38"/>
      <c r="E82" s="38"/>
      <c r="F82" s="29" t="str">
        <f>F14</f>
        <v>Kostelec nad Orlicí</v>
      </c>
      <c r="G82" s="38"/>
      <c r="H82" s="38"/>
      <c r="I82" s="121" t="s">
        <v>23</v>
      </c>
      <c r="J82" s="61" t="str">
        <f>IF(J14="","",J14)</f>
        <v>17. 3. 2018</v>
      </c>
      <c r="K82" s="38"/>
      <c r="L82" s="120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19"/>
      <c r="J83" s="38"/>
      <c r="K83" s="38"/>
      <c r="L83" s="120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2" customHeight="1">
      <c r="A84" s="36"/>
      <c r="B84" s="37"/>
      <c r="C84" s="31" t="s">
        <v>25</v>
      </c>
      <c r="D84" s="38"/>
      <c r="E84" s="38"/>
      <c r="F84" s="29" t="str">
        <f>E17</f>
        <v xml:space="preserve"> </v>
      </c>
      <c r="G84" s="38"/>
      <c r="H84" s="38"/>
      <c r="I84" s="121" t="s">
        <v>31</v>
      </c>
      <c r="J84" s="34" t="str">
        <f>E23</f>
        <v xml:space="preserve"> </v>
      </c>
      <c r="K84" s="38"/>
      <c r="L84" s="120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5.2" customHeight="1">
      <c r="A85" s="36"/>
      <c r="B85" s="37"/>
      <c r="C85" s="31" t="s">
        <v>29</v>
      </c>
      <c r="D85" s="38"/>
      <c r="E85" s="38"/>
      <c r="F85" s="29" t="str">
        <f>IF(E20="","",E20)</f>
        <v>Vyplň údaj</v>
      </c>
      <c r="G85" s="38"/>
      <c r="H85" s="38"/>
      <c r="I85" s="121" t="s">
        <v>33</v>
      </c>
      <c r="J85" s="34" t="str">
        <f>E26</f>
        <v xml:space="preserve"> </v>
      </c>
      <c r="K85" s="38"/>
      <c r="L85" s="120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119"/>
      <c r="J86" s="38"/>
      <c r="K86" s="38"/>
      <c r="L86" s="120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11" customFormat="1" ht="29.25" customHeight="1">
      <c r="A87" s="168"/>
      <c r="B87" s="169"/>
      <c r="C87" s="170" t="s">
        <v>285</v>
      </c>
      <c r="D87" s="171" t="s">
        <v>55</v>
      </c>
      <c r="E87" s="171" t="s">
        <v>51</v>
      </c>
      <c r="F87" s="171" t="s">
        <v>52</v>
      </c>
      <c r="G87" s="171" t="s">
        <v>286</v>
      </c>
      <c r="H87" s="171" t="s">
        <v>287</v>
      </c>
      <c r="I87" s="172" t="s">
        <v>288</v>
      </c>
      <c r="J87" s="171" t="s">
        <v>253</v>
      </c>
      <c r="K87" s="173" t="s">
        <v>289</v>
      </c>
      <c r="L87" s="174"/>
      <c r="M87" s="70" t="s">
        <v>19</v>
      </c>
      <c r="N87" s="71" t="s">
        <v>40</v>
      </c>
      <c r="O87" s="71" t="s">
        <v>290</v>
      </c>
      <c r="P87" s="71" t="s">
        <v>291</v>
      </c>
      <c r="Q87" s="71" t="s">
        <v>292</v>
      </c>
      <c r="R87" s="71" t="s">
        <v>293</v>
      </c>
      <c r="S87" s="71" t="s">
        <v>294</v>
      </c>
      <c r="T87" s="72" t="s">
        <v>295</v>
      </c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</row>
    <row r="88" spans="1:63" s="2" customFormat="1" ht="22.9" customHeight="1">
      <c r="A88" s="36"/>
      <c r="B88" s="37"/>
      <c r="C88" s="77" t="s">
        <v>296</v>
      </c>
      <c r="D88" s="38"/>
      <c r="E88" s="38"/>
      <c r="F88" s="38"/>
      <c r="G88" s="38"/>
      <c r="H88" s="38"/>
      <c r="I88" s="119"/>
      <c r="J88" s="175">
        <f>BK88</f>
        <v>0</v>
      </c>
      <c r="K88" s="38"/>
      <c r="L88" s="41"/>
      <c r="M88" s="73"/>
      <c r="N88" s="176"/>
      <c r="O88" s="74"/>
      <c r="P88" s="177">
        <f>P89</f>
        <v>0</v>
      </c>
      <c r="Q88" s="74"/>
      <c r="R88" s="177">
        <f>R89</f>
        <v>0.004253</v>
      </c>
      <c r="S88" s="74"/>
      <c r="T88" s="178">
        <f>T89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69</v>
      </c>
      <c r="AU88" s="19" t="s">
        <v>254</v>
      </c>
      <c r="BK88" s="179">
        <f>BK89</f>
        <v>0</v>
      </c>
    </row>
    <row r="89" spans="2:63" s="12" customFormat="1" ht="25.9" customHeight="1">
      <c r="B89" s="180"/>
      <c r="C89" s="181"/>
      <c r="D89" s="182" t="s">
        <v>69</v>
      </c>
      <c r="E89" s="183" t="s">
        <v>297</v>
      </c>
      <c r="F89" s="183" t="s">
        <v>298</v>
      </c>
      <c r="G89" s="181"/>
      <c r="H89" s="181"/>
      <c r="I89" s="184"/>
      <c r="J89" s="185">
        <f>BK89</f>
        <v>0</v>
      </c>
      <c r="K89" s="181"/>
      <c r="L89" s="186"/>
      <c r="M89" s="187"/>
      <c r="N89" s="188"/>
      <c r="O89" s="188"/>
      <c r="P89" s="189">
        <f>P90+P128</f>
        <v>0</v>
      </c>
      <c r="Q89" s="188"/>
      <c r="R89" s="189">
        <f>R90+R128</f>
        <v>0.004253</v>
      </c>
      <c r="S89" s="188"/>
      <c r="T89" s="190">
        <f>T90+T128</f>
        <v>0</v>
      </c>
      <c r="AR89" s="191" t="s">
        <v>77</v>
      </c>
      <c r="AT89" s="192" t="s">
        <v>69</v>
      </c>
      <c r="AU89" s="192" t="s">
        <v>70</v>
      </c>
      <c r="AY89" s="191" t="s">
        <v>299</v>
      </c>
      <c r="BK89" s="193">
        <f>BK90+BK128</f>
        <v>0</v>
      </c>
    </row>
    <row r="90" spans="2:63" s="12" customFormat="1" ht="22.9" customHeight="1">
      <c r="B90" s="180"/>
      <c r="C90" s="181"/>
      <c r="D90" s="182" t="s">
        <v>69</v>
      </c>
      <c r="E90" s="194" t="s">
        <v>77</v>
      </c>
      <c r="F90" s="194" t="s">
        <v>300</v>
      </c>
      <c r="G90" s="181"/>
      <c r="H90" s="181"/>
      <c r="I90" s="184"/>
      <c r="J90" s="195">
        <f>BK90</f>
        <v>0</v>
      </c>
      <c r="K90" s="181"/>
      <c r="L90" s="186"/>
      <c r="M90" s="187"/>
      <c r="N90" s="188"/>
      <c r="O90" s="188"/>
      <c r="P90" s="189">
        <f>SUM(P91:P127)</f>
        <v>0</v>
      </c>
      <c r="Q90" s="188"/>
      <c r="R90" s="189">
        <f>SUM(R91:R127)</f>
        <v>0.004253</v>
      </c>
      <c r="S90" s="188"/>
      <c r="T90" s="190">
        <f>SUM(T91:T127)</f>
        <v>0</v>
      </c>
      <c r="AR90" s="191" t="s">
        <v>77</v>
      </c>
      <c r="AT90" s="192" t="s">
        <v>69</v>
      </c>
      <c r="AU90" s="192" t="s">
        <v>77</v>
      </c>
      <c r="AY90" s="191" t="s">
        <v>299</v>
      </c>
      <c r="BK90" s="193">
        <f>SUM(BK91:BK127)</f>
        <v>0</v>
      </c>
    </row>
    <row r="91" spans="1:65" s="2" customFormat="1" ht="16.5" customHeight="1">
      <c r="A91" s="36"/>
      <c r="B91" s="37"/>
      <c r="C91" s="196" t="s">
        <v>77</v>
      </c>
      <c r="D91" s="196" t="s">
        <v>301</v>
      </c>
      <c r="E91" s="197" t="s">
        <v>4841</v>
      </c>
      <c r="F91" s="198" t="s">
        <v>4842</v>
      </c>
      <c r="G91" s="199" t="s">
        <v>304</v>
      </c>
      <c r="H91" s="200">
        <v>135</v>
      </c>
      <c r="I91" s="201"/>
      <c r="J91" s="202">
        <f>ROUND(I91*H91,2)</f>
        <v>0</v>
      </c>
      <c r="K91" s="198" t="s">
        <v>305</v>
      </c>
      <c r="L91" s="41"/>
      <c r="M91" s="203" t="s">
        <v>19</v>
      </c>
      <c r="N91" s="204" t="s">
        <v>41</v>
      </c>
      <c r="O91" s="66"/>
      <c r="P91" s="205">
        <f>O91*H91</f>
        <v>0</v>
      </c>
      <c r="Q91" s="205">
        <v>0</v>
      </c>
      <c r="R91" s="205">
        <f>Q91*H91</f>
        <v>0</v>
      </c>
      <c r="S91" s="205">
        <v>0</v>
      </c>
      <c r="T91" s="206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7" t="s">
        <v>306</v>
      </c>
      <c r="AT91" s="207" t="s">
        <v>301</v>
      </c>
      <c r="AU91" s="207" t="s">
        <v>79</v>
      </c>
      <c r="AY91" s="19" t="s">
        <v>299</v>
      </c>
      <c r="BE91" s="208">
        <f>IF(N91="základní",J91,0)</f>
        <v>0</v>
      </c>
      <c r="BF91" s="208">
        <f>IF(N91="snížená",J91,0)</f>
        <v>0</v>
      </c>
      <c r="BG91" s="208">
        <f>IF(N91="zákl. přenesená",J91,0)</f>
        <v>0</v>
      </c>
      <c r="BH91" s="208">
        <f>IF(N91="sníž. přenesená",J91,0)</f>
        <v>0</v>
      </c>
      <c r="BI91" s="208">
        <f>IF(N91="nulová",J91,0)</f>
        <v>0</v>
      </c>
      <c r="BJ91" s="19" t="s">
        <v>77</v>
      </c>
      <c r="BK91" s="208">
        <f>ROUND(I91*H91,2)</f>
        <v>0</v>
      </c>
      <c r="BL91" s="19" t="s">
        <v>306</v>
      </c>
      <c r="BM91" s="207" t="s">
        <v>4843</v>
      </c>
    </row>
    <row r="92" spans="1:47" s="2" customFormat="1" ht="19.5">
      <c r="A92" s="36"/>
      <c r="B92" s="37"/>
      <c r="C92" s="38"/>
      <c r="D92" s="209" t="s">
        <v>308</v>
      </c>
      <c r="E92" s="38"/>
      <c r="F92" s="210" t="s">
        <v>4844</v>
      </c>
      <c r="G92" s="38"/>
      <c r="H92" s="38"/>
      <c r="I92" s="119"/>
      <c r="J92" s="38"/>
      <c r="K92" s="38"/>
      <c r="L92" s="41"/>
      <c r="M92" s="211"/>
      <c r="N92" s="212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308</v>
      </c>
      <c r="AU92" s="19" t="s">
        <v>79</v>
      </c>
    </row>
    <row r="93" spans="2:51" s="14" customFormat="1" ht="11.25">
      <c r="B93" s="223"/>
      <c r="C93" s="224"/>
      <c r="D93" s="209" t="s">
        <v>310</v>
      </c>
      <c r="E93" s="225" t="s">
        <v>19</v>
      </c>
      <c r="F93" s="226" t="s">
        <v>137</v>
      </c>
      <c r="G93" s="224"/>
      <c r="H93" s="227">
        <v>135</v>
      </c>
      <c r="I93" s="228"/>
      <c r="J93" s="224"/>
      <c r="K93" s="224"/>
      <c r="L93" s="229"/>
      <c r="M93" s="230"/>
      <c r="N93" s="231"/>
      <c r="O93" s="231"/>
      <c r="P93" s="231"/>
      <c r="Q93" s="231"/>
      <c r="R93" s="231"/>
      <c r="S93" s="231"/>
      <c r="T93" s="232"/>
      <c r="AT93" s="233" t="s">
        <v>310</v>
      </c>
      <c r="AU93" s="233" t="s">
        <v>79</v>
      </c>
      <c r="AV93" s="14" t="s">
        <v>79</v>
      </c>
      <c r="AW93" s="14" t="s">
        <v>32</v>
      </c>
      <c r="AX93" s="14" t="s">
        <v>77</v>
      </c>
      <c r="AY93" s="233" t="s">
        <v>299</v>
      </c>
    </row>
    <row r="94" spans="1:65" s="2" customFormat="1" ht="16.5" customHeight="1">
      <c r="A94" s="36"/>
      <c r="B94" s="37"/>
      <c r="C94" s="196" t="s">
        <v>79</v>
      </c>
      <c r="D94" s="196" t="s">
        <v>301</v>
      </c>
      <c r="E94" s="197" t="s">
        <v>4845</v>
      </c>
      <c r="F94" s="198" t="s">
        <v>4846</v>
      </c>
      <c r="G94" s="199" t="s">
        <v>304</v>
      </c>
      <c r="H94" s="200">
        <v>135</v>
      </c>
      <c r="I94" s="201"/>
      <c r="J94" s="202">
        <f>ROUND(I94*H94,2)</f>
        <v>0</v>
      </c>
      <c r="K94" s="198" t="s">
        <v>305</v>
      </c>
      <c r="L94" s="41"/>
      <c r="M94" s="203" t="s">
        <v>19</v>
      </c>
      <c r="N94" s="204" t="s">
        <v>41</v>
      </c>
      <c r="O94" s="66"/>
      <c r="P94" s="205">
        <f>O94*H94</f>
        <v>0</v>
      </c>
      <c r="Q94" s="205">
        <v>0</v>
      </c>
      <c r="R94" s="205">
        <f>Q94*H94</f>
        <v>0</v>
      </c>
      <c r="S94" s="205">
        <v>0</v>
      </c>
      <c r="T94" s="206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7" t="s">
        <v>306</v>
      </c>
      <c r="AT94" s="207" t="s">
        <v>301</v>
      </c>
      <c r="AU94" s="207" t="s">
        <v>79</v>
      </c>
      <c r="AY94" s="19" t="s">
        <v>299</v>
      </c>
      <c r="BE94" s="208">
        <f>IF(N94="základní",J94,0)</f>
        <v>0</v>
      </c>
      <c r="BF94" s="208">
        <f>IF(N94="snížená",J94,0)</f>
        <v>0</v>
      </c>
      <c r="BG94" s="208">
        <f>IF(N94="zákl. přenesená",J94,0)</f>
        <v>0</v>
      </c>
      <c r="BH94" s="208">
        <f>IF(N94="sníž. přenesená",J94,0)</f>
        <v>0</v>
      </c>
      <c r="BI94" s="208">
        <f>IF(N94="nulová",J94,0)</f>
        <v>0</v>
      </c>
      <c r="BJ94" s="19" t="s">
        <v>77</v>
      </c>
      <c r="BK94" s="208">
        <f>ROUND(I94*H94,2)</f>
        <v>0</v>
      </c>
      <c r="BL94" s="19" t="s">
        <v>306</v>
      </c>
      <c r="BM94" s="207" t="s">
        <v>4847</v>
      </c>
    </row>
    <row r="95" spans="1:47" s="2" customFormat="1" ht="19.5">
      <c r="A95" s="36"/>
      <c r="B95" s="37"/>
      <c r="C95" s="38"/>
      <c r="D95" s="209" t="s">
        <v>308</v>
      </c>
      <c r="E95" s="38"/>
      <c r="F95" s="210" t="s">
        <v>4848</v>
      </c>
      <c r="G95" s="38"/>
      <c r="H95" s="38"/>
      <c r="I95" s="119"/>
      <c r="J95" s="38"/>
      <c r="K95" s="38"/>
      <c r="L95" s="41"/>
      <c r="M95" s="211"/>
      <c r="N95" s="212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308</v>
      </c>
      <c r="AU95" s="19" t="s">
        <v>79</v>
      </c>
    </row>
    <row r="96" spans="2:51" s="13" customFormat="1" ht="11.25">
      <c r="B96" s="213"/>
      <c r="C96" s="214"/>
      <c r="D96" s="209" t="s">
        <v>310</v>
      </c>
      <c r="E96" s="215" t="s">
        <v>19</v>
      </c>
      <c r="F96" s="216" t="s">
        <v>4505</v>
      </c>
      <c r="G96" s="214"/>
      <c r="H96" s="215" t="s">
        <v>19</v>
      </c>
      <c r="I96" s="217"/>
      <c r="J96" s="214"/>
      <c r="K96" s="214"/>
      <c r="L96" s="218"/>
      <c r="M96" s="219"/>
      <c r="N96" s="220"/>
      <c r="O96" s="220"/>
      <c r="P96" s="220"/>
      <c r="Q96" s="220"/>
      <c r="R96" s="220"/>
      <c r="S96" s="220"/>
      <c r="T96" s="221"/>
      <c r="AT96" s="222" t="s">
        <v>310</v>
      </c>
      <c r="AU96" s="222" t="s">
        <v>79</v>
      </c>
      <c r="AV96" s="13" t="s">
        <v>77</v>
      </c>
      <c r="AW96" s="13" t="s">
        <v>32</v>
      </c>
      <c r="AX96" s="13" t="s">
        <v>70</v>
      </c>
      <c r="AY96" s="222" t="s">
        <v>299</v>
      </c>
    </row>
    <row r="97" spans="2:51" s="14" customFormat="1" ht="11.25">
      <c r="B97" s="223"/>
      <c r="C97" s="224"/>
      <c r="D97" s="209" t="s">
        <v>310</v>
      </c>
      <c r="E97" s="225" t="s">
        <v>137</v>
      </c>
      <c r="F97" s="226" t="s">
        <v>1245</v>
      </c>
      <c r="G97" s="224"/>
      <c r="H97" s="227">
        <v>135</v>
      </c>
      <c r="I97" s="228"/>
      <c r="J97" s="224"/>
      <c r="K97" s="224"/>
      <c r="L97" s="229"/>
      <c r="M97" s="230"/>
      <c r="N97" s="231"/>
      <c r="O97" s="231"/>
      <c r="P97" s="231"/>
      <c r="Q97" s="231"/>
      <c r="R97" s="231"/>
      <c r="S97" s="231"/>
      <c r="T97" s="232"/>
      <c r="AT97" s="233" t="s">
        <v>310</v>
      </c>
      <c r="AU97" s="233" t="s">
        <v>79</v>
      </c>
      <c r="AV97" s="14" t="s">
        <v>79</v>
      </c>
      <c r="AW97" s="14" t="s">
        <v>32</v>
      </c>
      <c r="AX97" s="14" t="s">
        <v>77</v>
      </c>
      <c r="AY97" s="233" t="s">
        <v>299</v>
      </c>
    </row>
    <row r="98" spans="1:65" s="2" customFormat="1" ht="16.5" customHeight="1">
      <c r="A98" s="36"/>
      <c r="B98" s="37"/>
      <c r="C98" s="196" t="s">
        <v>87</v>
      </c>
      <c r="D98" s="196" t="s">
        <v>301</v>
      </c>
      <c r="E98" s="197" t="s">
        <v>4849</v>
      </c>
      <c r="F98" s="198" t="s">
        <v>4850</v>
      </c>
      <c r="G98" s="199" t="s">
        <v>304</v>
      </c>
      <c r="H98" s="200">
        <v>135</v>
      </c>
      <c r="I98" s="201"/>
      <c r="J98" s="202">
        <f>ROUND(I98*H98,2)</f>
        <v>0</v>
      </c>
      <c r="K98" s="198" t="s">
        <v>305</v>
      </c>
      <c r="L98" s="41"/>
      <c r="M98" s="203" t="s">
        <v>19</v>
      </c>
      <c r="N98" s="204" t="s">
        <v>41</v>
      </c>
      <c r="O98" s="66"/>
      <c r="P98" s="205">
        <f>O98*H98</f>
        <v>0</v>
      </c>
      <c r="Q98" s="205">
        <v>0</v>
      </c>
      <c r="R98" s="205">
        <f>Q98*H98</f>
        <v>0</v>
      </c>
      <c r="S98" s="205">
        <v>0</v>
      </c>
      <c r="T98" s="206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07" t="s">
        <v>306</v>
      </c>
      <c r="AT98" s="207" t="s">
        <v>301</v>
      </c>
      <c r="AU98" s="207" t="s">
        <v>79</v>
      </c>
      <c r="AY98" s="19" t="s">
        <v>299</v>
      </c>
      <c r="BE98" s="208">
        <f>IF(N98="základní",J98,0)</f>
        <v>0</v>
      </c>
      <c r="BF98" s="208">
        <f>IF(N98="snížená",J98,0)</f>
        <v>0</v>
      </c>
      <c r="BG98" s="208">
        <f>IF(N98="zákl. přenesená",J98,0)</f>
        <v>0</v>
      </c>
      <c r="BH98" s="208">
        <f>IF(N98="sníž. přenesená",J98,0)</f>
        <v>0</v>
      </c>
      <c r="BI98" s="208">
        <f>IF(N98="nulová",J98,0)</f>
        <v>0</v>
      </c>
      <c r="BJ98" s="19" t="s">
        <v>77</v>
      </c>
      <c r="BK98" s="208">
        <f>ROUND(I98*H98,2)</f>
        <v>0</v>
      </c>
      <c r="BL98" s="19" t="s">
        <v>306</v>
      </c>
      <c r="BM98" s="207" t="s">
        <v>4851</v>
      </c>
    </row>
    <row r="99" spans="1:47" s="2" customFormat="1" ht="11.25">
      <c r="A99" s="36"/>
      <c r="B99" s="37"/>
      <c r="C99" s="38"/>
      <c r="D99" s="209" t="s">
        <v>308</v>
      </c>
      <c r="E99" s="38"/>
      <c r="F99" s="210" t="s">
        <v>4852</v>
      </c>
      <c r="G99" s="38"/>
      <c r="H99" s="38"/>
      <c r="I99" s="119"/>
      <c r="J99" s="38"/>
      <c r="K99" s="38"/>
      <c r="L99" s="41"/>
      <c r="M99" s="211"/>
      <c r="N99" s="212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308</v>
      </c>
      <c r="AU99" s="19" t="s">
        <v>79</v>
      </c>
    </row>
    <row r="100" spans="2:51" s="14" customFormat="1" ht="11.25">
      <c r="B100" s="223"/>
      <c r="C100" s="224"/>
      <c r="D100" s="209" t="s">
        <v>310</v>
      </c>
      <c r="E100" s="225" t="s">
        <v>19</v>
      </c>
      <c r="F100" s="226" t="s">
        <v>137</v>
      </c>
      <c r="G100" s="224"/>
      <c r="H100" s="227">
        <v>135</v>
      </c>
      <c r="I100" s="228"/>
      <c r="J100" s="224"/>
      <c r="K100" s="224"/>
      <c r="L100" s="229"/>
      <c r="M100" s="230"/>
      <c r="N100" s="231"/>
      <c r="O100" s="231"/>
      <c r="P100" s="231"/>
      <c r="Q100" s="231"/>
      <c r="R100" s="231"/>
      <c r="S100" s="231"/>
      <c r="T100" s="232"/>
      <c r="AT100" s="233" t="s">
        <v>310</v>
      </c>
      <c r="AU100" s="233" t="s">
        <v>79</v>
      </c>
      <c r="AV100" s="14" t="s">
        <v>79</v>
      </c>
      <c r="AW100" s="14" t="s">
        <v>32</v>
      </c>
      <c r="AX100" s="14" t="s">
        <v>77</v>
      </c>
      <c r="AY100" s="233" t="s">
        <v>299</v>
      </c>
    </row>
    <row r="101" spans="1:65" s="2" customFormat="1" ht="16.5" customHeight="1">
      <c r="A101" s="36"/>
      <c r="B101" s="37"/>
      <c r="C101" s="246" t="s">
        <v>306</v>
      </c>
      <c r="D101" s="246" t="s">
        <v>458</v>
      </c>
      <c r="E101" s="247" t="s">
        <v>4853</v>
      </c>
      <c r="F101" s="248" t="s">
        <v>4854</v>
      </c>
      <c r="G101" s="249" t="s">
        <v>2556</v>
      </c>
      <c r="H101" s="250">
        <v>4.253</v>
      </c>
      <c r="I101" s="251"/>
      <c r="J101" s="252">
        <f>ROUND(I101*H101,2)</f>
        <v>0</v>
      </c>
      <c r="K101" s="248" t="s">
        <v>305</v>
      </c>
      <c r="L101" s="253"/>
      <c r="M101" s="254" t="s">
        <v>19</v>
      </c>
      <c r="N101" s="255" t="s">
        <v>41</v>
      </c>
      <c r="O101" s="66"/>
      <c r="P101" s="205">
        <f>O101*H101</f>
        <v>0</v>
      </c>
      <c r="Q101" s="205">
        <v>0.001</v>
      </c>
      <c r="R101" s="205">
        <f>Q101*H101</f>
        <v>0.004253</v>
      </c>
      <c r="S101" s="205">
        <v>0</v>
      </c>
      <c r="T101" s="206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7" t="s">
        <v>360</v>
      </c>
      <c r="AT101" s="207" t="s">
        <v>458</v>
      </c>
      <c r="AU101" s="207" t="s">
        <v>79</v>
      </c>
      <c r="AY101" s="19" t="s">
        <v>299</v>
      </c>
      <c r="BE101" s="208">
        <f>IF(N101="základní",J101,0)</f>
        <v>0</v>
      </c>
      <c r="BF101" s="208">
        <f>IF(N101="snížená",J101,0)</f>
        <v>0</v>
      </c>
      <c r="BG101" s="208">
        <f>IF(N101="zákl. přenesená",J101,0)</f>
        <v>0</v>
      </c>
      <c r="BH101" s="208">
        <f>IF(N101="sníž. přenesená",J101,0)</f>
        <v>0</v>
      </c>
      <c r="BI101" s="208">
        <f>IF(N101="nulová",J101,0)</f>
        <v>0</v>
      </c>
      <c r="BJ101" s="19" t="s">
        <v>77</v>
      </c>
      <c r="BK101" s="208">
        <f>ROUND(I101*H101,2)</f>
        <v>0</v>
      </c>
      <c r="BL101" s="19" t="s">
        <v>306</v>
      </c>
      <c r="BM101" s="207" t="s">
        <v>4855</v>
      </c>
    </row>
    <row r="102" spans="1:47" s="2" customFormat="1" ht="11.25">
      <c r="A102" s="36"/>
      <c r="B102" s="37"/>
      <c r="C102" s="38"/>
      <c r="D102" s="209" t="s">
        <v>308</v>
      </c>
      <c r="E102" s="38"/>
      <c r="F102" s="210" t="s">
        <v>4854</v>
      </c>
      <c r="G102" s="38"/>
      <c r="H102" s="38"/>
      <c r="I102" s="119"/>
      <c r="J102" s="38"/>
      <c r="K102" s="38"/>
      <c r="L102" s="41"/>
      <c r="M102" s="211"/>
      <c r="N102" s="212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308</v>
      </c>
      <c r="AU102" s="19" t="s">
        <v>79</v>
      </c>
    </row>
    <row r="103" spans="2:51" s="14" customFormat="1" ht="11.25">
      <c r="B103" s="223"/>
      <c r="C103" s="224"/>
      <c r="D103" s="209" t="s">
        <v>310</v>
      </c>
      <c r="E103" s="225" t="s">
        <v>19</v>
      </c>
      <c r="F103" s="226" t="s">
        <v>4856</v>
      </c>
      <c r="G103" s="224"/>
      <c r="H103" s="227">
        <v>4.253</v>
      </c>
      <c r="I103" s="228"/>
      <c r="J103" s="224"/>
      <c r="K103" s="224"/>
      <c r="L103" s="229"/>
      <c r="M103" s="230"/>
      <c r="N103" s="231"/>
      <c r="O103" s="231"/>
      <c r="P103" s="231"/>
      <c r="Q103" s="231"/>
      <c r="R103" s="231"/>
      <c r="S103" s="231"/>
      <c r="T103" s="232"/>
      <c r="AT103" s="233" t="s">
        <v>310</v>
      </c>
      <c r="AU103" s="233" t="s">
        <v>79</v>
      </c>
      <c r="AV103" s="14" t="s">
        <v>79</v>
      </c>
      <c r="AW103" s="14" t="s">
        <v>32</v>
      </c>
      <c r="AX103" s="14" t="s">
        <v>77</v>
      </c>
      <c r="AY103" s="233" t="s">
        <v>299</v>
      </c>
    </row>
    <row r="104" spans="1:65" s="2" customFormat="1" ht="16.5" customHeight="1">
      <c r="A104" s="36"/>
      <c r="B104" s="37"/>
      <c r="C104" s="196" t="s">
        <v>341</v>
      </c>
      <c r="D104" s="196" t="s">
        <v>301</v>
      </c>
      <c r="E104" s="197" t="s">
        <v>4857</v>
      </c>
      <c r="F104" s="198" t="s">
        <v>4858</v>
      </c>
      <c r="G104" s="199" t="s">
        <v>304</v>
      </c>
      <c r="H104" s="200">
        <v>135</v>
      </c>
      <c r="I104" s="201"/>
      <c r="J104" s="202">
        <f>ROUND(I104*H104,2)</f>
        <v>0</v>
      </c>
      <c r="K104" s="198" t="s">
        <v>305</v>
      </c>
      <c r="L104" s="41"/>
      <c r="M104" s="203" t="s">
        <v>19</v>
      </c>
      <c r="N104" s="204" t="s">
        <v>41</v>
      </c>
      <c r="O104" s="66"/>
      <c r="P104" s="205">
        <f>O104*H104</f>
        <v>0</v>
      </c>
      <c r="Q104" s="205">
        <v>0</v>
      </c>
      <c r="R104" s="205">
        <f>Q104*H104</f>
        <v>0</v>
      </c>
      <c r="S104" s="205">
        <v>0</v>
      </c>
      <c r="T104" s="206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7" t="s">
        <v>306</v>
      </c>
      <c r="AT104" s="207" t="s">
        <v>301</v>
      </c>
      <c r="AU104" s="207" t="s">
        <v>79</v>
      </c>
      <c r="AY104" s="19" t="s">
        <v>299</v>
      </c>
      <c r="BE104" s="208">
        <f>IF(N104="základní",J104,0)</f>
        <v>0</v>
      </c>
      <c r="BF104" s="208">
        <f>IF(N104="snížená",J104,0)</f>
        <v>0</v>
      </c>
      <c r="BG104" s="208">
        <f>IF(N104="zákl. přenesená",J104,0)</f>
        <v>0</v>
      </c>
      <c r="BH104" s="208">
        <f>IF(N104="sníž. přenesená",J104,0)</f>
        <v>0</v>
      </c>
      <c r="BI104" s="208">
        <f>IF(N104="nulová",J104,0)</f>
        <v>0</v>
      </c>
      <c r="BJ104" s="19" t="s">
        <v>77</v>
      </c>
      <c r="BK104" s="208">
        <f>ROUND(I104*H104,2)</f>
        <v>0</v>
      </c>
      <c r="BL104" s="19" t="s">
        <v>306</v>
      </c>
      <c r="BM104" s="207" t="s">
        <v>4859</v>
      </c>
    </row>
    <row r="105" spans="1:47" s="2" customFormat="1" ht="11.25">
      <c r="A105" s="36"/>
      <c r="B105" s="37"/>
      <c r="C105" s="38"/>
      <c r="D105" s="209" t="s">
        <v>308</v>
      </c>
      <c r="E105" s="38"/>
      <c r="F105" s="210" t="s">
        <v>4860</v>
      </c>
      <c r="G105" s="38"/>
      <c r="H105" s="38"/>
      <c r="I105" s="119"/>
      <c r="J105" s="38"/>
      <c r="K105" s="38"/>
      <c r="L105" s="41"/>
      <c r="M105" s="211"/>
      <c r="N105" s="212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308</v>
      </c>
      <c r="AU105" s="19" t="s">
        <v>79</v>
      </c>
    </row>
    <row r="106" spans="2:51" s="14" customFormat="1" ht="11.25">
      <c r="B106" s="223"/>
      <c r="C106" s="224"/>
      <c r="D106" s="209" t="s">
        <v>310</v>
      </c>
      <c r="E106" s="225" t="s">
        <v>19</v>
      </c>
      <c r="F106" s="226" t="s">
        <v>137</v>
      </c>
      <c r="G106" s="224"/>
      <c r="H106" s="227">
        <v>135</v>
      </c>
      <c r="I106" s="228"/>
      <c r="J106" s="224"/>
      <c r="K106" s="224"/>
      <c r="L106" s="229"/>
      <c r="M106" s="230"/>
      <c r="N106" s="231"/>
      <c r="O106" s="231"/>
      <c r="P106" s="231"/>
      <c r="Q106" s="231"/>
      <c r="R106" s="231"/>
      <c r="S106" s="231"/>
      <c r="T106" s="232"/>
      <c r="AT106" s="233" t="s">
        <v>310</v>
      </c>
      <c r="AU106" s="233" t="s">
        <v>79</v>
      </c>
      <c r="AV106" s="14" t="s">
        <v>79</v>
      </c>
      <c r="AW106" s="14" t="s">
        <v>32</v>
      </c>
      <c r="AX106" s="14" t="s">
        <v>77</v>
      </c>
      <c r="AY106" s="233" t="s">
        <v>299</v>
      </c>
    </row>
    <row r="107" spans="1:65" s="2" customFormat="1" ht="16.5" customHeight="1">
      <c r="A107" s="36"/>
      <c r="B107" s="37"/>
      <c r="C107" s="196" t="s">
        <v>349</v>
      </c>
      <c r="D107" s="196" t="s">
        <v>301</v>
      </c>
      <c r="E107" s="197" t="s">
        <v>4861</v>
      </c>
      <c r="F107" s="198" t="s">
        <v>4862</v>
      </c>
      <c r="G107" s="199" t="s">
        <v>304</v>
      </c>
      <c r="H107" s="200">
        <v>135</v>
      </c>
      <c r="I107" s="201"/>
      <c r="J107" s="202">
        <f>ROUND(I107*H107,2)</f>
        <v>0</v>
      </c>
      <c r="K107" s="198" t="s">
        <v>305</v>
      </c>
      <c r="L107" s="41"/>
      <c r="M107" s="203" t="s">
        <v>19</v>
      </c>
      <c r="N107" s="204" t="s">
        <v>41</v>
      </c>
      <c r="O107" s="66"/>
      <c r="P107" s="205">
        <f>O107*H107</f>
        <v>0</v>
      </c>
      <c r="Q107" s="205">
        <v>0</v>
      </c>
      <c r="R107" s="205">
        <f>Q107*H107</f>
        <v>0</v>
      </c>
      <c r="S107" s="205">
        <v>0</v>
      </c>
      <c r="T107" s="206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7" t="s">
        <v>306</v>
      </c>
      <c r="AT107" s="207" t="s">
        <v>301</v>
      </c>
      <c r="AU107" s="207" t="s">
        <v>79</v>
      </c>
      <c r="AY107" s="19" t="s">
        <v>299</v>
      </c>
      <c r="BE107" s="208">
        <f>IF(N107="základní",J107,0)</f>
        <v>0</v>
      </c>
      <c r="BF107" s="208">
        <f>IF(N107="snížená",J107,0)</f>
        <v>0</v>
      </c>
      <c r="BG107" s="208">
        <f>IF(N107="zákl. přenesená",J107,0)</f>
        <v>0</v>
      </c>
      <c r="BH107" s="208">
        <f>IF(N107="sníž. přenesená",J107,0)</f>
        <v>0</v>
      </c>
      <c r="BI107" s="208">
        <f>IF(N107="nulová",J107,0)</f>
        <v>0</v>
      </c>
      <c r="BJ107" s="19" t="s">
        <v>77</v>
      </c>
      <c r="BK107" s="208">
        <f>ROUND(I107*H107,2)</f>
        <v>0</v>
      </c>
      <c r="BL107" s="19" t="s">
        <v>306</v>
      </c>
      <c r="BM107" s="207" t="s">
        <v>4863</v>
      </c>
    </row>
    <row r="108" spans="1:47" s="2" customFormat="1" ht="11.25">
      <c r="A108" s="36"/>
      <c r="B108" s="37"/>
      <c r="C108" s="38"/>
      <c r="D108" s="209" t="s">
        <v>308</v>
      </c>
      <c r="E108" s="38"/>
      <c r="F108" s="210" t="s">
        <v>4864</v>
      </c>
      <c r="G108" s="38"/>
      <c r="H108" s="38"/>
      <c r="I108" s="119"/>
      <c r="J108" s="38"/>
      <c r="K108" s="38"/>
      <c r="L108" s="41"/>
      <c r="M108" s="211"/>
      <c r="N108" s="212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308</v>
      </c>
      <c r="AU108" s="19" t="s">
        <v>79</v>
      </c>
    </row>
    <row r="109" spans="2:51" s="14" customFormat="1" ht="11.25">
      <c r="B109" s="223"/>
      <c r="C109" s="224"/>
      <c r="D109" s="209" t="s">
        <v>310</v>
      </c>
      <c r="E109" s="225" t="s">
        <v>19</v>
      </c>
      <c r="F109" s="226" t="s">
        <v>137</v>
      </c>
      <c r="G109" s="224"/>
      <c r="H109" s="227">
        <v>135</v>
      </c>
      <c r="I109" s="228"/>
      <c r="J109" s="224"/>
      <c r="K109" s="224"/>
      <c r="L109" s="229"/>
      <c r="M109" s="230"/>
      <c r="N109" s="231"/>
      <c r="O109" s="231"/>
      <c r="P109" s="231"/>
      <c r="Q109" s="231"/>
      <c r="R109" s="231"/>
      <c r="S109" s="231"/>
      <c r="T109" s="232"/>
      <c r="AT109" s="233" t="s">
        <v>310</v>
      </c>
      <c r="AU109" s="233" t="s">
        <v>79</v>
      </c>
      <c r="AV109" s="14" t="s">
        <v>79</v>
      </c>
      <c r="AW109" s="14" t="s">
        <v>32</v>
      </c>
      <c r="AX109" s="14" t="s">
        <v>77</v>
      </c>
      <c r="AY109" s="233" t="s">
        <v>299</v>
      </c>
    </row>
    <row r="110" spans="1:65" s="2" customFormat="1" ht="16.5" customHeight="1">
      <c r="A110" s="36"/>
      <c r="B110" s="37"/>
      <c r="C110" s="196" t="s">
        <v>355</v>
      </c>
      <c r="D110" s="196" t="s">
        <v>301</v>
      </c>
      <c r="E110" s="197" t="s">
        <v>4865</v>
      </c>
      <c r="F110" s="198" t="s">
        <v>4866</v>
      </c>
      <c r="G110" s="199" t="s">
        <v>304</v>
      </c>
      <c r="H110" s="200">
        <v>135</v>
      </c>
      <c r="I110" s="201"/>
      <c r="J110" s="202">
        <f>ROUND(I110*H110,2)</f>
        <v>0</v>
      </c>
      <c r="K110" s="198" t="s">
        <v>305</v>
      </c>
      <c r="L110" s="41"/>
      <c r="M110" s="203" t="s">
        <v>19</v>
      </c>
      <c r="N110" s="204" t="s">
        <v>41</v>
      </c>
      <c r="O110" s="66"/>
      <c r="P110" s="205">
        <f>O110*H110</f>
        <v>0</v>
      </c>
      <c r="Q110" s="205">
        <v>0</v>
      </c>
      <c r="R110" s="205">
        <f>Q110*H110</f>
        <v>0</v>
      </c>
      <c r="S110" s="205">
        <v>0</v>
      </c>
      <c r="T110" s="206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7" t="s">
        <v>306</v>
      </c>
      <c r="AT110" s="207" t="s">
        <v>301</v>
      </c>
      <c r="AU110" s="207" t="s">
        <v>79</v>
      </c>
      <c r="AY110" s="19" t="s">
        <v>299</v>
      </c>
      <c r="BE110" s="208">
        <f>IF(N110="základní",J110,0)</f>
        <v>0</v>
      </c>
      <c r="BF110" s="208">
        <f>IF(N110="snížená",J110,0)</f>
        <v>0</v>
      </c>
      <c r="BG110" s="208">
        <f>IF(N110="zákl. přenesená",J110,0)</f>
        <v>0</v>
      </c>
      <c r="BH110" s="208">
        <f>IF(N110="sníž. přenesená",J110,0)</f>
        <v>0</v>
      </c>
      <c r="BI110" s="208">
        <f>IF(N110="nulová",J110,0)</f>
        <v>0</v>
      </c>
      <c r="BJ110" s="19" t="s">
        <v>77</v>
      </c>
      <c r="BK110" s="208">
        <f>ROUND(I110*H110,2)</f>
        <v>0</v>
      </c>
      <c r="BL110" s="19" t="s">
        <v>306</v>
      </c>
      <c r="BM110" s="207" t="s">
        <v>4867</v>
      </c>
    </row>
    <row r="111" spans="1:47" s="2" customFormat="1" ht="11.25">
      <c r="A111" s="36"/>
      <c r="B111" s="37"/>
      <c r="C111" s="38"/>
      <c r="D111" s="209" t="s">
        <v>308</v>
      </c>
      <c r="E111" s="38"/>
      <c r="F111" s="210" t="s">
        <v>4868</v>
      </c>
      <c r="G111" s="38"/>
      <c r="H111" s="38"/>
      <c r="I111" s="119"/>
      <c r="J111" s="38"/>
      <c r="K111" s="38"/>
      <c r="L111" s="41"/>
      <c r="M111" s="211"/>
      <c r="N111" s="212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308</v>
      </c>
      <c r="AU111" s="19" t="s">
        <v>79</v>
      </c>
    </row>
    <row r="112" spans="2:51" s="14" customFormat="1" ht="11.25">
      <c r="B112" s="223"/>
      <c r="C112" s="224"/>
      <c r="D112" s="209" t="s">
        <v>310</v>
      </c>
      <c r="E112" s="225" t="s">
        <v>19</v>
      </c>
      <c r="F112" s="226" t="s">
        <v>137</v>
      </c>
      <c r="G112" s="224"/>
      <c r="H112" s="227">
        <v>135</v>
      </c>
      <c r="I112" s="228"/>
      <c r="J112" s="224"/>
      <c r="K112" s="224"/>
      <c r="L112" s="229"/>
      <c r="M112" s="230"/>
      <c r="N112" s="231"/>
      <c r="O112" s="231"/>
      <c r="P112" s="231"/>
      <c r="Q112" s="231"/>
      <c r="R112" s="231"/>
      <c r="S112" s="231"/>
      <c r="T112" s="232"/>
      <c r="AT112" s="233" t="s">
        <v>310</v>
      </c>
      <c r="AU112" s="233" t="s">
        <v>79</v>
      </c>
      <c r="AV112" s="14" t="s">
        <v>79</v>
      </c>
      <c r="AW112" s="14" t="s">
        <v>32</v>
      </c>
      <c r="AX112" s="14" t="s">
        <v>77</v>
      </c>
      <c r="AY112" s="233" t="s">
        <v>299</v>
      </c>
    </row>
    <row r="113" spans="1:65" s="2" customFormat="1" ht="16.5" customHeight="1">
      <c r="A113" s="36"/>
      <c r="B113" s="37"/>
      <c r="C113" s="196" t="s">
        <v>360</v>
      </c>
      <c r="D113" s="196" t="s">
        <v>301</v>
      </c>
      <c r="E113" s="197" t="s">
        <v>4869</v>
      </c>
      <c r="F113" s="198" t="s">
        <v>4870</v>
      </c>
      <c r="G113" s="199" t="s">
        <v>304</v>
      </c>
      <c r="H113" s="200">
        <v>270</v>
      </c>
      <c r="I113" s="201"/>
      <c r="J113" s="202">
        <f>ROUND(I113*H113,2)</f>
        <v>0</v>
      </c>
      <c r="K113" s="198" t="s">
        <v>305</v>
      </c>
      <c r="L113" s="41"/>
      <c r="M113" s="203" t="s">
        <v>19</v>
      </c>
      <c r="N113" s="204" t="s">
        <v>41</v>
      </c>
      <c r="O113" s="66"/>
      <c r="P113" s="205">
        <f>O113*H113</f>
        <v>0</v>
      </c>
      <c r="Q113" s="205">
        <v>0</v>
      </c>
      <c r="R113" s="205">
        <f>Q113*H113</f>
        <v>0</v>
      </c>
      <c r="S113" s="205">
        <v>0</v>
      </c>
      <c r="T113" s="206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7" t="s">
        <v>306</v>
      </c>
      <c r="AT113" s="207" t="s">
        <v>301</v>
      </c>
      <c r="AU113" s="207" t="s">
        <v>79</v>
      </c>
      <c r="AY113" s="19" t="s">
        <v>299</v>
      </c>
      <c r="BE113" s="208">
        <f>IF(N113="základní",J113,0)</f>
        <v>0</v>
      </c>
      <c r="BF113" s="208">
        <f>IF(N113="snížená",J113,0)</f>
        <v>0</v>
      </c>
      <c r="BG113" s="208">
        <f>IF(N113="zákl. přenesená",J113,0)</f>
        <v>0</v>
      </c>
      <c r="BH113" s="208">
        <f>IF(N113="sníž. přenesená",J113,0)</f>
        <v>0</v>
      </c>
      <c r="BI113" s="208">
        <f>IF(N113="nulová",J113,0)</f>
        <v>0</v>
      </c>
      <c r="BJ113" s="19" t="s">
        <v>77</v>
      </c>
      <c r="BK113" s="208">
        <f>ROUND(I113*H113,2)</f>
        <v>0</v>
      </c>
      <c r="BL113" s="19" t="s">
        <v>306</v>
      </c>
      <c r="BM113" s="207" t="s">
        <v>4871</v>
      </c>
    </row>
    <row r="114" spans="1:47" s="2" customFormat="1" ht="19.5">
      <c r="A114" s="36"/>
      <c r="B114" s="37"/>
      <c r="C114" s="38"/>
      <c r="D114" s="209" t="s">
        <v>308</v>
      </c>
      <c r="E114" s="38"/>
      <c r="F114" s="210" t="s">
        <v>4872</v>
      </c>
      <c r="G114" s="38"/>
      <c r="H114" s="38"/>
      <c r="I114" s="119"/>
      <c r="J114" s="38"/>
      <c r="K114" s="38"/>
      <c r="L114" s="41"/>
      <c r="M114" s="211"/>
      <c r="N114" s="212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308</v>
      </c>
      <c r="AU114" s="19" t="s">
        <v>79</v>
      </c>
    </row>
    <row r="115" spans="2:51" s="14" customFormat="1" ht="11.25">
      <c r="B115" s="223"/>
      <c r="C115" s="224"/>
      <c r="D115" s="209" t="s">
        <v>310</v>
      </c>
      <c r="E115" s="225" t="s">
        <v>19</v>
      </c>
      <c r="F115" s="226" t="s">
        <v>4873</v>
      </c>
      <c r="G115" s="224"/>
      <c r="H115" s="227">
        <v>270</v>
      </c>
      <c r="I115" s="228"/>
      <c r="J115" s="224"/>
      <c r="K115" s="224"/>
      <c r="L115" s="229"/>
      <c r="M115" s="230"/>
      <c r="N115" s="231"/>
      <c r="O115" s="231"/>
      <c r="P115" s="231"/>
      <c r="Q115" s="231"/>
      <c r="R115" s="231"/>
      <c r="S115" s="231"/>
      <c r="T115" s="232"/>
      <c r="AT115" s="233" t="s">
        <v>310</v>
      </c>
      <c r="AU115" s="233" t="s">
        <v>79</v>
      </c>
      <c r="AV115" s="14" t="s">
        <v>79</v>
      </c>
      <c r="AW115" s="14" t="s">
        <v>32</v>
      </c>
      <c r="AX115" s="14" t="s">
        <v>77</v>
      </c>
      <c r="AY115" s="233" t="s">
        <v>299</v>
      </c>
    </row>
    <row r="116" spans="1:65" s="2" customFormat="1" ht="16.5" customHeight="1">
      <c r="A116" s="36"/>
      <c r="B116" s="37"/>
      <c r="C116" s="196" t="s">
        <v>365</v>
      </c>
      <c r="D116" s="196" t="s">
        <v>301</v>
      </c>
      <c r="E116" s="197" t="s">
        <v>4874</v>
      </c>
      <c r="F116" s="198" t="s">
        <v>4875</v>
      </c>
      <c r="G116" s="199" t="s">
        <v>304</v>
      </c>
      <c r="H116" s="200">
        <v>270</v>
      </c>
      <c r="I116" s="201"/>
      <c r="J116" s="202">
        <f>ROUND(I116*H116,2)</f>
        <v>0</v>
      </c>
      <c r="K116" s="198" t="s">
        <v>305</v>
      </c>
      <c r="L116" s="41"/>
      <c r="M116" s="203" t="s">
        <v>19</v>
      </c>
      <c r="N116" s="204" t="s">
        <v>41</v>
      </c>
      <c r="O116" s="66"/>
      <c r="P116" s="205">
        <f>O116*H116</f>
        <v>0</v>
      </c>
      <c r="Q116" s="205">
        <v>0</v>
      </c>
      <c r="R116" s="205">
        <f>Q116*H116</f>
        <v>0</v>
      </c>
      <c r="S116" s="205">
        <v>0</v>
      </c>
      <c r="T116" s="206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7" t="s">
        <v>306</v>
      </c>
      <c r="AT116" s="207" t="s">
        <v>301</v>
      </c>
      <c r="AU116" s="207" t="s">
        <v>79</v>
      </c>
      <c r="AY116" s="19" t="s">
        <v>299</v>
      </c>
      <c r="BE116" s="208">
        <f>IF(N116="základní",J116,0)</f>
        <v>0</v>
      </c>
      <c r="BF116" s="208">
        <f>IF(N116="snížená",J116,0)</f>
        <v>0</v>
      </c>
      <c r="BG116" s="208">
        <f>IF(N116="zákl. přenesená",J116,0)</f>
        <v>0</v>
      </c>
      <c r="BH116" s="208">
        <f>IF(N116="sníž. přenesená",J116,0)</f>
        <v>0</v>
      </c>
      <c r="BI116" s="208">
        <f>IF(N116="nulová",J116,0)</f>
        <v>0</v>
      </c>
      <c r="BJ116" s="19" t="s">
        <v>77</v>
      </c>
      <c r="BK116" s="208">
        <f>ROUND(I116*H116,2)</f>
        <v>0</v>
      </c>
      <c r="BL116" s="19" t="s">
        <v>306</v>
      </c>
      <c r="BM116" s="207" t="s">
        <v>4876</v>
      </c>
    </row>
    <row r="117" spans="1:47" s="2" customFormat="1" ht="11.25">
      <c r="A117" s="36"/>
      <c r="B117" s="37"/>
      <c r="C117" s="38"/>
      <c r="D117" s="209" t="s">
        <v>308</v>
      </c>
      <c r="E117" s="38"/>
      <c r="F117" s="210" t="s">
        <v>4877</v>
      </c>
      <c r="G117" s="38"/>
      <c r="H117" s="38"/>
      <c r="I117" s="119"/>
      <c r="J117" s="38"/>
      <c r="K117" s="38"/>
      <c r="L117" s="41"/>
      <c r="M117" s="211"/>
      <c r="N117" s="212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308</v>
      </c>
      <c r="AU117" s="19" t="s">
        <v>79</v>
      </c>
    </row>
    <row r="118" spans="2:51" s="14" customFormat="1" ht="11.25">
      <c r="B118" s="223"/>
      <c r="C118" s="224"/>
      <c r="D118" s="209" t="s">
        <v>310</v>
      </c>
      <c r="E118" s="225" t="s">
        <v>19</v>
      </c>
      <c r="F118" s="226" t="s">
        <v>4873</v>
      </c>
      <c r="G118" s="224"/>
      <c r="H118" s="227">
        <v>270</v>
      </c>
      <c r="I118" s="228"/>
      <c r="J118" s="224"/>
      <c r="K118" s="224"/>
      <c r="L118" s="229"/>
      <c r="M118" s="230"/>
      <c r="N118" s="231"/>
      <c r="O118" s="231"/>
      <c r="P118" s="231"/>
      <c r="Q118" s="231"/>
      <c r="R118" s="231"/>
      <c r="S118" s="231"/>
      <c r="T118" s="232"/>
      <c r="AT118" s="233" t="s">
        <v>310</v>
      </c>
      <c r="AU118" s="233" t="s">
        <v>79</v>
      </c>
      <c r="AV118" s="14" t="s">
        <v>79</v>
      </c>
      <c r="AW118" s="14" t="s">
        <v>32</v>
      </c>
      <c r="AX118" s="14" t="s">
        <v>77</v>
      </c>
      <c r="AY118" s="233" t="s">
        <v>299</v>
      </c>
    </row>
    <row r="119" spans="1:65" s="2" customFormat="1" ht="16.5" customHeight="1">
      <c r="A119" s="36"/>
      <c r="B119" s="37"/>
      <c r="C119" s="196" t="s">
        <v>212</v>
      </c>
      <c r="D119" s="196" t="s">
        <v>301</v>
      </c>
      <c r="E119" s="197" t="s">
        <v>4878</v>
      </c>
      <c r="F119" s="198" t="s">
        <v>4879</v>
      </c>
      <c r="G119" s="199" t="s">
        <v>304</v>
      </c>
      <c r="H119" s="200">
        <v>135</v>
      </c>
      <c r="I119" s="201"/>
      <c r="J119" s="202">
        <f>ROUND(I119*H119,2)</f>
        <v>0</v>
      </c>
      <c r="K119" s="198" t="s">
        <v>305</v>
      </c>
      <c r="L119" s="41"/>
      <c r="M119" s="203" t="s">
        <v>19</v>
      </c>
      <c r="N119" s="204" t="s">
        <v>41</v>
      </c>
      <c r="O119" s="66"/>
      <c r="P119" s="205">
        <f>O119*H119</f>
        <v>0</v>
      </c>
      <c r="Q119" s="205">
        <v>0</v>
      </c>
      <c r="R119" s="205">
        <f>Q119*H119</f>
        <v>0</v>
      </c>
      <c r="S119" s="205">
        <v>0</v>
      </c>
      <c r="T119" s="206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7" t="s">
        <v>306</v>
      </c>
      <c r="AT119" s="207" t="s">
        <v>301</v>
      </c>
      <c r="AU119" s="207" t="s">
        <v>79</v>
      </c>
      <c r="AY119" s="19" t="s">
        <v>299</v>
      </c>
      <c r="BE119" s="208">
        <f>IF(N119="základní",J119,0)</f>
        <v>0</v>
      </c>
      <c r="BF119" s="208">
        <f>IF(N119="snížená",J119,0)</f>
        <v>0</v>
      </c>
      <c r="BG119" s="208">
        <f>IF(N119="zákl. přenesená",J119,0)</f>
        <v>0</v>
      </c>
      <c r="BH119" s="208">
        <f>IF(N119="sníž. přenesená",J119,0)</f>
        <v>0</v>
      </c>
      <c r="BI119" s="208">
        <f>IF(N119="nulová",J119,0)</f>
        <v>0</v>
      </c>
      <c r="BJ119" s="19" t="s">
        <v>77</v>
      </c>
      <c r="BK119" s="208">
        <f>ROUND(I119*H119,2)</f>
        <v>0</v>
      </c>
      <c r="BL119" s="19" t="s">
        <v>306</v>
      </c>
      <c r="BM119" s="207" t="s">
        <v>4880</v>
      </c>
    </row>
    <row r="120" spans="1:47" s="2" customFormat="1" ht="11.25">
      <c r="A120" s="36"/>
      <c r="B120" s="37"/>
      <c r="C120" s="38"/>
      <c r="D120" s="209" t="s">
        <v>308</v>
      </c>
      <c r="E120" s="38"/>
      <c r="F120" s="210" t="s">
        <v>4881</v>
      </c>
      <c r="G120" s="38"/>
      <c r="H120" s="38"/>
      <c r="I120" s="119"/>
      <c r="J120" s="38"/>
      <c r="K120" s="38"/>
      <c r="L120" s="41"/>
      <c r="M120" s="211"/>
      <c r="N120" s="212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308</v>
      </c>
      <c r="AU120" s="19" t="s">
        <v>79</v>
      </c>
    </row>
    <row r="121" spans="2:51" s="14" customFormat="1" ht="11.25">
      <c r="B121" s="223"/>
      <c r="C121" s="224"/>
      <c r="D121" s="209" t="s">
        <v>310</v>
      </c>
      <c r="E121" s="225" t="s">
        <v>19</v>
      </c>
      <c r="F121" s="226" t="s">
        <v>137</v>
      </c>
      <c r="G121" s="224"/>
      <c r="H121" s="227">
        <v>135</v>
      </c>
      <c r="I121" s="228"/>
      <c r="J121" s="224"/>
      <c r="K121" s="224"/>
      <c r="L121" s="229"/>
      <c r="M121" s="230"/>
      <c r="N121" s="231"/>
      <c r="O121" s="231"/>
      <c r="P121" s="231"/>
      <c r="Q121" s="231"/>
      <c r="R121" s="231"/>
      <c r="S121" s="231"/>
      <c r="T121" s="232"/>
      <c r="AT121" s="233" t="s">
        <v>310</v>
      </c>
      <c r="AU121" s="233" t="s">
        <v>79</v>
      </c>
      <c r="AV121" s="14" t="s">
        <v>79</v>
      </c>
      <c r="AW121" s="14" t="s">
        <v>32</v>
      </c>
      <c r="AX121" s="14" t="s">
        <v>77</v>
      </c>
      <c r="AY121" s="233" t="s">
        <v>299</v>
      </c>
    </row>
    <row r="122" spans="1:65" s="2" customFormat="1" ht="16.5" customHeight="1">
      <c r="A122" s="36"/>
      <c r="B122" s="37"/>
      <c r="C122" s="196" t="s">
        <v>378</v>
      </c>
      <c r="D122" s="196" t="s">
        <v>301</v>
      </c>
      <c r="E122" s="197" t="s">
        <v>4882</v>
      </c>
      <c r="F122" s="198" t="s">
        <v>4883</v>
      </c>
      <c r="G122" s="199" t="s">
        <v>316</v>
      </c>
      <c r="H122" s="200">
        <v>10.8</v>
      </c>
      <c r="I122" s="201"/>
      <c r="J122" s="202">
        <f>ROUND(I122*H122,2)</f>
        <v>0</v>
      </c>
      <c r="K122" s="198" t="s">
        <v>305</v>
      </c>
      <c r="L122" s="41"/>
      <c r="M122" s="203" t="s">
        <v>19</v>
      </c>
      <c r="N122" s="204" t="s">
        <v>41</v>
      </c>
      <c r="O122" s="66"/>
      <c r="P122" s="205">
        <f>O122*H122</f>
        <v>0</v>
      </c>
      <c r="Q122" s="205">
        <v>0</v>
      </c>
      <c r="R122" s="205">
        <f>Q122*H122</f>
        <v>0</v>
      </c>
      <c r="S122" s="205">
        <v>0</v>
      </c>
      <c r="T122" s="206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7" t="s">
        <v>306</v>
      </c>
      <c r="AT122" s="207" t="s">
        <v>301</v>
      </c>
      <c r="AU122" s="207" t="s">
        <v>79</v>
      </c>
      <c r="AY122" s="19" t="s">
        <v>299</v>
      </c>
      <c r="BE122" s="208">
        <f>IF(N122="základní",J122,0)</f>
        <v>0</v>
      </c>
      <c r="BF122" s="208">
        <f>IF(N122="snížená",J122,0)</f>
        <v>0</v>
      </c>
      <c r="BG122" s="208">
        <f>IF(N122="zákl. přenesená",J122,0)</f>
        <v>0</v>
      </c>
      <c r="BH122" s="208">
        <f>IF(N122="sníž. přenesená",J122,0)</f>
        <v>0</v>
      </c>
      <c r="BI122" s="208">
        <f>IF(N122="nulová",J122,0)</f>
        <v>0</v>
      </c>
      <c r="BJ122" s="19" t="s">
        <v>77</v>
      </c>
      <c r="BK122" s="208">
        <f>ROUND(I122*H122,2)</f>
        <v>0</v>
      </c>
      <c r="BL122" s="19" t="s">
        <v>306</v>
      </c>
      <c r="BM122" s="207" t="s">
        <v>4884</v>
      </c>
    </row>
    <row r="123" spans="1:47" s="2" customFormat="1" ht="11.25">
      <c r="A123" s="36"/>
      <c r="B123" s="37"/>
      <c r="C123" s="38"/>
      <c r="D123" s="209" t="s">
        <v>308</v>
      </c>
      <c r="E123" s="38"/>
      <c r="F123" s="210" t="s">
        <v>4885</v>
      </c>
      <c r="G123" s="38"/>
      <c r="H123" s="38"/>
      <c r="I123" s="119"/>
      <c r="J123" s="38"/>
      <c r="K123" s="38"/>
      <c r="L123" s="41"/>
      <c r="M123" s="211"/>
      <c r="N123" s="212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308</v>
      </c>
      <c r="AU123" s="19" t="s">
        <v>79</v>
      </c>
    </row>
    <row r="124" spans="2:51" s="14" customFormat="1" ht="11.25">
      <c r="B124" s="223"/>
      <c r="C124" s="224"/>
      <c r="D124" s="209" t="s">
        <v>310</v>
      </c>
      <c r="E124" s="225" t="s">
        <v>19</v>
      </c>
      <c r="F124" s="226" t="s">
        <v>4886</v>
      </c>
      <c r="G124" s="224"/>
      <c r="H124" s="227">
        <v>10.8</v>
      </c>
      <c r="I124" s="228"/>
      <c r="J124" s="224"/>
      <c r="K124" s="224"/>
      <c r="L124" s="229"/>
      <c r="M124" s="230"/>
      <c r="N124" s="231"/>
      <c r="O124" s="231"/>
      <c r="P124" s="231"/>
      <c r="Q124" s="231"/>
      <c r="R124" s="231"/>
      <c r="S124" s="231"/>
      <c r="T124" s="232"/>
      <c r="AT124" s="233" t="s">
        <v>310</v>
      </c>
      <c r="AU124" s="233" t="s">
        <v>79</v>
      </c>
      <c r="AV124" s="14" t="s">
        <v>79</v>
      </c>
      <c r="AW124" s="14" t="s">
        <v>32</v>
      </c>
      <c r="AX124" s="14" t="s">
        <v>77</v>
      </c>
      <c r="AY124" s="233" t="s">
        <v>299</v>
      </c>
    </row>
    <row r="125" spans="1:65" s="2" customFormat="1" ht="16.5" customHeight="1">
      <c r="A125" s="36"/>
      <c r="B125" s="37"/>
      <c r="C125" s="196" t="s">
        <v>385</v>
      </c>
      <c r="D125" s="196" t="s">
        <v>301</v>
      </c>
      <c r="E125" s="197" t="s">
        <v>4887</v>
      </c>
      <c r="F125" s="198" t="s">
        <v>4888</v>
      </c>
      <c r="G125" s="199" t="s">
        <v>316</v>
      </c>
      <c r="H125" s="200">
        <v>10.8</v>
      </c>
      <c r="I125" s="201"/>
      <c r="J125" s="202">
        <f>ROUND(I125*H125,2)</f>
        <v>0</v>
      </c>
      <c r="K125" s="198" t="s">
        <v>305</v>
      </c>
      <c r="L125" s="41"/>
      <c r="M125" s="203" t="s">
        <v>19</v>
      </c>
      <c r="N125" s="204" t="s">
        <v>41</v>
      </c>
      <c r="O125" s="66"/>
      <c r="P125" s="205">
        <f>O125*H125</f>
        <v>0</v>
      </c>
      <c r="Q125" s="205">
        <v>0</v>
      </c>
      <c r="R125" s="205">
        <f>Q125*H125</f>
        <v>0</v>
      </c>
      <c r="S125" s="205">
        <v>0</v>
      </c>
      <c r="T125" s="206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7" t="s">
        <v>306</v>
      </c>
      <c r="AT125" s="207" t="s">
        <v>301</v>
      </c>
      <c r="AU125" s="207" t="s">
        <v>79</v>
      </c>
      <c r="AY125" s="19" t="s">
        <v>299</v>
      </c>
      <c r="BE125" s="208">
        <f>IF(N125="základní",J125,0)</f>
        <v>0</v>
      </c>
      <c r="BF125" s="208">
        <f>IF(N125="snížená",J125,0)</f>
        <v>0</v>
      </c>
      <c r="BG125" s="208">
        <f>IF(N125="zákl. přenesená",J125,0)</f>
        <v>0</v>
      </c>
      <c r="BH125" s="208">
        <f>IF(N125="sníž. přenesená",J125,0)</f>
        <v>0</v>
      </c>
      <c r="BI125" s="208">
        <f>IF(N125="nulová",J125,0)</f>
        <v>0</v>
      </c>
      <c r="BJ125" s="19" t="s">
        <v>77</v>
      </c>
      <c r="BK125" s="208">
        <f>ROUND(I125*H125,2)</f>
        <v>0</v>
      </c>
      <c r="BL125" s="19" t="s">
        <v>306</v>
      </c>
      <c r="BM125" s="207" t="s">
        <v>4889</v>
      </c>
    </row>
    <row r="126" spans="1:47" s="2" customFormat="1" ht="11.25">
      <c r="A126" s="36"/>
      <c r="B126" s="37"/>
      <c r="C126" s="38"/>
      <c r="D126" s="209" t="s">
        <v>308</v>
      </c>
      <c r="E126" s="38"/>
      <c r="F126" s="210" t="s">
        <v>4890</v>
      </c>
      <c r="G126" s="38"/>
      <c r="H126" s="38"/>
      <c r="I126" s="119"/>
      <c r="J126" s="38"/>
      <c r="K126" s="38"/>
      <c r="L126" s="41"/>
      <c r="M126" s="211"/>
      <c r="N126" s="212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308</v>
      </c>
      <c r="AU126" s="19" t="s">
        <v>79</v>
      </c>
    </row>
    <row r="127" spans="2:51" s="14" customFormat="1" ht="11.25">
      <c r="B127" s="223"/>
      <c r="C127" s="224"/>
      <c r="D127" s="209" t="s">
        <v>310</v>
      </c>
      <c r="E127" s="225" t="s">
        <v>19</v>
      </c>
      <c r="F127" s="226" t="s">
        <v>4886</v>
      </c>
      <c r="G127" s="224"/>
      <c r="H127" s="227">
        <v>10.8</v>
      </c>
      <c r="I127" s="228"/>
      <c r="J127" s="224"/>
      <c r="K127" s="224"/>
      <c r="L127" s="229"/>
      <c r="M127" s="230"/>
      <c r="N127" s="231"/>
      <c r="O127" s="231"/>
      <c r="P127" s="231"/>
      <c r="Q127" s="231"/>
      <c r="R127" s="231"/>
      <c r="S127" s="231"/>
      <c r="T127" s="232"/>
      <c r="AT127" s="233" t="s">
        <v>310</v>
      </c>
      <c r="AU127" s="233" t="s">
        <v>79</v>
      </c>
      <c r="AV127" s="14" t="s">
        <v>79</v>
      </c>
      <c r="AW127" s="14" t="s">
        <v>32</v>
      </c>
      <c r="AX127" s="14" t="s">
        <v>77</v>
      </c>
      <c r="AY127" s="233" t="s">
        <v>299</v>
      </c>
    </row>
    <row r="128" spans="2:63" s="12" customFormat="1" ht="22.9" customHeight="1">
      <c r="B128" s="180"/>
      <c r="C128" s="181"/>
      <c r="D128" s="182" t="s">
        <v>69</v>
      </c>
      <c r="E128" s="194" t="s">
        <v>983</v>
      </c>
      <c r="F128" s="194" t="s">
        <v>4891</v>
      </c>
      <c r="G128" s="181"/>
      <c r="H128" s="181"/>
      <c r="I128" s="184"/>
      <c r="J128" s="195">
        <f>BK128</f>
        <v>0</v>
      </c>
      <c r="K128" s="181"/>
      <c r="L128" s="186"/>
      <c r="M128" s="187"/>
      <c r="N128" s="188"/>
      <c r="O128" s="188"/>
      <c r="P128" s="189">
        <f>SUM(P129:P130)</f>
        <v>0</v>
      </c>
      <c r="Q128" s="188"/>
      <c r="R128" s="189">
        <f>SUM(R129:R130)</f>
        <v>0</v>
      </c>
      <c r="S128" s="188"/>
      <c r="T128" s="190">
        <f>SUM(T129:T130)</f>
        <v>0</v>
      </c>
      <c r="AR128" s="191" t="s">
        <v>77</v>
      </c>
      <c r="AT128" s="192" t="s">
        <v>69</v>
      </c>
      <c r="AU128" s="192" t="s">
        <v>77</v>
      </c>
      <c r="AY128" s="191" t="s">
        <v>299</v>
      </c>
      <c r="BK128" s="193">
        <f>SUM(BK129:BK130)</f>
        <v>0</v>
      </c>
    </row>
    <row r="129" spans="1:65" s="2" customFormat="1" ht="16.5" customHeight="1">
      <c r="A129" s="36"/>
      <c r="B129" s="37"/>
      <c r="C129" s="196" t="s">
        <v>391</v>
      </c>
      <c r="D129" s="196" t="s">
        <v>301</v>
      </c>
      <c r="E129" s="197" t="s">
        <v>4892</v>
      </c>
      <c r="F129" s="198" t="s">
        <v>4893</v>
      </c>
      <c r="G129" s="199" t="s">
        <v>368</v>
      </c>
      <c r="H129" s="200">
        <v>0.004</v>
      </c>
      <c r="I129" s="201"/>
      <c r="J129" s="202">
        <f>ROUND(I129*H129,2)</f>
        <v>0</v>
      </c>
      <c r="K129" s="198" t="s">
        <v>305</v>
      </c>
      <c r="L129" s="41"/>
      <c r="M129" s="203" t="s">
        <v>19</v>
      </c>
      <c r="N129" s="204" t="s">
        <v>41</v>
      </c>
      <c r="O129" s="66"/>
      <c r="P129" s="205">
        <f>O129*H129</f>
        <v>0</v>
      </c>
      <c r="Q129" s="205">
        <v>0</v>
      </c>
      <c r="R129" s="205">
        <f>Q129*H129</f>
        <v>0</v>
      </c>
      <c r="S129" s="205">
        <v>0</v>
      </c>
      <c r="T129" s="206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7" t="s">
        <v>306</v>
      </c>
      <c r="AT129" s="207" t="s">
        <v>301</v>
      </c>
      <c r="AU129" s="207" t="s">
        <v>79</v>
      </c>
      <c r="AY129" s="19" t="s">
        <v>299</v>
      </c>
      <c r="BE129" s="208">
        <f>IF(N129="základní",J129,0)</f>
        <v>0</v>
      </c>
      <c r="BF129" s="208">
        <f>IF(N129="snížená",J129,0)</f>
        <v>0</v>
      </c>
      <c r="BG129" s="208">
        <f>IF(N129="zákl. přenesená",J129,0)</f>
        <v>0</v>
      </c>
      <c r="BH129" s="208">
        <f>IF(N129="sníž. přenesená",J129,0)</f>
        <v>0</v>
      </c>
      <c r="BI129" s="208">
        <f>IF(N129="nulová",J129,0)</f>
        <v>0</v>
      </c>
      <c r="BJ129" s="19" t="s">
        <v>77</v>
      </c>
      <c r="BK129" s="208">
        <f>ROUND(I129*H129,2)</f>
        <v>0</v>
      </c>
      <c r="BL129" s="19" t="s">
        <v>306</v>
      </c>
      <c r="BM129" s="207" t="s">
        <v>4894</v>
      </c>
    </row>
    <row r="130" spans="1:47" s="2" customFormat="1" ht="11.25">
      <c r="A130" s="36"/>
      <c r="B130" s="37"/>
      <c r="C130" s="38"/>
      <c r="D130" s="209" t="s">
        <v>308</v>
      </c>
      <c r="E130" s="38"/>
      <c r="F130" s="210" t="s">
        <v>4895</v>
      </c>
      <c r="G130" s="38"/>
      <c r="H130" s="38"/>
      <c r="I130" s="119"/>
      <c r="J130" s="38"/>
      <c r="K130" s="38"/>
      <c r="L130" s="41"/>
      <c r="M130" s="268"/>
      <c r="N130" s="269"/>
      <c r="O130" s="270"/>
      <c r="P130" s="270"/>
      <c r="Q130" s="270"/>
      <c r="R130" s="270"/>
      <c r="S130" s="270"/>
      <c r="T130" s="271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308</v>
      </c>
      <c r="AU130" s="19" t="s">
        <v>79</v>
      </c>
    </row>
    <row r="131" spans="1:31" s="2" customFormat="1" ht="6.95" customHeight="1">
      <c r="A131" s="36"/>
      <c r="B131" s="49"/>
      <c r="C131" s="50"/>
      <c r="D131" s="50"/>
      <c r="E131" s="50"/>
      <c r="F131" s="50"/>
      <c r="G131" s="50"/>
      <c r="H131" s="50"/>
      <c r="I131" s="146"/>
      <c r="J131" s="50"/>
      <c r="K131" s="50"/>
      <c r="L131" s="41"/>
      <c r="M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</sheetData>
  <sheetProtection algorithmName="SHA-512" hashValue="08MS5512QvraYPxXv9ptatM1RZ6BdrbhJivJFwILlJTYaImAHS6UKtnDb8wz+rLUvBABtQA8gFqovGYx9+cRhA==" saltValue="3jzC3byUeyOd10SVQ3Fo0OHoyhenFs3SZurLCqS/V8iHP+t3fEDrGzSLH3xMd7OrV+n4I2WYv24N5XWMSxecvw==" spinCount="100000" sheet="1" objects="1" scenarios="1" formatColumns="0" formatRows="0" autoFilter="0"/>
  <autoFilter ref="C87:K130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2:BM1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0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AT2" s="19" t="s">
        <v>140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4"/>
      <c r="J3" s="113"/>
      <c r="K3" s="113"/>
      <c r="L3" s="22"/>
      <c r="AT3" s="19" t="s">
        <v>79</v>
      </c>
    </row>
    <row r="4" spans="2:46" s="1" customFormat="1" ht="24.95" customHeight="1">
      <c r="B4" s="22"/>
      <c r="D4" s="115" t="s">
        <v>145</v>
      </c>
      <c r="I4" s="110"/>
      <c r="L4" s="22"/>
      <c r="M4" s="116" t="s">
        <v>10</v>
      </c>
      <c r="AT4" s="19" t="s">
        <v>4</v>
      </c>
    </row>
    <row r="5" spans="2:12" s="1" customFormat="1" ht="6.95" customHeight="1">
      <c r="B5" s="22"/>
      <c r="I5" s="110"/>
      <c r="L5" s="22"/>
    </row>
    <row r="6" spans="2:12" s="1" customFormat="1" ht="12" customHeight="1">
      <c r="B6" s="22"/>
      <c r="D6" s="117" t="s">
        <v>16</v>
      </c>
      <c r="I6" s="110"/>
      <c r="L6" s="22"/>
    </row>
    <row r="7" spans="2:12" s="1" customFormat="1" ht="16.5" customHeight="1">
      <c r="B7" s="22"/>
      <c r="E7" s="412" t="str">
        <f>'Rekapitulace stavby'!K6</f>
        <v>Transformace ÚSP pro mládež Kvasiny - Kostelec 3</v>
      </c>
      <c r="F7" s="413"/>
      <c r="G7" s="413"/>
      <c r="H7" s="413"/>
      <c r="I7" s="110"/>
      <c r="L7" s="22"/>
    </row>
    <row r="8" spans="2:12" s="1" customFormat="1" ht="12" customHeight="1">
      <c r="B8" s="22"/>
      <c r="D8" s="117" t="s">
        <v>153</v>
      </c>
      <c r="I8" s="110"/>
      <c r="L8" s="22"/>
    </row>
    <row r="9" spans="1:31" s="2" customFormat="1" ht="16.5" customHeight="1">
      <c r="A9" s="36"/>
      <c r="B9" s="41"/>
      <c r="C9" s="36"/>
      <c r="D9" s="36"/>
      <c r="E9" s="412" t="s">
        <v>4465</v>
      </c>
      <c r="F9" s="415"/>
      <c r="G9" s="415"/>
      <c r="H9" s="415"/>
      <c r="I9" s="119"/>
      <c r="J9" s="36"/>
      <c r="K9" s="36"/>
      <c r="L9" s="120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7" t="s">
        <v>158</v>
      </c>
      <c r="E10" s="36"/>
      <c r="F10" s="36"/>
      <c r="G10" s="36"/>
      <c r="H10" s="36"/>
      <c r="I10" s="119"/>
      <c r="J10" s="36"/>
      <c r="K10" s="36"/>
      <c r="L10" s="120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416" t="s">
        <v>4433</v>
      </c>
      <c r="F11" s="415"/>
      <c r="G11" s="415"/>
      <c r="H11" s="415"/>
      <c r="I11" s="119"/>
      <c r="J11" s="36"/>
      <c r="K11" s="36"/>
      <c r="L11" s="120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119"/>
      <c r="J12" s="36"/>
      <c r="K12" s="36"/>
      <c r="L12" s="120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7" t="s">
        <v>18</v>
      </c>
      <c r="E13" s="36"/>
      <c r="F13" s="104" t="s">
        <v>19</v>
      </c>
      <c r="G13" s="36"/>
      <c r="H13" s="36"/>
      <c r="I13" s="121" t="s">
        <v>20</v>
      </c>
      <c r="J13" s="104" t="s">
        <v>19</v>
      </c>
      <c r="K13" s="36"/>
      <c r="L13" s="120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7" t="s">
        <v>21</v>
      </c>
      <c r="E14" s="36"/>
      <c r="F14" s="104" t="s">
        <v>22</v>
      </c>
      <c r="G14" s="36"/>
      <c r="H14" s="36"/>
      <c r="I14" s="121" t="s">
        <v>23</v>
      </c>
      <c r="J14" s="122" t="str">
        <f>'Rekapitulace stavby'!AN8</f>
        <v>17. 3. 2018</v>
      </c>
      <c r="K14" s="36"/>
      <c r="L14" s="120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119"/>
      <c r="J15" s="36"/>
      <c r="K15" s="36"/>
      <c r="L15" s="120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7" t="s">
        <v>25</v>
      </c>
      <c r="E16" s="36"/>
      <c r="F16" s="36"/>
      <c r="G16" s="36"/>
      <c r="H16" s="36"/>
      <c r="I16" s="121" t="s">
        <v>26</v>
      </c>
      <c r="J16" s="104" t="s">
        <v>19</v>
      </c>
      <c r="K16" s="36"/>
      <c r="L16" s="12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4" t="s">
        <v>27</v>
      </c>
      <c r="F17" s="36"/>
      <c r="G17" s="36"/>
      <c r="H17" s="36"/>
      <c r="I17" s="121" t="s">
        <v>28</v>
      </c>
      <c r="J17" s="104" t="s">
        <v>19</v>
      </c>
      <c r="K17" s="36"/>
      <c r="L17" s="120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119"/>
      <c r="J18" s="36"/>
      <c r="K18" s="36"/>
      <c r="L18" s="120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7" t="s">
        <v>29</v>
      </c>
      <c r="E19" s="36"/>
      <c r="F19" s="36"/>
      <c r="G19" s="36"/>
      <c r="H19" s="36"/>
      <c r="I19" s="121" t="s">
        <v>26</v>
      </c>
      <c r="J19" s="32" t="str">
        <f>'Rekapitulace stavby'!AN13</f>
        <v>Vyplň údaj</v>
      </c>
      <c r="K19" s="36"/>
      <c r="L19" s="120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417" t="str">
        <f>'Rekapitulace stavby'!E14</f>
        <v>Vyplň údaj</v>
      </c>
      <c r="F20" s="418"/>
      <c r="G20" s="418"/>
      <c r="H20" s="418"/>
      <c r="I20" s="121" t="s">
        <v>28</v>
      </c>
      <c r="J20" s="32" t="str">
        <f>'Rekapitulace stavby'!AN14</f>
        <v>Vyplň údaj</v>
      </c>
      <c r="K20" s="36"/>
      <c r="L20" s="120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119"/>
      <c r="J21" s="36"/>
      <c r="K21" s="36"/>
      <c r="L21" s="120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7" t="s">
        <v>31</v>
      </c>
      <c r="E22" s="36"/>
      <c r="F22" s="36"/>
      <c r="G22" s="36"/>
      <c r="H22" s="36"/>
      <c r="I22" s="121" t="s">
        <v>26</v>
      </c>
      <c r="J22" s="104" t="s">
        <v>19</v>
      </c>
      <c r="K22" s="36"/>
      <c r="L22" s="120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4" t="s">
        <v>27</v>
      </c>
      <c r="F23" s="36"/>
      <c r="G23" s="36"/>
      <c r="H23" s="36"/>
      <c r="I23" s="121" t="s">
        <v>28</v>
      </c>
      <c r="J23" s="104" t="s">
        <v>19</v>
      </c>
      <c r="K23" s="36"/>
      <c r="L23" s="120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119"/>
      <c r="J24" s="36"/>
      <c r="K24" s="36"/>
      <c r="L24" s="120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7" t="s">
        <v>33</v>
      </c>
      <c r="E25" s="36"/>
      <c r="F25" s="36"/>
      <c r="G25" s="36"/>
      <c r="H25" s="36"/>
      <c r="I25" s="121" t="s">
        <v>26</v>
      </c>
      <c r="J25" s="104" t="str">
        <f>IF('Rekapitulace stavby'!AN19="","",'Rekapitulace stavby'!AN19)</f>
        <v/>
      </c>
      <c r="K25" s="36"/>
      <c r="L25" s="120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4" t="str">
        <f>IF('Rekapitulace stavby'!E20="","",'Rekapitulace stavby'!E20)</f>
        <v xml:space="preserve"> </v>
      </c>
      <c r="F26" s="36"/>
      <c r="G26" s="36"/>
      <c r="H26" s="36"/>
      <c r="I26" s="121" t="s">
        <v>28</v>
      </c>
      <c r="J26" s="104" t="str">
        <f>IF('Rekapitulace stavby'!AN20="","",'Rekapitulace stavby'!AN20)</f>
        <v/>
      </c>
      <c r="K26" s="36"/>
      <c r="L26" s="120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119"/>
      <c r="J27" s="36"/>
      <c r="K27" s="36"/>
      <c r="L27" s="120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7" t="s">
        <v>34</v>
      </c>
      <c r="E28" s="36"/>
      <c r="F28" s="36"/>
      <c r="G28" s="36"/>
      <c r="H28" s="36"/>
      <c r="I28" s="119"/>
      <c r="J28" s="36"/>
      <c r="K28" s="36"/>
      <c r="L28" s="120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23"/>
      <c r="B29" s="124"/>
      <c r="C29" s="123"/>
      <c r="D29" s="123"/>
      <c r="E29" s="419" t="s">
        <v>19</v>
      </c>
      <c r="F29" s="419"/>
      <c r="G29" s="419"/>
      <c r="H29" s="419"/>
      <c r="I29" s="125"/>
      <c r="J29" s="123"/>
      <c r="K29" s="123"/>
      <c r="L29" s="126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119"/>
      <c r="J30" s="36"/>
      <c r="K30" s="36"/>
      <c r="L30" s="120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8"/>
      <c r="E31" s="128"/>
      <c r="F31" s="128"/>
      <c r="G31" s="128"/>
      <c r="H31" s="128"/>
      <c r="I31" s="129"/>
      <c r="J31" s="128"/>
      <c r="K31" s="128"/>
      <c r="L31" s="120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30" t="s">
        <v>36</v>
      </c>
      <c r="E32" s="36"/>
      <c r="F32" s="36"/>
      <c r="G32" s="36"/>
      <c r="H32" s="36"/>
      <c r="I32" s="119"/>
      <c r="J32" s="131">
        <f>ROUND(J90,2)</f>
        <v>0</v>
      </c>
      <c r="K32" s="36"/>
      <c r="L32" s="120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8"/>
      <c r="E33" s="128"/>
      <c r="F33" s="128"/>
      <c r="G33" s="128"/>
      <c r="H33" s="128"/>
      <c r="I33" s="129"/>
      <c r="J33" s="128"/>
      <c r="K33" s="128"/>
      <c r="L33" s="120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32" t="s">
        <v>38</v>
      </c>
      <c r="G34" s="36"/>
      <c r="H34" s="36"/>
      <c r="I34" s="133" t="s">
        <v>37</v>
      </c>
      <c r="J34" s="132" t="s">
        <v>39</v>
      </c>
      <c r="K34" s="36"/>
      <c r="L34" s="120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18" t="s">
        <v>40</v>
      </c>
      <c r="E35" s="117" t="s">
        <v>41</v>
      </c>
      <c r="F35" s="134">
        <f>ROUND((SUM(BE90:BE110)),2)</f>
        <v>0</v>
      </c>
      <c r="G35" s="36"/>
      <c r="H35" s="36"/>
      <c r="I35" s="135">
        <v>0.21</v>
      </c>
      <c r="J35" s="134">
        <f>ROUND(((SUM(BE90:BE110))*I35),2)</f>
        <v>0</v>
      </c>
      <c r="K35" s="36"/>
      <c r="L35" s="120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7" t="s">
        <v>42</v>
      </c>
      <c r="F36" s="134">
        <f>ROUND((SUM(BF90:BF110)),2)</f>
        <v>0</v>
      </c>
      <c r="G36" s="36"/>
      <c r="H36" s="36"/>
      <c r="I36" s="135">
        <v>0.15</v>
      </c>
      <c r="J36" s="134">
        <f>ROUND(((SUM(BF90:BF110))*I36),2)</f>
        <v>0</v>
      </c>
      <c r="K36" s="36"/>
      <c r="L36" s="12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7" t="s">
        <v>43</v>
      </c>
      <c r="F37" s="134">
        <f>ROUND((SUM(BG90:BG110)),2)</f>
        <v>0</v>
      </c>
      <c r="G37" s="36"/>
      <c r="H37" s="36"/>
      <c r="I37" s="135">
        <v>0.21</v>
      </c>
      <c r="J37" s="134">
        <f>0</f>
        <v>0</v>
      </c>
      <c r="K37" s="36"/>
      <c r="L37" s="120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7" t="s">
        <v>44</v>
      </c>
      <c r="F38" s="134">
        <f>ROUND((SUM(BH90:BH110)),2)</f>
        <v>0</v>
      </c>
      <c r="G38" s="36"/>
      <c r="H38" s="36"/>
      <c r="I38" s="135">
        <v>0.15</v>
      </c>
      <c r="J38" s="134">
        <f>0</f>
        <v>0</v>
      </c>
      <c r="K38" s="36"/>
      <c r="L38" s="12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7" t="s">
        <v>45</v>
      </c>
      <c r="F39" s="134">
        <f>ROUND((SUM(BI90:BI110)),2)</f>
        <v>0</v>
      </c>
      <c r="G39" s="36"/>
      <c r="H39" s="36"/>
      <c r="I39" s="135">
        <v>0</v>
      </c>
      <c r="J39" s="134">
        <f>0</f>
        <v>0</v>
      </c>
      <c r="K39" s="36"/>
      <c r="L39" s="120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119"/>
      <c r="J40" s="36"/>
      <c r="K40" s="36"/>
      <c r="L40" s="120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36"/>
      <c r="D41" s="137" t="s">
        <v>46</v>
      </c>
      <c r="E41" s="138"/>
      <c r="F41" s="138"/>
      <c r="G41" s="139" t="s">
        <v>47</v>
      </c>
      <c r="H41" s="140" t="s">
        <v>48</v>
      </c>
      <c r="I41" s="141"/>
      <c r="J41" s="142">
        <f>SUM(J32:J39)</f>
        <v>0</v>
      </c>
      <c r="K41" s="143"/>
      <c r="L41" s="120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44"/>
      <c r="C42" s="145"/>
      <c r="D42" s="145"/>
      <c r="E42" s="145"/>
      <c r="F42" s="145"/>
      <c r="G42" s="145"/>
      <c r="H42" s="145"/>
      <c r="I42" s="146"/>
      <c r="J42" s="145"/>
      <c r="K42" s="145"/>
      <c r="L42" s="120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47"/>
      <c r="C46" s="148"/>
      <c r="D46" s="148"/>
      <c r="E46" s="148"/>
      <c r="F46" s="148"/>
      <c r="G46" s="148"/>
      <c r="H46" s="148"/>
      <c r="I46" s="149"/>
      <c r="J46" s="148"/>
      <c r="K46" s="148"/>
      <c r="L46" s="120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236</v>
      </c>
      <c r="D47" s="38"/>
      <c r="E47" s="38"/>
      <c r="F47" s="38"/>
      <c r="G47" s="38"/>
      <c r="H47" s="38"/>
      <c r="I47" s="119"/>
      <c r="J47" s="38"/>
      <c r="K47" s="38"/>
      <c r="L47" s="120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119"/>
      <c r="J48" s="38"/>
      <c r="K48" s="38"/>
      <c r="L48" s="120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119"/>
      <c r="J49" s="38"/>
      <c r="K49" s="38"/>
      <c r="L49" s="120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420" t="str">
        <f>E7</f>
        <v>Transformace ÚSP pro mládež Kvasiny - Kostelec 3</v>
      </c>
      <c r="F50" s="421"/>
      <c r="G50" s="421"/>
      <c r="H50" s="421"/>
      <c r="I50" s="119"/>
      <c r="J50" s="38"/>
      <c r="K50" s="38"/>
      <c r="L50" s="120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153</v>
      </c>
      <c r="D51" s="24"/>
      <c r="E51" s="24"/>
      <c r="F51" s="24"/>
      <c r="G51" s="24"/>
      <c r="H51" s="24"/>
      <c r="I51" s="110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420" t="s">
        <v>4465</v>
      </c>
      <c r="F52" s="423"/>
      <c r="G52" s="423"/>
      <c r="H52" s="423"/>
      <c r="I52" s="119"/>
      <c r="J52" s="38"/>
      <c r="K52" s="38"/>
      <c r="L52" s="120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158</v>
      </c>
      <c r="D53" s="38"/>
      <c r="E53" s="38"/>
      <c r="F53" s="38"/>
      <c r="G53" s="38"/>
      <c r="H53" s="38"/>
      <c r="I53" s="119"/>
      <c r="J53" s="38"/>
      <c r="K53" s="38"/>
      <c r="L53" s="120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72" t="str">
        <f>E11</f>
        <v>VRN - Vedlejší rozpočtové náklady</v>
      </c>
      <c r="F54" s="423"/>
      <c r="G54" s="423"/>
      <c r="H54" s="423"/>
      <c r="I54" s="119"/>
      <c r="J54" s="38"/>
      <c r="K54" s="38"/>
      <c r="L54" s="120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119"/>
      <c r="J55" s="38"/>
      <c r="K55" s="38"/>
      <c r="L55" s="120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>Kostelec nad Orlicí</v>
      </c>
      <c r="G56" s="38"/>
      <c r="H56" s="38"/>
      <c r="I56" s="121" t="s">
        <v>23</v>
      </c>
      <c r="J56" s="61" t="str">
        <f>IF(J14="","",J14)</f>
        <v>17. 3. 2018</v>
      </c>
      <c r="K56" s="38"/>
      <c r="L56" s="120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119"/>
      <c r="J57" s="38"/>
      <c r="K57" s="38"/>
      <c r="L57" s="120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25</v>
      </c>
      <c r="D58" s="38"/>
      <c r="E58" s="38"/>
      <c r="F58" s="29" t="str">
        <f>E17</f>
        <v xml:space="preserve"> </v>
      </c>
      <c r="G58" s="38"/>
      <c r="H58" s="38"/>
      <c r="I58" s="121" t="s">
        <v>31</v>
      </c>
      <c r="J58" s="34" t="str">
        <f>E23</f>
        <v xml:space="preserve"> </v>
      </c>
      <c r="K58" s="38"/>
      <c r="L58" s="120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29</v>
      </c>
      <c r="D59" s="38"/>
      <c r="E59" s="38"/>
      <c r="F59" s="29" t="str">
        <f>IF(E20="","",E20)</f>
        <v>Vyplň údaj</v>
      </c>
      <c r="G59" s="38"/>
      <c r="H59" s="38"/>
      <c r="I59" s="121" t="s">
        <v>33</v>
      </c>
      <c r="J59" s="34" t="str">
        <f>E26</f>
        <v xml:space="preserve"> </v>
      </c>
      <c r="K59" s="38"/>
      <c r="L59" s="120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119"/>
      <c r="J60" s="38"/>
      <c r="K60" s="38"/>
      <c r="L60" s="120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50" t="s">
        <v>252</v>
      </c>
      <c r="D61" s="151"/>
      <c r="E61" s="151"/>
      <c r="F61" s="151"/>
      <c r="G61" s="151"/>
      <c r="H61" s="151"/>
      <c r="I61" s="152"/>
      <c r="J61" s="153" t="s">
        <v>253</v>
      </c>
      <c r="K61" s="151"/>
      <c r="L61" s="120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119"/>
      <c r="J62" s="38"/>
      <c r="K62" s="38"/>
      <c r="L62" s="120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54" t="s">
        <v>68</v>
      </c>
      <c r="D63" s="38"/>
      <c r="E63" s="38"/>
      <c r="F63" s="38"/>
      <c r="G63" s="38"/>
      <c r="H63" s="38"/>
      <c r="I63" s="119"/>
      <c r="J63" s="79">
        <f>J90</f>
        <v>0</v>
      </c>
      <c r="K63" s="38"/>
      <c r="L63" s="120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254</v>
      </c>
    </row>
    <row r="64" spans="2:12" s="9" customFormat="1" ht="24.95" customHeight="1">
      <c r="B64" s="155"/>
      <c r="C64" s="156"/>
      <c r="D64" s="157" t="s">
        <v>4433</v>
      </c>
      <c r="E64" s="158"/>
      <c r="F64" s="158"/>
      <c r="G64" s="158"/>
      <c r="H64" s="158"/>
      <c r="I64" s="159"/>
      <c r="J64" s="160">
        <f>J91</f>
        <v>0</v>
      </c>
      <c r="K64" s="156"/>
      <c r="L64" s="161"/>
    </row>
    <row r="65" spans="2:12" s="10" customFormat="1" ht="19.9" customHeight="1">
      <c r="B65" s="162"/>
      <c r="C65" s="98"/>
      <c r="D65" s="163" t="s">
        <v>4434</v>
      </c>
      <c r="E65" s="164"/>
      <c r="F65" s="164"/>
      <c r="G65" s="164"/>
      <c r="H65" s="164"/>
      <c r="I65" s="165"/>
      <c r="J65" s="166">
        <f>J92</f>
        <v>0</v>
      </c>
      <c r="K65" s="98"/>
      <c r="L65" s="167"/>
    </row>
    <row r="66" spans="2:12" s="10" customFormat="1" ht="19.9" customHeight="1">
      <c r="B66" s="162"/>
      <c r="C66" s="98"/>
      <c r="D66" s="163" t="s">
        <v>4435</v>
      </c>
      <c r="E66" s="164"/>
      <c r="F66" s="164"/>
      <c r="G66" s="164"/>
      <c r="H66" s="164"/>
      <c r="I66" s="165"/>
      <c r="J66" s="166">
        <f>J99</f>
        <v>0</v>
      </c>
      <c r="K66" s="98"/>
      <c r="L66" s="167"/>
    </row>
    <row r="67" spans="2:12" s="10" customFormat="1" ht="19.9" customHeight="1">
      <c r="B67" s="162"/>
      <c r="C67" s="98"/>
      <c r="D67" s="163" t="s">
        <v>4436</v>
      </c>
      <c r="E67" s="164"/>
      <c r="F67" s="164"/>
      <c r="G67" s="164"/>
      <c r="H67" s="164"/>
      <c r="I67" s="165"/>
      <c r="J67" s="166">
        <f>J103</f>
        <v>0</v>
      </c>
      <c r="K67" s="98"/>
      <c r="L67" s="167"/>
    </row>
    <row r="68" spans="2:12" s="10" customFormat="1" ht="19.9" customHeight="1">
      <c r="B68" s="162"/>
      <c r="C68" s="98"/>
      <c r="D68" s="163" t="s">
        <v>4896</v>
      </c>
      <c r="E68" s="164"/>
      <c r="F68" s="164"/>
      <c r="G68" s="164"/>
      <c r="H68" s="164"/>
      <c r="I68" s="165"/>
      <c r="J68" s="166">
        <f>J106</f>
        <v>0</v>
      </c>
      <c r="K68" s="98"/>
      <c r="L68" s="167"/>
    </row>
    <row r="69" spans="1:31" s="2" customFormat="1" ht="21.75" customHeight="1">
      <c r="A69" s="36"/>
      <c r="B69" s="37"/>
      <c r="C69" s="38"/>
      <c r="D69" s="38"/>
      <c r="E69" s="38"/>
      <c r="F69" s="38"/>
      <c r="G69" s="38"/>
      <c r="H69" s="38"/>
      <c r="I69" s="119"/>
      <c r="J69" s="38"/>
      <c r="K69" s="38"/>
      <c r="L69" s="120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49"/>
      <c r="C70" s="50"/>
      <c r="D70" s="50"/>
      <c r="E70" s="50"/>
      <c r="F70" s="50"/>
      <c r="G70" s="50"/>
      <c r="H70" s="50"/>
      <c r="I70" s="146"/>
      <c r="J70" s="50"/>
      <c r="K70" s="50"/>
      <c r="L70" s="120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4" spans="1:31" s="2" customFormat="1" ht="6.95" customHeight="1">
      <c r="A74" s="36"/>
      <c r="B74" s="51"/>
      <c r="C74" s="52"/>
      <c r="D74" s="52"/>
      <c r="E74" s="52"/>
      <c r="F74" s="52"/>
      <c r="G74" s="52"/>
      <c r="H74" s="52"/>
      <c r="I74" s="149"/>
      <c r="J74" s="52"/>
      <c r="K74" s="52"/>
      <c r="L74" s="120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24.95" customHeight="1">
      <c r="A75" s="36"/>
      <c r="B75" s="37"/>
      <c r="C75" s="25" t="s">
        <v>284</v>
      </c>
      <c r="D75" s="38"/>
      <c r="E75" s="38"/>
      <c r="F75" s="38"/>
      <c r="G75" s="38"/>
      <c r="H75" s="38"/>
      <c r="I75" s="119"/>
      <c r="J75" s="38"/>
      <c r="K75" s="38"/>
      <c r="L75" s="120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119"/>
      <c r="J76" s="38"/>
      <c r="K76" s="38"/>
      <c r="L76" s="120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16</v>
      </c>
      <c r="D77" s="38"/>
      <c r="E77" s="38"/>
      <c r="F77" s="38"/>
      <c r="G77" s="38"/>
      <c r="H77" s="38"/>
      <c r="I77" s="119"/>
      <c r="J77" s="38"/>
      <c r="K77" s="38"/>
      <c r="L77" s="120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420" t="str">
        <f>E7</f>
        <v>Transformace ÚSP pro mládež Kvasiny - Kostelec 3</v>
      </c>
      <c r="F78" s="421"/>
      <c r="G78" s="421"/>
      <c r="H78" s="421"/>
      <c r="I78" s="119"/>
      <c r="J78" s="38"/>
      <c r="K78" s="38"/>
      <c r="L78" s="120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2:12" s="1" customFormat="1" ht="12" customHeight="1">
      <c r="B79" s="23"/>
      <c r="C79" s="31" t="s">
        <v>153</v>
      </c>
      <c r="D79" s="24"/>
      <c r="E79" s="24"/>
      <c r="F79" s="24"/>
      <c r="G79" s="24"/>
      <c r="H79" s="24"/>
      <c r="I79" s="110"/>
      <c r="J79" s="24"/>
      <c r="K79" s="24"/>
      <c r="L79" s="22"/>
    </row>
    <row r="80" spans="1:31" s="2" customFormat="1" ht="16.5" customHeight="1">
      <c r="A80" s="36"/>
      <c r="B80" s="37"/>
      <c r="C80" s="38"/>
      <c r="D80" s="38"/>
      <c r="E80" s="420" t="s">
        <v>4465</v>
      </c>
      <c r="F80" s="423"/>
      <c r="G80" s="423"/>
      <c r="H80" s="423"/>
      <c r="I80" s="119"/>
      <c r="J80" s="38"/>
      <c r="K80" s="38"/>
      <c r="L80" s="120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158</v>
      </c>
      <c r="D81" s="38"/>
      <c r="E81" s="38"/>
      <c r="F81" s="38"/>
      <c r="G81" s="38"/>
      <c r="H81" s="38"/>
      <c r="I81" s="119"/>
      <c r="J81" s="38"/>
      <c r="K81" s="38"/>
      <c r="L81" s="120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6.5" customHeight="1">
      <c r="A82" s="36"/>
      <c r="B82" s="37"/>
      <c r="C82" s="38"/>
      <c r="D82" s="38"/>
      <c r="E82" s="372" t="str">
        <f>E11</f>
        <v>VRN - Vedlejší rozpočtové náklady</v>
      </c>
      <c r="F82" s="423"/>
      <c r="G82" s="423"/>
      <c r="H82" s="423"/>
      <c r="I82" s="119"/>
      <c r="J82" s="38"/>
      <c r="K82" s="38"/>
      <c r="L82" s="120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19"/>
      <c r="J83" s="38"/>
      <c r="K83" s="38"/>
      <c r="L83" s="120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21</v>
      </c>
      <c r="D84" s="38"/>
      <c r="E84" s="38"/>
      <c r="F84" s="29" t="str">
        <f>F14</f>
        <v>Kostelec nad Orlicí</v>
      </c>
      <c r="G84" s="38"/>
      <c r="H84" s="38"/>
      <c r="I84" s="121" t="s">
        <v>23</v>
      </c>
      <c r="J84" s="61" t="str">
        <f>IF(J14="","",J14)</f>
        <v>17. 3. 2018</v>
      </c>
      <c r="K84" s="38"/>
      <c r="L84" s="120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37"/>
      <c r="C85" s="38"/>
      <c r="D85" s="38"/>
      <c r="E85" s="38"/>
      <c r="F85" s="38"/>
      <c r="G85" s="38"/>
      <c r="H85" s="38"/>
      <c r="I85" s="119"/>
      <c r="J85" s="38"/>
      <c r="K85" s="38"/>
      <c r="L85" s="120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5.2" customHeight="1">
      <c r="A86" s="36"/>
      <c r="B86" s="37"/>
      <c r="C86" s="31" t="s">
        <v>25</v>
      </c>
      <c r="D86" s="38"/>
      <c r="E86" s="38"/>
      <c r="F86" s="29" t="str">
        <f>E17</f>
        <v xml:space="preserve"> </v>
      </c>
      <c r="G86" s="38"/>
      <c r="H86" s="38"/>
      <c r="I86" s="121" t="s">
        <v>31</v>
      </c>
      <c r="J86" s="34" t="str">
        <f>E23</f>
        <v xml:space="preserve"> </v>
      </c>
      <c r="K86" s="38"/>
      <c r="L86" s="120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5.2" customHeight="1">
      <c r="A87" s="36"/>
      <c r="B87" s="37"/>
      <c r="C87" s="31" t="s">
        <v>29</v>
      </c>
      <c r="D87" s="38"/>
      <c r="E87" s="38"/>
      <c r="F87" s="29" t="str">
        <f>IF(E20="","",E20)</f>
        <v>Vyplň údaj</v>
      </c>
      <c r="G87" s="38"/>
      <c r="H87" s="38"/>
      <c r="I87" s="121" t="s">
        <v>33</v>
      </c>
      <c r="J87" s="34" t="str">
        <f>E26</f>
        <v xml:space="preserve"> </v>
      </c>
      <c r="K87" s="38"/>
      <c r="L87" s="120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0.35" customHeight="1">
      <c r="A88" s="36"/>
      <c r="B88" s="37"/>
      <c r="C88" s="38"/>
      <c r="D88" s="38"/>
      <c r="E88" s="38"/>
      <c r="F88" s="38"/>
      <c r="G88" s="38"/>
      <c r="H88" s="38"/>
      <c r="I88" s="119"/>
      <c r="J88" s="38"/>
      <c r="K88" s="38"/>
      <c r="L88" s="120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11" customFormat="1" ht="29.25" customHeight="1">
      <c r="A89" s="168"/>
      <c r="B89" s="169"/>
      <c r="C89" s="170" t="s">
        <v>285</v>
      </c>
      <c r="D89" s="171" t="s">
        <v>55</v>
      </c>
      <c r="E89" s="171" t="s">
        <v>51</v>
      </c>
      <c r="F89" s="171" t="s">
        <v>52</v>
      </c>
      <c r="G89" s="171" t="s">
        <v>286</v>
      </c>
      <c r="H89" s="171" t="s">
        <v>287</v>
      </c>
      <c r="I89" s="172" t="s">
        <v>288</v>
      </c>
      <c r="J89" s="171" t="s">
        <v>253</v>
      </c>
      <c r="K89" s="173" t="s">
        <v>289</v>
      </c>
      <c r="L89" s="174"/>
      <c r="M89" s="70" t="s">
        <v>19</v>
      </c>
      <c r="N89" s="71" t="s">
        <v>40</v>
      </c>
      <c r="O89" s="71" t="s">
        <v>290</v>
      </c>
      <c r="P89" s="71" t="s">
        <v>291</v>
      </c>
      <c r="Q89" s="71" t="s">
        <v>292</v>
      </c>
      <c r="R89" s="71" t="s">
        <v>293</v>
      </c>
      <c r="S89" s="71" t="s">
        <v>294</v>
      </c>
      <c r="T89" s="72" t="s">
        <v>295</v>
      </c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</row>
    <row r="90" spans="1:63" s="2" customFormat="1" ht="22.9" customHeight="1">
      <c r="A90" s="36"/>
      <c r="B90" s="37"/>
      <c r="C90" s="77" t="s">
        <v>296</v>
      </c>
      <c r="D90" s="38"/>
      <c r="E90" s="38"/>
      <c r="F90" s="38"/>
      <c r="G90" s="38"/>
      <c r="H90" s="38"/>
      <c r="I90" s="119"/>
      <c r="J90" s="175">
        <f>BK90</f>
        <v>0</v>
      </c>
      <c r="K90" s="38"/>
      <c r="L90" s="41"/>
      <c r="M90" s="73"/>
      <c r="N90" s="176"/>
      <c r="O90" s="74"/>
      <c r="P90" s="177">
        <f>P91</f>
        <v>0</v>
      </c>
      <c r="Q90" s="74"/>
      <c r="R90" s="177">
        <f>R91</f>
        <v>0</v>
      </c>
      <c r="S90" s="74"/>
      <c r="T90" s="178">
        <f>T91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9" t="s">
        <v>69</v>
      </c>
      <c r="AU90" s="19" t="s">
        <v>254</v>
      </c>
      <c r="BK90" s="179">
        <f>BK91</f>
        <v>0</v>
      </c>
    </row>
    <row r="91" spans="2:63" s="12" customFormat="1" ht="25.9" customHeight="1">
      <c r="B91" s="180"/>
      <c r="C91" s="181"/>
      <c r="D91" s="182" t="s">
        <v>69</v>
      </c>
      <c r="E91" s="183" t="s">
        <v>113</v>
      </c>
      <c r="F91" s="183" t="s">
        <v>114</v>
      </c>
      <c r="G91" s="181"/>
      <c r="H91" s="181"/>
      <c r="I91" s="184"/>
      <c r="J91" s="185">
        <f>BK91</f>
        <v>0</v>
      </c>
      <c r="K91" s="181"/>
      <c r="L91" s="186"/>
      <c r="M91" s="187"/>
      <c r="N91" s="188"/>
      <c r="O91" s="188"/>
      <c r="P91" s="189">
        <f>P92+P99+P103+P106</f>
        <v>0</v>
      </c>
      <c r="Q91" s="188"/>
      <c r="R91" s="189">
        <f>R92+R99+R103+R106</f>
        <v>0</v>
      </c>
      <c r="S91" s="188"/>
      <c r="T91" s="190">
        <f>T92+T99+T103+T106</f>
        <v>0</v>
      </c>
      <c r="AR91" s="191" t="s">
        <v>341</v>
      </c>
      <c r="AT91" s="192" t="s">
        <v>69</v>
      </c>
      <c r="AU91" s="192" t="s">
        <v>70</v>
      </c>
      <c r="AY91" s="191" t="s">
        <v>299</v>
      </c>
      <c r="BK91" s="193">
        <f>BK92+BK99+BK103+BK106</f>
        <v>0</v>
      </c>
    </row>
    <row r="92" spans="2:63" s="12" customFormat="1" ht="22.9" customHeight="1">
      <c r="B92" s="180"/>
      <c r="C92" s="181"/>
      <c r="D92" s="182" t="s">
        <v>69</v>
      </c>
      <c r="E92" s="194" t="s">
        <v>4437</v>
      </c>
      <c r="F92" s="194" t="s">
        <v>4438</v>
      </c>
      <c r="G92" s="181"/>
      <c r="H92" s="181"/>
      <c r="I92" s="184"/>
      <c r="J92" s="195">
        <f>BK92</f>
        <v>0</v>
      </c>
      <c r="K92" s="181"/>
      <c r="L92" s="186"/>
      <c r="M92" s="187"/>
      <c r="N92" s="188"/>
      <c r="O92" s="188"/>
      <c r="P92" s="189">
        <f>SUM(P93:P98)</f>
        <v>0</v>
      </c>
      <c r="Q92" s="188"/>
      <c r="R92" s="189">
        <f>SUM(R93:R98)</f>
        <v>0</v>
      </c>
      <c r="S92" s="188"/>
      <c r="T92" s="190">
        <f>SUM(T93:T98)</f>
        <v>0</v>
      </c>
      <c r="AR92" s="191" t="s">
        <v>341</v>
      </c>
      <c r="AT92" s="192" t="s">
        <v>69</v>
      </c>
      <c r="AU92" s="192" t="s">
        <v>77</v>
      </c>
      <c r="AY92" s="191" t="s">
        <v>299</v>
      </c>
      <c r="BK92" s="193">
        <f>SUM(BK93:BK98)</f>
        <v>0</v>
      </c>
    </row>
    <row r="93" spans="1:65" s="2" customFormat="1" ht="16.5" customHeight="1">
      <c r="A93" s="36"/>
      <c r="B93" s="37"/>
      <c r="C93" s="196" t="s">
        <v>77</v>
      </c>
      <c r="D93" s="196" t="s">
        <v>301</v>
      </c>
      <c r="E93" s="197" t="s">
        <v>4439</v>
      </c>
      <c r="F93" s="198" t="s">
        <v>4440</v>
      </c>
      <c r="G93" s="199" t="s">
        <v>653</v>
      </c>
      <c r="H93" s="200">
        <v>1</v>
      </c>
      <c r="I93" s="201"/>
      <c r="J93" s="202">
        <f>ROUND(I93*H93,2)</f>
        <v>0</v>
      </c>
      <c r="K93" s="198" t="s">
        <v>305</v>
      </c>
      <c r="L93" s="41"/>
      <c r="M93" s="203" t="s">
        <v>19</v>
      </c>
      <c r="N93" s="204" t="s">
        <v>41</v>
      </c>
      <c r="O93" s="66"/>
      <c r="P93" s="205">
        <f>O93*H93</f>
        <v>0</v>
      </c>
      <c r="Q93" s="205">
        <v>0</v>
      </c>
      <c r="R93" s="205">
        <f>Q93*H93</f>
        <v>0</v>
      </c>
      <c r="S93" s="205">
        <v>0</v>
      </c>
      <c r="T93" s="206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7" t="s">
        <v>4441</v>
      </c>
      <c r="AT93" s="207" t="s">
        <v>301</v>
      </c>
      <c r="AU93" s="207" t="s">
        <v>79</v>
      </c>
      <c r="AY93" s="19" t="s">
        <v>299</v>
      </c>
      <c r="BE93" s="208">
        <f>IF(N93="základní",J93,0)</f>
        <v>0</v>
      </c>
      <c r="BF93" s="208">
        <f>IF(N93="snížená",J93,0)</f>
        <v>0</v>
      </c>
      <c r="BG93" s="208">
        <f>IF(N93="zákl. přenesená",J93,0)</f>
        <v>0</v>
      </c>
      <c r="BH93" s="208">
        <f>IF(N93="sníž. přenesená",J93,0)</f>
        <v>0</v>
      </c>
      <c r="BI93" s="208">
        <f>IF(N93="nulová",J93,0)</f>
        <v>0</v>
      </c>
      <c r="BJ93" s="19" t="s">
        <v>77</v>
      </c>
      <c r="BK93" s="208">
        <f>ROUND(I93*H93,2)</f>
        <v>0</v>
      </c>
      <c r="BL93" s="19" t="s">
        <v>4441</v>
      </c>
      <c r="BM93" s="207" t="s">
        <v>4897</v>
      </c>
    </row>
    <row r="94" spans="1:47" s="2" customFormat="1" ht="11.25">
      <c r="A94" s="36"/>
      <c r="B94" s="37"/>
      <c r="C94" s="38"/>
      <c r="D94" s="209" t="s">
        <v>308</v>
      </c>
      <c r="E94" s="38"/>
      <c r="F94" s="210" t="s">
        <v>4443</v>
      </c>
      <c r="G94" s="38"/>
      <c r="H94" s="38"/>
      <c r="I94" s="119"/>
      <c r="J94" s="38"/>
      <c r="K94" s="38"/>
      <c r="L94" s="41"/>
      <c r="M94" s="211"/>
      <c r="N94" s="212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308</v>
      </c>
      <c r="AU94" s="19" t="s">
        <v>79</v>
      </c>
    </row>
    <row r="95" spans="1:65" s="2" customFormat="1" ht="16.5" customHeight="1">
      <c r="A95" s="36"/>
      <c r="B95" s="37"/>
      <c r="C95" s="196" t="s">
        <v>79</v>
      </c>
      <c r="D95" s="196" t="s">
        <v>301</v>
      </c>
      <c r="E95" s="197" t="s">
        <v>4444</v>
      </c>
      <c r="F95" s="198" t="s">
        <v>4445</v>
      </c>
      <c r="G95" s="199" t="s">
        <v>653</v>
      </c>
      <c r="H95" s="200">
        <v>1</v>
      </c>
      <c r="I95" s="201"/>
      <c r="J95" s="202">
        <f>ROUND(I95*H95,2)</f>
        <v>0</v>
      </c>
      <c r="K95" s="198" t="s">
        <v>305</v>
      </c>
      <c r="L95" s="41"/>
      <c r="M95" s="203" t="s">
        <v>19</v>
      </c>
      <c r="N95" s="204" t="s">
        <v>41</v>
      </c>
      <c r="O95" s="66"/>
      <c r="P95" s="205">
        <f>O95*H95</f>
        <v>0</v>
      </c>
      <c r="Q95" s="205">
        <v>0</v>
      </c>
      <c r="R95" s="205">
        <f>Q95*H95</f>
        <v>0</v>
      </c>
      <c r="S95" s="205">
        <v>0</v>
      </c>
      <c r="T95" s="206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7" t="s">
        <v>4441</v>
      </c>
      <c r="AT95" s="207" t="s">
        <v>301</v>
      </c>
      <c r="AU95" s="207" t="s">
        <v>79</v>
      </c>
      <c r="AY95" s="19" t="s">
        <v>299</v>
      </c>
      <c r="BE95" s="208">
        <f>IF(N95="základní",J95,0)</f>
        <v>0</v>
      </c>
      <c r="BF95" s="208">
        <f>IF(N95="snížená",J95,0)</f>
        <v>0</v>
      </c>
      <c r="BG95" s="208">
        <f>IF(N95="zákl. přenesená",J95,0)</f>
        <v>0</v>
      </c>
      <c r="BH95" s="208">
        <f>IF(N95="sníž. přenesená",J95,0)</f>
        <v>0</v>
      </c>
      <c r="BI95" s="208">
        <f>IF(N95="nulová",J95,0)</f>
        <v>0</v>
      </c>
      <c r="BJ95" s="19" t="s">
        <v>77</v>
      </c>
      <c r="BK95" s="208">
        <f>ROUND(I95*H95,2)</f>
        <v>0</v>
      </c>
      <c r="BL95" s="19" t="s">
        <v>4441</v>
      </c>
      <c r="BM95" s="207" t="s">
        <v>4898</v>
      </c>
    </row>
    <row r="96" spans="1:47" s="2" customFormat="1" ht="11.25">
      <c r="A96" s="36"/>
      <c r="B96" s="37"/>
      <c r="C96" s="38"/>
      <c r="D96" s="209" t="s">
        <v>308</v>
      </c>
      <c r="E96" s="38"/>
      <c r="F96" s="210" t="s">
        <v>4447</v>
      </c>
      <c r="G96" s="38"/>
      <c r="H96" s="38"/>
      <c r="I96" s="119"/>
      <c r="J96" s="38"/>
      <c r="K96" s="38"/>
      <c r="L96" s="41"/>
      <c r="M96" s="211"/>
      <c r="N96" s="212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308</v>
      </c>
      <c r="AU96" s="19" t="s">
        <v>79</v>
      </c>
    </row>
    <row r="97" spans="1:65" s="2" customFormat="1" ht="16.5" customHeight="1">
      <c r="A97" s="36"/>
      <c r="B97" s="37"/>
      <c r="C97" s="196" t="s">
        <v>87</v>
      </c>
      <c r="D97" s="196" t="s">
        <v>301</v>
      </c>
      <c r="E97" s="197" t="s">
        <v>4449</v>
      </c>
      <c r="F97" s="198" t="s">
        <v>4450</v>
      </c>
      <c r="G97" s="199" t="s">
        <v>653</v>
      </c>
      <c r="H97" s="200">
        <v>1</v>
      </c>
      <c r="I97" s="201"/>
      <c r="J97" s="202">
        <f>ROUND(I97*H97,2)</f>
        <v>0</v>
      </c>
      <c r="K97" s="198" t="s">
        <v>305</v>
      </c>
      <c r="L97" s="41"/>
      <c r="M97" s="203" t="s">
        <v>19</v>
      </c>
      <c r="N97" s="204" t="s">
        <v>41</v>
      </c>
      <c r="O97" s="66"/>
      <c r="P97" s="205">
        <f>O97*H97</f>
        <v>0</v>
      </c>
      <c r="Q97" s="205">
        <v>0</v>
      </c>
      <c r="R97" s="205">
        <f>Q97*H97</f>
        <v>0</v>
      </c>
      <c r="S97" s="205">
        <v>0</v>
      </c>
      <c r="T97" s="206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7" t="s">
        <v>4441</v>
      </c>
      <c r="AT97" s="207" t="s">
        <v>301</v>
      </c>
      <c r="AU97" s="207" t="s">
        <v>79</v>
      </c>
      <c r="AY97" s="19" t="s">
        <v>299</v>
      </c>
      <c r="BE97" s="208">
        <f>IF(N97="základní",J97,0)</f>
        <v>0</v>
      </c>
      <c r="BF97" s="208">
        <f>IF(N97="snížená",J97,0)</f>
        <v>0</v>
      </c>
      <c r="BG97" s="208">
        <f>IF(N97="zákl. přenesená",J97,0)</f>
        <v>0</v>
      </c>
      <c r="BH97" s="208">
        <f>IF(N97="sníž. přenesená",J97,0)</f>
        <v>0</v>
      </c>
      <c r="BI97" s="208">
        <f>IF(N97="nulová",J97,0)</f>
        <v>0</v>
      </c>
      <c r="BJ97" s="19" t="s">
        <v>77</v>
      </c>
      <c r="BK97" s="208">
        <f>ROUND(I97*H97,2)</f>
        <v>0</v>
      </c>
      <c r="BL97" s="19" t="s">
        <v>4441</v>
      </c>
      <c r="BM97" s="207" t="s">
        <v>4899</v>
      </c>
    </row>
    <row r="98" spans="1:47" s="2" customFormat="1" ht="19.5">
      <c r="A98" s="36"/>
      <c r="B98" s="37"/>
      <c r="C98" s="38"/>
      <c r="D98" s="209" t="s">
        <v>308</v>
      </c>
      <c r="E98" s="38"/>
      <c r="F98" s="210" t="s">
        <v>4452</v>
      </c>
      <c r="G98" s="38"/>
      <c r="H98" s="38"/>
      <c r="I98" s="119"/>
      <c r="J98" s="38"/>
      <c r="K98" s="38"/>
      <c r="L98" s="41"/>
      <c r="M98" s="211"/>
      <c r="N98" s="212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308</v>
      </c>
      <c r="AU98" s="19" t="s">
        <v>79</v>
      </c>
    </row>
    <row r="99" spans="2:63" s="12" customFormat="1" ht="22.9" customHeight="1">
      <c r="B99" s="180"/>
      <c r="C99" s="181"/>
      <c r="D99" s="182" t="s">
        <v>69</v>
      </c>
      <c r="E99" s="194" t="s">
        <v>4453</v>
      </c>
      <c r="F99" s="194" t="s">
        <v>4454</v>
      </c>
      <c r="G99" s="181"/>
      <c r="H99" s="181"/>
      <c r="I99" s="184"/>
      <c r="J99" s="195">
        <f>BK99</f>
        <v>0</v>
      </c>
      <c r="K99" s="181"/>
      <c r="L99" s="186"/>
      <c r="M99" s="187"/>
      <c r="N99" s="188"/>
      <c r="O99" s="188"/>
      <c r="P99" s="189">
        <f>SUM(P100:P102)</f>
        <v>0</v>
      </c>
      <c r="Q99" s="188"/>
      <c r="R99" s="189">
        <f>SUM(R100:R102)</f>
        <v>0</v>
      </c>
      <c r="S99" s="188"/>
      <c r="T99" s="190">
        <f>SUM(T100:T102)</f>
        <v>0</v>
      </c>
      <c r="AR99" s="191" t="s">
        <v>341</v>
      </c>
      <c r="AT99" s="192" t="s">
        <v>69</v>
      </c>
      <c r="AU99" s="192" t="s">
        <v>77</v>
      </c>
      <c r="AY99" s="191" t="s">
        <v>299</v>
      </c>
      <c r="BK99" s="193">
        <f>SUM(BK100:BK102)</f>
        <v>0</v>
      </c>
    </row>
    <row r="100" spans="1:65" s="2" customFormat="1" ht="16.5" customHeight="1">
      <c r="A100" s="36"/>
      <c r="B100" s="37"/>
      <c r="C100" s="196" t="s">
        <v>306</v>
      </c>
      <c r="D100" s="196" t="s">
        <v>301</v>
      </c>
      <c r="E100" s="197" t="s">
        <v>4455</v>
      </c>
      <c r="F100" s="198" t="s">
        <v>4454</v>
      </c>
      <c r="G100" s="199" t="s">
        <v>653</v>
      </c>
      <c r="H100" s="200">
        <v>1</v>
      </c>
      <c r="I100" s="201"/>
      <c r="J100" s="202">
        <f>ROUND(I100*H100,2)</f>
        <v>0</v>
      </c>
      <c r="K100" s="198" t="s">
        <v>305</v>
      </c>
      <c r="L100" s="41"/>
      <c r="M100" s="203" t="s">
        <v>19</v>
      </c>
      <c r="N100" s="204" t="s">
        <v>41</v>
      </c>
      <c r="O100" s="66"/>
      <c r="P100" s="205">
        <f>O100*H100</f>
        <v>0</v>
      </c>
      <c r="Q100" s="205">
        <v>0</v>
      </c>
      <c r="R100" s="205">
        <f>Q100*H100</f>
        <v>0</v>
      </c>
      <c r="S100" s="205">
        <v>0</v>
      </c>
      <c r="T100" s="206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7" t="s">
        <v>4441</v>
      </c>
      <c r="AT100" s="207" t="s">
        <v>301</v>
      </c>
      <c r="AU100" s="207" t="s">
        <v>79</v>
      </c>
      <c r="AY100" s="19" t="s">
        <v>299</v>
      </c>
      <c r="BE100" s="208">
        <f>IF(N100="základní",J100,0)</f>
        <v>0</v>
      </c>
      <c r="BF100" s="208">
        <f>IF(N100="snížená",J100,0)</f>
        <v>0</v>
      </c>
      <c r="BG100" s="208">
        <f>IF(N100="zákl. přenesená",J100,0)</f>
        <v>0</v>
      </c>
      <c r="BH100" s="208">
        <f>IF(N100="sníž. přenesená",J100,0)</f>
        <v>0</v>
      </c>
      <c r="BI100" s="208">
        <f>IF(N100="nulová",J100,0)</f>
        <v>0</v>
      </c>
      <c r="BJ100" s="19" t="s">
        <v>77</v>
      </c>
      <c r="BK100" s="208">
        <f>ROUND(I100*H100,2)</f>
        <v>0</v>
      </c>
      <c r="BL100" s="19" t="s">
        <v>4441</v>
      </c>
      <c r="BM100" s="207" t="s">
        <v>4900</v>
      </c>
    </row>
    <row r="101" spans="1:47" s="2" customFormat="1" ht="11.25">
      <c r="A101" s="36"/>
      <c r="B101" s="37"/>
      <c r="C101" s="38"/>
      <c r="D101" s="209" t="s">
        <v>308</v>
      </c>
      <c r="E101" s="38"/>
      <c r="F101" s="210" t="s">
        <v>4457</v>
      </c>
      <c r="G101" s="38"/>
      <c r="H101" s="38"/>
      <c r="I101" s="119"/>
      <c r="J101" s="38"/>
      <c r="K101" s="38"/>
      <c r="L101" s="41"/>
      <c r="M101" s="211"/>
      <c r="N101" s="212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308</v>
      </c>
      <c r="AU101" s="19" t="s">
        <v>79</v>
      </c>
    </row>
    <row r="102" spans="1:47" s="2" customFormat="1" ht="126.75">
      <c r="A102" s="36"/>
      <c r="B102" s="37"/>
      <c r="C102" s="38"/>
      <c r="D102" s="209" t="s">
        <v>447</v>
      </c>
      <c r="E102" s="38"/>
      <c r="F102" s="245" t="s">
        <v>4458</v>
      </c>
      <c r="G102" s="38"/>
      <c r="H102" s="38"/>
      <c r="I102" s="119"/>
      <c r="J102" s="38"/>
      <c r="K102" s="38"/>
      <c r="L102" s="41"/>
      <c r="M102" s="211"/>
      <c r="N102" s="212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447</v>
      </c>
      <c r="AU102" s="19" t="s">
        <v>79</v>
      </c>
    </row>
    <row r="103" spans="2:63" s="12" customFormat="1" ht="22.9" customHeight="1">
      <c r="B103" s="180"/>
      <c r="C103" s="181"/>
      <c r="D103" s="182" t="s">
        <v>69</v>
      </c>
      <c r="E103" s="194" t="s">
        <v>4459</v>
      </c>
      <c r="F103" s="194" t="s">
        <v>4460</v>
      </c>
      <c r="G103" s="181"/>
      <c r="H103" s="181"/>
      <c r="I103" s="184"/>
      <c r="J103" s="195">
        <f>BK103</f>
        <v>0</v>
      </c>
      <c r="K103" s="181"/>
      <c r="L103" s="186"/>
      <c r="M103" s="187"/>
      <c r="N103" s="188"/>
      <c r="O103" s="188"/>
      <c r="P103" s="189">
        <f>SUM(P104:P105)</f>
        <v>0</v>
      </c>
      <c r="Q103" s="188"/>
      <c r="R103" s="189">
        <f>SUM(R104:R105)</f>
        <v>0</v>
      </c>
      <c r="S103" s="188"/>
      <c r="T103" s="190">
        <f>SUM(T104:T105)</f>
        <v>0</v>
      </c>
      <c r="AR103" s="191" t="s">
        <v>341</v>
      </c>
      <c r="AT103" s="192" t="s">
        <v>69</v>
      </c>
      <c r="AU103" s="192" t="s">
        <v>77</v>
      </c>
      <c r="AY103" s="191" t="s">
        <v>299</v>
      </c>
      <c r="BK103" s="193">
        <f>SUM(BK104:BK105)</f>
        <v>0</v>
      </c>
    </row>
    <row r="104" spans="1:65" s="2" customFormat="1" ht="16.5" customHeight="1">
      <c r="A104" s="36"/>
      <c r="B104" s="37"/>
      <c r="C104" s="196" t="s">
        <v>341</v>
      </c>
      <c r="D104" s="196" t="s">
        <v>301</v>
      </c>
      <c r="E104" s="197" t="s">
        <v>4461</v>
      </c>
      <c r="F104" s="198" t="s">
        <v>4462</v>
      </c>
      <c r="G104" s="199" t="s">
        <v>653</v>
      </c>
      <c r="H104" s="200">
        <v>1</v>
      </c>
      <c r="I104" s="201"/>
      <c r="J104" s="202">
        <f>ROUND(I104*H104,2)</f>
        <v>0</v>
      </c>
      <c r="K104" s="198" t="s">
        <v>305</v>
      </c>
      <c r="L104" s="41"/>
      <c r="M104" s="203" t="s">
        <v>19</v>
      </c>
      <c r="N104" s="204" t="s">
        <v>41</v>
      </c>
      <c r="O104" s="66"/>
      <c r="P104" s="205">
        <f>O104*H104</f>
        <v>0</v>
      </c>
      <c r="Q104" s="205">
        <v>0</v>
      </c>
      <c r="R104" s="205">
        <f>Q104*H104</f>
        <v>0</v>
      </c>
      <c r="S104" s="205">
        <v>0</v>
      </c>
      <c r="T104" s="206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7" t="s">
        <v>4441</v>
      </c>
      <c r="AT104" s="207" t="s">
        <v>301</v>
      </c>
      <c r="AU104" s="207" t="s">
        <v>79</v>
      </c>
      <c r="AY104" s="19" t="s">
        <v>299</v>
      </c>
      <c r="BE104" s="208">
        <f>IF(N104="základní",J104,0)</f>
        <v>0</v>
      </c>
      <c r="BF104" s="208">
        <f>IF(N104="snížená",J104,0)</f>
        <v>0</v>
      </c>
      <c r="BG104" s="208">
        <f>IF(N104="zákl. přenesená",J104,0)</f>
        <v>0</v>
      </c>
      <c r="BH104" s="208">
        <f>IF(N104="sníž. přenesená",J104,0)</f>
        <v>0</v>
      </c>
      <c r="BI104" s="208">
        <f>IF(N104="nulová",J104,0)</f>
        <v>0</v>
      </c>
      <c r="BJ104" s="19" t="s">
        <v>77</v>
      </c>
      <c r="BK104" s="208">
        <f>ROUND(I104*H104,2)</f>
        <v>0</v>
      </c>
      <c r="BL104" s="19" t="s">
        <v>4441</v>
      </c>
      <c r="BM104" s="207" t="s">
        <v>4901</v>
      </c>
    </row>
    <row r="105" spans="1:47" s="2" customFormat="1" ht="11.25">
      <c r="A105" s="36"/>
      <c r="B105" s="37"/>
      <c r="C105" s="38"/>
      <c r="D105" s="209" t="s">
        <v>308</v>
      </c>
      <c r="E105" s="38"/>
      <c r="F105" s="210" t="s">
        <v>4464</v>
      </c>
      <c r="G105" s="38"/>
      <c r="H105" s="38"/>
      <c r="I105" s="119"/>
      <c r="J105" s="38"/>
      <c r="K105" s="38"/>
      <c r="L105" s="41"/>
      <c r="M105" s="211"/>
      <c r="N105" s="212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308</v>
      </c>
      <c r="AU105" s="19" t="s">
        <v>79</v>
      </c>
    </row>
    <row r="106" spans="2:63" s="12" customFormat="1" ht="22.9" customHeight="1">
      <c r="B106" s="180"/>
      <c r="C106" s="181"/>
      <c r="D106" s="182" t="s">
        <v>69</v>
      </c>
      <c r="E106" s="194" t="s">
        <v>4902</v>
      </c>
      <c r="F106" s="194" t="s">
        <v>4903</v>
      </c>
      <c r="G106" s="181"/>
      <c r="H106" s="181"/>
      <c r="I106" s="184"/>
      <c r="J106" s="195">
        <f>BK106</f>
        <v>0</v>
      </c>
      <c r="K106" s="181"/>
      <c r="L106" s="186"/>
      <c r="M106" s="187"/>
      <c r="N106" s="188"/>
      <c r="O106" s="188"/>
      <c r="P106" s="189">
        <f>SUM(P107:P110)</f>
        <v>0</v>
      </c>
      <c r="Q106" s="188"/>
      <c r="R106" s="189">
        <f>SUM(R107:R110)</f>
        <v>0</v>
      </c>
      <c r="S106" s="188"/>
      <c r="T106" s="190">
        <f>SUM(T107:T110)</f>
        <v>0</v>
      </c>
      <c r="AR106" s="191" t="s">
        <v>341</v>
      </c>
      <c r="AT106" s="192" t="s">
        <v>69</v>
      </c>
      <c r="AU106" s="192" t="s">
        <v>77</v>
      </c>
      <c r="AY106" s="191" t="s">
        <v>299</v>
      </c>
      <c r="BK106" s="193">
        <f>SUM(BK107:BK110)</f>
        <v>0</v>
      </c>
    </row>
    <row r="107" spans="1:65" s="2" customFormat="1" ht="16.5" customHeight="1">
      <c r="A107" s="36"/>
      <c r="B107" s="37"/>
      <c r="C107" s="196" t="s">
        <v>349</v>
      </c>
      <c r="D107" s="196" t="s">
        <v>301</v>
      </c>
      <c r="E107" s="197" t="s">
        <v>4904</v>
      </c>
      <c r="F107" s="198" t="s">
        <v>4905</v>
      </c>
      <c r="G107" s="199" t="s">
        <v>432</v>
      </c>
      <c r="H107" s="200">
        <v>1</v>
      </c>
      <c r="I107" s="201"/>
      <c r="J107" s="202">
        <f>ROUND(I107*H107,2)</f>
        <v>0</v>
      </c>
      <c r="K107" s="198" t="s">
        <v>19</v>
      </c>
      <c r="L107" s="41"/>
      <c r="M107" s="203" t="s">
        <v>19</v>
      </c>
      <c r="N107" s="204" t="s">
        <v>41</v>
      </c>
      <c r="O107" s="66"/>
      <c r="P107" s="205">
        <f>O107*H107</f>
        <v>0</v>
      </c>
      <c r="Q107" s="205">
        <v>0</v>
      </c>
      <c r="R107" s="205">
        <f>Q107*H107</f>
        <v>0</v>
      </c>
      <c r="S107" s="205">
        <v>0</v>
      </c>
      <c r="T107" s="206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7" t="s">
        <v>4441</v>
      </c>
      <c r="AT107" s="207" t="s">
        <v>301</v>
      </c>
      <c r="AU107" s="207" t="s">
        <v>79</v>
      </c>
      <c r="AY107" s="19" t="s">
        <v>299</v>
      </c>
      <c r="BE107" s="208">
        <f>IF(N107="základní",J107,0)</f>
        <v>0</v>
      </c>
      <c r="BF107" s="208">
        <f>IF(N107="snížená",J107,0)</f>
        <v>0</v>
      </c>
      <c r="BG107" s="208">
        <f>IF(N107="zákl. přenesená",J107,0)</f>
        <v>0</v>
      </c>
      <c r="BH107" s="208">
        <f>IF(N107="sníž. přenesená",J107,0)</f>
        <v>0</v>
      </c>
      <c r="BI107" s="208">
        <f>IF(N107="nulová",J107,0)</f>
        <v>0</v>
      </c>
      <c r="BJ107" s="19" t="s">
        <v>77</v>
      </c>
      <c r="BK107" s="208">
        <f>ROUND(I107*H107,2)</f>
        <v>0</v>
      </c>
      <c r="BL107" s="19" t="s">
        <v>4441</v>
      </c>
      <c r="BM107" s="207" t="s">
        <v>4906</v>
      </c>
    </row>
    <row r="108" spans="1:47" s="2" customFormat="1" ht="11.25">
      <c r="A108" s="36"/>
      <c r="B108" s="37"/>
      <c r="C108" s="38"/>
      <c r="D108" s="209" t="s">
        <v>308</v>
      </c>
      <c r="E108" s="38"/>
      <c r="F108" s="210" t="s">
        <v>4907</v>
      </c>
      <c r="G108" s="38"/>
      <c r="H108" s="38"/>
      <c r="I108" s="119"/>
      <c r="J108" s="38"/>
      <c r="K108" s="38"/>
      <c r="L108" s="41"/>
      <c r="M108" s="211"/>
      <c r="N108" s="212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308</v>
      </c>
      <c r="AU108" s="19" t="s">
        <v>79</v>
      </c>
    </row>
    <row r="109" spans="1:65" s="2" customFormat="1" ht="21.75" customHeight="1">
      <c r="A109" s="36"/>
      <c r="B109" s="37"/>
      <c r="C109" s="196" t="s">
        <v>355</v>
      </c>
      <c r="D109" s="196" t="s">
        <v>301</v>
      </c>
      <c r="E109" s="197" t="s">
        <v>4908</v>
      </c>
      <c r="F109" s="198" t="s">
        <v>4909</v>
      </c>
      <c r="G109" s="199" t="s">
        <v>432</v>
      </c>
      <c r="H109" s="200">
        <v>1</v>
      </c>
      <c r="I109" s="201"/>
      <c r="J109" s="202">
        <f>ROUND(I109*H109,2)</f>
        <v>0</v>
      </c>
      <c r="K109" s="198" t="s">
        <v>19</v>
      </c>
      <c r="L109" s="41"/>
      <c r="M109" s="203" t="s">
        <v>19</v>
      </c>
      <c r="N109" s="204" t="s">
        <v>41</v>
      </c>
      <c r="O109" s="66"/>
      <c r="P109" s="205">
        <f>O109*H109</f>
        <v>0</v>
      </c>
      <c r="Q109" s="205">
        <v>0</v>
      </c>
      <c r="R109" s="205">
        <f>Q109*H109</f>
        <v>0</v>
      </c>
      <c r="S109" s="205">
        <v>0</v>
      </c>
      <c r="T109" s="206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7" t="s">
        <v>4441</v>
      </c>
      <c r="AT109" s="207" t="s">
        <v>301</v>
      </c>
      <c r="AU109" s="207" t="s">
        <v>79</v>
      </c>
      <c r="AY109" s="19" t="s">
        <v>299</v>
      </c>
      <c r="BE109" s="208">
        <f>IF(N109="základní",J109,0)</f>
        <v>0</v>
      </c>
      <c r="BF109" s="208">
        <f>IF(N109="snížená",J109,0)</f>
        <v>0</v>
      </c>
      <c r="BG109" s="208">
        <f>IF(N109="zákl. přenesená",J109,0)</f>
        <v>0</v>
      </c>
      <c r="BH109" s="208">
        <f>IF(N109="sníž. přenesená",J109,0)</f>
        <v>0</v>
      </c>
      <c r="BI109" s="208">
        <f>IF(N109="nulová",J109,0)</f>
        <v>0</v>
      </c>
      <c r="BJ109" s="19" t="s">
        <v>77</v>
      </c>
      <c r="BK109" s="208">
        <f>ROUND(I109*H109,2)</f>
        <v>0</v>
      </c>
      <c r="BL109" s="19" t="s">
        <v>4441</v>
      </c>
      <c r="BM109" s="207" t="s">
        <v>4910</v>
      </c>
    </row>
    <row r="110" spans="1:47" s="2" customFormat="1" ht="11.25">
      <c r="A110" s="36"/>
      <c r="B110" s="37"/>
      <c r="C110" s="38"/>
      <c r="D110" s="209" t="s">
        <v>308</v>
      </c>
      <c r="E110" s="38"/>
      <c r="F110" s="210" t="s">
        <v>4907</v>
      </c>
      <c r="G110" s="38"/>
      <c r="H110" s="38"/>
      <c r="I110" s="119"/>
      <c r="J110" s="38"/>
      <c r="K110" s="38"/>
      <c r="L110" s="41"/>
      <c r="M110" s="268"/>
      <c r="N110" s="269"/>
      <c r="O110" s="270"/>
      <c r="P110" s="270"/>
      <c r="Q110" s="270"/>
      <c r="R110" s="270"/>
      <c r="S110" s="270"/>
      <c r="T110" s="271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308</v>
      </c>
      <c r="AU110" s="19" t="s">
        <v>79</v>
      </c>
    </row>
    <row r="111" spans="1:31" s="2" customFormat="1" ht="6.95" customHeight="1">
      <c r="A111" s="36"/>
      <c r="B111" s="49"/>
      <c r="C111" s="50"/>
      <c r="D111" s="50"/>
      <c r="E111" s="50"/>
      <c r="F111" s="50"/>
      <c r="G111" s="50"/>
      <c r="H111" s="50"/>
      <c r="I111" s="146"/>
      <c r="J111" s="50"/>
      <c r="K111" s="50"/>
      <c r="L111" s="41"/>
      <c r="M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</sheetData>
  <sheetProtection algorithmName="SHA-512" hashValue="jwxar+EO96aaDurhq2//Uct4mwa5isslUEdxDC+UKGRhVN54oZhmIew2l/ipFEOreZPGbBvznmddx+nU4GzSmA==" saltValue="LOlmzW3W8tZJHcNVbnC4mS0bRBHFUv4iHbDoPc+/P+8yjSKMdcv3mwdnMW+bgI9IymeHjt9vDh6Gg1waGPdBxA==" spinCount="100000" sheet="1" objects="1" scenarios="1" formatColumns="0" formatRows="0" autoFilter="0"/>
  <autoFilter ref="C89:K110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2:BM2103"/>
  <sheetViews>
    <sheetView showGridLines="0" workbookViewId="0" topLeftCell="A21">
      <selection activeCell="F1730" sqref="F173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10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AT2" s="19" t="s">
        <v>88</v>
      </c>
      <c r="AZ2" s="111" t="s">
        <v>141</v>
      </c>
      <c r="BA2" s="111" t="s">
        <v>19</v>
      </c>
      <c r="BB2" s="111" t="s">
        <v>19</v>
      </c>
      <c r="BC2" s="111" t="s">
        <v>142</v>
      </c>
      <c r="BD2" s="111" t="s">
        <v>79</v>
      </c>
    </row>
    <row r="3" spans="2:56" s="1" customFormat="1" ht="6.95" customHeight="1">
      <c r="B3" s="112"/>
      <c r="C3" s="113"/>
      <c r="D3" s="113"/>
      <c r="E3" s="113"/>
      <c r="F3" s="113"/>
      <c r="G3" s="113"/>
      <c r="H3" s="113"/>
      <c r="I3" s="114"/>
      <c r="J3" s="113"/>
      <c r="K3" s="113"/>
      <c r="L3" s="22"/>
      <c r="AT3" s="19" t="s">
        <v>79</v>
      </c>
      <c r="AZ3" s="111" t="s">
        <v>143</v>
      </c>
      <c r="BA3" s="111" t="s">
        <v>19</v>
      </c>
      <c r="BB3" s="111" t="s">
        <v>19</v>
      </c>
      <c r="BC3" s="111" t="s">
        <v>144</v>
      </c>
      <c r="BD3" s="111" t="s">
        <v>79</v>
      </c>
    </row>
    <row r="4" spans="2:56" s="1" customFormat="1" ht="24.95" customHeight="1">
      <c r="B4" s="22"/>
      <c r="D4" s="115" t="s">
        <v>145</v>
      </c>
      <c r="I4" s="110"/>
      <c r="L4" s="22"/>
      <c r="M4" s="116" t="s">
        <v>10</v>
      </c>
      <c r="AT4" s="19" t="s">
        <v>4</v>
      </c>
      <c r="AZ4" s="111" t="s">
        <v>146</v>
      </c>
      <c r="BA4" s="111" t="s">
        <v>19</v>
      </c>
      <c r="BB4" s="111" t="s">
        <v>19</v>
      </c>
      <c r="BC4" s="111" t="s">
        <v>147</v>
      </c>
      <c r="BD4" s="111" t="s">
        <v>79</v>
      </c>
    </row>
    <row r="5" spans="2:56" s="1" customFormat="1" ht="6.95" customHeight="1">
      <c r="B5" s="22"/>
      <c r="I5" s="110"/>
      <c r="L5" s="22"/>
      <c r="AZ5" s="111" t="s">
        <v>148</v>
      </c>
      <c r="BA5" s="111" t="s">
        <v>19</v>
      </c>
      <c r="BB5" s="111" t="s">
        <v>19</v>
      </c>
      <c r="BC5" s="111" t="s">
        <v>147</v>
      </c>
      <c r="BD5" s="111" t="s">
        <v>79</v>
      </c>
    </row>
    <row r="6" spans="2:56" s="1" customFormat="1" ht="12" customHeight="1">
      <c r="B6" s="22"/>
      <c r="D6" s="117" t="s">
        <v>16</v>
      </c>
      <c r="I6" s="110"/>
      <c r="L6" s="22"/>
      <c r="AZ6" s="111" t="s">
        <v>149</v>
      </c>
      <c r="BA6" s="111" t="s">
        <v>19</v>
      </c>
      <c r="BB6" s="111" t="s">
        <v>19</v>
      </c>
      <c r="BC6" s="111" t="s">
        <v>150</v>
      </c>
      <c r="BD6" s="111" t="s">
        <v>79</v>
      </c>
    </row>
    <row r="7" spans="2:56" s="1" customFormat="1" ht="16.5" customHeight="1">
      <c r="B7" s="22"/>
      <c r="E7" s="412" t="str">
        <f>'Rekapitulace stavby'!K6</f>
        <v>Transformace ÚSP pro mládež Kvasiny - Kostelec 3</v>
      </c>
      <c r="F7" s="413"/>
      <c r="G7" s="413"/>
      <c r="H7" s="413"/>
      <c r="I7" s="110"/>
      <c r="L7" s="22"/>
      <c r="AZ7" s="111" t="s">
        <v>151</v>
      </c>
      <c r="BA7" s="111" t="s">
        <v>19</v>
      </c>
      <c r="BB7" s="111" t="s">
        <v>19</v>
      </c>
      <c r="BC7" s="111" t="s">
        <v>152</v>
      </c>
      <c r="BD7" s="111" t="s">
        <v>79</v>
      </c>
    </row>
    <row r="8" spans="2:56" ht="12.75">
      <c r="B8" s="22"/>
      <c r="D8" s="117" t="s">
        <v>153</v>
      </c>
      <c r="L8" s="22"/>
      <c r="AZ8" s="111" t="s">
        <v>154</v>
      </c>
      <c r="BA8" s="111" t="s">
        <v>19</v>
      </c>
      <c r="BB8" s="111" t="s">
        <v>19</v>
      </c>
      <c r="BC8" s="111" t="s">
        <v>8</v>
      </c>
      <c r="BD8" s="111" t="s">
        <v>79</v>
      </c>
    </row>
    <row r="9" spans="2:56" s="1" customFormat="1" ht="16.5" customHeight="1">
      <c r="B9" s="22"/>
      <c r="E9" s="412" t="s">
        <v>155</v>
      </c>
      <c r="F9" s="394"/>
      <c r="G9" s="394"/>
      <c r="H9" s="394"/>
      <c r="I9" s="110"/>
      <c r="L9" s="22"/>
      <c r="AZ9" s="111" t="s">
        <v>156</v>
      </c>
      <c r="BA9" s="111" t="s">
        <v>19</v>
      </c>
      <c r="BB9" s="111" t="s">
        <v>19</v>
      </c>
      <c r="BC9" s="111" t="s">
        <v>157</v>
      </c>
      <c r="BD9" s="111" t="s">
        <v>79</v>
      </c>
    </row>
    <row r="10" spans="2:56" s="1" customFormat="1" ht="12" customHeight="1">
      <c r="B10" s="22"/>
      <c r="D10" s="117" t="s">
        <v>158</v>
      </c>
      <c r="I10" s="110"/>
      <c r="L10" s="22"/>
      <c r="AZ10" s="111" t="s">
        <v>159</v>
      </c>
      <c r="BA10" s="111" t="s">
        <v>19</v>
      </c>
      <c r="BB10" s="111" t="s">
        <v>19</v>
      </c>
      <c r="BC10" s="111" t="s">
        <v>160</v>
      </c>
      <c r="BD10" s="111" t="s">
        <v>79</v>
      </c>
    </row>
    <row r="11" spans="1:56" s="2" customFormat="1" ht="16.5" customHeight="1">
      <c r="A11" s="36"/>
      <c r="B11" s="41"/>
      <c r="C11" s="36"/>
      <c r="D11" s="36"/>
      <c r="E11" s="414" t="s">
        <v>161</v>
      </c>
      <c r="F11" s="415"/>
      <c r="G11" s="415"/>
      <c r="H11" s="415"/>
      <c r="I11" s="119"/>
      <c r="J11" s="36"/>
      <c r="K11" s="36"/>
      <c r="L11" s="120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Z11" s="111" t="s">
        <v>162</v>
      </c>
      <c r="BA11" s="111" t="s">
        <v>19</v>
      </c>
      <c r="BB11" s="111" t="s">
        <v>19</v>
      </c>
      <c r="BC11" s="111" t="s">
        <v>163</v>
      </c>
      <c r="BD11" s="111" t="s">
        <v>79</v>
      </c>
    </row>
    <row r="12" spans="1:56" s="2" customFormat="1" ht="12" customHeight="1">
      <c r="A12" s="36"/>
      <c r="B12" s="41"/>
      <c r="C12" s="36"/>
      <c r="D12" s="117" t="s">
        <v>164</v>
      </c>
      <c r="E12" s="36"/>
      <c r="F12" s="36"/>
      <c r="G12" s="36"/>
      <c r="H12" s="36"/>
      <c r="I12" s="119"/>
      <c r="J12" s="36"/>
      <c r="K12" s="36"/>
      <c r="L12" s="120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Z12" s="111" t="s">
        <v>165</v>
      </c>
      <c r="BA12" s="111" t="s">
        <v>19</v>
      </c>
      <c r="BB12" s="111" t="s">
        <v>19</v>
      </c>
      <c r="BC12" s="111" t="s">
        <v>166</v>
      </c>
      <c r="BD12" s="111" t="s">
        <v>79</v>
      </c>
    </row>
    <row r="13" spans="1:56" s="2" customFormat="1" ht="16.5" customHeight="1">
      <c r="A13" s="36"/>
      <c r="B13" s="41"/>
      <c r="C13" s="36"/>
      <c r="D13" s="36"/>
      <c r="E13" s="416" t="s">
        <v>167</v>
      </c>
      <c r="F13" s="415"/>
      <c r="G13" s="415"/>
      <c r="H13" s="415"/>
      <c r="I13" s="119"/>
      <c r="J13" s="36"/>
      <c r="K13" s="36"/>
      <c r="L13" s="120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Z13" s="111" t="s">
        <v>168</v>
      </c>
      <c r="BA13" s="111" t="s">
        <v>19</v>
      </c>
      <c r="BB13" s="111" t="s">
        <v>19</v>
      </c>
      <c r="BC13" s="111" t="s">
        <v>169</v>
      </c>
      <c r="BD13" s="111" t="s">
        <v>79</v>
      </c>
    </row>
    <row r="14" spans="1:56" s="2" customFormat="1" ht="11.25">
      <c r="A14" s="36"/>
      <c r="B14" s="41"/>
      <c r="C14" s="36"/>
      <c r="D14" s="36"/>
      <c r="E14" s="36"/>
      <c r="F14" s="36"/>
      <c r="G14" s="36"/>
      <c r="H14" s="36"/>
      <c r="I14" s="119"/>
      <c r="J14" s="36"/>
      <c r="K14" s="36"/>
      <c r="L14" s="120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Z14" s="111" t="s">
        <v>170</v>
      </c>
      <c r="BA14" s="111" t="s">
        <v>19</v>
      </c>
      <c r="BB14" s="111" t="s">
        <v>19</v>
      </c>
      <c r="BC14" s="111" t="s">
        <v>171</v>
      </c>
      <c r="BD14" s="111" t="s">
        <v>79</v>
      </c>
    </row>
    <row r="15" spans="1:56" s="2" customFormat="1" ht="12" customHeight="1">
      <c r="A15" s="36"/>
      <c r="B15" s="41"/>
      <c r="C15" s="36"/>
      <c r="D15" s="117" t="s">
        <v>18</v>
      </c>
      <c r="E15" s="36"/>
      <c r="F15" s="104" t="s">
        <v>19</v>
      </c>
      <c r="G15" s="36"/>
      <c r="H15" s="36"/>
      <c r="I15" s="121" t="s">
        <v>20</v>
      </c>
      <c r="J15" s="104" t="s">
        <v>19</v>
      </c>
      <c r="K15" s="36"/>
      <c r="L15" s="120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Z15" s="111" t="s">
        <v>172</v>
      </c>
      <c r="BA15" s="111" t="s">
        <v>19</v>
      </c>
      <c r="BB15" s="111" t="s">
        <v>19</v>
      </c>
      <c r="BC15" s="111" t="s">
        <v>87</v>
      </c>
      <c r="BD15" s="111" t="s">
        <v>79</v>
      </c>
    </row>
    <row r="16" spans="1:56" s="2" customFormat="1" ht="12" customHeight="1">
      <c r="A16" s="36"/>
      <c r="B16" s="41"/>
      <c r="C16" s="36"/>
      <c r="D16" s="117" t="s">
        <v>21</v>
      </c>
      <c r="E16" s="36"/>
      <c r="F16" s="104" t="s">
        <v>22</v>
      </c>
      <c r="G16" s="36"/>
      <c r="H16" s="36"/>
      <c r="I16" s="121" t="s">
        <v>23</v>
      </c>
      <c r="J16" s="122" t="str">
        <f>'Rekapitulace stavby'!AN8</f>
        <v>17. 3. 2018</v>
      </c>
      <c r="K16" s="36"/>
      <c r="L16" s="12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Z16" s="111" t="s">
        <v>173</v>
      </c>
      <c r="BA16" s="111" t="s">
        <v>19</v>
      </c>
      <c r="BB16" s="111" t="s">
        <v>19</v>
      </c>
      <c r="BC16" s="111" t="s">
        <v>174</v>
      </c>
      <c r="BD16" s="111" t="s">
        <v>79</v>
      </c>
    </row>
    <row r="17" spans="1:56" s="2" customFormat="1" ht="10.9" customHeight="1">
      <c r="A17" s="36"/>
      <c r="B17" s="41"/>
      <c r="C17" s="36"/>
      <c r="D17" s="36"/>
      <c r="E17" s="36"/>
      <c r="F17" s="36"/>
      <c r="G17" s="36"/>
      <c r="H17" s="36"/>
      <c r="I17" s="119"/>
      <c r="J17" s="36"/>
      <c r="K17" s="36"/>
      <c r="L17" s="120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Z17" s="111" t="s">
        <v>175</v>
      </c>
      <c r="BA17" s="111" t="s">
        <v>19</v>
      </c>
      <c r="BB17" s="111" t="s">
        <v>19</v>
      </c>
      <c r="BC17" s="111" t="s">
        <v>176</v>
      </c>
      <c r="BD17" s="111" t="s">
        <v>79</v>
      </c>
    </row>
    <row r="18" spans="1:56" s="2" customFormat="1" ht="12" customHeight="1">
      <c r="A18" s="36"/>
      <c r="B18" s="41"/>
      <c r="C18" s="36"/>
      <c r="D18" s="117" t="s">
        <v>25</v>
      </c>
      <c r="E18" s="36"/>
      <c r="F18" s="36"/>
      <c r="G18" s="36"/>
      <c r="H18" s="36"/>
      <c r="I18" s="121" t="s">
        <v>26</v>
      </c>
      <c r="J18" s="104" t="s">
        <v>19</v>
      </c>
      <c r="K18" s="36"/>
      <c r="L18" s="120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Z18" s="111" t="s">
        <v>177</v>
      </c>
      <c r="BA18" s="111" t="s">
        <v>19</v>
      </c>
      <c r="BB18" s="111" t="s">
        <v>19</v>
      </c>
      <c r="BC18" s="111" t="s">
        <v>178</v>
      </c>
      <c r="BD18" s="111" t="s">
        <v>79</v>
      </c>
    </row>
    <row r="19" spans="1:56" s="2" customFormat="1" ht="18" customHeight="1">
      <c r="A19" s="36"/>
      <c r="B19" s="41"/>
      <c r="C19" s="36"/>
      <c r="D19" s="36"/>
      <c r="E19" s="104" t="s">
        <v>27</v>
      </c>
      <c r="F19" s="36"/>
      <c r="G19" s="36"/>
      <c r="H19" s="36"/>
      <c r="I19" s="121" t="s">
        <v>28</v>
      </c>
      <c r="J19" s="104" t="s">
        <v>19</v>
      </c>
      <c r="K19" s="36"/>
      <c r="L19" s="120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Z19" s="111" t="s">
        <v>179</v>
      </c>
      <c r="BA19" s="111" t="s">
        <v>19</v>
      </c>
      <c r="BB19" s="111" t="s">
        <v>19</v>
      </c>
      <c r="BC19" s="111" t="s">
        <v>180</v>
      </c>
      <c r="BD19" s="111" t="s">
        <v>79</v>
      </c>
    </row>
    <row r="20" spans="1:56" s="2" customFormat="1" ht="6.95" customHeight="1">
      <c r="A20" s="36"/>
      <c r="B20" s="41"/>
      <c r="C20" s="36"/>
      <c r="D20" s="36"/>
      <c r="E20" s="36"/>
      <c r="F20" s="36"/>
      <c r="G20" s="36"/>
      <c r="H20" s="36"/>
      <c r="I20" s="119"/>
      <c r="J20" s="36"/>
      <c r="K20" s="36"/>
      <c r="L20" s="120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Z20" s="111" t="s">
        <v>181</v>
      </c>
      <c r="BA20" s="111" t="s">
        <v>19</v>
      </c>
      <c r="BB20" s="111" t="s">
        <v>19</v>
      </c>
      <c r="BC20" s="111" t="s">
        <v>182</v>
      </c>
      <c r="BD20" s="111" t="s">
        <v>79</v>
      </c>
    </row>
    <row r="21" spans="1:56" s="2" customFormat="1" ht="12" customHeight="1">
      <c r="A21" s="36"/>
      <c r="B21" s="41"/>
      <c r="C21" s="36"/>
      <c r="D21" s="117" t="s">
        <v>29</v>
      </c>
      <c r="E21" s="36"/>
      <c r="F21" s="36"/>
      <c r="G21" s="36"/>
      <c r="H21" s="36"/>
      <c r="I21" s="121" t="s">
        <v>26</v>
      </c>
      <c r="J21" s="32" t="str">
        <f>'Rekapitulace stavby'!AN13</f>
        <v>Vyplň údaj</v>
      </c>
      <c r="K21" s="36"/>
      <c r="L21" s="120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Z21" s="111" t="s">
        <v>183</v>
      </c>
      <c r="BA21" s="111" t="s">
        <v>19</v>
      </c>
      <c r="BB21" s="111" t="s">
        <v>19</v>
      </c>
      <c r="BC21" s="111" t="s">
        <v>184</v>
      </c>
      <c r="BD21" s="111" t="s">
        <v>79</v>
      </c>
    </row>
    <row r="22" spans="1:56" s="2" customFormat="1" ht="18" customHeight="1">
      <c r="A22" s="36"/>
      <c r="B22" s="41"/>
      <c r="C22" s="36"/>
      <c r="D22" s="36"/>
      <c r="E22" s="417" t="str">
        <f>'Rekapitulace stavby'!E14</f>
        <v>Vyplň údaj</v>
      </c>
      <c r="F22" s="418"/>
      <c r="G22" s="418"/>
      <c r="H22" s="418"/>
      <c r="I22" s="121" t="s">
        <v>28</v>
      </c>
      <c r="J22" s="32" t="str">
        <f>'Rekapitulace stavby'!AN14</f>
        <v>Vyplň údaj</v>
      </c>
      <c r="K22" s="36"/>
      <c r="L22" s="120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Z22" s="111" t="s">
        <v>185</v>
      </c>
      <c r="BA22" s="111" t="s">
        <v>19</v>
      </c>
      <c r="BB22" s="111" t="s">
        <v>19</v>
      </c>
      <c r="BC22" s="111" t="s">
        <v>186</v>
      </c>
      <c r="BD22" s="111" t="s">
        <v>79</v>
      </c>
    </row>
    <row r="23" spans="1:56" s="2" customFormat="1" ht="6.95" customHeight="1">
      <c r="A23" s="36"/>
      <c r="B23" s="41"/>
      <c r="C23" s="36"/>
      <c r="D23" s="36"/>
      <c r="E23" s="36"/>
      <c r="F23" s="36"/>
      <c r="G23" s="36"/>
      <c r="H23" s="36"/>
      <c r="I23" s="119"/>
      <c r="J23" s="36"/>
      <c r="K23" s="36"/>
      <c r="L23" s="120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Z23" s="111" t="s">
        <v>187</v>
      </c>
      <c r="BA23" s="111" t="s">
        <v>19</v>
      </c>
      <c r="BB23" s="111" t="s">
        <v>19</v>
      </c>
      <c r="BC23" s="111" t="s">
        <v>188</v>
      </c>
      <c r="BD23" s="111" t="s">
        <v>79</v>
      </c>
    </row>
    <row r="24" spans="1:56" s="2" customFormat="1" ht="12" customHeight="1">
      <c r="A24" s="36"/>
      <c r="B24" s="41"/>
      <c r="C24" s="36"/>
      <c r="D24" s="117" t="s">
        <v>31</v>
      </c>
      <c r="E24" s="36"/>
      <c r="F24" s="36"/>
      <c r="G24" s="36"/>
      <c r="H24" s="36"/>
      <c r="I24" s="121" t="s">
        <v>26</v>
      </c>
      <c r="J24" s="104" t="s">
        <v>19</v>
      </c>
      <c r="K24" s="36"/>
      <c r="L24" s="120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Z24" s="111" t="s">
        <v>189</v>
      </c>
      <c r="BA24" s="111" t="s">
        <v>19</v>
      </c>
      <c r="BB24" s="111" t="s">
        <v>19</v>
      </c>
      <c r="BC24" s="111" t="s">
        <v>190</v>
      </c>
      <c r="BD24" s="111" t="s">
        <v>79</v>
      </c>
    </row>
    <row r="25" spans="1:56" s="2" customFormat="1" ht="18" customHeight="1">
      <c r="A25" s="36"/>
      <c r="B25" s="41"/>
      <c r="C25" s="36"/>
      <c r="D25" s="36"/>
      <c r="E25" s="104" t="s">
        <v>27</v>
      </c>
      <c r="F25" s="36"/>
      <c r="G25" s="36"/>
      <c r="H25" s="36"/>
      <c r="I25" s="121" t="s">
        <v>28</v>
      </c>
      <c r="J25" s="104" t="s">
        <v>19</v>
      </c>
      <c r="K25" s="36"/>
      <c r="L25" s="120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Z25" s="111" t="s">
        <v>191</v>
      </c>
      <c r="BA25" s="111" t="s">
        <v>19</v>
      </c>
      <c r="BB25" s="111" t="s">
        <v>19</v>
      </c>
      <c r="BC25" s="111" t="s">
        <v>192</v>
      </c>
      <c r="BD25" s="111" t="s">
        <v>79</v>
      </c>
    </row>
    <row r="26" spans="1:56" s="2" customFormat="1" ht="6.95" customHeight="1">
      <c r="A26" s="36"/>
      <c r="B26" s="41"/>
      <c r="C26" s="36"/>
      <c r="D26" s="36"/>
      <c r="E26" s="36"/>
      <c r="F26" s="36"/>
      <c r="G26" s="36"/>
      <c r="H26" s="36"/>
      <c r="I26" s="119"/>
      <c r="J26" s="36"/>
      <c r="K26" s="36"/>
      <c r="L26" s="120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Z26" s="111" t="s">
        <v>193</v>
      </c>
      <c r="BA26" s="111" t="s">
        <v>19</v>
      </c>
      <c r="BB26" s="111" t="s">
        <v>19</v>
      </c>
      <c r="BC26" s="111" t="s">
        <v>194</v>
      </c>
      <c r="BD26" s="111" t="s">
        <v>79</v>
      </c>
    </row>
    <row r="27" spans="1:56" s="2" customFormat="1" ht="12" customHeight="1">
      <c r="A27" s="36"/>
      <c r="B27" s="41"/>
      <c r="C27" s="36"/>
      <c r="D27" s="117" t="s">
        <v>33</v>
      </c>
      <c r="E27" s="36"/>
      <c r="F27" s="36"/>
      <c r="G27" s="36"/>
      <c r="H27" s="36"/>
      <c r="I27" s="121" t="s">
        <v>26</v>
      </c>
      <c r="J27" s="104" t="str">
        <f>IF('Rekapitulace stavby'!AN19="","",'Rekapitulace stavby'!AN19)</f>
        <v/>
      </c>
      <c r="K27" s="36"/>
      <c r="L27" s="120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Z27" s="111" t="s">
        <v>195</v>
      </c>
      <c r="BA27" s="111" t="s">
        <v>19</v>
      </c>
      <c r="BB27" s="111" t="s">
        <v>19</v>
      </c>
      <c r="BC27" s="111" t="s">
        <v>196</v>
      </c>
      <c r="BD27" s="111" t="s">
        <v>79</v>
      </c>
    </row>
    <row r="28" spans="1:56" s="2" customFormat="1" ht="18" customHeight="1">
      <c r="A28" s="36"/>
      <c r="B28" s="41"/>
      <c r="C28" s="36"/>
      <c r="D28" s="36"/>
      <c r="E28" s="104" t="str">
        <f>IF('Rekapitulace stavby'!E20="","",'Rekapitulace stavby'!E20)</f>
        <v xml:space="preserve"> </v>
      </c>
      <c r="F28" s="36"/>
      <c r="G28" s="36"/>
      <c r="H28" s="36"/>
      <c r="I28" s="121" t="s">
        <v>28</v>
      </c>
      <c r="J28" s="104" t="str">
        <f>IF('Rekapitulace stavby'!AN20="","",'Rekapitulace stavby'!AN20)</f>
        <v/>
      </c>
      <c r="K28" s="36"/>
      <c r="L28" s="120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Z28" s="111" t="s">
        <v>197</v>
      </c>
      <c r="BA28" s="111" t="s">
        <v>19</v>
      </c>
      <c r="BB28" s="111" t="s">
        <v>19</v>
      </c>
      <c r="BC28" s="111" t="s">
        <v>198</v>
      </c>
      <c r="BD28" s="111" t="s">
        <v>79</v>
      </c>
    </row>
    <row r="29" spans="1:56" s="2" customFormat="1" ht="6.95" customHeight="1">
      <c r="A29" s="36"/>
      <c r="B29" s="41"/>
      <c r="C29" s="36"/>
      <c r="D29" s="36"/>
      <c r="E29" s="36"/>
      <c r="F29" s="36"/>
      <c r="G29" s="36"/>
      <c r="H29" s="36"/>
      <c r="I29" s="119"/>
      <c r="J29" s="36"/>
      <c r="K29" s="36"/>
      <c r="L29" s="120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Z29" s="111" t="s">
        <v>199</v>
      </c>
      <c r="BA29" s="111" t="s">
        <v>19</v>
      </c>
      <c r="BB29" s="111" t="s">
        <v>19</v>
      </c>
      <c r="BC29" s="111" t="s">
        <v>200</v>
      </c>
      <c r="BD29" s="111" t="s">
        <v>79</v>
      </c>
    </row>
    <row r="30" spans="1:56" s="2" customFormat="1" ht="12" customHeight="1">
      <c r="A30" s="36"/>
      <c r="B30" s="41"/>
      <c r="C30" s="36"/>
      <c r="D30" s="117" t="s">
        <v>34</v>
      </c>
      <c r="E30" s="36"/>
      <c r="F30" s="36"/>
      <c r="G30" s="36"/>
      <c r="H30" s="36"/>
      <c r="I30" s="119"/>
      <c r="J30" s="36"/>
      <c r="K30" s="36"/>
      <c r="L30" s="120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Z30" s="111" t="s">
        <v>201</v>
      </c>
      <c r="BA30" s="111" t="s">
        <v>19</v>
      </c>
      <c r="BB30" s="111" t="s">
        <v>19</v>
      </c>
      <c r="BC30" s="111" t="s">
        <v>202</v>
      </c>
      <c r="BD30" s="111" t="s">
        <v>79</v>
      </c>
    </row>
    <row r="31" spans="1:56" s="8" customFormat="1" ht="16.5" customHeight="1">
      <c r="A31" s="123"/>
      <c r="B31" s="124"/>
      <c r="C31" s="123"/>
      <c r="D31" s="123"/>
      <c r="E31" s="419" t="s">
        <v>19</v>
      </c>
      <c r="F31" s="419"/>
      <c r="G31" s="419"/>
      <c r="H31" s="419"/>
      <c r="I31" s="125"/>
      <c r="J31" s="123"/>
      <c r="K31" s="123"/>
      <c r="L31" s="126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Z31" s="127" t="s">
        <v>203</v>
      </c>
      <c r="BA31" s="127" t="s">
        <v>19</v>
      </c>
      <c r="BB31" s="127" t="s">
        <v>19</v>
      </c>
      <c r="BC31" s="127" t="s">
        <v>204</v>
      </c>
      <c r="BD31" s="127" t="s">
        <v>79</v>
      </c>
    </row>
    <row r="32" spans="1:56" s="2" customFormat="1" ht="6.95" customHeight="1">
      <c r="A32" s="36"/>
      <c r="B32" s="41"/>
      <c r="C32" s="36"/>
      <c r="D32" s="36"/>
      <c r="E32" s="36"/>
      <c r="F32" s="36"/>
      <c r="G32" s="36"/>
      <c r="H32" s="36"/>
      <c r="I32" s="119"/>
      <c r="J32" s="36"/>
      <c r="K32" s="36"/>
      <c r="L32" s="120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Z32" s="111" t="s">
        <v>205</v>
      </c>
      <c r="BA32" s="111" t="s">
        <v>19</v>
      </c>
      <c r="BB32" s="111" t="s">
        <v>19</v>
      </c>
      <c r="BC32" s="111" t="s">
        <v>206</v>
      </c>
      <c r="BD32" s="111" t="s">
        <v>79</v>
      </c>
    </row>
    <row r="33" spans="1:56" s="2" customFormat="1" ht="6.95" customHeight="1">
      <c r="A33" s="36"/>
      <c r="B33" s="41"/>
      <c r="C33" s="36"/>
      <c r="D33" s="128"/>
      <c r="E33" s="128"/>
      <c r="F33" s="128"/>
      <c r="G33" s="128"/>
      <c r="H33" s="128"/>
      <c r="I33" s="129"/>
      <c r="J33" s="128"/>
      <c r="K33" s="128"/>
      <c r="L33" s="120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Z33" s="111" t="s">
        <v>207</v>
      </c>
      <c r="BA33" s="111" t="s">
        <v>19</v>
      </c>
      <c r="BB33" s="111" t="s">
        <v>19</v>
      </c>
      <c r="BC33" s="111" t="s">
        <v>208</v>
      </c>
      <c r="BD33" s="111" t="s">
        <v>79</v>
      </c>
    </row>
    <row r="34" spans="1:56" s="2" customFormat="1" ht="25.35" customHeight="1">
      <c r="A34" s="36"/>
      <c r="B34" s="41"/>
      <c r="C34" s="36"/>
      <c r="D34" s="130" t="s">
        <v>36</v>
      </c>
      <c r="E34" s="36"/>
      <c r="F34" s="36"/>
      <c r="G34" s="36"/>
      <c r="H34" s="36"/>
      <c r="I34" s="119"/>
      <c r="J34" s="131">
        <f>ROUND(J120,2)</f>
        <v>0</v>
      </c>
      <c r="K34" s="36"/>
      <c r="L34" s="120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Z34" s="111" t="s">
        <v>209</v>
      </c>
      <c r="BA34" s="111" t="s">
        <v>19</v>
      </c>
      <c r="BB34" s="111" t="s">
        <v>19</v>
      </c>
      <c r="BC34" s="111" t="s">
        <v>210</v>
      </c>
      <c r="BD34" s="111" t="s">
        <v>79</v>
      </c>
    </row>
    <row r="35" spans="1:56" s="2" customFormat="1" ht="6.95" customHeight="1">
      <c r="A35" s="36"/>
      <c r="B35" s="41"/>
      <c r="C35" s="36"/>
      <c r="D35" s="128"/>
      <c r="E35" s="128"/>
      <c r="F35" s="128"/>
      <c r="G35" s="128"/>
      <c r="H35" s="128"/>
      <c r="I35" s="129"/>
      <c r="J35" s="128"/>
      <c r="K35" s="128"/>
      <c r="L35" s="120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Z35" s="111" t="s">
        <v>211</v>
      </c>
      <c r="BA35" s="111" t="s">
        <v>19</v>
      </c>
      <c r="BB35" s="111" t="s">
        <v>19</v>
      </c>
      <c r="BC35" s="111" t="s">
        <v>212</v>
      </c>
      <c r="BD35" s="111" t="s">
        <v>79</v>
      </c>
    </row>
    <row r="36" spans="1:56" s="2" customFormat="1" ht="14.45" customHeight="1">
      <c r="A36" s="36"/>
      <c r="B36" s="41"/>
      <c r="C36" s="36"/>
      <c r="D36" s="36"/>
      <c r="E36" s="36"/>
      <c r="F36" s="132" t="s">
        <v>38</v>
      </c>
      <c r="G36" s="36"/>
      <c r="H36" s="36"/>
      <c r="I36" s="133" t="s">
        <v>37</v>
      </c>
      <c r="J36" s="132" t="s">
        <v>39</v>
      </c>
      <c r="K36" s="36"/>
      <c r="L36" s="12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Z36" s="111" t="s">
        <v>213</v>
      </c>
      <c r="BA36" s="111" t="s">
        <v>19</v>
      </c>
      <c r="BB36" s="111" t="s">
        <v>19</v>
      </c>
      <c r="BC36" s="111" t="s">
        <v>214</v>
      </c>
      <c r="BD36" s="111" t="s">
        <v>79</v>
      </c>
    </row>
    <row r="37" spans="1:56" s="2" customFormat="1" ht="14.45" customHeight="1">
      <c r="A37" s="36"/>
      <c r="B37" s="41"/>
      <c r="C37" s="36"/>
      <c r="D37" s="118" t="s">
        <v>40</v>
      </c>
      <c r="E37" s="117" t="s">
        <v>41</v>
      </c>
      <c r="F37" s="134">
        <f>ROUND((SUM(BE120:BE2102)),2)</f>
        <v>0</v>
      </c>
      <c r="G37" s="36"/>
      <c r="H37" s="36"/>
      <c r="I37" s="135">
        <v>0.21</v>
      </c>
      <c r="J37" s="134">
        <f>ROUND(((SUM(BE120:BE2102))*I37),2)</f>
        <v>0</v>
      </c>
      <c r="K37" s="36"/>
      <c r="L37" s="120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Z37" s="111" t="s">
        <v>215</v>
      </c>
      <c r="BA37" s="111" t="s">
        <v>19</v>
      </c>
      <c r="BB37" s="111" t="s">
        <v>19</v>
      </c>
      <c r="BC37" s="111" t="s">
        <v>214</v>
      </c>
      <c r="BD37" s="111" t="s">
        <v>79</v>
      </c>
    </row>
    <row r="38" spans="1:56" s="2" customFormat="1" ht="14.45" customHeight="1">
      <c r="A38" s="36"/>
      <c r="B38" s="41"/>
      <c r="C38" s="36"/>
      <c r="D38" s="36"/>
      <c r="E38" s="117" t="s">
        <v>42</v>
      </c>
      <c r="F38" s="134">
        <f>ROUND((SUM(BF120:BF2102)),2)</f>
        <v>0</v>
      </c>
      <c r="G38" s="36"/>
      <c r="H38" s="36"/>
      <c r="I38" s="135">
        <v>0.15</v>
      </c>
      <c r="J38" s="134">
        <f>ROUND(((SUM(BF120:BF2102))*I38),2)</f>
        <v>0</v>
      </c>
      <c r="K38" s="36"/>
      <c r="L38" s="12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Z38" s="111" t="s">
        <v>216</v>
      </c>
      <c r="BA38" s="111" t="s">
        <v>19</v>
      </c>
      <c r="BB38" s="111" t="s">
        <v>19</v>
      </c>
      <c r="BC38" s="111" t="s">
        <v>192</v>
      </c>
      <c r="BD38" s="111" t="s">
        <v>79</v>
      </c>
    </row>
    <row r="39" spans="1:56" s="2" customFormat="1" ht="14.45" customHeight="1" hidden="1">
      <c r="A39" s="36"/>
      <c r="B39" s="41"/>
      <c r="C39" s="36"/>
      <c r="D39" s="36"/>
      <c r="E39" s="117" t="s">
        <v>43</v>
      </c>
      <c r="F39" s="134">
        <f>ROUND((SUM(BG120:BG2102)),2)</f>
        <v>0</v>
      </c>
      <c r="G39" s="36"/>
      <c r="H39" s="36"/>
      <c r="I39" s="135">
        <v>0.21</v>
      </c>
      <c r="J39" s="134">
        <f>0</f>
        <v>0</v>
      </c>
      <c r="K39" s="36"/>
      <c r="L39" s="120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Z39" s="111" t="s">
        <v>217</v>
      </c>
      <c r="BA39" s="111" t="s">
        <v>19</v>
      </c>
      <c r="BB39" s="111" t="s">
        <v>19</v>
      </c>
      <c r="BC39" s="111" t="s">
        <v>218</v>
      </c>
      <c r="BD39" s="111" t="s">
        <v>79</v>
      </c>
    </row>
    <row r="40" spans="1:56" s="2" customFormat="1" ht="14.45" customHeight="1" hidden="1">
      <c r="A40" s="36"/>
      <c r="B40" s="41"/>
      <c r="C40" s="36"/>
      <c r="D40" s="36"/>
      <c r="E40" s="117" t="s">
        <v>44</v>
      </c>
      <c r="F40" s="134">
        <f>ROUND((SUM(BH120:BH2102)),2)</f>
        <v>0</v>
      </c>
      <c r="G40" s="36"/>
      <c r="H40" s="36"/>
      <c r="I40" s="135">
        <v>0.15</v>
      </c>
      <c r="J40" s="134">
        <f>0</f>
        <v>0</v>
      </c>
      <c r="K40" s="36"/>
      <c r="L40" s="120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Z40" s="111" t="s">
        <v>219</v>
      </c>
      <c r="BA40" s="111" t="s">
        <v>19</v>
      </c>
      <c r="BB40" s="111" t="s">
        <v>19</v>
      </c>
      <c r="BC40" s="111" t="s">
        <v>220</v>
      </c>
      <c r="BD40" s="111" t="s">
        <v>79</v>
      </c>
    </row>
    <row r="41" spans="1:56" s="2" customFormat="1" ht="14.45" customHeight="1" hidden="1">
      <c r="A41" s="36"/>
      <c r="B41" s="41"/>
      <c r="C41" s="36"/>
      <c r="D41" s="36"/>
      <c r="E41" s="117" t="s">
        <v>45</v>
      </c>
      <c r="F41" s="134">
        <f>ROUND((SUM(BI120:BI2102)),2)</f>
        <v>0</v>
      </c>
      <c r="G41" s="36"/>
      <c r="H41" s="36"/>
      <c r="I41" s="135">
        <v>0</v>
      </c>
      <c r="J41" s="134">
        <f>0</f>
        <v>0</v>
      </c>
      <c r="K41" s="36"/>
      <c r="L41" s="120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Z41" s="111" t="s">
        <v>221</v>
      </c>
      <c r="BA41" s="111" t="s">
        <v>19</v>
      </c>
      <c r="BB41" s="111" t="s">
        <v>19</v>
      </c>
      <c r="BC41" s="111" t="s">
        <v>222</v>
      </c>
      <c r="BD41" s="111" t="s">
        <v>79</v>
      </c>
    </row>
    <row r="42" spans="1:56" s="2" customFormat="1" ht="6.95" customHeight="1">
      <c r="A42" s="36"/>
      <c r="B42" s="41"/>
      <c r="C42" s="36"/>
      <c r="D42" s="36"/>
      <c r="E42" s="36"/>
      <c r="F42" s="36"/>
      <c r="G42" s="36"/>
      <c r="H42" s="36"/>
      <c r="I42" s="119"/>
      <c r="J42" s="36"/>
      <c r="K42" s="36"/>
      <c r="L42" s="120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Z42" s="111" t="s">
        <v>223</v>
      </c>
      <c r="BA42" s="111" t="s">
        <v>19</v>
      </c>
      <c r="BB42" s="111" t="s">
        <v>19</v>
      </c>
      <c r="BC42" s="111" t="s">
        <v>224</v>
      </c>
      <c r="BD42" s="111" t="s">
        <v>79</v>
      </c>
    </row>
    <row r="43" spans="1:56" s="2" customFormat="1" ht="25.35" customHeight="1">
      <c r="A43" s="36"/>
      <c r="B43" s="41"/>
      <c r="C43" s="136"/>
      <c r="D43" s="137" t="s">
        <v>46</v>
      </c>
      <c r="E43" s="138"/>
      <c r="F43" s="138"/>
      <c r="G43" s="139" t="s">
        <v>47</v>
      </c>
      <c r="H43" s="140" t="s">
        <v>48</v>
      </c>
      <c r="I43" s="141"/>
      <c r="J43" s="142">
        <f>SUM(J34:J41)</f>
        <v>0</v>
      </c>
      <c r="K43" s="143"/>
      <c r="L43" s="120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Z43" s="111" t="s">
        <v>225</v>
      </c>
      <c r="BA43" s="111" t="s">
        <v>19</v>
      </c>
      <c r="BB43" s="111" t="s">
        <v>19</v>
      </c>
      <c r="BC43" s="111" t="s">
        <v>226</v>
      </c>
      <c r="BD43" s="111" t="s">
        <v>79</v>
      </c>
    </row>
    <row r="44" spans="1:56" s="2" customFormat="1" ht="14.45" customHeight="1">
      <c r="A44" s="36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20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Z44" s="111" t="s">
        <v>227</v>
      </c>
      <c r="BA44" s="111" t="s">
        <v>19</v>
      </c>
      <c r="BB44" s="111" t="s">
        <v>19</v>
      </c>
      <c r="BC44" s="111" t="s">
        <v>228</v>
      </c>
      <c r="BD44" s="111" t="s">
        <v>79</v>
      </c>
    </row>
    <row r="45" spans="52:56" ht="11.25">
      <c r="AZ45" s="111" t="s">
        <v>229</v>
      </c>
      <c r="BA45" s="111" t="s">
        <v>19</v>
      </c>
      <c r="BB45" s="111" t="s">
        <v>19</v>
      </c>
      <c r="BC45" s="111" t="s">
        <v>224</v>
      </c>
      <c r="BD45" s="111" t="s">
        <v>79</v>
      </c>
    </row>
    <row r="46" spans="52:56" ht="11.25">
      <c r="AZ46" s="111" t="s">
        <v>230</v>
      </c>
      <c r="BA46" s="111" t="s">
        <v>19</v>
      </c>
      <c r="BB46" s="111" t="s">
        <v>19</v>
      </c>
      <c r="BC46" s="111" t="s">
        <v>231</v>
      </c>
      <c r="BD46" s="111" t="s">
        <v>79</v>
      </c>
    </row>
    <row r="47" spans="52:56" ht="11.25">
      <c r="AZ47" s="111" t="s">
        <v>232</v>
      </c>
      <c r="BA47" s="111" t="s">
        <v>19</v>
      </c>
      <c r="BB47" s="111" t="s">
        <v>19</v>
      </c>
      <c r="BC47" s="111" t="s">
        <v>233</v>
      </c>
      <c r="BD47" s="111" t="s">
        <v>79</v>
      </c>
    </row>
    <row r="48" spans="1:56" s="2" customFormat="1" ht="6.95" customHeight="1">
      <c r="A48" s="36"/>
      <c r="B48" s="147"/>
      <c r="C48" s="148"/>
      <c r="D48" s="148"/>
      <c r="E48" s="148"/>
      <c r="F48" s="148"/>
      <c r="G48" s="148"/>
      <c r="H48" s="148"/>
      <c r="I48" s="149"/>
      <c r="J48" s="148"/>
      <c r="K48" s="148"/>
      <c r="L48" s="120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Z48" s="111" t="s">
        <v>234</v>
      </c>
      <c r="BA48" s="111" t="s">
        <v>19</v>
      </c>
      <c r="BB48" s="111" t="s">
        <v>19</v>
      </c>
      <c r="BC48" s="111" t="s">
        <v>235</v>
      </c>
      <c r="BD48" s="111" t="s">
        <v>79</v>
      </c>
    </row>
    <row r="49" spans="1:56" s="2" customFormat="1" ht="24.95" customHeight="1">
      <c r="A49" s="36"/>
      <c r="B49" s="37"/>
      <c r="C49" s="25" t="s">
        <v>236</v>
      </c>
      <c r="D49" s="38"/>
      <c r="E49" s="38"/>
      <c r="F49" s="38"/>
      <c r="G49" s="38"/>
      <c r="H49" s="38"/>
      <c r="I49" s="119"/>
      <c r="J49" s="38"/>
      <c r="K49" s="38"/>
      <c r="L49" s="120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Z49" s="111" t="s">
        <v>237</v>
      </c>
      <c r="BA49" s="111" t="s">
        <v>19</v>
      </c>
      <c r="BB49" s="111" t="s">
        <v>19</v>
      </c>
      <c r="BC49" s="111" t="s">
        <v>212</v>
      </c>
      <c r="BD49" s="111" t="s">
        <v>79</v>
      </c>
    </row>
    <row r="50" spans="1:56" s="2" customFormat="1" ht="6.95" customHeight="1">
      <c r="A50" s="36"/>
      <c r="B50" s="37"/>
      <c r="C50" s="38"/>
      <c r="D50" s="38"/>
      <c r="E50" s="38"/>
      <c r="F50" s="38"/>
      <c r="G50" s="38"/>
      <c r="H50" s="38"/>
      <c r="I50" s="119"/>
      <c r="J50" s="38"/>
      <c r="K50" s="38"/>
      <c r="L50" s="120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Z50" s="111" t="s">
        <v>238</v>
      </c>
      <c r="BA50" s="111" t="s">
        <v>19</v>
      </c>
      <c r="BB50" s="111" t="s">
        <v>19</v>
      </c>
      <c r="BC50" s="111" t="s">
        <v>212</v>
      </c>
      <c r="BD50" s="111" t="s">
        <v>79</v>
      </c>
    </row>
    <row r="51" spans="1:56" s="2" customFormat="1" ht="12" customHeight="1">
      <c r="A51" s="36"/>
      <c r="B51" s="37"/>
      <c r="C51" s="31" t="s">
        <v>16</v>
      </c>
      <c r="D51" s="38"/>
      <c r="E51" s="38"/>
      <c r="F51" s="38"/>
      <c r="G51" s="38"/>
      <c r="H51" s="38"/>
      <c r="I51" s="119"/>
      <c r="J51" s="38"/>
      <c r="K51" s="38"/>
      <c r="L51" s="120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Z51" s="111" t="s">
        <v>239</v>
      </c>
      <c r="BA51" s="111" t="s">
        <v>19</v>
      </c>
      <c r="BB51" s="111" t="s">
        <v>19</v>
      </c>
      <c r="BC51" s="111" t="s">
        <v>240</v>
      </c>
      <c r="BD51" s="111" t="s">
        <v>79</v>
      </c>
    </row>
    <row r="52" spans="1:56" s="2" customFormat="1" ht="16.5" customHeight="1">
      <c r="A52" s="36"/>
      <c r="B52" s="37"/>
      <c r="C52" s="38"/>
      <c r="D52" s="38"/>
      <c r="E52" s="420" t="str">
        <f>E7</f>
        <v>Transformace ÚSP pro mládež Kvasiny - Kostelec 3</v>
      </c>
      <c r="F52" s="421"/>
      <c r="G52" s="421"/>
      <c r="H52" s="421"/>
      <c r="I52" s="119"/>
      <c r="J52" s="38"/>
      <c r="K52" s="38"/>
      <c r="L52" s="120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Z52" s="111" t="s">
        <v>241</v>
      </c>
      <c r="BA52" s="111" t="s">
        <v>19</v>
      </c>
      <c r="BB52" s="111" t="s">
        <v>19</v>
      </c>
      <c r="BC52" s="111" t="s">
        <v>242</v>
      </c>
      <c r="BD52" s="111" t="s">
        <v>79</v>
      </c>
    </row>
    <row r="53" spans="2:56" s="1" customFormat="1" ht="12" customHeight="1">
      <c r="B53" s="23"/>
      <c r="C53" s="31" t="s">
        <v>153</v>
      </c>
      <c r="D53" s="24"/>
      <c r="E53" s="24"/>
      <c r="F53" s="24"/>
      <c r="G53" s="24"/>
      <c r="H53" s="24"/>
      <c r="I53" s="110"/>
      <c r="J53" s="24"/>
      <c r="K53" s="24"/>
      <c r="L53" s="22"/>
      <c r="AZ53" s="111" t="s">
        <v>243</v>
      </c>
      <c r="BA53" s="111" t="s">
        <v>19</v>
      </c>
      <c r="BB53" s="111" t="s">
        <v>19</v>
      </c>
      <c r="BC53" s="111" t="s">
        <v>244</v>
      </c>
      <c r="BD53" s="111" t="s">
        <v>79</v>
      </c>
    </row>
    <row r="54" spans="2:56" s="1" customFormat="1" ht="16.5" customHeight="1">
      <c r="B54" s="23"/>
      <c r="C54" s="24"/>
      <c r="D54" s="24"/>
      <c r="E54" s="420" t="s">
        <v>155</v>
      </c>
      <c r="F54" s="379"/>
      <c r="G54" s="379"/>
      <c r="H54" s="379"/>
      <c r="I54" s="110"/>
      <c r="J54" s="24"/>
      <c r="K54" s="24"/>
      <c r="L54" s="22"/>
      <c r="AZ54" s="111" t="s">
        <v>245</v>
      </c>
      <c r="BA54" s="111" t="s">
        <v>19</v>
      </c>
      <c r="BB54" s="111" t="s">
        <v>19</v>
      </c>
      <c r="BC54" s="111" t="s">
        <v>246</v>
      </c>
      <c r="BD54" s="111" t="s">
        <v>79</v>
      </c>
    </row>
    <row r="55" spans="2:56" s="1" customFormat="1" ht="12" customHeight="1">
      <c r="B55" s="23"/>
      <c r="C55" s="31" t="s">
        <v>158</v>
      </c>
      <c r="D55" s="24"/>
      <c r="E55" s="24"/>
      <c r="F55" s="24"/>
      <c r="G55" s="24"/>
      <c r="H55" s="24"/>
      <c r="I55" s="110"/>
      <c r="J55" s="24"/>
      <c r="K55" s="24"/>
      <c r="L55" s="22"/>
      <c r="AZ55" s="111" t="s">
        <v>247</v>
      </c>
      <c r="BA55" s="111" t="s">
        <v>19</v>
      </c>
      <c r="BB55" s="111" t="s">
        <v>19</v>
      </c>
      <c r="BC55" s="111" t="s">
        <v>248</v>
      </c>
      <c r="BD55" s="111" t="s">
        <v>79</v>
      </c>
    </row>
    <row r="56" spans="1:56" s="2" customFormat="1" ht="16.5" customHeight="1">
      <c r="A56" s="36"/>
      <c r="B56" s="37"/>
      <c r="C56" s="38"/>
      <c r="D56" s="38"/>
      <c r="E56" s="422" t="s">
        <v>161</v>
      </c>
      <c r="F56" s="423"/>
      <c r="G56" s="423"/>
      <c r="H56" s="423"/>
      <c r="I56" s="119"/>
      <c r="J56" s="38"/>
      <c r="K56" s="38"/>
      <c r="L56" s="120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Z56" s="111" t="s">
        <v>249</v>
      </c>
      <c r="BA56" s="111" t="s">
        <v>19</v>
      </c>
      <c r="BB56" s="111" t="s">
        <v>19</v>
      </c>
      <c r="BC56" s="111" t="s">
        <v>210</v>
      </c>
      <c r="BD56" s="111" t="s">
        <v>79</v>
      </c>
    </row>
    <row r="57" spans="1:56" s="2" customFormat="1" ht="12" customHeight="1">
      <c r="A57" s="36"/>
      <c r="B57" s="37"/>
      <c r="C57" s="31" t="s">
        <v>164</v>
      </c>
      <c r="D57" s="38"/>
      <c r="E57" s="38"/>
      <c r="F57" s="38"/>
      <c r="G57" s="38"/>
      <c r="H57" s="38"/>
      <c r="I57" s="119"/>
      <c r="J57" s="38"/>
      <c r="K57" s="38"/>
      <c r="L57" s="120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Z57" s="111" t="s">
        <v>250</v>
      </c>
      <c r="BA57" s="111" t="s">
        <v>19</v>
      </c>
      <c r="BB57" s="111" t="s">
        <v>19</v>
      </c>
      <c r="BC57" s="111" t="s">
        <v>251</v>
      </c>
      <c r="BD57" s="111" t="s">
        <v>79</v>
      </c>
    </row>
    <row r="58" spans="1:31" s="2" customFormat="1" ht="16.5" customHeight="1">
      <c r="A58" s="36"/>
      <c r="B58" s="37"/>
      <c r="C58" s="38"/>
      <c r="D58" s="38"/>
      <c r="E58" s="372" t="str">
        <f>E13</f>
        <v>D.1.1.01 - ASŘ</v>
      </c>
      <c r="F58" s="423"/>
      <c r="G58" s="423"/>
      <c r="H58" s="423"/>
      <c r="I58" s="119"/>
      <c r="J58" s="38"/>
      <c r="K58" s="38"/>
      <c r="L58" s="120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6.95" customHeight="1">
      <c r="A59" s="36"/>
      <c r="B59" s="37"/>
      <c r="C59" s="38"/>
      <c r="D59" s="38"/>
      <c r="E59" s="38"/>
      <c r="F59" s="38"/>
      <c r="G59" s="38"/>
      <c r="H59" s="38"/>
      <c r="I59" s="119"/>
      <c r="J59" s="38"/>
      <c r="K59" s="38"/>
      <c r="L59" s="120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2" customHeight="1">
      <c r="A60" s="36"/>
      <c r="B60" s="37"/>
      <c r="C60" s="31" t="s">
        <v>21</v>
      </c>
      <c r="D60" s="38"/>
      <c r="E60" s="38"/>
      <c r="F60" s="29" t="str">
        <f>F16</f>
        <v>Kostelec nad Orlicí</v>
      </c>
      <c r="G60" s="38"/>
      <c r="H60" s="38"/>
      <c r="I60" s="121" t="s">
        <v>23</v>
      </c>
      <c r="J60" s="61" t="str">
        <f>IF(J16="","",J16)</f>
        <v>17. 3. 2018</v>
      </c>
      <c r="K60" s="38"/>
      <c r="L60" s="120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6.95" customHeight="1">
      <c r="A61" s="36"/>
      <c r="B61" s="37"/>
      <c r="C61" s="38"/>
      <c r="D61" s="38"/>
      <c r="E61" s="38"/>
      <c r="F61" s="38"/>
      <c r="G61" s="38"/>
      <c r="H61" s="38"/>
      <c r="I61" s="119"/>
      <c r="J61" s="38"/>
      <c r="K61" s="38"/>
      <c r="L61" s="120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5.2" customHeight="1">
      <c r="A62" s="36"/>
      <c r="B62" s="37"/>
      <c r="C62" s="31" t="s">
        <v>25</v>
      </c>
      <c r="D62" s="38"/>
      <c r="E62" s="38"/>
      <c r="F62" s="29" t="str">
        <f>E19</f>
        <v xml:space="preserve"> </v>
      </c>
      <c r="G62" s="38"/>
      <c r="H62" s="38"/>
      <c r="I62" s="121" t="s">
        <v>31</v>
      </c>
      <c r="J62" s="34" t="str">
        <f>E25</f>
        <v xml:space="preserve"> </v>
      </c>
      <c r="K62" s="38"/>
      <c r="L62" s="120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15.2" customHeight="1">
      <c r="A63" s="36"/>
      <c r="B63" s="37"/>
      <c r="C63" s="31" t="s">
        <v>29</v>
      </c>
      <c r="D63" s="38"/>
      <c r="E63" s="38"/>
      <c r="F63" s="29" t="str">
        <f>IF(E22="","",E22)</f>
        <v>Vyplň údaj</v>
      </c>
      <c r="G63" s="38"/>
      <c r="H63" s="38"/>
      <c r="I63" s="121" t="s">
        <v>33</v>
      </c>
      <c r="J63" s="34" t="str">
        <f>E28</f>
        <v xml:space="preserve"> </v>
      </c>
      <c r="K63" s="38"/>
      <c r="L63" s="120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10.35" customHeight="1">
      <c r="A64" s="36"/>
      <c r="B64" s="37"/>
      <c r="C64" s="38"/>
      <c r="D64" s="38"/>
      <c r="E64" s="38"/>
      <c r="F64" s="38"/>
      <c r="G64" s="38"/>
      <c r="H64" s="38"/>
      <c r="I64" s="119"/>
      <c r="J64" s="38"/>
      <c r="K64" s="38"/>
      <c r="L64" s="120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29.25" customHeight="1">
      <c r="A65" s="36"/>
      <c r="B65" s="37"/>
      <c r="C65" s="150" t="s">
        <v>252</v>
      </c>
      <c r="D65" s="151"/>
      <c r="E65" s="151"/>
      <c r="F65" s="151"/>
      <c r="G65" s="151"/>
      <c r="H65" s="151"/>
      <c r="I65" s="152"/>
      <c r="J65" s="153" t="s">
        <v>253</v>
      </c>
      <c r="K65" s="151"/>
      <c r="L65" s="120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10.35" customHeight="1">
      <c r="A66" s="36"/>
      <c r="B66" s="37"/>
      <c r="C66" s="38"/>
      <c r="D66" s="38"/>
      <c r="E66" s="38"/>
      <c r="F66" s="38"/>
      <c r="G66" s="38"/>
      <c r="H66" s="38"/>
      <c r="I66" s="119"/>
      <c r="J66" s="38"/>
      <c r="K66" s="38"/>
      <c r="L66" s="120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47" s="2" customFormat="1" ht="22.9" customHeight="1">
      <c r="A67" s="36"/>
      <c r="B67" s="37"/>
      <c r="C67" s="154" t="s">
        <v>68</v>
      </c>
      <c r="D67" s="38"/>
      <c r="E67" s="38"/>
      <c r="F67" s="38"/>
      <c r="G67" s="38"/>
      <c r="H67" s="38"/>
      <c r="I67" s="119"/>
      <c r="J67" s="79">
        <f>J120</f>
        <v>0</v>
      </c>
      <c r="K67" s="38"/>
      <c r="L67" s="120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U67" s="19" t="s">
        <v>254</v>
      </c>
    </row>
    <row r="68" spans="2:12" s="9" customFormat="1" ht="24.95" customHeight="1">
      <c r="B68" s="155"/>
      <c r="C68" s="156"/>
      <c r="D68" s="157" t="s">
        <v>255</v>
      </c>
      <c r="E68" s="158"/>
      <c r="F68" s="158"/>
      <c r="G68" s="158"/>
      <c r="H68" s="158"/>
      <c r="I68" s="159"/>
      <c r="J68" s="160">
        <f>J121</f>
        <v>0</v>
      </c>
      <c r="K68" s="156"/>
      <c r="L68" s="161"/>
    </row>
    <row r="69" spans="2:12" s="10" customFormat="1" ht="19.9" customHeight="1">
      <c r="B69" s="162"/>
      <c r="C69" s="98"/>
      <c r="D69" s="163" t="s">
        <v>256</v>
      </c>
      <c r="E69" s="164"/>
      <c r="F69" s="164"/>
      <c r="G69" s="164"/>
      <c r="H69" s="164"/>
      <c r="I69" s="165"/>
      <c r="J69" s="166">
        <f>J122</f>
        <v>0</v>
      </c>
      <c r="K69" s="98"/>
      <c r="L69" s="167"/>
    </row>
    <row r="70" spans="2:12" s="10" customFormat="1" ht="19.9" customHeight="1">
      <c r="B70" s="162"/>
      <c r="C70" s="98"/>
      <c r="D70" s="163" t="s">
        <v>257</v>
      </c>
      <c r="E70" s="164"/>
      <c r="F70" s="164"/>
      <c r="G70" s="164"/>
      <c r="H70" s="164"/>
      <c r="I70" s="165"/>
      <c r="J70" s="166">
        <f>J171</f>
        <v>0</v>
      </c>
      <c r="K70" s="98"/>
      <c r="L70" s="167"/>
    </row>
    <row r="71" spans="2:12" s="10" customFormat="1" ht="19.9" customHeight="1">
      <c r="B71" s="162"/>
      <c r="C71" s="98"/>
      <c r="D71" s="163" t="s">
        <v>258</v>
      </c>
      <c r="E71" s="164"/>
      <c r="F71" s="164"/>
      <c r="G71" s="164"/>
      <c r="H71" s="164"/>
      <c r="I71" s="165"/>
      <c r="J71" s="166">
        <f>J194</f>
        <v>0</v>
      </c>
      <c r="K71" s="98"/>
      <c r="L71" s="167"/>
    </row>
    <row r="72" spans="2:12" s="10" customFormat="1" ht="19.9" customHeight="1">
      <c r="B72" s="162"/>
      <c r="C72" s="98"/>
      <c r="D72" s="163" t="s">
        <v>259</v>
      </c>
      <c r="E72" s="164"/>
      <c r="F72" s="164"/>
      <c r="G72" s="164"/>
      <c r="H72" s="164"/>
      <c r="I72" s="165"/>
      <c r="J72" s="166">
        <f>J351</f>
        <v>0</v>
      </c>
      <c r="K72" s="98"/>
      <c r="L72" s="167"/>
    </row>
    <row r="73" spans="2:12" s="10" customFormat="1" ht="19.9" customHeight="1">
      <c r="B73" s="162"/>
      <c r="C73" s="98"/>
      <c r="D73" s="163" t="s">
        <v>260</v>
      </c>
      <c r="E73" s="164"/>
      <c r="F73" s="164"/>
      <c r="G73" s="164"/>
      <c r="H73" s="164"/>
      <c r="I73" s="165"/>
      <c r="J73" s="166">
        <f>J405</f>
        <v>0</v>
      </c>
      <c r="K73" s="98"/>
      <c r="L73" s="167"/>
    </row>
    <row r="74" spans="2:12" s="10" customFormat="1" ht="19.9" customHeight="1">
      <c r="B74" s="162"/>
      <c r="C74" s="98"/>
      <c r="D74" s="163" t="s">
        <v>261</v>
      </c>
      <c r="E74" s="164"/>
      <c r="F74" s="164"/>
      <c r="G74" s="164"/>
      <c r="H74" s="164"/>
      <c r="I74" s="165"/>
      <c r="J74" s="166">
        <f>J705</f>
        <v>0</v>
      </c>
      <c r="K74" s="98"/>
      <c r="L74" s="167"/>
    </row>
    <row r="75" spans="2:12" s="10" customFormat="1" ht="19.9" customHeight="1">
      <c r="B75" s="162"/>
      <c r="C75" s="98"/>
      <c r="D75" s="163" t="s">
        <v>262</v>
      </c>
      <c r="E75" s="164"/>
      <c r="F75" s="164"/>
      <c r="G75" s="164"/>
      <c r="H75" s="164"/>
      <c r="I75" s="165"/>
      <c r="J75" s="166">
        <f>J960</f>
        <v>0</v>
      </c>
      <c r="K75" s="98"/>
      <c r="L75" s="167"/>
    </row>
    <row r="76" spans="2:12" s="10" customFormat="1" ht="19.9" customHeight="1">
      <c r="B76" s="162"/>
      <c r="C76" s="98"/>
      <c r="D76" s="163" t="s">
        <v>263</v>
      </c>
      <c r="E76" s="164"/>
      <c r="F76" s="164"/>
      <c r="G76" s="164"/>
      <c r="H76" s="164"/>
      <c r="I76" s="165"/>
      <c r="J76" s="166">
        <f>J973</f>
        <v>0</v>
      </c>
      <c r="K76" s="98"/>
      <c r="L76" s="167"/>
    </row>
    <row r="77" spans="2:12" s="9" customFormat="1" ht="24.95" customHeight="1">
      <c r="B77" s="155"/>
      <c r="C77" s="156"/>
      <c r="D77" s="157" t="s">
        <v>264</v>
      </c>
      <c r="E77" s="158"/>
      <c r="F77" s="158"/>
      <c r="G77" s="158"/>
      <c r="H77" s="158"/>
      <c r="I77" s="159"/>
      <c r="J77" s="160">
        <f>J976</f>
        <v>0</v>
      </c>
      <c r="K77" s="156"/>
      <c r="L77" s="161"/>
    </row>
    <row r="78" spans="2:12" s="10" customFormat="1" ht="19.9" customHeight="1">
      <c r="B78" s="162"/>
      <c r="C78" s="98"/>
      <c r="D78" s="163" t="s">
        <v>265</v>
      </c>
      <c r="E78" s="164"/>
      <c r="F78" s="164"/>
      <c r="G78" s="164"/>
      <c r="H78" s="164"/>
      <c r="I78" s="165"/>
      <c r="J78" s="166">
        <f>J977</f>
        <v>0</v>
      </c>
      <c r="K78" s="98"/>
      <c r="L78" s="167"/>
    </row>
    <row r="79" spans="2:12" s="10" customFormat="1" ht="19.9" customHeight="1">
      <c r="B79" s="162"/>
      <c r="C79" s="98"/>
      <c r="D79" s="163" t="s">
        <v>266</v>
      </c>
      <c r="E79" s="164"/>
      <c r="F79" s="164"/>
      <c r="G79" s="164"/>
      <c r="H79" s="164"/>
      <c r="I79" s="165"/>
      <c r="J79" s="166">
        <f>J1051</f>
        <v>0</v>
      </c>
      <c r="K79" s="98"/>
      <c r="L79" s="167"/>
    </row>
    <row r="80" spans="2:12" s="10" customFormat="1" ht="19.9" customHeight="1">
      <c r="B80" s="162"/>
      <c r="C80" s="98"/>
      <c r="D80" s="163" t="s">
        <v>267</v>
      </c>
      <c r="E80" s="164"/>
      <c r="F80" s="164"/>
      <c r="G80" s="164"/>
      <c r="H80" s="164"/>
      <c r="I80" s="165"/>
      <c r="J80" s="166">
        <f>J1092</f>
        <v>0</v>
      </c>
      <c r="K80" s="98"/>
      <c r="L80" s="167"/>
    </row>
    <row r="81" spans="2:12" s="10" customFormat="1" ht="19.9" customHeight="1">
      <c r="B81" s="162"/>
      <c r="C81" s="98"/>
      <c r="D81" s="163" t="s">
        <v>268</v>
      </c>
      <c r="E81" s="164"/>
      <c r="F81" s="164"/>
      <c r="G81" s="164"/>
      <c r="H81" s="164"/>
      <c r="I81" s="165"/>
      <c r="J81" s="166">
        <f>J1156</f>
        <v>0</v>
      </c>
      <c r="K81" s="98"/>
      <c r="L81" s="167"/>
    </row>
    <row r="82" spans="2:12" s="10" customFormat="1" ht="19.9" customHeight="1">
      <c r="B82" s="162"/>
      <c r="C82" s="98"/>
      <c r="D82" s="163" t="s">
        <v>269</v>
      </c>
      <c r="E82" s="164"/>
      <c r="F82" s="164"/>
      <c r="G82" s="164"/>
      <c r="H82" s="164"/>
      <c r="I82" s="165"/>
      <c r="J82" s="166">
        <f>J1161</f>
        <v>0</v>
      </c>
      <c r="K82" s="98"/>
      <c r="L82" s="167"/>
    </row>
    <row r="83" spans="2:12" s="10" customFormat="1" ht="19.9" customHeight="1">
      <c r="B83" s="162"/>
      <c r="C83" s="98"/>
      <c r="D83" s="163" t="s">
        <v>270</v>
      </c>
      <c r="E83" s="164"/>
      <c r="F83" s="164"/>
      <c r="G83" s="164"/>
      <c r="H83" s="164"/>
      <c r="I83" s="165"/>
      <c r="J83" s="166">
        <f>J1166</f>
        <v>0</v>
      </c>
      <c r="K83" s="98"/>
      <c r="L83" s="167"/>
    </row>
    <row r="84" spans="2:12" s="10" customFormat="1" ht="19.9" customHeight="1">
      <c r="B84" s="162"/>
      <c r="C84" s="98"/>
      <c r="D84" s="163" t="s">
        <v>271</v>
      </c>
      <c r="E84" s="164"/>
      <c r="F84" s="164"/>
      <c r="G84" s="164"/>
      <c r="H84" s="164"/>
      <c r="I84" s="165"/>
      <c r="J84" s="166">
        <f>J1351</f>
        <v>0</v>
      </c>
      <c r="K84" s="98"/>
      <c r="L84" s="167"/>
    </row>
    <row r="85" spans="2:12" s="10" customFormat="1" ht="19.9" customHeight="1">
      <c r="B85" s="162"/>
      <c r="C85" s="98"/>
      <c r="D85" s="163" t="s">
        <v>272</v>
      </c>
      <c r="E85" s="164"/>
      <c r="F85" s="164"/>
      <c r="G85" s="164"/>
      <c r="H85" s="164"/>
      <c r="I85" s="165"/>
      <c r="J85" s="166">
        <f>J1368</f>
        <v>0</v>
      </c>
      <c r="K85" s="98"/>
      <c r="L85" s="167"/>
    </row>
    <row r="86" spans="2:12" s="10" customFormat="1" ht="19.9" customHeight="1">
      <c r="B86" s="162"/>
      <c r="C86" s="98"/>
      <c r="D86" s="163" t="s">
        <v>273</v>
      </c>
      <c r="E86" s="164"/>
      <c r="F86" s="164"/>
      <c r="G86" s="164"/>
      <c r="H86" s="164"/>
      <c r="I86" s="165"/>
      <c r="J86" s="166">
        <f>J1483</f>
        <v>0</v>
      </c>
      <c r="K86" s="98"/>
      <c r="L86" s="167"/>
    </row>
    <row r="87" spans="2:12" s="10" customFormat="1" ht="19.9" customHeight="1">
      <c r="B87" s="162"/>
      <c r="C87" s="98"/>
      <c r="D87" s="163" t="s">
        <v>274</v>
      </c>
      <c r="E87" s="164"/>
      <c r="F87" s="164"/>
      <c r="G87" s="164"/>
      <c r="H87" s="164"/>
      <c r="I87" s="165"/>
      <c r="J87" s="166">
        <f>J1500</f>
        <v>0</v>
      </c>
      <c r="K87" s="98"/>
      <c r="L87" s="167"/>
    </row>
    <row r="88" spans="2:12" s="10" customFormat="1" ht="19.9" customHeight="1">
      <c r="B88" s="162"/>
      <c r="C88" s="98"/>
      <c r="D88" s="163" t="s">
        <v>275</v>
      </c>
      <c r="E88" s="164"/>
      <c r="F88" s="164"/>
      <c r="G88" s="164"/>
      <c r="H88" s="164"/>
      <c r="I88" s="165"/>
      <c r="J88" s="166">
        <f>J1678</f>
        <v>0</v>
      </c>
      <c r="K88" s="98"/>
      <c r="L88" s="167"/>
    </row>
    <row r="89" spans="2:12" s="10" customFormat="1" ht="19.9" customHeight="1">
      <c r="B89" s="162"/>
      <c r="C89" s="98"/>
      <c r="D89" s="163" t="s">
        <v>276</v>
      </c>
      <c r="E89" s="164"/>
      <c r="F89" s="164"/>
      <c r="G89" s="164"/>
      <c r="H89" s="164"/>
      <c r="I89" s="165"/>
      <c r="J89" s="166">
        <f>J1721</f>
        <v>0</v>
      </c>
      <c r="K89" s="98"/>
      <c r="L89" s="167"/>
    </row>
    <row r="90" spans="2:12" s="10" customFormat="1" ht="19.9" customHeight="1">
      <c r="B90" s="162"/>
      <c r="C90" s="98"/>
      <c r="D90" s="163" t="s">
        <v>277</v>
      </c>
      <c r="E90" s="164"/>
      <c r="F90" s="164"/>
      <c r="G90" s="164"/>
      <c r="H90" s="164"/>
      <c r="I90" s="165"/>
      <c r="J90" s="166">
        <f>J1740</f>
        <v>0</v>
      </c>
      <c r="K90" s="98"/>
      <c r="L90" s="167"/>
    </row>
    <row r="91" spans="2:12" s="10" customFormat="1" ht="19.9" customHeight="1">
      <c r="B91" s="162"/>
      <c r="C91" s="98"/>
      <c r="D91" s="163" t="s">
        <v>278</v>
      </c>
      <c r="E91" s="164"/>
      <c r="F91" s="164"/>
      <c r="G91" s="164"/>
      <c r="H91" s="164"/>
      <c r="I91" s="165"/>
      <c r="J91" s="166">
        <f>J1843</f>
        <v>0</v>
      </c>
      <c r="K91" s="98"/>
      <c r="L91" s="167"/>
    </row>
    <row r="92" spans="2:12" s="10" customFormat="1" ht="19.9" customHeight="1">
      <c r="B92" s="162"/>
      <c r="C92" s="98"/>
      <c r="D92" s="163" t="s">
        <v>279</v>
      </c>
      <c r="E92" s="164"/>
      <c r="F92" s="164"/>
      <c r="G92" s="164"/>
      <c r="H92" s="164"/>
      <c r="I92" s="165"/>
      <c r="J92" s="166">
        <f>J1948</f>
        <v>0</v>
      </c>
      <c r="K92" s="98"/>
      <c r="L92" s="167"/>
    </row>
    <row r="93" spans="2:12" s="10" customFormat="1" ht="19.9" customHeight="1">
      <c r="B93" s="162"/>
      <c r="C93" s="98"/>
      <c r="D93" s="163" t="s">
        <v>280</v>
      </c>
      <c r="E93" s="164"/>
      <c r="F93" s="164"/>
      <c r="G93" s="164"/>
      <c r="H93" s="164"/>
      <c r="I93" s="165"/>
      <c r="J93" s="166">
        <f>J1957</f>
        <v>0</v>
      </c>
      <c r="K93" s="98"/>
      <c r="L93" s="167"/>
    </row>
    <row r="94" spans="2:12" s="10" customFormat="1" ht="19.9" customHeight="1">
      <c r="B94" s="162"/>
      <c r="C94" s="98"/>
      <c r="D94" s="163" t="s">
        <v>281</v>
      </c>
      <c r="E94" s="164"/>
      <c r="F94" s="164"/>
      <c r="G94" s="164"/>
      <c r="H94" s="164"/>
      <c r="I94" s="165"/>
      <c r="J94" s="166">
        <f>J2029</f>
        <v>0</v>
      </c>
      <c r="K94" s="98"/>
      <c r="L94" s="167"/>
    </row>
    <row r="95" spans="2:12" s="10" customFormat="1" ht="19.9" customHeight="1">
      <c r="B95" s="162"/>
      <c r="C95" s="98"/>
      <c r="D95" s="163" t="s">
        <v>282</v>
      </c>
      <c r="E95" s="164"/>
      <c r="F95" s="164"/>
      <c r="G95" s="164"/>
      <c r="H95" s="164"/>
      <c r="I95" s="165"/>
      <c r="J95" s="166">
        <f>J2065</f>
        <v>0</v>
      </c>
      <c r="K95" s="98"/>
      <c r="L95" s="167"/>
    </row>
    <row r="96" spans="2:12" s="9" customFormat="1" ht="24.95" customHeight="1">
      <c r="B96" s="155"/>
      <c r="C96" s="156"/>
      <c r="D96" s="157" t="s">
        <v>283</v>
      </c>
      <c r="E96" s="158"/>
      <c r="F96" s="158"/>
      <c r="G96" s="158"/>
      <c r="H96" s="158"/>
      <c r="I96" s="159"/>
      <c r="J96" s="160">
        <f>J2100</f>
        <v>0</v>
      </c>
      <c r="K96" s="156"/>
      <c r="L96" s="161"/>
    </row>
    <row r="97" spans="1:31" s="2" customFormat="1" ht="21.75" customHeight="1">
      <c r="A97" s="36"/>
      <c r="B97" s="37"/>
      <c r="C97" s="38"/>
      <c r="D97" s="38"/>
      <c r="E97" s="38"/>
      <c r="F97" s="38"/>
      <c r="G97" s="38"/>
      <c r="H97" s="38"/>
      <c r="I97" s="119"/>
      <c r="J97" s="38"/>
      <c r="K97" s="38"/>
      <c r="L97" s="120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2" customFormat="1" ht="6.95" customHeight="1">
      <c r="A98" s="36"/>
      <c r="B98" s="49"/>
      <c r="C98" s="50"/>
      <c r="D98" s="50"/>
      <c r="E98" s="50"/>
      <c r="F98" s="50"/>
      <c r="G98" s="50"/>
      <c r="H98" s="50"/>
      <c r="I98" s="146"/>
      <c r="J98" s="50"/>
      <c r="K98" s="50"/>
      <c r="L98" s="120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102" spans="1:31" s="2" customFormat="1" ht="6.95" customHeight="1">
      <c r="A102" s="36"/>
      <c r="B102" s="51"/>
      <c r="C102" s="52"/>
      <c r="D102" s="52"/>
      <c r="E102" s="52"/>
      <c r="F102" s="52"/>
      <c r="G102" s="52"/>
      <c r="H102" s="52"/>
      <c r="I102" s="149"/>
      <c r="J102" s="52"/>
      <c r="K102" s="52"/>
      <c r="L102" s="120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24.95" customHeight="1">
      <c r="A103" s="36"/>
      <c r="B103" s="37"/>
      <c r="C103" s="25" t="s">
        <v>284</v>
      </c>
      <c r="D103" s="38"/>
      <c r="E103" s="38"/>
      <c r="F103" s="38"/>
      <c r="G103" s="38"/>
      <c r="H103" s="38"/>
      <c r="I103" s="119"/>
      <c r="J103" s="38"/>
      <c r="K103" s="38"/>
      <c r="L103" s="120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6.95" customHeight="1">
      <c r="A104" s="36"/>
      <c r="B104" s="37"/>
      <c r="C104" s="38"/>
      <c r="D104" s="38"/>
      <c r="E104" s="38"/>
      <c r="F104" s="38"/>
      <c r="G104" s="38"/>
      <c r="H104" s="38"/>
      <c r="I104" s="119"/>
      <c r="J104" s="38"/>
      <c r="K104" s="38"/>
      <c r="L104" s="120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12" customHeight="1">
      <c r="A105" s="36"/>
      <c r="B105" s="37"/>
      <c r="C105" s="31" t="s">
        <v>16</v>
      </c>
      <c r="D105" s="38"/>
      <c r="E105" s="38"/>
      <c r="F105" s="38"/>
      <c r="G105" s="38"/>
      <c r="H105" s="38"/>
      <c r="I105" s="119"/>
      <c r="J105" s="38"/>
      <c r="K105" s="38"/>
      <c r="L105" s="120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16.5" customHeight="1">
      <c r="A106" s="36"/>
      <c r="B106" s="37"/>
      <c r="C106" s="38"/>
      <c r="D106" s="38"/>
      <c r="E106" s="420" t="str">
        <f>E7</f>
        <v>Transformace ÚSP pro mládež Kvasiny - Kostelec 3</v>
      </c>
      <c r="F106" s="421"/>
      <c r="G106" s="421"/>
      <c r="H106" s="421"/>
      <c r="I106" s="119"/>
      <c r="J106" s="38"/>
      <c r="K106" s="38"/>
      <c r="L106" s="120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2:12" s="1" customFormat="1" ht="12" customHeight="1">
      <c r="B107" s="23"/>
      <c r="C107" s="31" t="s">
        <v>153</v>
      </c>
      <c r="D107" s="24"/>
      <c r="E107" s="24"/>
      <c r="F107" s="24"/>
      <c r="G107" s="24"/>
      <c r="H107" s="24"/>
      <c r="I107" s="110"/>
      <c r="J107" s="24"/>
      <c r="K107" s="24"/>
      <c r="L107" s="22"/>
    </row>
    <row r="108" spans="2:12" s="1" customFormat="1" ht="16.5" customHeight="1">
      <c r="B108" s="23"/>
      <c r="C108" s="24"/>
      <c r="D108" s="24"/>
      <c r="E108" s="420" t="s">
        <v>155</v>
      </c>
      <c r="F108" s="379"/>
      <c r="G108" s="379"/>
      <c r="H108" s="379"/>
      <c r="I108" s="110"/>
      <c r="J108" s="24"/>
      <c r="K108" s="24"/>
      <c r="L108" s="22"/>
    </row>
    <row r="109" spans="2:12" s="1" customFormat="1" ht="12" customHeight="1">
      <c r="B109" s="23"/>
      <c r="C109" s="31" t="s">
        <v>158</v>
      </c>
      <c r="D109" s="24"/>
      <c r="E109" s="24"/>
      <c r="F109" s="24"/>
      <c r="G109" s="24"/>
      <c r="H109" s="24"/>
      <c r="I109" s="110"/>
      <c r="J109" s="24"/>
      <c r="K109" s="24"/>
      <c r="L109" s="22"/>
    </row>
    <row r="110" spans="1:31" s="2" customFormat="1" ht="16.5" customHeight="1">
      <c r="A110" s="36"/>
      <c r="B110" s="37"/>
      <c r="C110" s="38"/>
      <c r="D110" s="38"/>
      <c r="E110" s="422" t="s">
        <v>161</v>
      </c>
      <c r="F110" s="423"/>
      <c r="G110" s="423"/>
      <c r="H110" s="423"/>
      <c r="I110" s="119"/>
      <c r="J110" s="38"/>
      <c r="K110" s="38"/>
      <c r="L110" s="120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1" t="s">
        <v>164</v>
      </c>
      <c r="D111" s="38"/>
      <c r="E111" s="38"/>
      <c r="F111" s="38"/>
      <c r="G111" s="38"/>
      <c r="H111" s="38"/>
      <c r="I111" s="119"/>
      <c r="J111" s="38"/>
      <c r="K111" s="38"/>
      <c r="L111" s="120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6.5" customHeight="1">
      <c r="A112" s="36"/>
      <c r="B112" s="37"/>
      <c r="C112" s="38"/>
      <c r="D112" s="38"/>
      <c r="E112" s="372" t="str">
        <f>E13</f>
        <v>D.1.1.01 - ASŘ</v>
      </c>
      <c r="F112" s="423"/>
      <c r="G112" s="423"/>
      <c r="H112" s="423"/>
      <c r="I112" s="119"/>
      <c r="J112" s="38"/>
      <c r="K112" s="38"/>
      <c r="L112" s="120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37"/>
      <c r="C113" s="38"/>
      <c r="D113" s="38"/>
      <c r="E113" s="38"/>
      <c r="F113" s="38"/>
      <c r="G113" s="38"/>
      <c r="H113" s="38"/>
      <c r="I113" s="119"/>
      <c r="J113" s="38"/>
      <c r="K113" s="38"/>
      <c r="L113" s="120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1" t="s">
        <v>21</v>
      </c>
      <c r="D114" s="38"/>
      <c r="E114" s="38"/>
      <c r="F114" s="29" t="str">
        <f>F16</f>
        <v>Kostelec nad Orlicí</v>
      </c>
      <c r="G114" s="38"/>
      <c r="H114" s="38"/>
      <c r="I114" s="121" t="s">
        <v>23</v>
      </c>
      <c r="J114" s="61" t="str">
        <f>IF(J16="","",J16)</f>
        <v>17. 3. 2018</v>
      </c>
      <c r="K114" s="38"/>
      <c r="L114" s="120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37"/>
      <c r="C115" s="38"/>
      <c r="D115" s="38"/>
      <c r="E115" s="38"/>
      <c r="F115" s="38"/>
      <c r="G115" s="38"/>
      <c r="H115" s="38"/>
      <c r="I115" s="119"/>
      <c r="J115" s="38"/>
      <c r="K115" s="38"/>
      <c r="L115" s="120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5.2" customHeight="1">
      <c r="A116" s="36"/>
      <c r="B116" s="37"/>
      <c r="C116" s="31" t="s">
        <v>25</v>
      </c>
      <c r="D116" s="38"/>
      <c r="E116" s="38"/>
      <c r="F116" s="29" t="str">
        <f>E19</f>
        <v xml:space="preserve"> </v>
      </c>
      <c r="G116" s="38"/>
      <c r="H116" s="38"/>
      <c r="I116" s="121" t="s">
        <v>31</v>
      </c>
      <c r="J116" s="34" t="str">
        <f>E25</f>
        <v xml:space="preserve"> </v>
      </c>
      <c r="K116" s="38"/>
      <c r="L116" s="120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5.2" customHeight="1">
      <c r="A117" s="36"/>
      <c r="B117" s="37"/>
      <c r="C117" s="31" t="s">
        <v>29</v>
      </c>
      <c r="D117" s="38"/>
      <c r="E117" s="38"/>
      <c r="F117" s="29" t="str">
        <f>IF(E22="","",E22)</f>
        <v>Vyplň údaj</v>
      </c>
      <c r="G117" s="38"/>
      <c r="H117" s="38"/>
      <c r="I117" s="121" t="s">
        <v>33</v>
      </c>
      <c r="J117" s="34" t="str">
        <f>E28</f>
        <v xml:space="preserve"> </v>
      </c>
      <c r="K117" s="38"/>
      <c r="L117" s="120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0.35" customHeight="1">
      <c r="A118" s="36"/>
      <c r="B118" s="37"/>
      <c r="C118" s="38"/>
      <c r="D118" s="38"/>
      <c r="E118" s="38"/>
      <c r="F118" s="38"/>
      <c r="G118" s="38"/>
      <c r="H118" s="38"/>
      <c r="I118" s="119"/>
      <c r="J118" s="38"/>
      <c r="K118" s="38"/>
      <c r="L118" s="120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11" customFormat="1" ht="29.25" customHeight="1">
      <c r="A119" s="168"/>
      <c r="B119" s="169"/>
      <c r="C119" s="170" t="s">
        <v>285</v>
      </c>
      <c r="D119" s="171" t="s">
        <v>55</v>
      </c>
      <c r="E119" s="171" t="s">
        <v>51</v>
      </c>
      <c r="F119" s="171" t="s">
        <v>52</v>
      </c>
      <c r="G119" s="171" t="s">
        <v>286</v>
      </c>
      <c r="H119" s="171" t="s">
        <v>287</v>
      </c>
      <c r="I119" s="172" t="s">
        <v>288</v>
      </c>
      <c r="J119" s="171" t="s">
        <v>253</v>
      </c>
      <c r="K119" s="173" t="s">
        <v>289</v>
      </c>
      <c r="L119" s="174"/>
      <c r="M119" s="70" t="s">
        <v>19</v>
      </c>
      <c r="N119" s="71" t="s">
        <v>40</v>
      </c>
      <c r="O119" s="71" t="s">
        <v>290</v>
      </c>
      <c r="P119" s="71" t="s">
        <v>291</v>
      </c>
      <c r="Q119" s="71" t="s">
        <v>292</v>
      </c>
      <c r="R119" s="71" t="s">
        <v>293</v>
      </c>
      <c r="S119" s="71" t="s">
        <v>294</v>
      </c>
      <c r="T119" s="72" t="s">
        <v>295</v>
      </c>
      <c r="U119" s="168"/>
      <c r="V119" s="168"/>
      <c r="W119" s="168"/>
      <c r="X119" s="168"/>
      <c r="Y119" s="168"/>
      <c r="Z119" s="168"/>
      <c r="AA119" s="168"/>
      <c r="AB119" s="168"/>
      <c r="AC119" s="168"/>
      <c r="AD119" s="168"/>
      <c r="AE119" s="168"/>
    </row>
    <row r="120" spans="1:63" s="2" customFormat="1" ht="22.9" customHeight="1">
      <c r="A120" s="36"/>
      <c r="B120" s="37"/>
      <c r="C120" s="77" t="s">
        <v>296</v>
      </c>
      <c r="D120" s="38"/>
      <c r="E120" s="38"/>
      <c r="F120" s="38"/>
      <c r="G120" s="38"/>
      <c r="H120" s="38"/>
      <c r="I120" s="119"/>
      <c r="J120" s="175">
        <f>BK120</f>
        <v>0</v>
      </c>
      <c r="K120" s="38"/>
      <c r="L120" s="41"/>
      <c r="M120" s="73"/>
      <c r="N120" s="176"/>
      <c r="O120" s="74"/>
      <c r="P120" s="177">
        <f>P121+P976+P2100</f>
        <v>0</v>
      </c>
      <c r="Q120" s="74"/>
      <c r="R120" s="177">
        <f>R121+R976+R2100</f>
        <v>275.91064298</v>
      </c>
      <c r="S120" s="74"/>
      <c r="T120" s="178">
        <f>T121+T976+T2100</f>
        <v>257.95576155000003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69</v>
      </c>
      <c r="AU120" s="19" t="s">
        <v>254</v>
      </c>
      <c r="BK120" s="179">
        <f>BK121+BK976+BK2100</f>
        <v>0</v>
      </c>
    </row>
    <row r="121" spans="2:63" s="12" customFormat="1" ht="25.9" customHeight="1">
      <c r="B121" s="180"/>
      <c r="C121" s="181"/>
      <c r="D121" s="182" t="s">
        <v>69</v>
      </c>
      <c r="E121" s="183" t="s">
        <v>297</v>
      </c>
      <c r="F121" s="183" t="s">
        <v>298</v>
      </c>
      <c r="G121" s="181"/>
      <c r="H121" s="181"/>
      <c r="I121" s="184"/>
      <c r="J121" s="185">
        <f>BK121</f>
        <v>0</v>
      </c>
      <c r="K121" s="181"/>
      <c r="L121" s="186"/>
      <c r="M121" s="187"/>
      <c r="N121" s="188"/>
      <c r="O121" s="188"/>
      <c r="P121" s="189">
        <f>P122+P171+P194+P351+P405+P705+P960+P973</f>
        <v>0</v>
      </c>
      <c r="Q121" s="188"/>
      <c r="R121" s="189">
        <f>R122+R171+R194+R351+R405+R705+R960+R973</f>
        <v>255.31026804999996</v>
      </c>
      <c r="S121" s="188"/>
      <c r="T121" s="190">
        <f>T122+T171+T194+T351+T405+T705+T960+T973</f>
        <v>214.121584</v>
      </c>
      <c r="AR121" s="191" t="s">
        <v>77</v>
      </c>
      <c r="AT121" s="192" t="s">
        <v>69</v>
      </c>
      <c r="AU121" s="192" t="s">
        <v>70</v>
      </c>
      <c r="AY121" s="191" t="s">
        <v>299</v>
      </c>
      <c r="BK121" s="193">
        <f>BK122+BK171+BK194+BK351+BK405+BK705+BK960+BK973</f>
        <v>0</v>
      </c>
    </row>
    <row r="122" spans="2:63" s="12" customFormat="1" ht="22.9" customHeight="1">
      <c r="B122" s="180"/>
      <c r="C122" s="181"/>
      <c r="D122" s="182" t="s">
        <v>69</v>
      </c>
      <c r="E122" s="194" t="s">
        <v>77</v>
      </c>
      <c r="F122" s="194" t="s">
        <v>300</v>
      </c>
      <c r="G122" s="181"/>
      <c r="H122" s="181"/>
      <c r="I122" s="184"/>
      <c r="J122" s="195">
        <f>BK122</f>
        <v>0</v>
      </c>
      <c r="K122" s="181"/>
      <c r="L122" s="186"/>
      <c r="M122" s="187"/>
      <c r="N122" s="188"/>
      <c r="O122" s="188"/>
      <c r="P122" s="189">
        <f>SUM(P123:P170)</f>
        <v>0</v>
      </c>
      <c r="Q122" s="188"/>
      <c r="R122" s="189">
        <f>SUM(R123:R170)</f>
        <v>0</v>
      </c>
      <c r="S122" s="188"/>
      <c r="T122" s="190">
        <f>SUM(T123:T170)</f>
        <v>0</v>
      </c>
      <c r="AR122" s="191" t="s">
        <v>77</v>
      </c>
      <c r="AT122" s="192" t="s">
        <v>69</v>
      </c>
      <c r="AU122" s="192" t="s">
        <v>77</v>
      </c>
      <c r="AY122" s="191" t="s">
        <v>299</v>
      </c>
      <c r="BK122" s="193">
        <f>SUM(BK123:BK170)</f>
        <v>0</v>
      </c>
    </row>
    <row r="123" spans="1:65" s="2" customFormat="1" ht="16.5" customHeight="1">
      <c r="A123" s="36"/>
      <c r="B123" s="37"/>
      <c r="C123" s="196" t="s">
        <v>77</v>
      </c>
      <c r="D123" s="196" t="s">
        <v>301</v>
      </c>
      <c r="E123" s="197" t="s">
        <v>302</v>
      </c>
      <c r="F123" s="198" t="s">
        <v>303</v>
      </c>
      <c r="G123" s="199" t="s">
        <v>304</v>
      </c>
      <c r="H123" s="200">
        <v>30</v>
      </c>
      <c r="I123" s="201"/>
      <c r="J123" s="202">
        <f>ROUND(I123*H123,2)</f>
        <v>0</v>
      </c>
      <c r="K123" s="198" t="s">
        <v>305</v>
      </c>
      <c r="L123" s="41"/>
      <c r="M123" s="203" t="s">
        <v>19</v>
      </c>
      <c r="N123" s="204" t="s">
        <v>41</v>
      </c>
      <c r="O123" s="66"/>
      <c r="P123" s="205">
        <f>O123*H123</f>
        <v>0</v>
      </c>
      <c r="Q123" s="205">
        <v>0</v>
      </c>
      <c r="R123" s="205">
        <f>Q123*H123</f>
        <v>0</v>
      </c>
      <c r="S123" s="205">
        <v>0</v>
      </c>
      <c r="T123" s="206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7" t="s">
        <v>306</v>
      </c>
      <c r="AT123" s="207" t="s">
        <v>301</v>
      </c>
      <c r="AU123" s="207" t="s">
        <v>79</v>
      </c>
      <c r="AY123" s="19" t="s">
        <v>299</v>
      </c>
      <c r="BE123" s="208">
        <f>IF(N123="základní",J123,0)</f>
        <v>0</v>
      </c>
      <c r="BF123" s="208">
        <f>IF(N123="snížená",J123,0)</f>
        <v>0</v>
      </c>
      <c r="BG123" s="208">
        <f>IF(N123="zákl. přenesená",J123,0)</f>
        <v>0</v>
      </c>
      <c r="BH123" s="208">
        <f>IF(N123="sníž. přenesená",J123,0)</f>
        <v>0</v>
      </c>
      <c r="BI123" s="208">
        <f>IF(N123="nulová",J123,0)</f>
        <v>0</v>
      </c>
      <c r="BJ123" s="19" t="s">
        <v>77</v>
      </c>
      <c r="BK123" s="208">
        <f>ROUND(I123*H123,2)</f>
        <v>0</v>
      </c>
      <c r="BL123" s="19" t="s">
        <v>306</v>
      </c>
      <c r="BM123" s="207" t="s">
        <v>307</v>
      </c>
    </row>
    <row r="124" spans="1:47" s="2" customFormat="1" ht="11.25">
      <c r="A124" s="36"/>
      <c r="B124" s="37"/>
      <c r="C124" s="38"/>
      <c r="D124" s="209" t="s">
        <v>308</v>
      </c>
      <c r="E124" s="38"/>
      <c r="F124" s="210" t="s">
        <v>309</v>
      </c>
      <c r="G124" s="38"/>
      <c r="H124" s="38"/>
      <c r="I124" s="119"/>
      <c r="J124" s="38"/>
      <c r="K124" s="38"/>
      <c r="L124" s="41"/>
      <c r="M124" s="211"/>
      <c r="N124" s="212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308</v>
      </c>
      <c r="AU124" s="19" t="s">
        <v>79</v>
      </c>
    </row>
    <row r="125" spans="2:51" s="13" customFormat="1" ht="11.25">
      <c r="B125" s="213"/>
      <c r="C125" s="214"/>
      <c r="D125" s="209" t="s">
        <v>310</v>
      </c>
      <c r="E125" s="215" t="s">
        <v>19</v>
      </c>
      <c r="F125" s="216" t="s">
        <v>311</v>
      </c>
      <c r="G125" s="214"/>
      <c r="H125" s="215" t="s">
        <v>19</v>
      </c>
      <c r="I125" s="217"/>
      <c r="J125" s="214"/>
      <c r="K125" s="214"/>
      <c r="L125" s="218"/>
      <c r="M125" s="219"/>
      <c r="N125" s="220"/>
      <c r="O125" s="220"/>
      <c r="P125" s="220"/>
      <c r="Q125" s="220"/>
      <c r="R125" s="220"/>
      <c r="S125" s="220"/>
      <c r="T125" s="221"/>
      <c r="AT125" s="222" t="s">
        <v>310</v>
      </c>
      <c r="AU125" s="222" t="s">
        <v>79</v>
      </c>
      <c r="AV125" s="13" t="s">
        <v>77</v>
      </c>
      <c r="AW125" s="13" t="s">
        <v>32</v>
      </c>
      <c r="AX125" s="13" t="s">
        <v>70</v>
      </c>
      <c r="AY125" s="222" t="s">
        <v>299</v>
      </c>
    </row>
    <row r="126" spans="2:51" s="14" customFormat="1" ht="11.25">
      <c r="B126" s="223"/>
      <c r="C126" s="224"/>
      <c r="D126" s="209" t="s">
        <v>310</v>
      </c>
      <c r="E126" s="225" t="s">
        <v>19</v>
      </c>
      <c r="F126" s="226" t="s">
        <v>312</v>
      </c>
      <c r="G126" s="224"/>
      <c r="H126" s="227">
        <v>30</v>
      </c>
      <c r="I126" s="228"/>
      <c r="J126" s="224"/>
      <c r="K126" s="224"/>
      <c r="L126" s="229"/>
      <c r="M126" s="230"/>
      <c r="N126" s="231"/>
      <c r="O126" s="231"/>
      <c r="P126" s="231"/>
      <c r="Q126" s="231"/>
      <c r="R126" s="231"/>
      <c r="S126" s="231"/>
      <c r="T126" s="232"/>
      <c r="AT126" s="233" t="s">
        <v>310</v>
      </c>
      <c r="AU126" s="233" t="s">
        <v>79</v>
      </c>
      <c r="AV126" s="14" t="s">
        <v>79</v>
      </c>
      <c r="AW126" s="14" t="s">
        <v>32</v>
      </c>
      <c r="AX126" s="14" t="s">
        <v>70</v>
      </c>
      <c r="AY126" s="233" t="s">
        <v>299</v>
      </c>
    </row>
    <row r="127" spans="2:51" s="15" customFormat="1" ht="11.25">
      <c r="B127" s="234"/>
      <c r="C127" s="235"/>
      <c r="D127" s="209" t="s">
        <v>310</v>
      </c>
      <c r="E127" s="236" t="s">
        <v>149</v>
      </c>
      <c r="F127" s="237" t="s">
        <v>313</v>
      </c>
      <c r="G127" s="235"/>
      <c r="H127" s="238">
        <v>30</v>
      </c>
      <c r="I127" s="239"/>
      <c r="J127" s="235"/>
      <c r="K127" s="235"/>
      <c r="L127" s="240"/>
      <c r="M127" s="241"/>
      <c r="N127" s="242"/>
      <c r="O127" s="242"/>
      <c r="P127" s="242"/>
      <c r="Q127" s="242"/>
      <c r="R127" s="242"/>
      <c r="S127" s="242"/>
      <c r="T127" s="243"/>
      <c r="AT127" s="244" t="s">
        <v>310</v>
      </c>
      <c r="AU127" s="244" t="s">
        <v>79</v>
      </c>
      <c r="AV127" s="15" t="s">
        <v>306</v>
      </c>
      <c r="AW127" s="15" t="s">
        <v>32</v>
      </c>
      <c r="AX127" s="15" t="s">
        <v>77</v>
      </c>
      <c r="AY127" s="244" t="s">
        <v>299</v>
      </c>
    </row>
    <row r="128" spans="1:65" s="2" customFormat="1" ht="16.5" customHeight="1">
      <c r="A128" s="36"/>
      <c r="B128" s="37"/>
      <c r="C128" s="196" t="s">
        <v>79</v>
      </c>
      <c r="D128" s="196" t="s">
        <v>301</v>
      </c>
      <c r="E128" s="197" t="s">
        <v>314</v>
      </c>
      <c r="F128" s="198" t="s">
        <v>315</v>
      </c>
      <c r="G128" s="199" t="s">
        <v>316</v>
      </c>
      <c r="H128" s="200">
        <v>13</v>
      </c>
      <c r="I128" s="201"/>
      <c r="J128" s="202">
        <f>ROUND(I128*H128,2)</f>
        <v>0</v>
      </c>
      <c r="K128" s="198" t="s">
        <v>305</v>
      </c>
      <c r="L128" s="41"/>
      <c r="M128" s="203" t="s">
        <v>19</v>
      </c>
      <c r="N128" s="204" t="s">
        <v>41</v>
      </c>
      <c r="O128" s="66"/>
      <c r="P128" s="205">
        <f>O128*H128</f>
        <v>0</v>
      </c>
      <c r="Q128" s="205">
        <v>0</v>
      </c>
      <c r="R128" s="205">
        <f>Q128*H128</f>
        <v>0</v>
      </c>
      <c r="S128" s="205">
        <v>0</v>
      </c>
      <c r="T128" s="206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07" t="s">
        <v>306</v>
      </c>
      <c r="AT128" s="207" t="s">
        <v>301</v>
      </c>
      <c r="AU128" s="207" t="s">
        <v>79</v>
      </c>
      <c r="AY128" s="19" t="s">
        <v>299</v>
      </c>
      <c r="BE128" s="208">
        <f>IF(N128="základní",J128,0)</f>
        <v>0</v>
      </c>
      <c r="BF128" s="208">
        <f>IF(N128="snížená",J128,0)</f>
        <v>0</v>
      </c>
      <c r="BG128" s="208">
        <f>IF(N128="zákl. přenesená",J128,0)</f>
        <v>0</v>
      </c>
      <c r="BH128" s="208">
        <f>IF(N128="sníž. přenesená",J128,0)</f>
        <v>0</v>
      </c>
      <c r="BI128" s="208">
        <f>IF(N128="nulová",J128,0)</f>
        <v>0</v>
      </c>
      <c r="BJ128" s="19" t="s">
        <v>77</v>
      </c>
      <c r="BK128" s="208">
        <f>ROUND(I128*H128,2)</f>
        <v>0</v>
      </c>
      <c r="BL128" s="19" t="s">
        <v>306</v>
      </c>
      <c r="BM128" s="207" t="s">
        <v>317</v>
      </c>
    </row>
    <row r="129" spans="1:47" s="2" customFormat="1" ht="19.5">
      <c r="A129" s="36"/>
      <c r="B129" s="37"/>
      <c r="C129" s="38"/>
      <c r="D129" s="209" t="s">
        <v>308</v>
      </c>
      <c r="E129" s="38"/>
      <c r="F129" s="210" t="s">
        <v>318</v>
      </c>
      <c r="G129" s="38"/>
      <c r="H129" s="38"/>
      <c r="I129" s="119"/>
      <c r="J129" s="38"/>
      <c r="K129" s="38"/>
      <c r="L129" s="41"/>
      <c r="M129" s="211"/>
      <c r="N129" s="212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308</v>
      </c>
      <c r="AU129" s="19" t="s">
        <v>79</v>
      </c>
    </row>
    <row r="130" spans="2:51" s="13" customFormat="1" ht="11.25">
      <c r="B130" s="213"/>
      <c r="C130" s="214"/>
      <c r="D130" s="209" t="s">
        <v>310</v>
      </c>
      <c r="E130" s="215" t="s">
        <v>19</v>
      </c>
      <c r="F130" s="216" t="s">
        <v>311</v>
      </c>
      <c r="G130" s="214"/>
      <c r="H130" s="215" t="s">
        <v>19</v>
      </c>
      <c r="I130" s="217"/>
      <c r="J130" s="214"/>
      <c r="K130" s="214"/>
      <c r="L130" s="218"/>
      <c r="M130" s="219"/>
      <c r="N130" s="220"/>
      <c r="O130" s="220"/>
      <c r="P130" s="220"/>
      <c r="Q130" s="220"/>
      <c r="R130" s="220"/>
      <c r="S130" s="220"/>
      <c r="T130" s="221"/>
      <c r="AT130" s="222" t="s">
        <v>310</v>
      </c>
      <c r="AU130" s="222" t="s">
        <v>79</v>
      </c>
      <c r="AV130" s="13" t="s">
        <v>77</v>
      </c>
      <c r="AW130" s="13" t="s">
        <v>32</v>
      </c>
      <c r="AX130" s="13" t="s">
        <v>70</v>
      </c>
      <c r="AY130" s="222" t="s">
        <v>299</v>
      </c>
    </row>
    <row r="131" spans="2:51" s="14" customFormat="1" ht="11.25">
      <c r="B131" s="223"/>
      <c r="C131" s="224"/>
      <c r="D131" s="209" t="s">
        <v>310</v>
      </c>
      <c r="E131" s="225" t="s">
        <v>19</v>
      </c>
      <c r="F131" s="226" t="s">
        <v>319</v>
      </c>
      <c r="G131" s="224"/>
      <c r="H131" s="227">
        <v>13</v>
      </c>
      <c r="I131" s="228"/>
      <c r="J131" s="224"/>
      <c r="K131" s="224"/>
      <c r="L131" s="229"/>
      <c r="M131" s="230"/>
      <c r="N131" s="231"/>
      <c r="O131" s="231"/>
      <c r="P131" s="231"/>
      <c r="Q131" s="231"/>
      <c r="R131" s="231"/>
      <c r="S131" s="231"/>
      <c r="T131" s="232"/>
      <c r="AT131" s="233" t="s">
        <v>310</v>
      </c>
      <c r="AU131" s="233" t="s">
        <v>79</v>
      </c>
      <c r="AV131" s="14" t="s">
        <v>79</v>
      </c>
      <c r="AW131" s="14" t="s">
        <v>32</v>
      </c>
      <c r="AX131" s="14" t="s">
        <v>70</v>
      </c>
      <c r="AY131" s="233" t="s">
        <v>299</v>
      </c>
    </row>
    <row r="132" spans="2:51" s="15" customFormat="1" ht="11.25">
      <c r="B132" s="234"/>
      <c r="C132" s="235"/>
      <c r="D132" s="209" t="s">
        <v>310</v>
      </c>
      <c r="E132" s="236" t="s">
        <v>320</v>
      </c>
      <c r="F132" s="237" t="s">
        <v>313</v>
      </c>
      <c r="G132" s="235"/>
      <c r="H132" s="238">
        <v>13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AT132" s="244" t="s">
        <v>310</v>
      </c>
      <c r="AU132" s="244" t="s">
        <v>79</v>
      </c>
      <c r="AV132" s="15" t="s">
        <v>306</v>
      </c>
      <c r="AW132" s="15" t="s">
        <v>32</v>
      </c>
      <c r="AX132" s="15" t="s">
        <v>77</v>
      </c>
      <c r="AY132" s="244" t="s">
        <v>299</v>
      </c>
    </row>
    <row r="133" spans="1:65" s="2" customFormat="1" ht="16.5" customHeight="1">
      <c r="A133" s="36"/>
      <c r="B133" s="37"/>
      <c r="C133" s="196" t="s">
        <v>87</v>
      </c>
      <c r="D133" s="196" t="s">
        <v>301</v>
      </c>
      <c r="E133" s="197" t="s">
        <v>321</v>
      </c>
      <c r="F133" s="198" t="s">
        <v>322</v>
      </c>
      <c r="G133" s="199" t="s">
        <v>316</v>
      </c>
      <c r="H133" s="200">
        <v>29.01</v>
      </c>
      <c r="I133" s="201"/>
      <c r="J133" s="202">
        <f>ROUND(I133*H133,2)</f>
        <v>0</v>
      </c>
      <c r="K133" s="198" t="s">
        <v>305</v>
      </c>
      <c r="L133" s="41"/>
      <c r="M133" s="203" t="s">
        <v>19</v>
      </c>
      <c r="N133" s="204" t="s">
        <v>41</v>
      </c>
      <c r="O133" s="66"/>
      <c r="P133" s="205">
        <f>O133*H133</f>
        <v>0</v>
      </c>
      <c r="Q133" s="205">
        <v>0</v>
      </c>
      <c r="R133" s="205">
        <f>Q133*H133</f>
        <v>0</v>
      </c>
      <c r="S133" s="205">
        <v>0</v>
      </c>
      <c r="T133" s="206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7" t="s">
        <v>306</v>
      </c>
      <c r="AT133" s="207" t="s">
        <v>301</v>
      </c>
      <c r="AU133" s="207" t="s">
        <v>79</v>
      </c>
      <c r="AY133" s="19" t="s">
        <v>299</v>
      </c>
      <c r="BE133" s="208">
        <f>IF(N133="základní",J133,0)</f>
        <v>0</v>
      </c>
      <c r="BF133" s="208">
        <f>IF(N133="snížená",J133,0)</f>
        <v>0</v>
      </c>
      <c r="BG133" s="208">
        <f>IF(N133="zákl. přenesená",J133,0)</f>
        <v>0</v>
      </c>
      <c r="BH133" s="208">
        <f>IF(N133="sníž. přenesená",J133,0)</f>
        <v>0</v>
      </c>
      <c r="BI133" s="208">
        <f>IF(N133="nulová",J133,0)</f>
        <v>0</v>
      </c>
      <c r="BJ133" s="19" t="s">
        <v>77</v>
      </c>
      <c r="BK133" s="208">
        <f>ROUND(I133*H133,2)</f>
        <v>0</v>
      </c>
      <c r="BL133" s="19" t="s">
        <v>306</v>
      </c>
      <c r="BM133" s="207" t="s">
        <v>323</v>
      </c>
    </row>
    <row r="134" spans="1:47" s="2" customFormat="1" ht="19.5">
      <c r="A134" s="36"/>
      <c r="B134" s="37"/>
      <c r="C134" s="38"/>
      <c r="D134" s="209" t="s">
        <v>308</v>
      </c>
      <c r="E134" s="38"/>
      <c r="F134" s="210" t="s">
        <v>324</v>
      </c>
      <c r="G134" s="38"/>
      <c r="H134" s="38"/>
      <c r="I134" s="119"/>
      <c r="J134" s="38"/>
      <c r="K134" s="38"/>
      <c r="L134" s="41"/>
      <c r="M134" s="211"/>
      <c r="N134" s="212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308</v>
      </c>
      <c r="AU134" s="19" t="s">
        <v>79</v>
      </c>
    </row>
    <row r="135" spans="2:51" s="13" customFormat="1" ht="11.25">
      <c r="B135" s="213"/>
      <c r="C135" s="214"/>
      <c r="D135" s="209" t="s">
        <v>310</v>
      </c>
      <c r="E135" s="215" t="s">
        <v>19</v>
      </c>
      <c r="F135" s="216" t="s">
        <v>325</v>
      </c>
      <c r="G135" s="214"/>
      <c r="H135" s="215" t="s">
        <v>19</v>
      </c>
      <c r="I135" s="217"/>
      <c r="J135" s="214"/>
      <c r="K135" s="214"/>
      <c r="L135" s="218"/>
      <c r="M135" s="219"/>
      <c r="N135" s="220"/>
      <c r="O135" s="220"/>
      <c r="P135" s="220"/>
      <c r="Q135" s="220"/>
      <c r="R135" s="220"/>
      <c r="S135" s="220"/>
      <c r="T135" s="221"/>
      <c r="AT135" s="222" t="s">
        <v>310</v>
      </c>
      <c r="AU135" s="222" t="s">
        <v>79</v>
      </c>
      <c r="AV135" s="13" t="s">
        <v>77</v>
      </c>
      <c r="AW135" s="13" t="s">
        <v>32</v>
      </c>
      <c r="AX135" s="13" t="s">
        <v>70</v>
      </c>
      <c r="AY135" s="222" t="s">
        <v>299</v>
      </c>
    </row>
    <row r="136" spans="2:51" s="14" customFormat="1" ht="11.25">
      <c r="B136" s="223"/>
      <c r="C136" s="224"/>
      <c r="D136" s="209" t="s">
        <v>310</v>
      </c>
      <c r="E136" s="225" t="s">
        <v>19</v>
      </c>
      <c r="F136" s="226" t="s">
        <v>326</v>
      </c>
      <c r="G136" s="224"/>
      <c r="H136" s="227">
        <v>25.175</v>
      </c>
      <c r="I136" s="228"/>
      <c r="J136" s="224"/>
      <c r="K136" s="224"/>
      <c r="L136" s="229"/>
      <c r="M136" s="230"/>
      <c r="N136" s="231"/>
      <c r="O136" s="231"/>
      <c r="P136" s="231"/>
      <c r="Q136" s="231"/>
      <c r="R136" s="231"/>
      <c r="S136" s="231"/>
      <c r="T136" s="232"/>
      <c r="AT136" s="233" t="s">
        <v>310</v>
      </c>
      <c r="AU136" s="233" t="s">
        <v>79</v>
      </c>
      <c r="AV136" s="14" t="s">
        <v>79</v>
      </c>
      <c r="AW136" s="14" t="s">
        <v>32</v>
      </c>
      <c r="AX136" s="14" t="s">
        <v>70</v>
      </c>
      <c r="AY136" s="233" t="s">
        <v>299</v>
      </c>
    </row>
    <row r="137" spans="2:51" s="14" customFormat="1" ht="11.25">
      <c r="B137" s="223"/>
      <c r="C137" s="224"/>
      <c r="D137" s="209" t="s">
        <v>310</v>
      </c>
      <c r="E137" s="225" t="s">
        <v>19</v>
      </c>
      <c r="F137" s="226" t="s">
        <v>327</v>
      </c>
      <c r="G137" s="224"/>
      <c r="H137" s="227">
        <v>3.835</v>
      </c>
      <c r="I137" s="228"/>
      <c r="J137" s="224"/>
      <c r="K137" s="224"/>
      <c r="L137" s="229"/>
      <c r="M137" s="230"/>
      <c r="N137" s="231"/>
      <c r="O137" s="231"/>
      <c r="P137" s="231"/>
      <c r="Q137" s="231"/>
      <c r="R137" s="231"/>
      <c r="S137" s="231"/>
      <c r="T137" s="232"/>
      <c r="AT137" s="233" t="s">
        <v>310</v>
      </c>
      <c r="AU137" s="233" t="s">
        <v>79</v>
      </c>
      <c r="AV137" s="14" t="s">
        <v>79</v>
      </c>
      <c r="AW137" s="14" t="s">
        <v>32</v>
      </c>
      <c r="AX137" s="14" t="s">
        <v>70</v>
      </c>
      <c r="AY137" s="233" t="s">
        <v>299</v>
      </c>
    </row>
    <row r="138" spans="2:51" s="15" customFormat="1" ht="11.25">
      <c r="B138" s="234"/>
      <c r="C138" s="235"/>
      <c r="D138" s="209" t="s">
        <v>310</v>
      </c>
      <c r="E138" s="236" t="s">
        <v>151</v>
      </c>
      <c r="F138" s="237" t="s">
        <v>313</v>
      </c>
      <c r="G138" s="235"/>
      <c r="H138" s="238">
        <v>29.01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AT138" s="244" t="s">
        <v>310</v>
      </c>
      <c r="AU138" s="244" t="s">
        <v>79</v>
      </c>
      <c r="AV138" s="15" t="s">
        <v>306</v>
      </c>
      <c r="AW138" s="15" t="s">
        <v>32</v>
      </c>
      <c r="AX138" s="15" t="s">
        <v>77</v>
      </c>
      <c r="AY138" s="244" t="s">
        <v>299</v>
      </c>
    </row>
    <row r="139" spans="1:65" s="2" customFormat="1" ht="16.5" customHeight="1">
      <c r="A139" s="36"/>
      <c r="B139" s="37"/>
      <c r="C139" s="196" t="s">
        <v>306</v>
      </c>
      <c r="D139" s="196" t="s">
        <v>301</v>
      </c>
      <c r="E139" s="197" t="s">
        <v>328</v>
      </c>
      <c r="F139" s="198" t="s">
        <v>329</v>
      </c>
      <c r="G139" s="199" t="s">
        <v>316</v>
      </c>
      <c r="H139" s="200">
        <v>21.55</v>
      </c>
      <c r="I139" s="201"/>
      <c r="J139" s="202">
        <f>ROUND(I139*H139,2)</f>
        <v>0</v>
      </c>
      <c r="K139" s="198" t="s">
        <v>305</v>
      </c>
      <c r="L139" s="41"/>
      <c r="M139" s="203" t="s">
        <v>19</v>
      </c>
      <c r="N139" s="204" t="s">
        <v>41</v>
      </c>
      <c r="O139" s="66"/>
      <c r="P139" s="205">
        <f>O139*H139</f>
        <v>0</v>
      </c>
      <c r="Q139" s="205">
        <v>0</v>
      </c>
      <c r="R139" s="205">
        <f>Q139*H139</f>
        <v>0</v>
      </c>
      <c r="S139" s="205">
        <v>0</v>
      </c>
      <c r="T139" s="206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7" t="s">
        <v>306</v>
      </c>
      <c r="AT139" s="207" t="s">
        <v>301</v>
      </c>
      <c r="AU139" s="207" t="s">
        <v>79</v>
      </c>
      <c r="AY139" s="19" t="s">
        <v>299</v>
      </c>
      <c r="BE139" s="208">
        <f>IF(N139="základní",J139,0)</f>
        <v>0</v>
      </c>
      <c r="BF139" s="208">
        <f>IF(N139="snížená",J139,0)</f>
        <v>0</v>
      </c>
      <c r="BG139" s="208">
        <f>IF(N139="zákl. přenesená",J139,0)</f>
        <v>0</v>
      </c>
      <c r="BH139" s="208">
        <f>IF(N139="sníž. přenesená",J139,0)</f>
        <v>0</v>
      </c>
      <c r="BI139" s="208">
        <f>IF(N139="nulová",J139,0)</f>
        <v>0</v>
      </c>
      <c r="BJ139" s="19" t="s">
        <v>77</v>
      </c>
      <c r="BK139" s="208">
        <f>ROUND(I139*H139,2)</f>
        <v>0</v>
      </c>
      <c r="BL139" s="19" t="s">
        <v>306</v>
      </c>
      <c r="BM139" s="207" t="s">
        <v>330</v>
      </c>
    </row>
    <row r="140" spans="1:47" s="2" customFormat="1" ht="11.25">
      <c r="A140" s="36"/>
      <c r="B140" s="37"/>
      <c r="C140" s="38"/>
      <c r="D140" s="209" t="s">
        <v>308</v>
      </c>
      <c r="E140" s="38"/>
      <c r="F140" s="210" t="s">
        <v>331</v>
      </c>
      <c r="G140" s="38"/>
      <c r="H140" s="38"/>
      <c r="I140" s="119"/>
      <c r="J140" s="38"/>
      <c r="K140" s="38"/>
      <c r="L140" s="41"/>
      <c r="M140" s="211"/>
      <c r="N140" s="212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308</v>
      </c>
      <c r="AU140" s="19" t="s">
        <v>79</v>
      </c>
    </row>
    <row r="141" spans="2:51" s="13" customFormat="1" ht="11.25">
      <c r="B141" s="213"/>
      <c r="C141" s="214"/>
      <c r="D141" s="209" t="s">
        <v>310</v>
      </c>
      <c r="E141" s="215" t="s">
        <v>19</v>
      </c>
      <c r="F141" s="216" t="s">
        <v>332</v>
      </c>
      <c r="G141" s="214"/>
      <c r="H141" s="215" t="s">
        <v>19</v>
      </c>
      <c r="I141" s="217"/>
      <c r="J141" s="214"/>
      <c r="K141" s="214"/>
      <c r="L141" s="218"/>
      <c r="M141" s="219"/>
      <c r="N141" s="220"/>
      <c r="O141" s="220"/>
      <c r="P141" s="220"/>
      <c r="Q141" s="220"/>
      <c r="R141" s="220"/>
      <c r="S141" s="220"/>
      <c r="T141" s="221"/>
      <c r="AT141" s="222" t="s">
        <v>310</v>
      </c>
      <c r="AU141" s="222" t="s">
        <v>79</v>
      </c>
      <c r="AV141" s="13" t="s">
        <v>77</v>
      </c>
      <c r="AW141" s="13" t="s">
        <v>32</v>
      </c>
      <c r="AX141" s="13" t="s">
        <v>70</v>
      </c>
      <c r="AY141" s="222" t="s">
        <v>299</v>
      </c>
    </row>
    <row r="142" spans="2:51" s="14" customFormat="1" ht="11.25">
      <c r="B142" s="223"/>
      <c r="C142" s="224"/>
      <c r="D142" s="209" t="s">
        <v>310</v>
      </c>
      <c r="E142" s="225" t="s">
        <v>19</v>
      </c>
      <c r="F142" s="226" t="s">
        <v>333</v>
      </c>
      <c r="G142" s="224"/>
      <c r="H142" s="227">
        <v>2.989</v>
      </c>
      <c r="I142" s="228"/>
      <c r="J142" s="224"/>
      <c r="K142" s="224"/>
      <c r="L142" s="229"/>
      <c r="M142" s="230"/>
      <c r="N142" s="231"/>
      <c r="O142" s="231"/>
      <c r="P142" s="231"/>
      <c r="Q142" s="231"/>
      <c r="R142" s="231"/>
      <c r="S142" s="231"/>
      <c r="T142" s="232"/>
      <c r="AT142" s="233" t="s">
        <v>310</v>
      </c>
      <c r="AU142" s="233" t="s">
        <v>79</v>
      </c>
      <c r="AV142" s="14" t="s">
        <v>79</v>
      </c>
      <c r="AW142" s="14" t="s">
        <v>32</v>
      </c>
      <c r="AX142" s="14" t="s">
        <v>70</v>
      </c>
      <c r="AY142" s="233" t="s">
        <v>299</v>
      </c>
    </row>
    <row r="143" spans="2:51" s="14" customFormat="1" ht="11.25">
      <c r="B143" s="223"/>
      <c r="C143" s="224"/>
      <c r="D143" s="209" t="s">
        <v>310</v>
      </c>
      <c r="E143" s="225" t="s">
        <v>19</v>
      </c>
      <c r="F143" s="226" t="s">
        <v>334</v>
      </c>
      <c r="G143" s="224"/>
      <c r="H143" s="227">
        <v>1.331</v>
      </c>
      <c r="I143" s="228"/>
      <c r="J143" s="224"/>
      <c r="K143" s="224"/>
      <c r="L143" s="229"/>
      <c r="M143" s="230"/>
      <c r="N143" s="231"/>
      <c r="O143" s="231"/>
      <c r="P143" s="231"/>
      <c r="Q143" s="231"/>
      <c r="R143" s="231"/>
      <c r="S143" s="231"/>
      <c r="T143" s="232"/>
      <c r="AT143" s="233" t="s">
        <v>310</v>
      </c>
      <c r="AU143" s="233" t="s">
        <v>79</v>
      </c>
      <c r="AV143" s="14" t="s">
        <v>79</v>
      </c>
      <c r="AW143" s="14" t="s">
        <v>32</v>
      </c>
      <c r="AX143" s="14" t="s">
        <v>70</v>
      </c>
      <c r="AY143" s="233" t="s">
        <v>299</v>
      </c>
    </row>
    <row r="144" spans="2:51" s="14" customFormat="1" ht="11.25">
      <c r="B144" s="223"/>
      <c r="C144" s="224"/>
      <c r="D144" s="209" t="s">
        <v>310</v>
      </c>
      <c r="E144" s="225" t="s">
        <v>19</v>
      </c>
      <c r="F144" s="226" t="s">
        <v>335</v>
      </c>
      <c r="G144" s="224"/>
      <c r="H144" s="227">
        <v>0.791</v>
      </c>
      <c r="I144" s="228"/>
      <c r="J144" s="224"/>
      <c r="K144" s="224"/>
      <c r="L144" s="229"/>
      <c r="M144" s="230"/>
      <c r="N144" s="231"/>
      <c r="O144" s="231"/>
      <c r="P144" s="231"/>
      <c r="Q144" s="231"/>
      <c r="R144" s="231"/>
      <c r="S144" s="231"/>
      <c r="T144" s="232"/>
      <c r="AT144" s="233" t="s">
        <v>310</v>
      </c>
      <c r="AU144" s="233" t="s">
        <v>79</v>
      </c>
      <c r="AV144" s="14" t="s">
        <v>79</v>
      </c>
      <c r="AW144" s="14" t="s">
        <v>32</v>
      </c>
      <c r="AX144" s="14" t="s">
        <v>70</v>
      </c>
      <c r="AY144" s="233" t="s">
        <v>299</v>
      </c>
    </row>
    <row r="145" spans="2:51" s="14" customFormat="1" ht="11.25">
      <c r="B145" s="223"/>
      <c r="C145" s="224"/>
      <c r="D145" s="209" t="s">
        <v>310</v>
      </c>
      <c r="E145" s="225" t="s">
        <v>19</v>
      </c>
      <c r="F145" s="226" t="s">
        <v>336</v>
      </c>
      <c r="G145" s="224"/>
      <c r="H145" s="227">
        <v>3.14</v>
      </c>
      <c r="I145" s="228"/>
      <c r="J145" s="224"/>
      <c r="K145" s="224"/>
      <c r="L145" s="229"/>
      <c r="M145" s="230"/>
      <c r="N145" s="231"/>
      <c r="O145" s="231"/>
      <c r="P145" s="231"/>
      <c r="Q145" s="231"/>
      <c r="R145" s="231"/>
      <c r="S145" s="231"/>
      <c r="T145" s="232"/>
      <c r="AT145" s="233" t="s">
        <v>310</v>
      </c>
      <c r="AU145" s="233" t="s">
        <v>79</v>
      </c>
      <c r="AV145" s="14" t="s">
        <v>79</v>
      </c>
      <c r="AW145" s="14" t="s">
        <v>32</v>
      </c>
      <c r="AX145" s="14" t="s">
        <v>70</v>
      </c>
      <c r="AY145" s="233" t="s">
        <v>299</v>
      </c>
    </row>
    <row r="146" spans="2:51" s="14" customFormat="1" ht="11.25">
      <c r="B146" s="223"/>
      <c r="C146" s="224"/>
      <c r="D146" s="209" t="s">
        <v>310</v>
      </c>
      <c r="E146" s="225" t="s">
        <v>19</v>
      </c>
      <c r="F146" s="226" t="s">
        <v>337</v>
      </c>
      <c r="G146" s="224"/>
      <c r="H146" s="227">
        <v>1.732</v>
      </c>
      <c r="I146" s="228"/>
      <c r="J146" s="224"/>
      <c r="K146" s="224"/>
      <c r="L146" s="229"/>
      <c r="M146" s="230"/>
      <c r="N146" s="231"/>
      <c r="O146" s="231"/>
      <c r="P146" s="231"/>
      <c r="Q146" s="231"/>
      <c r="R146" s="231"/>
      <c r="S146" s="231"/>
      <c r="T146" s="232"/>
      <c r="AT146" s="233" t="s">
        <v>310</v>
      </c>
      <c r="AU146" s="233" t="s">
        <v>79</v>
      </c>
      <c r="AV146" s="14" t="s">
        <v>79</v>
      </c>
      <c r="AW146" s="14" t="s">
        <v>32</v>
      </c>
      <c r="AX146" s="14" t="s">
        <v>70</v>
      </c>
      <c r="AY146" s="233" t="s">
        <v>299</v>
      </c>
    </row>
    <row r="147" spans="2:51" s="14" customFormat="1" ht="11.25">
      <c r="B147" s="223"/>
      <c r="C147" s="224"/>
      <c r="D147" s="209" t="s">
        <v>310</v>
      </c>
      <c r="E147" s="225" t="s">
        <v>19</v>
      </c>
      <c r="F147" s="226" t="s">
        <v>338</v>
      </c>
      <c r="G147" s="224"/>
      <c r="H147" s="227">
        <v>3.531</v>
      </c>
      <c r="I147" s="228"/>
      <c r="J147" s="224"/>
      <c r="K147" s="224"/>
      <c r="L147" s="229"/>
      <c r="M147" s="230"/>
      <c r="N147" s="231"/>
      <c r="O147" s="231"/>
      <c r="P147" s="231"/>
      <c r="Q147" s="231"/>
      <c r="R147" s="231"/>
      <c r="S147" s="231"/>
      <c r="T147" s="232"/>
      <c r="AT147" s="233" t="s">
        <v>310</v>
      </c>
      <c r="AU147" s="233" t="s">
        <v>79</v>
      </c>
      <c r="AV147" s="14" t="s">
        <v>79</v>
      </c>
      <c r="AW147" s="14" t="s">
        <v>32</v>
      </c>
      <c r="AX147" s="14" t="s">
        <v>70</v>
      </c>
      <c r="AY147" s="233" t="s">
        <v>299</v>
      </c>
    </row>
    <row r="148" spans="2:51" s="14" customFormat="1" ht="11.25">
      <c r="B148" s="223"/>
      <c r="C148" s="224"/>
      <c r="D148" s="209" t="s">
        <v>310</v>
      </c>
      <c r="E148" s="225" t="s">
        <v>19</v>
      </c>
      <c r="F148" s="226" t="s">
        <v>339</v>
      </c>
      <c r="G148" s="224"/>
      <c r="H148" s="227">
        <v>3.05</v>
      </c>
      <c r="I148" s="228"/>
      <c r="J148" s="224"/>
      <c r="K148" s="224"/>
      <c r="L148" s="229"/>
      <c r="M148" s="230"/>
      <c r="N148" s="231"/>
      <c r="O148" s="231"/>
      <c r="P148" s="231"/>
      <c r="Q148" s="231"/>
      <c r="R148" s="231"/>
      <c r="S148" s="231"/>
      <c r="T148" s="232"/>
      <c r="AT148" s="233" t="s">
        <v>310</v>
      </c>
      <c r="AU148" s="233" t="s">
        <v>79</v>
      </c>
      <c r="AV148" s="14" t="s">
        <v>79</v>
      </c>
      <c r="AW148" s="14" t="s">
        <v>32</v>
      </c>
      <c r="AX148" s="14" t="s">
        <v>70</v>
      </c>
      <c r="AY148" s="233" t="s">
        <v>299</v>
      </c>
    </row>
    <row r="149" spans="2:51" s="14" customFormat="1" ht="11.25">
      <c r="B149" s="223"/>
      <c r="C149" s="224"/>
      <c r="D149" s="209" t="s">
        <v>310</v>
      </c>
      <c r="E149" s="225" t="s">
        <v>19</v>
      </c>
      <c r="F149" s="226" t="s">
        <v>340</v>
      </c>
      <c r="G149" s="224"/>
      <c r="H149" s="227">
        <v>4.986</v>
      </c>
      <c r="I149" s="228"/>
      <c r="J149" s="224"/>
      <c r="K149" s="224"/>
      <c r="L149" s="229"/>
      <c r="M149" s="230"/>
      <c r="N149" s="231"/>
      <c r="O149" s="231"/>
      <c r="P149" s="231"/>
      <c r="Q149" s="231"/>
      <c r="R149" s="231"/>
      <c r="S149" s="231"/>
      <c r="T149" s="232"/>
      <c r="AT149" s="233" t="s">
        <v>310</v>
      </c>
      <c r="AU149" s="233" t="s">
        <v>79</v>
      </c>
      <c r="AV149" s="14" t="s">
        <v>79</v>
      </c>
      <c r="AW149" s="14" t="s">
        <v>32</v>
      </c>
      <c r="AX149" s="14" t="s">
        <v>70</v>
      </c>
      <c r="AY149" s="233" t="s">
        <v>299</v>
      </c>
    </row>
    <row r="150" spans="2:51" s="15" customFormat="1" ht="11.25">
      <c r="B150" s="234"/>
      <c r="C150" s="235"/>
      <c r="D150" s="209" t="s">
        <v>310</v>
      </c>
      <c r="E150" s="236" t="s">
        <v>159</v>
      </c>
      <c r="F150" s="237" t="s">
        <v>313</v>
      </c>
      <c r="G150" s="235"/>
      <c r="H150" s="238">
        <v>21.55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AT150" s="244" t="s">
        <v>310</v>
      </c>
      <c r="AU150" s="244" t="s">
        <v>79</v>
      </c>
      <c r="AV150" s="15" t="s">
        <v>306</v>
      </c>
      <c r="AW150" s="15" t="s">
        <v>32</v>
      </c>
      <c r="AX150" s="15" t="s">
        <v>77</v>
      </c>
      <c r="AY150" s="244" t="s">
        <v>299</v>
      </c>
    </row>
    <row r="151" spans="1:65" s="2" customFormat="1" ht="16.5" customHeight="1">
      <c r="A151" s="36"/>
      <c r="B151" s="37"/>
      <c r="C151" s="196" t="s">
        <v>341</v>
      </c>
      <c r="D151" s="196" t="s">
        <v>301</v>
      </c>
      <c r="E151" s="197" t="s">
        <v>342</v>
      </c>
      <c r="F151" s="198" t="s">
        <v>343</v>
      </c>
      <c r="G151" s="199" t="s">
        <v>316</v>
      </c>
      <c r="H151" s="200">
        <v>30</v>
      </c>
      <c r="I151" s="201"/>
      <c r="J151" s="202">
        <f>ROUND(I151*H151,2)</f>
        <v>0</v>
      </c>
      <c r="K151" s="198" t="s">
        <v>305</v>
      </c>
      <c r="L151" s="41"/>
      <c r="M151" s="203" t="s">
        <v>19</v>
      </c>
      <c r="N151" s="204" t="s">
        <v>41</v>
      </c>
      <c r="O151" s="66"/>
      <c r="P151" s="205">
        <f>O151*H151</f>
        <v>0</v>
      </c>
      <c r="Q151" s="205">
        <v>0</v>
      </c>
      <c r="R151" s="205">
        <f>Q151*H151</f>
        <v>0</v>
      </c>
      <c r="S151" s="205">
        <v>0</v>
      </c>
      <c r="T151" s="206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7" t="s">
        <v>306</v>
      </c>
      <c r="AT151" s="207" t="s">
        <v>301</v>
      </c>
      <c r="AU151" s="207" t="s">
        <v>79</v>
      </c>
      <c r="AY151" s="19" t="s">
        <v>299</v>
      </c>
      <c r="BE151" s="208">
        <f>IF(N151="základní",J151,0)</f>
        <v>0</v>
      </c>
      <c r="BF151" s="208">
        <f>IF(N151="snížená",J151,0)</f>
        <v>0</v>
      </c>
      <c r="BG151" s="208">
        <f>IF(N151="zákl. přenesená",J151,0)</f>
        <v>0</v>
      </c>
      <c r="BH151" s="208">
        <f>IF(N151="sníž. přenesená",J151,0)</f>
        <v>0</v>
      </c>
      <c r="BI151" s="208">
        <f>IF(N151="nulová",J151,0)</f>
        <v>0</v>
      </c>
      <c r="BJ151" s="19" t="s">
        <v>77</v>
      </c>
      <c r="BK151" s="208">
        <f>ROUND(I151*H151,2)</f>
        <v>0</v>
      </c>
      <c r="BL151" s="19" t="s">
        <v>306</v>
      </c>
      <c r="BM151" s="207" t="s">
        <v>344</v>
      </c>
    </row>
    <row r="152" spans="1:47" s="2" customFormat="1" ht="19.5">
      <c r="A152" s="36"/>
      <c r="B152" s="37"/>
      <c r="C152" s="38"/>
      <c r="D152" s="209" t="s">
        <v>308</v>
      </c>
      <c r="E152" s="38"/>
      <c r="F152" s="210" t="s">
        <v>345</v>
      </c>
      <c r="G152" s="38"/>
      <c r="H152" s="38"/>
      <c r="I152" s="119"/>
      <c r="J152" s="38"/>
      <c r="K152" s="38"/>
      <c r="L152" s="41"/>
      <c r="M152" s="211"/>
      <c r="N152" s="212"/>
      <c r="O152" s="66"/>
      <c r="P152" s="66"/>
      <c r="Q152" s="66"/>
      <c r="R152" s="66"/>
      <c r="S152" s="66"/>
      <c r="T152" s="67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9" t="s">
        <v>308</v>
      </c>
      <c r="AU152" s="19" t="s">
        <v>79</v>
      </c>
    </row>
    <row r="153" spans="2:51" s="14" customFormat="1" ht="11.25">
      <c r="B153" s="223"/>
      <c r="C153" s="224"/>
      <c r="D153" s="209" t="s">
        <v>310</v>
      </c>
      <c r="E153" s="225" t="s">
        <v>19</v>
      </c>
      <c r="F153" s="226" t="s">
        <v>346</v>
      </c>
      <c r="G153" s="224"/>
      <c r="H153" s="227">
        <v>15</v>
      </c>
      <c r="I153" s="228"/>
      <c r="J153" s="224"/>
      <c r="K153" s="224"/>
      <c r="L153" s="229"/>
      <c r="M153" s="230"/>
      <c r="N153" s="231"/>
      <c r="O153" s="231"/>
      <c r="P153" s="231"/>
      <c r="Q153" s="231"/>
      <c r="R153" s="231"/>
      <c r="S153" s="231"/>
      <c r="T153" s="232"/>
      <c r="AT153" s="233" t="s">
        <v>310</v>
      </c>
      <c r="AU153" s="233" t="s">
        <v>79</v>
      </c>
      <c r="AV153" s="14" t="s">
        <v>79</v>
      </c>
      <c r="AW153" s="14" t="s">
        <v>32</v>
      </c>
      <c r="AX153" s="14" t="s">
        <v>70</v>
      </c>
      <c r="AY153" s="233" t="s">
        <v>299</v>
      </c>
    </row>
    <row r="154" spans="2:51" s="14" customFormat="1" ht="11.25">
      <c r="B154" s="223"/>
      <c r="C154" s="224"/>
      <c r="D154" s="209" t="s">
        <v>310</v>
      </c>
      <c r="E154" s="225" t="s">
        <v>347</v>
      </c>
      <c r="F154" s="226" t="s">
        <v>348</v>
      </c>
      <c r="G154" s="224"/>
      <c r="H154" s="227">
        <v>15</v>
      </c>
      <c r="I154" s="228"/>
      <c r="J154" s="224"/>
      <c r="K154" s="224"/>
      <c r="L154" s="229"/>
      <c r="M154" s="230"/>
      <c r="N154" s="231"/>
      <c r="O154" s="231"/>
      <c r="P154" s="231"/>
      <c r="Q154" s="231"/>
      <c r="R154" s="231"/>
      <c r="S154" s="231"/>
      <c r="T154" s="232"/>
      <c r="AT154" s="233" t="s">
        <v>310</v>
      </c>
      <c r="AU154" s="233" t="s">
        <v>79</v>
      </c>
      <c r="AV154" s="14" t="s">
        <v>79</v>
      </c>
      <c r="AW154" s="14" t="s">
        <v>32</v>
      </c>
      <c r="AX154" s="14" t="s">
        <v>70</v>
      </c>
      <c r="AY154" s="233" t="s">
        <v>299</v>
      </c>
    </row>
    <row r="155" spans="2:51" s="15" customFormat="1" ht="11.25">
      <c r="B155" s="234"/>
      <c r="C155" s="235"/>
      <c r="D155" s="209" t="s">
        <v>310</v>
      </c>
      <c r="E155" s="236" t="s">
        <v>19</v>
      </c>
      <c r="F155" s="237" t="s">
        <v>313</v>
      </c>
      <c r="G155" s="235"/>
      <c r="H155" s="238">
        <v>30</v>
      </c>
      <c r="I155" s="239"/>
      <c r="J155" s="235"/>
      <c r="K155" s="235"/>
      <c r="L155" s="240"/>
      <c r="M155" s="241"/>
      <c r="N155" s="242"/>
      <c r="O155" s="242"/>
      <c r="P155" s="242"/>
      <c r="Q155" s="242"/>
      <c r="R155" s="242"/>
      <c r="S155" s="242"/>
      <c r="T155" s="243"/>
      <c r="AT155" s="244" t="s">
        <v>310</v>
      </c>
      <c r="AU155" s="244" t="s">
        <v>79</v>
      </c>
      <c r="AV155" s="15" t="s">
        <v>306</v>
      </c>
      <c r="AW155" s="15" t="s">
        <v>32</v>
      </c>
      <c r="AX155" s="15" t="s">
        <v>77</v>
      </c>
      <c r="AY155" s="244" t="s">
        <v>299</v>
      </c>
    </row>
    <row r="156" spans="1:65" s="2" customFormat="1" ht="16.5" customHeight="1">
      <c r="A156" s="36"/>
      <c r="B156" s="37"/>
      <c r="C156" s="196" t="s">
        <v>349</v>
      </c>
      <c r="D156" s="196" t="s">
        <v>301</v>
      </c>
      <c r="E156" s="197" t="s">
        <v>350</v>
      </c>
      <c r="F156" s="198" t="s">
        <v>351</v>
      </c>
      <c r="G156" s="199" t="s">
        <v>316</v>
      </c>
      <c r="H156" s="200">
        <v>80.56</v>
      </c>
      <c r="I156" s="201"/>
      <c r="J156" s="202">
        <f>ROUND(I156*H156,2)</f>
        <v>0</v>
      </c>
      <c r="K156" s="198" t="s">
        <v>305</v>
      </c>
      <c r="L156" s="41"/>
      <c r="M156" s="203" t="s">
        <v>19</v>
      </c>
      <c r="N156" s="204" t="s">
        <v>41</v>
      </c>
      <c r="O156" s="66"/>
      <c r="P156" s="205">
        <f>O156*H156</f>
        <v>0</v>
      </c>
      <c r="Q156" s="205">
        <v>0</v>
      </c>
      <c r="R156" s="205">
        <f>Q156*H156</f>
        <v>0</v>
      </c>
      <c r="S156" s="205">
        <v>0</v>
      </c>
      <c r="T156" s="206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7" t="s">
        <v>306</v>
      </c>
      <c r="AT156" s="207" t="s">
        <v>301</v>
      </c>
      <c r="AU156" s="207" t="s">
        <v>79</v>
      </c>
      <c r="AY156" s="19" t="s">
        <v>299</v>
      </c>
      <c r="BE156" s="208">
        <f>IF(N156="základní",J156,0)</f>
        <v>0</v>
      </c>
      <c r="BF156" s="208">
        <f>IF(N156="snížená",J156,0)</f>
        <v>0</v>
      </c>
      <c r="BG156" s="208">
        <f>IF(N156="zákl. přenesená",J156,0)</f>
        <v>0</v>
      </c>
      <c r="BH156" s="208">
        <f>IF(N156="sníž. přenesená",J156,0)</f>
        <v>0</v>
      </c>
      <c r="BI156" s="208">
        <f>IF(N156="nulová",J156,0)</f>
        <v>0</v>
      </c>
      <c r="BJ156" s="19" t="s">
        <v>77</v>
      </c>
      <c r="BK156" s="208">
        <f>ROUND(I156*H156,2)</f>
        <v>0</v>
      </c>
      <c r="BL156" s="19" t="s">
        <v>306</v>
      </c>
      <c r="BM156" s="207" t="s">
        <v>352</v>
      </c>
    </row>
    <row r="157" spans="1:47" s="2" customFormat="1" ht="19.5">
      <c r="A157" s="36"/>
      <c r="B157" s="37"/>
      <c r="C157" s="38"/>
      <c r="D157" s="209" t="s">
        <v>308</v>
      </c>
      <c r="E157" s="38"/>
      <c r="F157" s="210" t="s">
        <v>353</v>
      </c>
      <c r="G157" s="38"/>
      <c r="H157" s="38"/>
      <c r="I157" s="119"/>
      <c r="J157" s="38"/>
      <c r="K157" s="38"/>
      <c r="L157" s="41"/>
      <c r="M157" s="211"/>
      <c r="N157" s="212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308</v>
      </c>
      <c r="AU157" s="19" t="s">
        <v>79</v>
      </c>
    </row>
    <row r="158" spans="2:51" s="14" customFormat="1" ht="11.25">
      <c r="B158" s="223"/>
      <c r="C158" s="224"/>
      <c r="D158" s="209" t="s">
        <v>310</v>
      </c>
      <c r="E158" s="225" t="s">
        <v>156</v>
      </c>
      <c r="F158" s="226" t="s">
        <v>354</v>
      </c>
      <c r="G158" s="224"/>
      <c r="H158" s="227">
        <v>80.56</v>
      </c>
      <c r="I158" s="228"/>
      <c r="J158" s="224"/>
      <c r="K158" s="224"/>
      <c r="L158" s="229"/>
      <c r="M158" s="230"/>
      <c r="N158" s="231"/>
      <c r="O158" s="231"/>
      <c r="P158" s="231"/>
      <c r="Q158" s="231"/>
      <c r="R158" s="231"/>
      <c r="S158" s="231"/>
      <c r="T158" s="232"/>
      <c r="AT158" s="233" t="s">
        <v>310</v>
      </c>
      <c r="AU158" s="233" t="s">
        <v>79</v>
      </c>
      <c r="AV158" s="14" t="s">
        <v>79</v>
      </c>
      <c r="AW158" s="14" t="s">
        <v>32</v>
      </c>
      <c r="AX158" s="14" t="s">
        <v>77</v>
      </c>
      <c r="AY158" s="233" t="s">
        <v>299</v>
      </c>
    </row>
    <row r="159" spans="1:65" s="2" customFormat="1" ht="21.75" customHeight="1">
      <c r="A159" s="36"/>
      <c r="B159" s="37"/>
      <c r="C159" s="196" t="s">
        <v>355</v>
      </c>
      <c r="D159" s="196" t="s">
        <v>301</v>
      </c>
      <c r="E159" s="197" t="s">
        <v>356</v>
      </c>
      <c r="F159" s="198" t="s">
        <v>357</v>
      </c>
      <c r="G159" s="199" t="s">
        <v>316</v>
      </c>
      <c r="H159" s="200">
        <v>80.56</v>
      </c>
      <c r="I159" s="201"/>
      <c r="J159" s="202">
        <f>ROUND(I159*H159,2)</f>
        <v>0</v>
      </c>
      <c r="K159" s="198" t="s">
        <v>305</v>
      </c>
      <c r="L159" s="41"/>
      <c r="M159" s="203" t="s">
        <v>19</v>
      </c>
      <c r="N159" s="204" t="s">
        <v>41</v>
      </c>
      <c r="O159" s="66"/>
      <c r="P159" s="205">
        <f>O159*H159</f>
        <v>0</v>
      </c>
      <c r="Q159" s="205">
        <v>0</v>
      </c>
      <c r="R159" s="205">
        <f>Q159*H159</f>
        <v>0</v>
      </c>
      <c r="S159" s="205">
        <v>0</v>
      </c>
      <c r="T159" s="206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07" t="s">
        <v>306</v>
      </c>
      <c r="AT159" s="207" t="s">
        <v>301</v>
      </c>
      <c r="AU159" s="207" t="s">
        <v>79</v>
      </c>
      <c r="AY159" s="19" t="s">
        <v>299</v>
      </c>
      <c r="BE159" s="208">
        <f>IF(N159="základní",J159,0)</f>
        <v>0</v>
      </c>
      <c r="BF159" s="208">
        <f>IF(N159="snížená",J159,0)</f>
        <v>0</v>
      </c>
      <c r="BG159" s="208">
        <f>IF(N159="zákl. přenesená",J159,0)</f>
        <v>0</v>
      </c>
      <c r="BH159" s="208">
        <f>IF(N159="sníž. přenesená",J159,0)</f>
        <v>0</v>
      </c>
      <c r="BI159" s="208">
        <f>IF(N159="nulová",J159,0)</f>
        <v>0</v>
      </c>
      <c r="BJ159" s="19" t="s">
        <v>77</v>
      </c>
      <c r="BK159" s="208">
        <f>ROUND(I159*H159,2)</f>
        <v>0</v>
      </c>
      <c r="BL159" s="19" t="s">
        <v>306</v>
      </c>
      <c r="BM159" s="207" t="s">
        <v>358</v>
      </c>
    </row>
    <row r="160" spans="1:47" s="2" customFormat="1" ht="19.5">
      <c r="A160" s="36"/>
      <c r="B160" s="37"/>
      <c r="C160" s="38"/>
      <c r="D160" s="209" t="s">
        <v>308</v>
      </c>
      <c r="E160" s="38"/>
      <c r="F160" s="210" t="s">
        <v>359</v>
      </c>
      <c r="G160" s="38"/>
      <c r="H160" s="38"/>
      <c r="I160" s="119"/>
      <c r="J160" s="38"/>
      <c r="K160" s="38"/>
      <c r="L160" s="41"/>
      <c r="M160" s="211"/>
      <c r="N160" s="212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308</v>
      </c>
      <c r="AU160" s="19" t="s">
        <v>79</v>
      </c>
    </row>
    <row r="161" spans="2:51" s="14" customFormat="1" ht="11.25">
      <c r="B161" s="223"/>
      <c r="C161" s="224"/>
      <c r="D161" s="209" t="s">
        <v>310</v>
      </c>
      <c r="E161" s="225" t="s">
        <v>19</v>
      </c>
      <c r="F161" s="226" t="s">
        <v>156</v>
      </c>
      <c r="G161" s="224"/>
      <c r="H161" s="227">
        <v>80.56</v>
      </c>
      <c r="I161" s="228"/>
      <c r="J161" s="224"/>
      <c r="K161" s="224"/>
      <c r="L161" s="229"/>
      <c r="M161" s="230"/>
      <c r="N161" s="231"/>
      <c r="O161" s="231"/>
      <c r="P161" s="231"/>
      <c r="Q161" s="231"/>
      <c r="R161" s="231"/>
      <c r="S161" s="231"/>
      <c r="T161" s="232"/>
      <c r="AT161" s="233" t="s">
        <v>310</v>
      </c>
      <c r="AU161" s="233" t="s">
        <v>79</v>
      </c>
      <c r="AV161" s="14" t="s">
        <v>79</v>
      </c>
      <c r="AW161" s="14" t="s">
        <v>32</v>
      </c>
      <c r="AX161" s="14" t="s">
        <v>77</v>
      </c>
      <c r="AY161" s="233" t="s">
        <v>299</v>
      </c>
    </row>
    <row r="162" spans="1:65" s="2" customFormat="1" ht="16.5" customHeight="1">
      <c r="A162" s="36"/>
      <c r="B162" s="37"/>
      <c r="C162" s="196" t="s">
        <v>360</v>
      </c>
      <c r="D162" s="196" t="s">
        <v>301</v>
      </c>
      <c r="E162" s="197" t="s">
        <v>361</v>
      </c>
      <c r="F162" s="198" t="s">
        <v>362</v>
      </c>
      <c r="G162" s="199" t="s">
        <v>316</v>
      </c>
      <c r="H162" s="200">
        <v>15</v>
      </c>
      <c r="I162" s="201"/>
      <c r="J162" s="202">
        <f>ROUND(I162*H162,2)</f>
        <v>0</v>
      </c>
      <c r="K162" s="198" t="s">
        <v>305</v>
      </c>
      <c r="L162" s="41"/>
      <c r="M162" s="203" t="s">
        <v>19</v>
      </c>
      <c r="N162" s="204" t="s">
        <v>41</v>
      </c>
      <c r="O162" s="66"/>
      <c r="P162" s="205">
        <f>O162*H162</f>
        <v>0</v>
      </c>
      <c r="Q162" s="205">
        <v>0</v>
      </c>
      <c r="R162" s="205">
        <f>Q162*H162</f>
        <v>0</v>
      </c>
      <c r="S162" s="205">
        <v>0</v>
      </c>
      <c r="T162" s="206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07" t="s">
        <v>306</v>
      </c>
      <c r="AT162" s="207" t="s">
        <v>301</v>
      </c>
      <c r="AU162" s="207" t="s">
        <v>79</v>
      </c>
      <c r="AY162" s="19" t="s">
        <v>299</v>
      </c>
      <c r="BE162" s="208">
        <f>IF(N162="základní",J162,0)</f>
        <v>0</v>
      </c>
      <c r="BF162" s="208">
        <f>IF(N162="snížená",J162,0)</f>
        <v>0</v>
      </c>
      <c r="BG162" s="208">
        <f>IF(N162="zákl. přenesená",J162,0)</f>
        <v>0</v>
      </c>
      <c r="BH162" s="208">
        <f>IF(N162="sníž. přenesená",J162,0)</f>
        <v>0</v>
      </c>
      <c r="BI162" s="208">
        <f>IF(N162="nulová",J162,0)</f>
        <v>0</v>
      </c>
      <c r="BJ162" s="19" t="s">
        <v>77</v>
      </c>
      <c r="BK162" s="208">
        <f>ROUND(I162*H162,2)</f>
        <v>0</v>
      </c>
      <c r="BL162" s="19" t="s">
        <v>306</v>
      </c>
      <c r="BM162" s="207" t="s">
        <v>363</v>
      </c>
    </row>
    <row r="163" spans="1:47" s="2" customFormat="1" ht="19.5">
      <c r="A163" s="36"/>
      <c r="B163" s="37"/>
      <c r="C163" s="38"/>
      <c r="D163" s="209" t="s">
        <v>308</v>
      </c>
      <c r="E163" s="38"/>
      <c r="F163" s="210" t="s">
        <v>364</v>
      </c>
      <c r="G163" s="38"/>
      <c r="H163" s="38"/>
      <c r="I163" s="119"/>
      <c r="J163" s="38"/>
      <c r="K163" s="38"/>
      <c r="L163" s="41"/>
      <c r="M163" s="211"/>
      <c r="N163" s="212"/>
      <c r="O163" s="66"/>
      <c r="P163" s="66"/>
      <c r="Q163" s="66"/>
      <c r="R163" s="66"/>
      <c r="S163" s="66"/>
      <c r="T163" s="67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308</v>
      </c>
      <c r="AU163" s="19" t="s">
        <v>79</v>
      </c>
    </row>
    <row r="164" spans="2:51" s="14" customFormat="1" ht="11.25">
      <c r="B164" s="223"/>
      <c r="C164" s="224"/>
      <c r="D164" s="209" t="s">
        <v>310</v>
      </c>
      <c r="E164" s="225" t="s">
        <v>19</v>
      </c>
      <c r="F164" s="226" t="s">
        <v>154</v>
      </c>
      <c r="G164" s="224"/>
      <c r="H164" s="227">
        <v>15</v>
      </c>
      <c r="I164" s="228"/>
      <c r="J164" s="224"/>
      <c r="K164" s="224"/>
      <c r="L164" s="229"/>
      <c r="M164" s="230"/>
      <c r="N164" s="231"/>
      <c r="O164" s="231"/>
      <c r="P164" s="231"/>
      <c r="Q164" s="231"/>
      <c r="R164" s="231"/>
      <c r="S164" s="231"/>
      <c r="T164" s="232"/>
      <c r="AT164" s="233" t="s">
        <v>310</v>
      </c>
      <c r="AU164" s="233" t="s">
        <v>79</v>
      </c>
      <c r="AV164" s="14" t="s">
        <v>79</v>
      </c>
      <c r="AW164" s="14" t="s">
        <v>32</v>
      </c>
      <c r="AX164" s="14" t="s">
        <v>77</v>
      </c>
      <c r="AY164" s="233" t="s">
        <v>299</v>
      </c>
    </row>
    <row r="165" spans="1:65" s="2" customFormat="1" ht="16.5" customHeight="1">
      <c r="A165" s="36"/>
      <c r="B165" s="37"/>
      <c r="C165" s="196" t="s">
        <v>365</v>
      </c>
      <c r="D165" s="196" t="s">
        <v>301</v>
      </c>
      <c r="E165" s="197" t="s">
        <v>366</v>
      </c>
      <c r="F165" s="198" t="s">
        <v>367</v>
      </c>
      <c r="G165" s="199" t="s">
        <v>368</v>
      </c>
      <c r="H165" s="200">
        <v>145.008</v>
      </c>
      <c r="I165" s="201"/>
      <c r="J165" s="202">
        <f>ROUND(I165*H165,2)</f>
        <v>0</v>
      </c>
      <c r="K165" s="198" t="s">
        <v>305</v>
      </c>
      <c r="L165" s="41"/>
      <c r="M165" s="203" t="s">
        <v>19</v>
      </c>
      <c r="N165" s="204" t="s">
        <v>41</v>
      </c>
      <c r="O165" s="66"/>
      <c r="P165" s="205">
        <f>O165*H165</f>
        <v>0</v>
      </c>
      <c r="Q165" s="205">
        <v>0</v>
      </c>
      <c r="R165" s="205">
        <f>Q165*H165</f>
        <v>0</v>
      </c>
      <c r="S165" s="205">
        <v>0</v>
      </c>
      <c r="T165" s="206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07" t="s">
        <v>306</v>
      </c>
      <c r="AT165" s="207" t="s">
        <v>301</v>
      </c>
      <c r="AU165" s="207" t="s">
        <v>79</v>
      </c>
      <c r="AY165" s="19" t="s">
        <v>299</v>
      </c>
      <c r="BE165" s="208">
        <f>IF(N165="základní",J165,0)</f>
        <v>0</v>
      </c>
      <c r="BF165" s="208">
        <f>IF(N165="snížená",J165,0)</f>
        <v>0</v>
      </c>
      <c r="BG165" s="208">
        <f>IF(N165="zákl. přenesená",J165,0)</f>
        <v>0</v>
      </c>
      <c r="BH165" s="208">
        <f>IF(N165="sníž. přenesená",J165,0)</f>
        <v>0</v>
      </c>
      <c r="BI165" s="208">
        <f>IF(N165="nulová",J165,0)</f>
        <v>0</v>
      </c>
      <c r="BJ165" s="19" t="s">
        <v>77</v>
      </c>
      <c r="BK165" s="208">
        <f>ROUND(I165*H165,2)</f>
        <v>0</v>
      </c>
      <c r="BL165" s="19" t="s">
        <v>306</v>
      </c>
      <c r="BM165" s="207" t="s">
        <v>369</v>
      </c>
    </row>
    <row r="166" spans="1:47" s="2" customFormat="1" ht="11.25">
      <c r="A166" s="36"/>
      <c r="B166" s="37"/>
      <c r="C166" s="38"/>
      <c r="D166" s="209" t="s">
        <v>308</v>
      </c>
      <c r="E166" s="38"/>
      <c r="F166" s="210" t="s">
        <v>370</v>
      </c>
      <c r="G166" s="38"/>
      <c r="H166" s="38"/>
      <c r="I166" s="119"/>
      <c r="J166" s="38"/>
      <c r="K166" s="38"/>
      <c r="L166" s="41"/>
      <c r="M166" s="211"/>
      <c r="N166" s="212"/>
      <c r="O166" s="66"/>
      <c r="P166" s="66"/>
      <c r="Q166" s="66"/>
      <c r="R166" s="66"/>
      <c r="S166" s="66"/>
      <c r="T166" s="67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308</v>
      </c>
      <c r="AU166" s="19" t="s">
        <v>79</v>
      </c>
    </row>
    <row r="167" spans="2:51" s="14" customFormat="1" ht="11.25">
      <c r="B167" s="223"/>
      <c r="C167" s="224"/>
      <c r="D167" s="209" t="s">
        <v>310</v>
      </c>
      <c r="E167" s="225" t="s">
        <v>19</v>
      </c>
      <c r="F167" s="226" t="s">
        <v>371</v>
      </c>
      <c r="G167" s="224"/>
      <c r="H167" s="227">
        <v>145.008</v>
      </c>
      <c r="I167" s="228"/>
      <c r="J167" s="224"/>
      <c r="K167" s="224"/>
      <c r="L167" s="229"/>
      <c r="M167" s="230"/>
      <c r="N167" s="231"/>
      <c r="O167" s="231"/>
      <c r="P167" s="231"/>
      <c r="Q167" s="231"/>
      <c r="R167" s="231"/>
      <c r="S167" s="231"/>
      <c r="T167" s="232"/>
      <c r="AT167" s="233" t="s">
        <v>310</v>
      </c>
      <c r="AU167" s="233" t="s">
        <v>79</v>
      </c>
      <c r="AV167" s="14" t="s">
        <v>79</v>
      </c>
      <c r="AW167" s="14" t="s">
        <v>32</v>
      </c>
      <c r="AX167" s="14" t="s">
        <v>77</v>
      </c>
      <c r="AY167" s="233" t="s">
        <v>299</v>
      </c>
    </row>
    <row r="168" spans="1:65" s="2" customFormat="1" ht="16.5" customHeight="1">
      <c r="A168" s="36"/>
      <c r="B168" s="37"/>
      <c r="C168" s="196" t="s">
        <v>212</v>
      </c>
      <c r="D168" s="196" t="s">
        <v>301</v>
      </c>
      <c r="E168" s="197" t="s">
        <v>372</v>
      </c>
      <c r="F168" s="198" t="s">
        <v>373</v>
      </c>
      <c r="G168" s="199" t="s">
        <v>316</v>
      </c>
      <c r="H168" s="200">
        <v>15</v>
      </c>
      <c r="I168" s="201"/>
      <c r="J168" s="202">
        <f>ROUND(I168*H168,2)</f>
        <v>0</v>
      </c>
      <c r="K168" s="198" t="s">
        <v>305</v>
      </c>
      <c r="L168" s="41"/>
      <c r="M168" s="203" t="s">
        <v>19</v>
      </c>
      <c r="N168" s="204" t="s">
        <v>41</v>
      </c>
      <c r="O168" s="66"/>
      <c r="P168" s="205">
        <f>O168*H168</f>
        <v>0</v>
      </c>
      <c r="Q168" s="205">
        <v>0</v>
      </c>
      <c r="R168" s="205">
        <f>Q168*H168</f>
        <v>0</v>
      </c>
      <c r="S168" s="205">
        <v>0</v>
      </c>
      <c r="T168" s="206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7" t="s">
        <v>306</v>
      </c>
      <c r="AT168" s="207" t="s">
        <v>301</v>
      </c>
      <c r="AU168" s="207" t="s">
        <v>79</v>
      </c>
      <c r="AY168" s="19" t="s">
        <v>299</v>
      </c>
      <c r="BE168" s="208">
        <f>IF(N168="základní",J168,0)</f>
        <v>0</v>
      </c>
      <c r="BF168" s="208">
        <f>IF(N168="snížená",J168,0)</f>
        <v>0</v>
      </c>
      <c r="BG168" s="208">
        <f>IF(N168="zákl. přenesená",J168,0)</f>
        <v>0</v>
      </c>
      <c r="BH168" s="208">
        <f>IF(N168="sníž. přenesená",J168,0)</f>
        <v>0</v>
      </c>
      <c r="BI168" s="208">
        <f>IF(N168="nulová",J168,0)</f>
        <v>0</v>
      </c>
      <c r="BJ168" s="19" t="s">
        <v>77</v>
      </c>
      <c r="BK168" s="208">
        <f>ROUND(I168*H168,2)</f>
        <v>0</v>
      </c>
      <c r="BL168" s="19" t="s">
        <v>306</v>
      </c>
      <c r="BM168" s="207" t="s">
        <v>374</v>
      </c>
    </row>
    <row r="169" spans="1:47" s="2" customFormat="1" ht="19.5">
      <c r="A169" s="36"/>
      <c r="B169" s="37"/>
      <c r="C169" s="38"/>
      <c r="D169" s="209" t="s">
        <v>308</v>
      </c>
      <c r="E169" s="38"/>
      <c r="F169" s="210" t="s">
        <v>375</v>
      </c>
      <c r="G169" s="38"/>
      <c r="H169" s="38"/>
      <c r="I169" s="119"/>
      <c r="J169" s="38"/>
      <c r="K169" s="38"/>
      <c r="L169" s="41"/>
      <c r="M169" s="211"/>
      <c r="N169" s="212"/>
      <c r="O169" s="66"/>
      <c r="P169" s="66"/>
      <c r="Q169" s="66"/>
      <c r="R169" s="66"/>
      <c r="S169" s="66"/>
      <c r="T169" s="67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9" t="s">
        <v>308</v>
      </c>
      <c r="AU169" s="19" t="s">
        <v>79</v>
      </c>
    </row>
    <row r="170" spans="2:51" s="14" customFormat="1" ht="11.25">
      <c r="B170" s="223"/>
      <c r="C170" s="224"/>
      <c r="D170" s="209" t="s">
        <v>310</v>
      </c>
      <c r="E170" s="225" t="s">
        <v>154</v>
      </c>
      <c r="F170" s="226" t="s">
        <v>376</v>
      </c>
      <c r="G170" s="224"/>
      <c r="H170" s="227">
        <v>15</v>
      </c>
      <c r="I170" s="228"/>
      <c r="J170" s="224"/>
      <c r="K170" s="224"/>
      <c r="L170" s="229"/>
      <c r="M170" s="230"/>
      <c r="N170" s="231"/>
      <c r="O170" s="231"/>
      <c r="P170" s="231"/>
      <c r="Q170" s="231"/>
      <c r="R170" s="231"/>
      <c r="S170" s="231"/>
      <c r="T170" s="232"/>
      <c r="AT170" s="233" t="s">
        <v>310</v>
      </c>
      <c r="AU170" s="233" t="s">
        <v>79</v>
      </c>
      <c r="AV170" s="14" t="s">
        <v>79</v>
      </c>
      <c r="AW170" s="14" t="s">
        <v>32</v>
      </c>
      <c r="AX170" s="14" t="s">
        <v>77</v>
      </c>
      <c r="AY170" s="233" t="s">
        <v>299</v>
      </c>
    </row>
    <row r="171" spans="2:63" s="12" customFormat="1" ht="22.9" customHeight="1">
      <c r="B171" s="180"/>
      <c r="C171" s="181"/>
      <c r="D171" s="182" t="s">
        <v>69</v>
      </c>
      <c r="E171" s="194" t="s">
        <v>79</v>
      </c>
      <c r="F171" s="194" t="s">
        <v>377</v>
      </c>
      <c r="G171" s="181"/>
      <c r="H171" s="181"/>
      <c r="I171" s="184"/>
      <c r="J171" s="195">
        <f>BK171</f>
        <v>0</v>
      </c>
      <c r="K171" s="181"/>
      <c r="L171" s="186"/>
      <c r="M171" s="187"/>
      <c r="N171" s="188"/>
      <c r="O171" s="188"/>
      <c r="P171" s="189">
        <f>SUM(P172:P193)</f>
        <v>0</v>
      </c>
      <c r="Q171" s="188"/>
      <c r="R171" s="189">
        <f>SUM(R172:R193)</f>
        <v>84.58322795000001</v>
      </c>
      <c r="S171" s="188"/>
      <c r="T171" s="190">
        <f>SUM(T172:T193)</f>
        <v>0</v>
      </c>
      <c r="AR171" s="191" t="s">
        <v>77</v>
      </c>
      <c r="AT171" s="192" t="s">
        <v>69</v>
      </c>
      <c r="AU171" s="192" t="s">
        <v>77</v>
      </c>
      <c r="AY171" s="191" t="s">
        <v>299</v>
      </c>
      <c r="BK171" s="193">
        <f>SUM(BK172:BK193)</f>
        <v>0</v>
      </c>
    </row>
    <row r="172" spans="1:65" s="2" customFormat="1" ht="16.5" customHeight="1">
      <c r="A172" s="36"/>
      <c r="B172" s="37"/>
      <c r="C172" s="196" t="s">
        <v>378</v>
      </c>
      <c r="D172" s="196" t="s">
        <v>301</v>
      </c>
      <c r="E172" s="197" t="s">
        <v>379</v>
      </c>
      <c r="F172" s="198" t="s">
        <v>380</v>
      </c>
      <c r="G172" s="199" t="s">
        <v>316</v>
      </c>
      <c r="H172" s="200">
        <v>15.272</v>
      </c>
      <c r="I172" s="201"/>
      <c r="J172" s="202">
        <f>ROUND(I172*H172,2)</f>
        <v>0</v>
      </c>
      <c r="K172" s="198" t="s">
        <v>305</v>
      </c>
      <c r="L172" s="41"/>
      <c r="M172" s="203" t="s">
        <v>19</v>
      </c>
      <c r="N172" s="204" t="s">
        <v>41</v>
      </c>
      <c r="O172" s="66"/>
      <c r="P172" s="205">
        <f>O172*H172</f>
        <v>0</v>
      </c>
      <c r="Q172" s="205">
        <v>2.16</v>
      </c>
      <c r="R172" s="205">
        <f>Q172*H172</f>
        <v>32.98752</v>
      </c>
      <c r="S172" s="205">
        <v>0</v>
      </c>
      <c r="T172" s="206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07" t="s">
        <v>306</v>
      </c>
      <c r="AT172" s="207" t="s">
        <v>301</v>
      </c>
      <c r="AU172" s="207" t="s">
        <v>79</v>
      </c>
      <c r="AY172" s="19" t="s">
        <v>299</v>
      </c>
      <c r="BE172" s="208">
        <f>IF(N172="základní",J172,0)</f>
        <v>0</v>
      </c>
      <c r="BF172" s="208">
        <f>IF(N172="snížená",J172,0)</f>
        <v>0</v>
      </c>
      <c r="BG172" s="208">
        <f>IF(N172="zákl. přenesená",J172,0)</f>
        <v>0</v>
      </c>
      <c r="BH172" s="208">
        <f>IF(N172="sníž. přenesená",J172,0)</f>
        <v>0</v>
      </c>
      <c r="BI172" s="208">
        <f>IF(N172="nulová",J172,0)</f>
        <v>0</v>
      </c>
      <c r="BJ172" s="19" t="s">
        <v>77</v>
      </c>
      <c r="BK172" s="208">
        <f>ROUND(I172*H172,2)</f>
        <v>0</v>
      </c>
      <c r="BL172" s="19" t="s">
        <v>306</v>
      </c>
      <c r="BM172" s="207" t="s">
        <v>381</v>
      </c>
    </row>
    <row r="173" spans="1:47" s="2" customFormat="1" ht="11.25">
      <c r="A173" s="36"/>
      <c r="B173" s="37"/>
      <c r="C173" s="38"/>
      <c r="D173" s="209" t="s">
        <v>308</v>
      </c>
      <c r="E173" s="38"/>
      <c r="F173" s="210" t="s">
        <v>382</v>
      </c>
      <c r="G173" s="38"/>
      <c r="H173" s="38"/>
      <c r="I173" s="119"/>
      <c r="J173" s="38"/>
      <c r="K173" s="38"/>
      <c r="L173" s="41"/>
      <c r="M173" s="211"/>
      <c r="N173" s="212"/>
      <c r="O173" s="66"/>
      <c r="P173" s="66"/>
      <c r="Q173" s="66"/>
      <c r="R173" s="66"/>
      <c r="S173" s="66"/>
      <c r="T173" s="67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9" t="s">
        <v>308</v>
      </c>
      <c r="AU173" s="19" t="s">
        <v>79</v>
      </c>
    </row>
    <row r="174" spans="2:51" s="13" customFormat="1" ht="11.25">
      <c r="B174" s="213"/>
      <c r="C174" s="214"/>
      <c r="D174" s="209" t="s">
        <v>310</v>
      </c>
      <c r="E174" s="215" t="s">
        <v>19</v>
      </c>
      <c r="F174" s="216" t="s">
        <v>383</v>
      </c>
      <c r="G174" s="214"/>
      <c r="H174" s="215" t="s">
        <v>19</v>
      </c>
      <c r="I174" s="217"/>
      <c r="J174" s="214"/>
      <c r="K174" s="214"/>
      <c r="L174" s="218"/>
      <c r="M174" s="219"/>
      <c r="N174" s="220"/>
      <c r="O174" s="220"/>
      <c r="P174" s="220"/>
      <c r="Q174" s="220"/>
      <c r="R174" s="220"/>
      <c r="S174" s="220"/>
      <c r="T174" s="221"/>
      <c r="AT174" s="222" t="s">
        <v>310</v>
      </c>
      <c r="AU174" s="222" t="s">
        <v>79</v>
      </c>
      <c r="AV174" s="13" t="s">
        <v>77</v>
      </c>
      <c r="AW174" s="13" t="s">
        <v>32</v>
      </c>
      <c r="AX174" s="13" t="s">
        <v>70</v>
      </c>
      <c r="AY174" s="222" t="s">
        <v>299</v>
      </c>
    </row>
    <row r="175" spans="2:51" s="14" customFormat="1" ht="11.25">
      <c r="B175" s="223"/>
      <c r="C175" s="224"/>
      <c r="D175" s="209" t="s">
        <v>310</v>
      </c>
      <c r="E175" s="225" t="s">
        <v>19</v>
      </c>
      <c r="F175" s="226" t="s">
        <v>384</v>
      </c>
      <c r="G175" s="224"/>
      <c r="H175" s="227">
        <v>15.272</v>
      </c>
      <c r="I175" s="228"/>
      <c r="J175" s="224"/>
      <c r="K175" s="224"/>
      <c r="L175" s="229"/>
      <c r="M175" s="230"/>
      <c r="N175" s="231"/>
      <c r="O175" s="231"/>
      <c r="P175" s="231"/>
      <c r="Q175" s="231"/>
      <c r="R175" s="231"/>
      <c r="S175" s="231"/>
      <c r="T175" s="232"/>
      <c r="AT175" s="233" t="s">
        <v>310</v>
      </c>
      <c r="AU175" s="233" t="s">
        <v>79</v>
      </c>
      <c r="AV175" s="14" t="s">
        <v>79</v>
      </c>
      <c r="AW175" s="14" t="s">
        <v>32</v>
      </c>
      <c r="AX175" s="14" t="s">
        <v>77</v>
      </c>
      <c r="AY175" s="233" t="s">
        <v>299</v>
      </c>
    </row>
    <row r="176" spans="1:65" s="2" customFormat="1" ht="16.5" customHeight="1">
      <c r="A176" s="36"/>
      <c r="B176" s="37"/>
      <c r="C176" s="196" t="s">
        <v>385</v>
      </c>
      <c r="D176" s="196" t="s">
        <v>301</v>
      </c>
      <c r="E176" s="197" t="s">
        <v>386</v>
      </c>
      <c r="F176" s="198" t="s">
        <v>387</v>
      </c>
      <c r="G176" s="199" t="s">
        <v>316</v>
      </c>
      <c r="H176" s="200">
        <v>5.091</v>
      </c>
      <c r="I176" s="201"/>
      <c r="J176" s="202">
        <f>ROUND(I176*H176,2)</f>
        <v>0</v>
      </c>
      <c r="K176" s="198" t="s">
        <v>305</v>
      </c>
      <c r="L176" s="41"/>
      <c r="M176" s="203" t="s">
        <v>19</v>
      </c>
      <c r="N176" s="204" t="s">
        <v>41</v>
      </c>
      <c r="O176" s="66"/>
      <c r="P176" s="205">
        <f>O176*H176</f>
        <v>0</v>
      </c>
      <c r="Q176" s="205">
        <v>2.47214</v>
      </c>
      <c r="R176" s="205">
        <f>Q176*H176</f>
        <v>12.58566474</v>
      </c>
      <c r="S176" s="205">
        <v>0</v>
      </c>
      <c r="T176" s="206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7" t="s">
        <v>306</v>
      </c>
      <c r="AT176" s="207" t="s">
        <v>301</v>
      </c>
      <c r="AU176" s="207" t="s">
        <v>79</v>
      </c>
      <c r="AY176" s="19" t="s">
        <v>299</v>
      </c>
      <c r="BE176" s="208">
        <f>IF(N176="základní",J176,0)</f>
        <v>0</v>
      </c>
      <c r="BF176" s="208">
        <f>IF(N176="snížená",J176,0)</f>
        <v>0</v>
      </c>
      <c r="BG176" s="208">
        <f>IF(N176="zákl. přenesená",J176,0)</f>
        <v>0</v>
      </c>
      <c r="BH176" s="208">
        <f>IF(N176="sníž. přenesená",J176,0)</f>
        <v>0</v>
      </c>
      <c r="BI176" s="208">
        <f>IF(N176="nulová",J176,0)</f>
        <v>0</v>
      </c>
      <c r="BJ176" s="19" t="s">
        <v>77</v>
      </c>
      <c r="BK176" s="208">
        <f>ROUND(I176*H176,2)</f>
        <v>0</v>
      </c>
      <c r="BL176" s="19" t="s">
        <v>306</v>
      </c>
      <c r="BM176" s="207" t="s">
        <v>388</v>
      </c>
    </row>
    <row r="177" spans="1:47" s="2" customFormat="1" ht="11.25">
      <c r="A177" s="36"/>
      <c r="B177" s="37"/>
      <c r="C177" s="38"/>
      <c r="D177" s="209" t="s">
        <v>308</v>
      </c>
      <c r="E177" s="38"/>
      <c r="F177" s="210" t="s">
        <v>389</v>
      </c>
      <c r="G177" s="38"/>
      <c r="H177" s="38"/>
      <c r="I177" s="119"/>
      <c r="J177" s="38"/>
      <c r="K177" s="38"/>
      <c r="L177" s="41"/>
      <c r="M177" s="211"/>
      <c r="N177" s="212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308</v>
      </c>
      <c r="AU177" s="19" t="s">
        <v>79</v>
      </c>
    </row>
    <row r="178" spans="2:51" s="13" customFormat="1" ht="11.25">
      <c r="B178" s="213"/>
      <c r="C178" s="214"/>
      <c r="D178" s="209" t="s">
        <v>310</v>
      </c>
      <c r="E178" s="215" t="s">
        <v>19</v>
      </c>
      <c r="F178" s="216" t="s">
        <v>383</v>
      </c>
      <c r="G178" s="214"/>
      <c r="H178" s="215" t="s">
        <v>19</v>
      </c>
      <c r="I178" s="217"/>
      <c r="J178" s="214"/>
      <c r="K178" s="214"/>
      <c r="L178" s="218"/>
      <c r="M178" s="219"/>
      <c r="N178" s="220"/>
      <c r="O178" s="220"/>
      <c r="P178" s="220"/>
      <c r="Q178" s="220"/>
      <c r="R178" s="220"/>
      <c r="S178" s="220"/>
      <c r="T178" s="221"/>
      <c r="AT178" s="222" t="s">
        <v>310</v>
      </c>
      <c r="AU178" s="222" t="s">
        <v>79</v>
      </c>
      <c r="AV178" s="13" t="s">
        <v>77</v>
      </c>
      <c r="AW178" s="13" t="s">
        <v>32</v>
      </c>
      <c r="AX178" s="13" t="s">
        <v>70</v>
      </c>
      <c r="AY178" s="222" t="s">
        <v>299</v>
      </c>
    </row>
    <row r="179" spans="2:51" s="14" customFormat="1" ht="11.25">
      <c r="B179" s="223"/>
      <c r="C179" s="224"/>
      <c r="D179" s="209" t="s">
        <v>310</v>
      </c>
      <c r="E179" s="225" t="s">
        <v>19</v>
      </c>
      <c r="F179" s="226" t="s">
        <v>390</v>
      </c>
      <c r="G179" s="224"/>
      <c r="H179" s="227">
        <v>5.091</v>
      </c>
      <c r="I179" s="228"/>
      <c r="J179" s="224"/>
      <c r="K179" s="224"/>
      <c r="L179" s="229"/>
      <c r="M179" s="230"/>
      <c r="N179" s="231"/>
      <c r="O179" s="231"/>
      <c r="P179" s="231"/>
      <c r="Q179" s="231"/>
      <c r="R179" s="231"/>
      <c r="S179" s="231"/>
      <c r="T179" s="232"/>
      <c r="AT179" s="233" t="s">
        <v>310</v>
      </c>
      <c r="AU179" s="233" t="s">
        <v>79</v>
      </c>
      <c r="AV179" s="14" t="s">
        <v>79</v>
      </c>
      <c r="AW179" s="14" t="s">
        <v>32</v>
      </c>
      <c r="AX179" s="14" t="s">
        <v>77</v>
      </c>
      <c r="AY179" s="233" t="s">
        <v>299</v>
      </c>
    </row>
    <row r="180" spans="1:65" s="2" customFormat="1" ht="16.5" customHeight="1">
      <c r="A180" s="36"/>
      <c r="B180" s="37"/>
      <c r="C180" s="196" t="s">
        <v>391</v>
      </c>
      <c r="D180" s="196" t="s">
        <v>301</v>
      </c>
      <c r="E180" s="197" t="s">
        <v>392</v>
      </c>
      <c r="F180" s="198" t="s">
        <v>393</v>
      </c>
      <c r="G180" s="199" t="s">
        <v>316</v>
      </c>
      <c r="H180" s="200">
        <v>15.272</v>
      </c>
      <c r="I180" s="201"/>
      <c r="J180" s="202">
        <f>ROUND(I180*H180,2)</f>
        <v>0</v>
      </c>
      <c r="K180" s="198" t="s">
        <v>305</v>
      </c>
      <c r="L180" s="41"/>
      <c r="M180" s="203" t="s">
        <v>19</v>
      </c>
      <c r="N180" s="204" t="s">
        <v>41</v>
      </c>
      <c r="O180" s="66"/>
      <c r="P180" s="205">
        <f>O180*H180</f>
        <v>0</v>
      </c>
      <c r="Q180" s="205">
        <v>2.45329</v>
      </c>
      <c r="R180" s="205">
        <f>Q180*H180</f>
        <v>37.46664488</v>
      </c>
      <c r="S180" s="205">
        <v>0</v>
      </c>
      <c r="T180" s="206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07" t="s">
        <v>306</v>
      </c>
      <c r="AT180" s="207" t="s">
        <v>301</v>
      </c>
      <c r="AU180" s="207" t="s">
        <v>79</v>
      </c>
      <c r="AY180" s="19" t="s">
        <v>299</v>
      </c>
      <c r="BE180" s="208">
        <f>IF(N180="základní",J180,0)</f>
        <v>0</v>
      </c>
      <c r="BF180" s="208">
        <f>IF(N180="snížená",J180,0)</f>
        <v>0</v>
      </c>
      <c r="BG180" s="208">
        <f>IF(N180="zákl. přenesená",J180,0)</f>
        <v>0</v>
      </c>
      <c r="BH180" s="208">
        <f>IF(N180="sníž. přenesená",J180,0)</f>
        <v>0</v>
      </c>
      <c r="BI180" s="208">
        <f>IF(N180="nulová",J180,0)</f>
        <v>0</v>
      </c>
      <c r="BJ180" s="19" t="s">
        <v>77</v>
      </c>
      <c r="BK180" s="208">
        <f>ROUND(I180*H180,2)</f>
        <v>0</v>
      </c>
      <c r="BL180" s="19" t="s">
        <v>306</v>
      </c>
      <c r="BM180" s="207" t="s">
        <v>394</v>
      </c>
    </row>
    <row r="181" spans="1:47" s="2" customFormat="1" ht="11.25">
      <c r="A181" s="36"/>
      <c r="B181" s="37"/>
      <c r="C181" s="38"/>
      <c r="D181" s="209" t="s">
        <v>308</v>
      </c>
      <c r="E181" s="38"/>
      <c r="F181" s="210" t="s">
        <v>395</v>
      </c>
      <c r="G181" s="38"/>
      <c r="H181" s="38"/>
      <c r="I181" s="119"/>
      <c r="J181" s="38"/>
      <c r="K181" s="38"/>
      <c r="L181" s="41"/>
      <c r="M181" s="211"/>
      <c r="N181" s="212"/>
      <c r="O181" s="66"/>
      <c r="P181" s="66"/>
      <c r="Q181" s="66"/>
      <c r="R181" s="66"/>
      <c r="S181" s="66"/>
      <c r="T181" s="67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9" t="s">
        <v>308</v>
      </c>
      <c r="AU181" s="19" t="s">
        <v>79</v>
      </c>
    </row>
    <row r="182" spans="2:51" s="13" customFormat="1" ht="11.25">
      <c r="B182" s="213"/>
      <c r="C182" s="214"/>
      <c r="D182" s="209" t="s">
        <v>310</v>
      </c>
      <c r="E182" s="215" t="s">
        <v>19</v>
      </c>
      <c r="F182" s="216" t="s">
        <v>383</v>
      </c>
      <c r="G182" s="214"/>
      <c r="H182" s="215" t="s">
        <v>19</v>
      </c>
      <c r="I182" s="217"/>
      <c r="J182" s="214"/>
      <c r="K182" s="214"/>
      <c r="L182" s="218"/>
      <c r="M182" s="219"/>
      <c r="N182" s="220"/>
      <c r="O182" s="220"/>
      <c r="P182" s="220"/>
      <c r="Q182" s="220"/>
      <c r="R182" s="220"/>
      <c r="S182" s="220"/>
      <c r="T182" s="221"/>
      <c r="AT182" s="222" t="s">
        <v>310</v>
      </c>
      <c r="AU182" s="222" t="s">
        <v>79</v>
      </c>
      <c r="AV182" s="13" t="s">
        <v>77</v>
      </c>
      <c r="AW182" s="13" t="s">
        <v>32</v>
      </c>
      <c r="AX182" s="13" t="s">
        <v>70</v>
      </c>
      <c r="AY182" s="222" t="s">
        <v>299</v>
      </c>
    </row>
    <row r="183" spans="2:51" s="14" customFormat="1" ht="11.25">
      <c r="B183" s="223"/>
      <c r="C183" s="224"/>
      <c r="D183" s="209" t="s">
        <v>310</v>
      </c>
      <c r="E183" s="225" t="s">
        <v>19</v>
      </c>
      <c r="F183" s="226" t="s">
        <v>384</v>
      </c>
      <c r="G183" s="224"/>
      <c r="H183" s="227">
        <v>15.272</v>
      </c>
      <c r="I183" s="228"/>
      <c r="J183" s="224"/>
      <c r="K183" s="224"/>
      <c r="L183" s="229"/>
      <c r="M183" s="230"/>
      <c r="N183" s="231"/>
      <c r="O183" s="231"/>
      <c r="P183" s="231"/>
      <c r="Q183" s="231"/>
      <c r="R183" s="231"/>
      <c r="S183" s="231"/>
      <c r="T183" s="232"/>
      <c r="AT183" s="233" t="s">
        <v>310</v>
      </c>
      <c r="AU183" s="233" t="s">
        <v>79</v>
      </c>
      <c r="AV183" s="14" t="s">
        <v>79</v>
      </c>
      <c r="AW183" s="14" t="s">
        <v>32</v>
      </c>
      <c r="AX183" s="14" t="s">
        <v>77</v>
      </c>
      <c r="AY183" s="233" t="s">
        <v>299</v>
      </c>
    </row>
    <row r="184" spans="1:65" s="2" customFormat="1" ht="16.5" customHeight="1">
      <c r="A184" s="36"/>
      <c r="B184" s="37"/>
      <c r="C184" s="196" t="s">
        <v>396</v>
      </c>
      <c r="D184" s="196" t="s">
        <v>301</v>
      </c>
      <c r="E184" s="197" t="s">
        <v>397</v>
      </c>
      <c r="F184" s="198" t="s">
        <v>398</v>
      </c>
      <c r="G184" s="199" t="s">
        <v>304</v>
      </c>
      <c r="H184" s="200">
        <v>10</v>
      </c>
      <c r="I184" s="201"/>
      <c r="J184" s="202">
        <f>ROUND(I184*H184,2)</f>
        <v>0</v>
      </c>
      <c r="K184" s="198" t="s">
        <v>305</v>
      </c>
      <c r="L184" s="41"/>
      <c r="M184" s="203" t="s">
        <v>19</v>
      </c>
      <c r="N184" s="204" t="s">
        <v>41</v>
      </c>
      <c r="O184" s="66"/>
      <c r="P184" s="205">
        <f>O184*H184</f>
        <v>0</v>
      </c>
      <c r="Q184" s="205">
        <v>0.00247</v>
      </c>
      <c r="R184" s="205">
        <f>Q184*H184</f>
        <v>0.0247</v>
      </c>
      <c r="S184" s="205">
        <v>0</v>
      </c>
      <c r="T184" s="206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07" t="s">
        <v>306</v>
      </c>
      <c r="AT184" s="207" t="s">
        <v>301</v>
      </c>
      <c r="AU184" s="207" t="s">
        <v>79</v>
      </c>
      <c r="AY184" s="19" t="s">
        <v>299</v>
      </c>
      <c r="BE184" s="208">
        <f>IF(N184="základní",J184,0)</f>
        <v>0</v>
      </c>
      <c r="BF184" s="208">
        <f>IF(N184="snížená",J184,0)</f>
        <v>0</v>
      </c>
      <c r="BG184" s="208">
        <f>IF(N184="zákl. přenesená",J184,0)</f>
        <v>0</v>
      </c>
      <c r="BH184" s="208">
        <f>IF(N184="sníž. přenesená",J184,0)</f>
        <v>0</v>
      </c>
      <c r="BI184" s="208">
        <f>IF(N184="nulová",J184,0)</f>
        <v>0</v>
      </c>
      <c r="BJ184" s="19" t="s">
        <v>77</v>
      </c>
      <c r="BK184" s="208">
        <f>ROUND(I184*H184,2)</f>
        <v>0</v>
      </c>
      <c r="BL184" s="19" t="s">
        <v>306</v>
      </c>
      <c r="BM184" s="207" t="s">
        <v>399</v>
      </c>
    </row>
    <row r="185" spans="1:47" s="2" customFormat="1" ht="11.25">
      <c r="A185" s="36"/>
      <c r="B185" s="37"/>
      <c r="C185" s="38"/>
      <c r="D185" s="209" t="s">
        <v>308</v>
      </c>
      <c r="E185" s="38"/>
      <c r="F185" s="210" t="s">
        <v>400</v>
      </c>
      <c r="G185" s="38"/>
      <c r="H185" s="38"/>
      <c r="I185" s="119"/>
      <c r="J185" s="38"/>
      <c r="K185" s="38"/>
      <c r="L185" s="41"/>
      <c r="M185" s="211"/>
      <c r="N185" s="212"/>
      <c r="O185" s="66"/>
      <c r="P185" s="66"/>
      <c r="Q185" s="66"/>
      <c r="R185" s="66"/>
      <c r="S185" s="66"/>
      <c r="T185" s="67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9" t="s">
        <v>308</v>
      </c>
      <c r="AU185" s="19" t="s">
        <v>79</v>
      </c>
    </row>
    <row r="186" spans="2:51" s="14" customFormat="1" ht="11.25">
      <c r="B186" s="223"/>
      <c r="C186" s="224"/>
      <c r="D186" s="209" t="s">
        <v>310</v>
      </c>
      <c r="E186" s="225" t="s">
        <v>19</v>
      </c>
      <c r="F186" s="226" t="s">
        <v>401</v>
      </c>
      <c r="G186" s="224"/>
      <c r="H186" s="227">
        <v>10</v>
      </c>
      <c r="I186" s="228"/>
      <c r="J186" s="224"/>
      <c r="K186" s="224"/>
      <c r="L186" s="229"/>
      <c r="M186" s="230"/>
      <c r="N186" s="231"/>
      <c r="O186" s="231"/>
      <c r="P186" s="231"/>
      <c r="Q186" s="231"/>
      <c r="R186" s="231"/>
      <c r="S186" s="231"/>
      <c r="T186" s="232"/>
      <c r="AT186" s="233" t="s">
        <v>310</v>
      </c>
      <c r="AU186" s="233" t="s">
        <v>79</v>
      </c>
      <c r="AV186" s="14" t="s">
        <v>79</v>
      </c>
      <c r="AW186" s="14" t="s">
        <v>32</v>
      </c>
      <c r="AX186" s="14" t="s">
        <v>70</v>
      </c>
      <c r="AY186" s="233" t="s">
        <v>299</v>
      </c>
    </row>
    <row r="187" spans="2:51" s="15" customFormat="1" ht="11.25">
      <c r="B187" s="234"/>
      <c r="C187" s="235"/>
      <c r="D187" s="209" t="s">
        <v>310</v>
      </c>
      <c r="E187" s="236" t="s">
        <v>238</v>
      </c>
      <c r="F187" s="237" t="s">
        <v>313</v>
      </c>
      <c r="G187" s="235"/>
      <c r="H187" s="238">
        <v>10</v>
      </c>
      <c r="I187" s="239"/>
      <c r="J187" s="235"/>
      <c r="K187" s="235"/>
      <c r="L187" s="240"/>
      <c r="M187" s="241"/>
      <c r="N187" s="242"/>
      <c r="O187" s="242"/>
      <c r="P187" s="242"/>
      <c r="Q187" s="242"/>
      <c r="R187" s="242"/>
      <c r="S187" s="242"/>
      <c r="T187" s="243"/>
      <c r="AT187" s="244" t="s">
        <v>310</v>
      </c>
      <c r="AU187" s="244" t="s">
        <v>79</v>
      </c>
      <c r="AV187" s="15" t="s">
        <v>306</v>
      </c>
      <c r="AW187" s="15" t="s">
        <v>32</v>
      </c>
      <c r="AX187" s="15" t="s">
        <v>77</v>
      </c>
      <c r="AY187" s="244" t="s">
        <v>299</v>
      </c>
    </row>
    <row r="188" spans="1:65" s="2" customFormat="1" ht="16.5" customHeight="1">
      <c r="A188" s="36"/>
      <c r="B188" s="37"/>
      <c r="C188" s="196" t="s">
        <v>8</v>
      </c>
      <c r="D188" s="196" t="s">
        <v>301</v>
      </c>
      <c r="E188" s="197" t="s">
        <v>402</v>
      </c>
      <c r="F188" s="198" t="s">
        <v>403</v>
      </c>
      <c r="G188" s="199" t="s">
        <v>304</v>
      </c>
      <c r="H188" s="200">
        <v>10</v>
      </c>
      <c r="I188" s="201"/>
      <c r="J188" s="202">
        <f>ROUND(I188*H188,2)</f>
        <v>0</v>
      </c>
      <c r="K188" s="198" t="s">
        <v>305</v>
      </c>
      <c r="L188" s="41"/>
      <c r="M188" s="203" t="s">
        <v>19</v>
      </c>
      <c r="N188" s="204" t="s">
        <v>41</v>
      </c>
      <c r="O188" s="66"/>
      <c r="P188" s="205">
        <f>O188*H188</f>
        <v>0</v>
      </c>
      <c r="Q188" s="205">
        <v>0</v>
      </c>
      <c r="R188" s="205">
        <f>Q188*H188</f>
        <v>0</v>
      </c>
      <c r="S188" s="205">
        <v>0</v>
      </c>
      <c r="T188" s="206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07" t="s">
        <v>306</v>
      </c>
      <c r="AT188" s="207" t="s">
        <v>301</v>
      </c>
      <c r="AU188" s="207" t="s">
        <v>79</v>
      </c>
      <c r="AY188" s="19" t="s">
        <v>299</v>
      </c>
      <c r="BE188" s="208">
        <f>IF(N188="základní",J188,0)</f>
        <v>0</v>
      </c>
      <c r="BF188" s="208">
        <f>IF(N188="snížená",J188,0)</f>
        <v>0</v>
      </c>
      <c r="BG188" s="208">
        <f>IF(N188="zákl. přenesená",J188,0)</f>
        <v>0</v>
      </c>
      <c r="BH188" s="208">
        <f>IF(N188="sníž. přenesená",J188,0)</f>
        <v>0</v>
      </c>
      <c r="BI188" s="208">
        <f>IF(N188="nulová",J188,0)</f>
        <v>0</v>
      </c>
      <c r="BJ188" s="19" t="s">
        <v>77</v>
      </c>
      <c r="BK188" s="208">
        <f>ROUND(I188*H188,2)</f>
        <v>0</v>
      </c>
      <c r="BL188" s="19" t="s">
        <v>306</v>
      </c>
      <c r="BM188" s="207" t="s">
        <v>404</v>
      </c>
    </row>
    <row r="189" spans="1:47" s="2" customFormat="1" ht="11.25">
      <c r="A189" s="36"/>
      <c r="B189" s="37"/>
      <c r="C189" s="38"/>
      <c r="D189" s="209" t="s">
        <v>308</v>
      </c>
      <c r="E189" s="38"/>
      <c r="F189" s="210" t="s">
        <v>405</v>
      </c>
      <c r="G189" s="38"/>
      <c r="H189" s="38"/>
      <c r="I189" s="119"/>
      <c r="J189" s="38"/>
      <c r="K189" s="38"/>
      <c r="L189" s="41"/>
      <c r="M189" s="211"/>
      <c r="N189" s="212"/>
      <c r="O189" s="66"/>
      <c r="P189" s="66"/>
      <c r="Q189" s="66"/>
      <c r="R189" s="66"/>
      <c r="S189" s="66"/>
      <c r="T189" s="67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9" t="s">
        <v>308</v>
      </c>
      <c r="AU189" s="19" t="s">
        <v>79</v>
      </c>
    </row>
    <row r="190" spans="2:51" s="14" customFormat="1" ht="11.25">
      <c r="B190" s="223"/>
      <c r="C190" s="224"/>
      <c r="D190" s="209" t="s">
        <v>310</v>
      </c>
      <c r="E190" s="225" t="s">
        <v>19</v>
      </c>
      <c r="F190" s="226" t="s">
        <v>238</v>
      </c>
      <c r="G190" s="224"/>
      <c r="H190" s="227">
        <v>10</v>
      </c>
      <c r="I190" s="228"/>
      <c r="J190" s="224"/>
      <c r="K190" s="224"/>
      <c r="L190" s="229"/>
      <c r="M190" s="230"/>
      <c r="N190" s="231"/>
      <c r="O190" s="231"/>
      <c r="P190" s="231"/>
      <c r="Q190" s="231"/>
      <c r="R190" s="231"/>
      <c r="S190" s="231"/>
      <c r="T190" s="232"/>
      <c r="AT190" s="233" t="s">
        <v>310</v>
      </c>
      <c r="AU190" s="233" t="s">
        <v>79</v>
      </c>
      <c r="AV190" s="14" t="s">
        <v>79</v>
      </c>
      <c r="AW190" s="14" t="s">
        <v>32</v>
      </c>
      <c r="AX190" s="14" t="s">
        <v>77</v>
      </c>
      <c r="AY190" s="233" t="s">
        <v>299</v>
      </c>
    </row>
    <row r="191" spans="1:65" s="2" customFormat="1" ht="16.5" customHeight="1">
      <c r="A191" s="36"/>
      <c r="B191" s="37"/>
      <c r="C191" s="196" t="s">
        <v>406</v>
      </c>
      <c r="D191" s="196" t="s">
        <v>301</v>
      </c>
      <c r="E191" s="197" t="s">
        <v>407</v>
      </c>
      <c r="F191" s="198" t="s">
        <v>408</v>
      </c>
      <c r="G191" s="199" t="s">
        <v>368</v>
      </c>
      <c r="H191" s="200">
        <v>1.429</v>
      </c>
      <c r="I191" s="201"/>
      <c r="J191" s="202">
        <f>ROUND(I191*H191,2)</f>
        <v>0</v>
      </c>
      <c r="K191" s="198" t="s">
        <v>305</v>
      </c>
      <c r="L191" s="41"/>
      <c r="M191" s="203" t="s">
        <v>19</v>
      </c>
      <c r="N191" s="204" t="s">
        <v>41</v>
      </c>
      <c r="O191" s="66"/>
      <c r="P191" s="205">
        <f>O191*H191</f>
        <v>0</v>
      </c>
      <c r="Q191" s="205">
        <v>1.06277</v>
      </c>
      <c r="R191" s="205">
        <f>Q191*H191</f>
        <v>1.51869833</v>
      </c>
      <c r="S191" s="205">
        <v>0</v>
      </c>
      <c r="T191" s="206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07" t="s">
        <v>306</v>
      </c>
      <c r="AT191" s="207" t="s">
        <v>301</v>
      </c>
      <c r="AU191" s="207" t="s">
        <v>79</v>
      </c>
      <c r="AY191" s="19" t="s">
        <v>299</v>
      </c>
      <c r="BE191" s="208">
        <f>IF(N191="základní",J191,0)</f>
        <v>0</v>
      </c>
      <c r="BF191" s="208">
        <f>IF(N191="snížená",J191,0)</f>
        <v>0</v>
      </c>
      <c r="BG191" s="208">
        <f>IF(N191="zákl. přenesená",J191,0)</f>
        <v>0</v>
      </c>
      <c r="BH191" s="208">
        <f>IF(N191="sníž. přenesená",J191,0)</f>
        <v>0</v>
      </c>
      <c r="BI191" s="208">
        <f>IF(N191="nulová",J191,0)</f>
        <v>0</v>
      </c>
      <c r="BJ191" s="19" t="s">
        <v>77</v>
      </c>
      <c r="BK191" s="208">
        <f>ROUND(I191*H191,2)</f>
        <v>0</v>
      </c>
      <c r="BL191" s="19" t="s">
        <v>306</v>
      </c>
      <c r="BM191" s="207" t="s">
        <v>409</v>
      </c>
    </row>
    <row r="192" spans="1:47" s="2" customFormat="1" ht="11.25">
      <c r="A192" s="36"/>
      <c r="B192" s="37"/>
      <c r="C192" s="38"/>
      <c r="D192" s="209" t="s">
        <v>308</v>
      </c>
      <c r="E192" s="38"/>
      <c r="F192" s="210" t="s">
        <v>410</v>
      </c>
      <c r="G192" s="38"/>
      <c r="H192" s="38"/>
      <c r="I192" s="119"/>
      <c r="J192" s="38"/>
      <c r="K192" s="38"/>
      <c r="L192" s="41"/>
      <c r="M192" s="211"/>
      <c r="N192" s="212"/>
      <c r="O192" s="66"/>
      <c r="P192" s="66"/>
      <c r="Q192" s="66"/>
      <c r="R192" s="66"/>
      <c r="S192" s="66"/>
      <c r="T192" s="67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9" t="s">
        <v>308</v>
      </c>
      <c r="AU192" s="19" t="s">
        <v>79</v>
      </c>
    </row>
    <row r="193" spans="2:51" s="14" customFormat="1" ht="11.25">
      <c r="B193" s="223"/>
      <c r="C193" s="224"/>
      <c r="D193" s="209" t="s">
        <v>310</v>
      </c>
      <c r="E193" s="225" t="s">
        <v>19</v>
      </c>
      <c r="F193" s="226" t="s">
        <v>411</v>
      </c>
      <c r="G193" s="224"/>
      <c r="H193" s="227">
        <v>1.429</v>
      </c>
      <c r="I193" s="228"/>
      <c r="J193" s="224"/>
      <c r="K193" s="224"/>
      <c r="L193" s="229"/>
      <c r="M193" s="230"/>
      <c r="N193" s="231"/>
      <c r="O193" s="231"/>
      <c r="P193" s="231"/>
      <c r="Q193" s="231"/>
      <c r="R193" s="231"/>
      <c r="S193" s="231"/>
      <c r="T193" s="232"/>
      <c r="AT193" s="233" t="s">
        <v>310</v>
      </c>
      <c r="AU193" s="233" t="s">
        <v>79</v>
      </c>
      <c r="AV193" s="14" t="s">
        <v>79</v>
      </c>
      <c r="AW193" s="14" t="s">
        <v>32</v>
      </c>
      <c r="AX193" s="14" t="s">
        <v>77</v>
      </c>
      <c r="AY193" s="233" t="s">
        <v>299</v>
      </c>
    </row>
    <row r="194" spans="2:63" s="12" customFormat="1" ht="22.9" customHeight="1">
      <c r="B194" s="180"/>
      <c r="C194" s="181"/>
      <c r="D194" s="182" t="s">
        <v>69</v>
      </c>
      <c r="E194" s="194" t="s">
        <v>87</v>
      </c>
      <c r="F194" s="194" t="s">
        <v>412</v>
      </c>
      <c r="G194" s="181"/>
      <c r="H194" s="181"/>
      <c r="I194" s="184"/>
      <c r="J194" s="195">
        <f>BK194</f>
        <v>0</v>
      </c>
      <c r="K194" s="181"/>
      <c r="L194" s="186"/>
      <c r="M194" s="187"/>
      <c r="N194" s="188"/>
      <c r="O194" s="188"/>
      <c r="P194" s="189">
        <f>SUM(P195:P350)</f>
        <v>0</v>
      </c>
      <c r="Q194" s="188"/>
      <c r="R194" s="189">
        <f>SUM(R195:R350)</f>
        <v>46.44036962</v>
      </c>
      <c r="S194" s="188"/>
      <c r="T194" s="190">
        <f>SUM(T195:T350)</f>
        <v>0</v>
      </c>
      <c r="AR194" s="191" t="s">
        <v>77</v>
      </c>
      <c r="AT194" s="192" t="s">
        <v>69</v>
      </c>
      <c r="AU194" s="192" t="s">
        <v>77</v>
      </c>
      <c r="AY194" s="191" t="s">
        <v>299</v>
      </c>
      <c r="BK194" s="193">
        <f>SUM(BK195:BK350)</f>
        <v>0</v>
      </c>
    </row>
    <row r="195" spans="1:65" s="2" customFormat="1" ht="16.5" customHeight="1">
      <c r="A195" s="36"/>
      <c r="B195" s="37"/>
      <c r="C195" s="196" t="s">
        <v>413</v>
      </c>
      <c r="D195" s="196" t="s">
        <v>301</v>
      </c>
      <c r="E195" s="197" t="s">
        <v>414</v>
      </c>
      <c r="F195" s="198" t="s">
        <v>415</v>
      </c>
      <c r="G195" s="199" t="s">
        <v>316</v>
      </c>
      <c r="H195" s="200">
        <v>4.676</v>
      </c>
      <c r="I195" s="201"/>
      <c r="J195" s="202">
        <f>ROUND(I195*H195,2)</f>
        <v>0</v>
      </c>
      <c r="K195" s="198" t="s">
        <v>305</v>
      </c>
      <c r="L195" s="41"/>
      <c r="M195" s="203" t="s">
        <v>19</v>
      </c>
      <c r="N195" s="204" t="s">
        <v>41</v>
      </c>
      <c r="O195" s="66"/>
      <c r="P195" s="205">
        <f>O195*H195</f>
        <v>0</v>
      </c>
      <c r="Q195" s="205">
        <v>1.78636</v>
      </c>
      <c r="R195" s="205">
        <f>Q195*H195</f>
        <v>8.35301936</v>
      </c>
      <c r="S195" s="205">
        <v>0</v>
      </c>
      <c r="T195" s="206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07" t="s">
        <v>306</v>
      </c>
      <c r="AT195" s="207" t="s">
        <v>301</v>
      </c>
      <c r="AU195" s="207" t="s">
        <v>79</v>
      </c>
      <c r="AY195" s="19" t="s">
        <v>299</v>
      </c>
      <c r="BE195" s="208">
        <f>IF(N195="základní",J195,0)</f>
        <v>0</v>
      </c>
      <c r="BF195" s="208">
        <f>IF(N195="snížená",J195,0)</f>
        <v>0</v>
      </c>
      <c r="BG195" s="208">
        <f>IF(N195="zákl. přenesená",J195,0)</f>
        <v>0</v>
      </c>
      <c r="BH195" s="208">
        <f>IF(N195="sníž. přenesená",J195,0)</f>
        <v>0</v>
      </c>
      <c r="BI195" s="208">
        <f>IF(N195="nulová",J195,0)</f>
        <v>0</v>
      </c>
      <c r="BJ195" s="19" t="s">
        <v>77</v>
      </c>
      <c r="BK195" s="208">
        <f>ROUND(I195*H195,2)</f>
        <v>0</v>
      </c>
      <c r="BL195" s="19" t="s">
        <v>306</v>
      </c>
      <c r="BM195" s="207" t="s">
        <v>416</v>
      </c>
    </row>
    <row r="196" spans="1:47" s="2" customFormat="1" ht="11.25">
      <c r="A196" s="36"/>
      <c r="B196" s="37"/>
      <c r="C196" s="38"/>
      <c r="D196" s="209" t="s">
        <v>308</v>
      </c>
      <c r="E196" s="38"/>
      <c r="F196" s="210" t="s">
        <v>417</v>
      </c>
      <c r="G196" s="38"/>
      <c r="H196" s="38"/>
      <c r="I196" s="119"/>
      <c r="J196" s="38"/>
      <c r="K196" s="38"/>
      <c r="L196" s="41"/>
      <c r="M196" s="211"/>
      <c r="N196" s="212"/>
      <c r="O196" s="66"/>
      <c r="P196" s="66"/>
      <c r="Q196" s="66"/>
      <c r="R196" s="66"/>
      <c r="S196" s="66"/>
      <c r="T196" s="67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9" t="s">
        <v>308</v>
      </c>
      <c r="AU196" s="19" t="s">
        <v>79</v>
      </c>
    </row>
    <row r="197" spans="2:51" s="13" customFormat="1" ht="11.25">
      <c r="B197" s="213"/>
      <c r="C197" s="214"/>
      <c r="D197" s="209" t="s">
        <v>310</v>
      </c>
      <c r="E197" s="215" t="s">
        <v>19</v>
      </c>
      <c r="F197" s="216" t="s">
        <v>418</v>
      </c>
      <c r="G197" s="214"/>
      <c r="H197" s="215" t="s">
        <v>19</v>
      </c>
      <c r="I197" s="217"/>
      <c r="J197" s="214"/>
      <c r="K197" s="214"/>
      <c r="L197" s="218"/>
      <c r="M197" s="219"/>
      <c r="N197" s="220"/>
      <c r="O197" s="220"/>
      <c r="P197" s="220"/>
      <c r="Q197" s="220"/>
      <c r="R197" s="220"/>
      <c r="S197" s="220"/>
      <c r="T197" s="221"/>
      <c r="AT197" s="222" t="s">
        <v>310</v>
      </c>
      <c r="AU197" s="222" t="s">
        <v>79</v>
      </c>
      <c r="AV197" s="13" t="s">
        <v>77</v>
      </c>
      <c r="AW197" s="13" t="s">
        <v>32</v>
      </c>
      <c r="AX197" s="13" t="s">
        <v>70</v>
      </c>
      <c r="AY197" s="222" t="s">
        <v>299</v>
      </c>
    </row>
    <row r="198" spans="2:51" s="14" customFormat="1" ht="11.25">
      <c r="B198" s="223"/>
      <c r="C198" s="224"/>
      <c r="D198" s="209" t="s">
        <v>310</v>
      </c>
      <c r="E198" s="225" t="s">
        <v>19</v>
      </c>
      <c r="F198" s="226" t="s">
        <v>419</v>
      </c>
      <c r="G198" s="224"/>
      <c r="H198" s="227">
        <v>0.203</v>
      </c>
      <c r="I198" s="228"/>
      <c r="J198" s="224"/>
      <c r="K198" s="224"/>
      <c r="L198" s="229"/>
      <c r="M198" s="230"/>
      <c r="N198" s="231"/>
      <c r="O198" s="231"/>
      <c r="P198" s="231"/>
      <c r="Q198" s="231"/>
      <c r="R198" s="231"/>
      <c r="S198" s="231"/>
      <c r="T198" s="232"/>
      <c r="AT198" s="233" t="s">
        <v>310</v>
      </c>
      <c r="AU198" s="233" t="s">
        <v>79</v>
      </c>
      <c r="AV198" s="14" t="s">
        <v>79</v>
      </c>
      <c r="AW198" s="14" t="s">
        <v>32</v>
      </c>
      <c r="AX198" s="14" t="s">
        <v>70</v>
      </c>
      <c r="AY198" s="233" t="s">
        <v>299</v>
      </c>
    </row>
    <row r="199" spans="2:51" s="14" customFormat="1" ht="11.25">
      <c r="B199" s="223"/>
      <c r="C199" s="224"/>
      <c r="D199" s="209" t="s">
        <v>310</v>
      </c>
      <c r="E199" s="225" t="s">
        <v>19</v>
      </c>
      <c r="F199" s="226" t="s">
        <v>420</v>
      </c>
      <c r="G199" s="224"/>
      <c r="H199" s="227">
        <v>3.018</v>
      </c>
      <c r="I199" s="228"/>
      <c r="J199" s="224"/>
      <c r="K199" s="224"/>
      <c r="L199" s="229"/>
      <c r="M199" s="230"/>
      <c r="N199" s="231"/>
      <c r="O199" s="231"/>
      <c r="P199" s="231"/>
      <c r="Q199" s="231"/>
      <c r="R199" s="231"/>
      <c r="S199" s="231"/>
      <c r="T199" s="232"/>
      <c r="AT199" s="233" t="s">
        <v>310</v>
      </c>
      <c r="AU199" s="233" t="s">
        <v>79</v>
      </c>
      <c r="AV199" s="14" t="s">
        <v>79</v>
      </c>
      <c r="AW199" s="14" t="s">
        <v>32</v>
      </c>
      <c r="AX199" s="14" t="s">
        <v>70</v>
      </c>
      <c r="AY199" s="233" t="s">
        <v>299</v>
      </c>
    </row>
    <row r="200" spans="2:51" s="14" customFormat="1" ht="11.25">
      <c r="B200" s="223"/>
      <c r="C200" s="224"/>
      <c r="D200" s="209" t="s">
        <v>310</v>
      </c>
      <c r="E200" s="225" t="s">
        <v>19</v>
      </c>
      <c r="F200" s="226" t="s">
        <v>421</v>
      </c>
      <c r="G200" s="224"/>
      <c r="H200" s="227">
        <v>1.455</v>
      </c>
      <c r="I200" s="228"/>
      <c r="J200" s="224"/>
      <c r="K200" s="224"/>
      <c r="L200" s="229"/>
      <c r="M200" s="230"/>
      <c r="N200" s="231"/>
      <c r="O200" s="231"/>
      <c r="P200" s="231"/>
      <c r="Q200" s="231"/>
      <c r="R200" s="231"/>
      <c r="S200" s="231"/>
      <c r="T200" s="232"/>
      <c r="AT200" s="233" t="s">
        <v>310</v>
      </c>
      <c r="AU200" s="233" t="s">
        <v>79</v>
      </c>
      <c r="AV200" s="14" t="s">
        <v>79</v>
      </c>
      <c r="AW200" s="14" t="s">
        <v>32</v>
      </c>
      <c r="AX200" s="14" t="s">
        <v>70</v>
      </c>
      <c r="AY200" s="233" t="s">
        <v>299</v>
      </c>
    </row>
    <row r="201" spans="2:51" s="15" customFormat="1" ht="11.25">
      <c r="B201" s="234"/>
      <c r="C201" s="235"/>
      <c r="D201" s="209" t="s">
        <v>310</v>
      </c>
      <c r="E201" s="236" t="s">
        <v>19</v>
      </c>
      <c r="F201" s="237" t="s">
        <v>313</v>
      </c>
      <c r="G201" s="235"/>
      <c r="H201" s="238">
        <v>4.676</v>
      </c>
      <c r="I201" s="239"/>
      <c r="J201" s="235"/>
      <c r="K201" s="235"/>
      <c r="L201" s="240"/>
      <c r="M201" s="241"/>
      <c r="N201" s="242"/>
      <c r="O201" s="242"/>
      <c r="P201" s="242"/>
      <c r="Q201" s="242"/>
      <c r="R201" s="242"/>
      <c r="S201" s="242"/>
      <c r="T201" s="243"/>
      <c r="AT201" s="244" t="s">
        <v>310</v>
      </c>
      <c r="AU201" s="244" t="s">
        <v>79</v>
      </c>
      <c r="AV201" s="15" t="s">
        <v>306</v>
      </c>
      <c r="AW201" s="15" t="s">
        <v>32</v>
      </c>
      <c r="AX201" s="15" t="s">
        <v>77</v>
      </c>
      <c r="AY201" s="244" t="s">
        <v>299</v>
      </c>
    </row>
    <row r="202" spans="1:65" s="2" customFormat="1" ht="16.5" customHeight="1">
      <c r="A202" s="36"/>
      <c r="B202" s="37"/>
      <c r="C202" s="196" t="s">
        <v>422</v>
      </c>
      <c r="D202" s="196" t="s">
        <v>301</v>
      </c>
      <c r="E202" s="197" t="s">
        <v>423</v>
      </c>
      <c r="F202" s="198" t="s">
        <v>424</v>
      </c>
      <c r="G202" s="199" t="s">
        <v>304</v>
      </c>
      <c r="H202" s="200">
        <v>15</v>
      </c>
      <c r="I202" s="201"/>
      <c r="J202" s="202">
        <f>ROUND(I202*H202,2)</f>
        <v>0</v>
      </c>
      <c r="K202" s="198" t="s">
        <v>305</v>
      </c>
      <c r="L202" s="41"/>
      <c r="M202" s="203" t="s">
        <v>19</v>
      </c>
      <c r="N202" s="204" t="s">
        <v>41</v>
      </c>
      <c r="O202" s="66"/>
      <c r="P202" s="205">
        <f>O202*H202</f>
        <v>0</v>
      </c>
      <c r="Q202" s="205">
        <v>0.25933</v>
      </c>
      <c r="R202" s="205">
        <f>Q202*H202</f>
        <v>3.8899500000000002</v>
      </c>
      <c r="S202" s="205">
        <v>0</v>
      </c>
      <c r="T202" s="206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07" t="s">
        <v>306</v>
      </c>
      <c r="AT202" s="207" t="s">
        <v>301</v>
      </c>
      <c r="AU202" s="207" t="s">
        <v>79</v>
      </c>
      <c r="AY202" s="19" t="s">
        <v>299</v>
      </c>
      <c r="BE202" s="208">
        <f>IF(N202="základní",J202,0)</f>
        <v>0</v>
      </c>
      <c r="BF202" s="208">
        <f>IF(N202="snížená",J202,0)</f>
        <v>0</v>
      </c>
      <c r="BG202" s="208">
        <f>IF(N202="zákl. přenesená",J202,0)</f>
        <v>0</v>
      </c>
      <c r="BH202" s="208">
        <f>IF(N202="sníž. přenesená",J202,0)</f>
        <v>0</v>
      </c>
      <c r="BI202" s="208">
        <f>IF(N202="nulová",J202,0)</f>
        <v>0</v>
      </c>
      <c r="BJ202" s="19" t="s">
        <v>77</v>
      </c>
      <c r="BK202" s="208">
        <f>ROUND(I202*H202,2)</f>
        <v>0</v>
      </c>
      <c r="BL202" s="19" t="s">
        <v>306</v>
      </c>
      <c r="BM202" s="207" t="s">
        <v>425</v>
      </c>
    </row>
    <row r="203" spans="1:47" s="2" customFormat="1" ht="11.25">
      <c r="A203" s="36"/>
      <c r="B203" s="37"/>
      <c r="C203" s="38"/>
      <c r="D203" s="209" t="s">
        <v>308</v>
      </c>
      <c r="E203" s="38"/>
      <c r="F203" s="210" t="s">
        <v>426</v>
      </c>
      <c r="G203" s="38"/>
      <c r="H203" s="38"/>
      <c r="I203" s="119"/>
      <c r="J203" s="38"/>
      <c r="K203" s="38"/>
      <c r="L203" s="41"/>
      <c r="M203" s="211"/>
      <c r="N203" s="212"/>
      <c r="O203" s="66"/>
      <c r="P203" s="66"/>
      <c r="Q203" s="66"/>
      <c r="R203" s="66"/>
      <c r="S203" s="66"/>
      <c r="T203" s="67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T203" s="19" t="s">
        <v>308</v>
      </c>
      <c r="AU203" s="19" t="s">
        <v>79</v>
      </c>
    </row>
    <row r="204" spans="2:51" s="13" customFormat="1" ht="11.25">
      <c r="B204" s="213"/>
      <c r="C204" s="214"/>
      <c r="D204" s="209" t="s">
        <v>310</v>
      </c>
      <c r="E204" s="215" t="s">
        <v>19</v>
      </c>
      <c r="F204" s="216" t="s">
        <v>427</v>
      </c>
      <c r="G204" s="214"/>
      <c r="H204" s="215" t="s">
        <v>19</v>
      </c>
      <c r="I204" s="217"/>
      <c r="J204" s="214"/>
      <c r="K204" s="214"/>
      <c r="L204" s="218"/>
      <c r="M204" s="219"/>
      <c r="N204" s="220"/>
      <c r="O204" s="220"/>
      <c r="P204" s="220"/>
      <c r="Q204" s="220"/>
      <c r="R204" s="220"/>
      <c r="S204" s="220"/>
      <c r="T204" s="221"/>
      <c r="AT204" s="222" t="s">
        <v>310</v>
      </c>
      <c r="AU204" s="222" t="s">
        <v>79</v>
      </c>
      <c r="AV204" s="13" t="s">
        <v>77</v>
      </c>
      <c r="AW204" s="13" t="s">
        <v>32</v>
      </c>
      <c r="AX204" s="13" t="s">
        <v>70</v>
      </c>
      <c r="AY204" s="222" t="s">
        <v>299</v>
      </c>
    </row>
    <row r="205" spans="2:51" s="14" customFormat="1" ht="11.25">
      <c r="B205" s="223"/>
      <c r="C205" s="224"/>
      <c r="D205" s="209" t="s">
        <v>310</v>
      </c>
      <c r="E205" s="225" t="s">
        <v>19</v>
      </c>
      <c r="F205" s="226" t="s">
        <v>428</v>
      </c>
      <c r="G205" s="224"/>
      <c r="H205" s="227">
        <v>15</v>
      </c>
      <c r="I205" s="228"/>
      <c r="J205" s="224"/>
      <c r="K205" s="224"/>
      <c r="L205" s="229"/>
      <c r="M205" s="230"/>
      <c r="N205" s="231"/>
      <c r="O205" s="231"/>
      <c r="P205" s="231"/>
      <c r="Q205" s="231"/>
      <c r="R205" s="231"/>
      <c r="S205" s="231"/>
      <c r="T205" s="232"/>
      <c r="AT205" s="233" t="s">
        <v>310</v>
      </c>
      <c r="AU205" s="233" t="s">
        <v>79</v>
      </c>
      <c r="AV205" s="14" t="s">
        <v>79</v>
      </c>
      <c r="AW205" s="14" t="s">
        <v>32</v>
      </c>
      <c r="AX205" s="14" t="s">
        <v>70</v>
      </c>
      <c r="AY205" s="233" t="s">
        <v>299</v>
      </c>
    </row>
    <row r="206" spans="2:51" s="15" customFormat="1" ht="11.25">
      <c r="B206" s="234"/>
      <c r="C206" s="235"/>
      <c r="D206" s="209" t="s">
        <v>310</v>
      </c>
      <c r="E206" s="236" t="s">
        <v>19</v>
      </c>
      <c r="F206" s="237" t="s">
        <v>313</v>
      </c>
      <c r="G206" s="235"/>
      <c r="H206" s="238">
        <v>15</v>
      </c>
      <c r="I206" s="239"/>
      <c r="J206" s="235"/>
      <c r="K206" s="235"/>
      <c r="L206" s="240"/>
      <c r="M206" s="241"/>
      <c r="N206" s="242"/>
      <c r="O206" s="242"/>
      <c r="P206" s="242"/>
      <c r="Q206" s="242"/>
      <c r="R206" s="242"/>
      <c r="S206" s="242"/>
      <c r="T206" s="243"/>
      <c r="AT206" s="244" t="s">
        <v>310</v>
      </c>
      <c r="AU206" s="244" t="s">
        <v>79</v>
      </c>
      <c r="AV206" s="15" t="s">
        <v>306</v>
      </c>
      <c r="AW206" s="15" t="s">
        <v>32</v>
      </c>
      <c r="AX206" s="15" t="s">
        <v>77</v>
      </c>
      <c r="AY206" s="244" t="s">
        <v>299</v>
      </c>
    </row>
    <row r="207" spans="1:65" s="2" customFormat="1" ht="16.5" customHeight="1">
      <c r="A207" s="36"/>
      <c r="B207" s="37"/>
      <c r="C207" s="196" t="s">
        <v>429</v>
      </c>
      <c r="D207" s="196" t="s">
        <v>301</v>
      </c>
      <c r="E207" s="197" t="s">
        <v>430</v>
      </c>
      <c r="F207" s="198" t="s">
        <v>431</v>
      </c>
      <c r="G207" s="199" t="s">
        <v>432</v>
      </c>
      <c r="H207" s="200">
        <v>18</v>
      </c>
      <c r="I207" s="201"/>
      <c r="J207" s="202">
        <f>ROUND(I207*H207,2)</f>
        <v>0</v>
      </c>
      <c r="K207" s="198" t="s">
        <v>305</v>
      </c>
      <c r="L207" s="41"/>
      <c r="M207" s="203" t="s">
        <v>19</v>
      </c>
      <c r="N207" s="204" t="s">
        <v>41</v>
      </c>
      <c r="O207" s="66"/>
      <c r="P207" s="205">
        <f>O207*H207</f>
        <v>0</v>
      </c>
      <c r="Q207" s="205">
        <v>0.02693</v>
      </c>
      <c r="R207" s="205">
        <f>Q207*H207</f>
        <v>0.48474</v>
      </c>
      <c r="S207" s="205">
        <v>0</v>
      </c>
      <c r="T207" s="206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07" t="s">
        <v>306</v>
      </c>
      <c r="AT207" s="207" t="s">
        <v>301</v>
      </c>
      <c r="AU207" s="207" t="s">
        <v>79</v>
      </c>
      <c r="AY207" s="19" t="s">
        <v>299</v>
      </c>
      <c r="BE207" s="208">
        <f>IF(N207="základní",J207,0)</f>
        <v>0</v>
      </c>
      <c r="BF207" s="208">
        <f>IF(N207="snížená",J207,0)</f>
        <v>0</v>
      </c>
      <c r="BG207" s="208">
        <f>IF(N207="zákl. přenesená",J207,0)</f>
        <v>0</v>
      </c>
      <c r="BH207" s="208">
        <f>IF(N207="sníž. přenesená",J207,0)</f>
        <v>0</v>
      </c>
      <c r="BI207" s="208">
        <f>IF(N207="nulová",J207,0)</f>
        <v>0</v>
      </c>
      <c r="BJ207" s="19" t="s">
        <v>77</v>
      </c>
      <c r="BK207" s="208">
        <f>ROUND(I207*H207,2)</f>
        <v>0</v>
      </c>
      <c r="BL207" s="19" t="s">
        <v>306</v>
      </c>
      <c r="BM207" s="207" t="s">
        <v>433</v>
      </c>
    </row>
    <row r="208" spans="1:47" s="2" customFormat="1" ht="11.25">
      <c r="A208" s="36"/>
      <c r="B208" s="37"/>
      <c r="C208" s="38"/>
      <c r="D208" s="209" t="s">
        <v>308</v>
      </c>
      <c r="E208" s="38"/>
      <c r="F208" s="210" t="s">
        <v>434</v>
      </c>
      <c r="G208" s="38"/>
      <c r="H208" s="38"/>
      <c r="I208" s="119"/>
      <c r="J208" s="38"/>
      <c r="K208" s="38"/>
      <c r="L208" s="41"/>
      <c r="M208" s="211"/>
      <c r="N208" s="212"/>
      <c r="O208" s="66"/>
      <c r="P208" s="66"/>
      <c r="Q208" s="66"/>
      <c r="R208" s="66"/>
      <c r="S208" s="66"/>
      <c r="T208" s="67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T208" s="19" t="s">
        <v>308</v>
      </c>
      <c r="AU208" s="19" t="s">
        <v>79</v>
      </c>
    </row>
    <row r="209" spans="2:51" s="13" customFormat="1" ht="11.25">
      <c r="B209" s="213"/>
      <c r="C209" s="214"/>
      <c r="D209" s="209" t="s">
        <v>310</v>
      </c>
      <c r="E209" s="215" t="s">
        <v>19</v>
      </c>
      <c r="F209" s="216" t="s">
        <v>435</v>
      </c>
      <c r="G209" s="214"/>
      <c r="H209" s="215" t="s">
        <v>19</v>
      </c>
      <c r="I209" s="217"/>
      <c r="J209" s="214"/>
      <c r="K209" s="214"/>
      <c r="L209" s="218"/>
      <c r="M209" s="219"/>
      <c r="N209" s="220"/>
      <c r="O209" s="220"/>
      <c r="P209" s="220"/>
      <c r="Q209" s="220"/>
      <c r="R209" s="220"/>
      <c r="S209" s="220"/>
      <c r="T209" s="221"/>
      <c r="AT209" s="222" t="s">
        <v>310</v>
      </c>
      <c r="AU209" s="222" t="s">
        <v>79</v>
      </c>
      <c r="AV209" s="13" t="s">
        <v>77</v>
      </c>
      <c r="AW209" s="13" t="s">
        <v>32</v>
      </c>
      <c r="AX209" s="13" t="s">
        <v>70</v>
      </c>
      <c r="AY209" s="222" t="s">
        <v>299</v>
      </c>
    </row>
    <row r="210" spans="2:51" s="14" customFormat="1" ht="11.25">
      <c r="B210" s="223"/>
      <c r="C210" s="224"/>
      <c r="D210" s="209" t="s">
        <v>310</v>
      </c>
      <c r="E210" s="225" t="s">
        <v>19</v>
      </c>
      <c r="F210" s="226" t="s">
        <v>436</v>
      </c>
      <c r="G210" s="224"/>
      <c r="H210" s="227">
        <v>18</v>
      </c>
      <c r="I210" s="228"/>
      <c r="J210" s="224"/>
      <c r="K210" s="224"/>
      <c r="L210" s="229"/>
      <c r="M210" s="230"/>
      <c r="N210" s="231"/>
      <c r="O210" s="231"/>
      <c r="P210" s="231"/>
      <c r="Q210" s="231"/>
      <c r="R210" s="231"/>
      <c r="S210" s="231"/>
      <c r="T210" s="232"/>
      <c r="AT210" s="233" t="s">
        <v>310</v>
      </c>
      <c r="AU210" s="233" t="s">
        <v>79</v>
      </c>
      <c r="AV210" s="14" t="s">
        <v>79</v>
      </c>
      <c r="AW210" s="14" t="s">
        <v>32</v>
      </c>
      <c r="AX210" s="14" t="s">
        <v>77</v>
      </c>
      <c r="AY210" s="233" t="s">
        <v>299</v>
      </c>
    </row>
    <row r="211" spans="1:65" s="2" customFormat="1" ht="16.5" customHeight="1">
      <c r="A211" s="36"/>
      <c r="B211" s="37"/>
      <c r="C211" s="196" t="s">
        <v>437</v>
      </c>
      <c r="D211" s="196" t="s">
        <v>301</v>
      </c>
      <c r="E211" s="197" t="s">
        <v>438</v>
      </c>
      <c r="F211" s="198" t="s">
        <v>439</v>
      </c>
      <c r="G211" s="199" t="s">
        <v>432</v>
      </c>
      <c r="H211" s="200">
        <v>4</v>
      </c>
      <c r="I211" s="201"/>
      <c r="J211" s="202">
        <f>ROUND(I211*H211,2)</f>
        <v>0</v>
      </c>
      <c r="K211" s="198" t="s">
        <v>305</v>
      </c>
      <c r="L211" s="41"/>
      <c r="M211" s="203" t="s">
        <v>19</v>
      </c>
      <c r="N211" s="204" t="s">
        <v>41</v>
      </c>
      <c r="O211" s="66"/>
      <c r="P211" s="205">
        <f>O211*H211</f>
        <v>0</v>
      </c>
      <c r="Q211" s="205">
        <v>0.03698</v>
      </c>
      <c r="R211" s="205">
        <f>Q211*H211</f>
        <v>0.14792</v>
      </c>
      <c r="S211" s="205">
        <v>0</v>
      </c>
      <c r="T211" s="206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07" t="s">
        <v>306</v>
      </c>
      <c r="AT211" s="207" t="s">
        <v>301</v>
      </c>
      <c r="AU211" s="207" t="s">
        <v>79</v>
      </c>
      <c r="AY211" s="19" t="s">
        <v>299</v>
      </c>
      <c r="BE211" s="208">
        <f>IF(N211="základní",J211,0)</f>
        <v>0</v>
      </c>
      <c r="BF211" s="208">
        <f>IF(N211="snížená",J211,0)</f>
        <v>0</v>
      </c>
      <c r="BG211" s="208">
        <f>IF(N211="zákl. přenesená",J211,0)</f>
        <v>0</v>
      </c>
      <c r="BH211" s="208">
        <f>IF(N211="sníž. přenesená",J211,0)</f>
        <v>0</v>
      </c>
      <c r="BI211" s="208">
        <f>IF(N211="nulová",J211,0)</f>
        <v>0</v>
      </c>
      <c r="BJ211" s="19" t="s">
        <v>77</v>
      </c>
      <c r="BK211" s="208">
        <f>ROUND(I211*H211,2)</f>
        <v>0</v>
      </c>
      <c r="BL211" s="19" t="s">
        <v>306</v>
      </c>
      <c r="BM211" s="207" t="s">
        <v>440</v>
      </c>
    </row>
    <row r="212" spans="1:47" s="2" customFormat="1" ht="11.25">
      <c r="A212" s="36"/>
      <c r="B212" s="37"/>
      <c r="C212" s="38"/>
      <c r="D212" s="209" t="s">
        <v>308</v>
      </c>
      <c r="E212" s="38"/>
      <c r="F212" s="210" t="s">
        <v>441</v>
      </c>
      <c r="G212" s="38"/>
      <c r="H212" s="38"/>
      <c r="I212" s="119"/>
      <c r="J212" s="38"/>
      <c r="K212" s="38"/>
      <c r="L212" s="41"/>
      <c r="M212" s="211"/>
      <c r="N212" s="212"/>
      <c r="O212" s="66"/>
      <c r="P212" s="66"/>
      <c r="Q212" s="66"/>
      <c r="R212" s="66"/>
      <c r="S212" s="66"/>
      <c r="T212" s="67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T212" s="19" t="s">
        <v>308</v>
      </c>
      <c r="AU212" s="19" t="s">
        <v>79</v>
      </c>
    </row>
    <row r="213" spans="2:51" s="13" customFormat="1" ht="11.25">
      <c r="B213" s="213"/>
      <c r="C213" s="214"/>
      <c r="D213" s="209" t="s">
        <v>310</v>
      </c>
      <c r="E213" s="215" t="s">
        <v>19</v>
      </c>
      <c r="F213" s="216" t="s">
        <v>435</v>
      </c>
      <c r="G213" s="214"/>
      <c r="H213" s="215" t="s">
        <v>19</v>
      </c>
      <c r="I213" s="217"/>
      <c r="J213" s="214"/>
      <c r="K213" s="214"/>
      <c r="L213" s="218"/>
      <c r="M213" s="219"/>
      <c r="N213" s="220"/>
      <c r="O213" s="220"/>
      <c r="P213" s="220"/>
      <c r="Q213" s="220"/>
      <c r="R213" s="220"/>
      <c r="S213" s="220"/>
      <c r="T213" s="221"/>
      <c r="AT213" s="222" t="s">
        <v>310</v>
      </c>
      <c r="AU213" s="222" t="s">
        <v>79</v>
      </c>
      <c r="AV213" s="13" t="s">
        <v>77</v>
      </c>
      <c r="AW213" s="13" t="s">
        <v>32</v>
      </c>
      <c r="AX213" s="13" t="s">
        <v>70</v>
      </c>
      <c r="AY213" s="222" t="s">
        <v>299</v>
      </c>
    </row>
    <row r="214" spans="2:51" s="14" customFormat="1" ht="11.25">
      <c r="B214" s="223"/>
      <c r="C214" s="224"/>
      <c r="D214" s="209" t="s">
        <v>310</v>
      </c>
      <c r="E214" s="225" t="s">
        <v>19</v>
      </c>
      <c r="F214" s="226" t="s">
        <v>442</v>
      </c>
      <c r="G214" s="224"/>
      <c r="H214" s="227">
        <v>4</v>
      </c>
      <c r="I214" s="228"/>
      <c r="J214" s="224"/>
      <c r="K214" s="224"/>
      <c r="L214" s="229"/>
      <c r="M214" s="230"/>
      <c r="N214" s="231"/>
      <c r="O214" s="231"/>
      <c r="P214" s="231"/>
      <c r="Q214" s="231"/>
      <c r="R214" s="231"/>
      <c r="S214" s="231"/>
      <c r="T214" s="232"/>
      <c r="AT214" s="233" t="s">
        <v>310</v>
      </c>
      <c r="AU214" s="233" t="s">
        <v>79</v>
      </c>
      <c r="AV214" s="14" t="s">
        <v>79</v>
      </c>
      <c r="AW214" s="14" t="s">
        <v>32</v>
      </c>
      <c r="AX214" s="14" t="s">
        <v>77</v>
      </c>
      <c r="AY214" s="233" t="s">
        <v>299</v>
      </c>
    </row>
    <row r="215" spans="1:65" s="2" customFormat="1" ht="16.5" customHeight="1">
      <c r="A215" s="36"/>
      <c r="B215" s="37"/>
      <c r="C215" s="196" t="s">
        <v>7</v>
      </c>
      <c r="D215" s="196" t="s">
        <v>301</v>
      </c>
      <c r="E215" s="197" t="s">
        <v>443</v>
      </c>
      <c r="F215" s="198" t="s">
        <v>444</v>
      </c>
      <c r="G215" s="199" t="s">
        <v>368</v>
      </c>
      <c r="H215" s="200">
        <v>0.199</v>
      </c>
      <c r="I215" s="201"/>
      <c r="J215" s="202">
        <f>ROUND(I215*H215,2)</f>
        <v>0</v>
      </c>
      <c r="K215" s="198" t="s">
        <v>305</v>
      </c>
      <c r="L215" s="41"/>
      <c r="M215" s="203" t="s">
        <v>19</v>
      </c>
      <c r="N215" s="204" t="s">
        <v>41</v>
      </c>
      <c r="O215" s="66"/>
      <c r="P215" s="205">
        <f>O215*H215</f>
        <v>0</v>
      </c>
      <c r="Q215" s="205">
        <v>0.01954</v>
      </c>
      <c r="R215" s="205">
        <f>Q215*H215</f>
        <v>0.00388846</v>
      </c>
      <c r="S215" s="205">
        <v>0</v>
      </c>
      <c r="T215" s="206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07" t="s">
        <v>306</v>
      </c>
      <c r="AT215" s="207" t="s">
        <v>301</v>
      </c>
      <c r="AU215" s="207" t="s">
        <v>79</v>
      </c>
      <c r="AY215" s="19" t="s">
        <v>299</v>
      </c>
      <c r="BE215" s="208">
        <f>IF(N215="základní",J215,0)</f>
        <v>0</v>
      </c>
      <c r="BF215" s="208">
        <f>IF(N215="snížená",J215,0)</f>
        <v>0</v>
      </c>
      <c r="BG215" s="208">
        <f>IF(N215="zákl. přenesená",J215,0)</f>
        <v>0</v>
      </c>
      <c r="BH215" s="208">
        <f>IF(N215="sníž. přenesená",J215,0)</f>
        <v>0</v>
      </c>
      <c r="BI215" s="208">
        <f>IF(N215="nulová",J215,0)</f>
        <v>0</v>
      </c>
      <c r="BJ215" s="19" t="s">
        <v>77</v>
      </c>
      <c r="BK215" s="208">
        <f>ROUND(I215*H215,2)</f>
        <v>0</v>
      </c>
      <c r="BL215" s="19" t="s">
        <v>306</v>
      </c>
      <c r="BM215" s="207" t="s">
        <v>445</v>
      </c>
    </row>
    <row r="216" spans="1:47" s="2" customFormat="1" ht="11.25">
      <c r="A216" s="36"/>
      <c r="B216" s="37"/>
      <c r="C216" s="38"/>
      <c r="D216" s="209" t="s">
        <v>308</v>
      </c>
      <c r="E216" s="38"/>
      <c r="F216" s="210" t="s">
        <v>446</v>
      </c>
      <c r="G216" s="38"/>
      <c r="H216" s="38"/>
      <c r="I216" s="119"/>
      <c r="J216" s="38"/>
      <c r="K216" s="38"/>
      <c r="L216" s="41"/>
      <c r="M216" s="211"/>
      <c r="N216" s="212"/>
      <c r="O216" s="66"/>
      <c r="P216" s="66"/>
      <c r="Q216" s="66"/>
      <c r="R216" s="66"/>
      <c r="S216" s="66"/>
      <c r="T216" s="67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T216" s="19" t="s">
        <v>308</v>
      </c>
      <c r="AU216" s="19" t="s">
        <v>79</v>
      </c>
    </row>
    <row r="217" spans="1:47" s="2" customFormat="1" ht="29.25">
      <c r="A217" s="36"/>
      <c r="B217" s="37"/>
      <c r="C217" s="38"/>
      <c r="D217" s="209" t="s">
        <v>447</v>
      </c>
      <c r="E217" s="38"/>
      <c r="F217" s="245" t="s">
        <v>448</v>
      </c>
      <c r="G217" s="38"/>
      <c r="H217" s="38"/>
      <c r="I217" s="119"/>
      <c r="J217" s="38"/>
      <c r="K217" s="38"/>
      <c r="L217" s="41"/>
      <c r="M217" s="211"/>
      <c r="N217" s="212"/>
      <c r="O217" s="66"/>
      <c r="P217" s="66"/>
      <c r="Q217" s="66"/>
      <c r="R217" s="66"/>
      <c r="S217" s="66"/>
      <c r="T217" s="67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T217" s="19" t="s">
        <v>447</v>
      </c>
      <c r="AU217" s="19" t="s">
        <v>79</v>
      </c>
    </row>
    <row r="218" spans="2:51" s="13" customFormat="1" ht="11.25">
      <c r="B218" s="213"/>
      <c r="C218" s="214"/>
      <c r="D218" s="209" t="s">
        <v>310</v>
      </c>
      <c r="E218" s="215" t="s">
        <v>19</v>
      </c>
      <c r="F218" s="216" t="s">
        <v>449</v>
      </c>
      <c r="G218" s="214"/>
      <c r="H218" s="215" t="s">
        <v>19</v>
      </c>
      <c r="I218" s="217"/>
      <c r="J218" s="214"/>
      <c r="K218" s="214"/>
      <c r="L218" s="218"/>
      <c r="M218" s="219"/>
      <c r="N218" s="220"/>
      <c r="O218" s="220"/>
      <c r="P218" s="220"/>
      <c r="Q218" s="220"/>
      <c r="R218" s="220"/>
      <c r="S218" s="220"/>
      <c r="T218" s="221"/>
      <c r="AT218" s="222" t="s">
        <v>310</v>
      </c>
      <c r="AU218" s="222" t="s">
        <v>79</v>
      </c>
      <c r="AV218" s="13" t="s">
        <v>77</v>
      </c>
      <c r="AW218" s="13" t="s">
        <v>32</v>
      </c>
      <c r="AX218" s="13" t="s">
        <v>70</v>
      </c>
      <c r="AY218" s="222" t="s">
        <v>299</v>
      </c>
    </row>
    <row r="219" spans="2:51" s="13" customFormat="1" ht="11.25">
      <c r="B219" s="213"/>
      <c r="C219" s="214"/>
      <c r="D219" s="209" t="s">
        <v>310</v>
      </c>
      <c r="E219" s="215" t="s">
        <v>19</v>
      </c>
      <c r="F219" s="216" t="s">
        <v>450</v>
      </c>
      <c r="G219" s="214"/>
      <c r="H219" s="215" t="s">
        <v>19</v>
      </c>
      <c r="I219" s="217"/>
      <c r="J219" s="214"/>
      <c r="K219" s="214"/>
      <c r="L219" s="218"/>
      <c r="M219" s="219"/>
      <c r="N219" s="220"/>
      <c r="O219" s="220"/>
      <c r="P219" s="220"/>
      <c r="Q219" s="220"/>
      <c r="R219" s="220"/>
      <c r="S219" s="220"/>
      <c r="T219" s="221"/>
      <c r="AT219" s="222" t="s">
        <v>310</v>
      </c>
      <c r="AU219" s="222" t="s">
        <v>79</v>
      </c>
      <c r="AV219" s="13" t="s">
        <v>77</v>
      </c>
      <c r="AW219" s="13" t="s">
        <v>32</v>
      </c>
      <c r="AX219" s="13" t="s">
        <v>70</v>
      </c>
      <c r="AY219" s="222" t="s">
        <v>299</v>
      </c>
    </row>
    <row r="220" spans="2:51" s="14" customFormat="1" ht="11.25">
      <c r="B220" s="223"/>
      <c r="C220" s="224"/>
      <c r="D220" s="209" t="s">
        <v>310</v>
      </c>
      <c r="E220" s="225" t="s">
        <v>19</v>
      </c>
      <c r="F220" s="226" t="s">
        <v>451</v>
      </c>
      <c r="G220" s="224"/>
      <c r="H220" s="227">
        <v>0.06</v>
      </c>
      <c r="I220" s="228"/>
      <c r="J220" s="224"/>
      <c r="K220" s="224"/>
      <c r="L220" s="229"/>
      <c r="M220" s="230"/>
      <c r="N220" s="231"/>
      <c r="O220" s="231"/>
      <c r="P220" s="231"/>
      <c r="Q220" s="231"/>
      <c r="R220" s="231"/>
      <c r="S220" s="231"/>
      <c r="T220" s="232"/>
      <c r="AT220" s="233" t="s">
        <v>310</v>
      </c>
      <c r="AU220" s="233" t="s">
        <v>79</v>
      </c>
      <c r="AV220" s="14" t="s">
        <v>79</v>
      </c>
      <c r="AW220" s="14" t="s">
        <v>32</v>
      </c>
      <c r="AX220" s="14" t="s">
        <v>70</v>
      </c>
      <c r="AY220" s="233" t="s">
        <v>299</v>
      </c>
    </row>
    <row r="221" spans="2:51" s="14" customFormat="1" ht="11.25">
      <c r="B221" s="223"/>
      <c r="C221" s="224"/>
      <c r="D221" s="209" t="s">
        <v>310</v>
      </c>
      <c r="E221" s="225" t="s">
        <v>19</v>
      </c>
      <c r="F221" s="226" t="s">
        <v>452</v>
      </c>
      <c r="G221" s="224"/>
      <c r="H221" s="227">
        <v>0.043</v>
      </c>
      <c r="I221" s="228"/>
      <c r="J221" s="224"/>
      <c r="K221" s="224"/>
      <c r="L221" s="229"/>
      <c r="M221" s="230"/>
      <c r="N221" s="231"/>
      <c r="O221" s="231"/>
      <c r="P221" s="231"/>
      <c r="Q221" s="231"/>
      <c r="R221" s="231"/>
      <c r="S221" s="231"/>
      <c r="T221" s="232"/>
      <c r="AT221" s="233" t="s">
        <v>310</v>
      </c>
      <c r="AU221" s="233" t="s">
        <v>79</v>
      </c>
      <c r="AV221" s="14" t="s">
        <v>79</v>
      </c>
      <c r="AW221" s="14" t="s">
        <v>32</v>
      </c>
      <c r="AX221" s="14" t="s">
        <v>70</v>
      </c>
      <c r="AY221" s="233" t="s">
        <v>299</v>
      </c>
    </row>
    <row r="222" spans="2:51" s="14" customFormat="1" ht="11.25">
      <c r="B222" s="223"/>
      <c r="C222" s="224"/>
      <c r="D222" s="209" t="s">
        <v>310</v>
      </c>
      <c r="E222" s="225" t="s">
        <v>19</v>
      </c>
      <c r="F222" s="226" t="s">
        <v>453</v>
      </c>
      <c r="G222" s="224"/>
      <c r="H222" s="227">
        <v>0.01</v>
      </c>
      <c r="I222" s="228"/>
      <c r="J222" s="224"/>
      <c r="K222" s="224"/>
      <c r="L222" s="229"/>
      <c r="M222" s="230"/>
      <c r="N222" s="231"/>
      <c r="O222" s="231"/>
      <c r="P222" s="231"/>
      <c r="Q222" s="231"/>
      <c r="R222" s="231"/>
      <c r="S222" s="231"/>
      <c r="T222" s="232"/>
      <c r="AT222" s="233" t="s">
        <v>310</v>
      </c>
      <c r="AU222" s="233" t="s">
        <v>79</v>
      </c>
      <c r="AV222" s="14" t="s">
        <v>79</v>
      </c>
      <c r="AW222" s="14" t="s">
        <v>32</v>
      </c>
      <c r="AX222" s="14" t="s">
        <v>70</v>
      </c>
      <c r="AY222" s="233" t="s">
        <v>299</v>
      </c>
    </row>
    <row r="223" spans="2:51" s="13" customFormat="1" ht="11.25">
      <c r="B223" s="213"/>
      <c r="C223" s="214"/>
      <c r="D223" s="209" t="s">
        <v>310</v>
      </c>
      <c r="E223" s="215" t="s">
        <v>19</v>
      </c>
      <c r="F223" s="216" t="s">
        <v>454</v>
      </c>
      <c r="G223" s="214"/>
      <c r="H223" s="215" t="s">
        <v>19</v>
      </c>
      <c r="I223" s="217"/>
      <c r="J223" s="214"/>
      <c r="K223" s="214"/>
      <c r="L223" s="218"/>
      <c r="M223" s="219"/>
      <c r="N223" s="220"/>
      <c r="O223" s="220"/>
      <c r="P223" s="220"/>
      <c r="Q223" s="220"/>
      <c r="R223" s="220"/>
      <c r="S223" s="220"/>
      <c r="T223" s="221"/>
      <c r="AT223" s="222" t="s">
        <v>310</v>
      </c>
      <c r="AU223" s="222" t="s">
        <v>79</v>
      </c>
      <c r="AV223" s="13" t="s">
        <v>77</v>
      </c>
      <c r="AW223" s="13" t="s">
        <v>32</v>
      </c>
      <c r="AX223" s="13" t="s">
        <v>70</v>
      </c>
      <c r="AY223" s="222" t="s">
        <v>299</v>
      </c>
    </row>
    <row r="224" spans="2:51" s="14" customFormat="1" ht="11.25">
      <c r="B224" s="223"/>
      <c r="C224" s="224"/>
      <c r="D224" s="209" t="s">
        <v>310</v>
      </c>
      <c r="E224" s="225" t="s">
        <v>19</v>
      </c>
      <c r="F224" s="226" t="s">
        <v>455</v>
      </c>
      <c r="G224" s="224"/>
      <c r="H224" s="227">
        <v>0.06</v>
      </c>
      <c r="I224" s="228"/>
      <c r="J224" s="224"/>
      <c r="K224" s="224"/>
      <c r="L224" s="229"/>
      <c r="M224" s="230"/>
      <c r="N224" s="231"/>
      <c r="O224" s="231"/>
      <c r="P224" s="231"/>
      <c r="Q224" s="231"/>
      <c r="R224" s="231"/>
      <c r="S224" s="231"/>
      <c r="T224" s="232"/>
      <c r="AT224" s="233" t="s">
        <v>310</v>
      </c>
      <c r="AU224" s="233" t="s">
        <v>79</v>
      </c>
      <c r="AV224" s="14" t="s">
        <v>79</v>
      </c>
      <c r="AW224" s="14" t="s">
        <v>32</v>
      </c>
      <c r="AX224" s="14" t="s">
        <v>70</v>
      </c>
      <c r="AY224" s="233" t="s">
        <v>299</v>
      </c>
    </row>
    <row r="225" spans="2:51" s="15" customFormat="1" ht="11.25">
      <c r="B225" s="234"/>
      <c r="C225" s="235"/>
      <c r="D225" s="209" t="s">
        <v>310</v>
      </c>
      <c r="E225" s="236" t="s">
        <v>19</v>
      </c>
      <c r="F225" s="237" t="s">
        <v>313</v>
      </c>
      <c r="G225" s="235"/>
      <c r="H225" s="238">
        <v>0.173</v>
      </c>
      <c r="I225" s="239"/>
      <c r="J225" s="235"/>
      <c r="K225" s="235"/>
      <c r="L225" s="240"/>
      <c r="M225" s="241"/>
      <c r="N225" s="242"/>
      <c r="O225" s="242"/>
      <c r="P225" s="242"/>
      <c r="Q225" s="242"/>
      <c r="R225" s="242"/>
      <c r="S225" s="242"/>
      <c r="T225" s="243"/>
      <c r="AT225" s="244" t="s">
        <v>310</v>
      </c>
      <c r="AU225" s="244" t="s">
        <v>79</v>
      </c>
      <c r="AV225" s="15" t="s">
        <v>306</v>
      </c>
      <c r="AW225" s="15" t="s">
        <v>32</v>
      </c>
      <c r="AX225" s="15" t="s">
        <v>70</v>
      </c>
      <c r="AY225" s="244" t="s">
        <v>299</v>
      </c>
    </row>
    <row r="226" spans="2:51" s="14" customFormat="1" ht="11.25">
      <c r="B226" s="223"/>
      <c r="C226" s="224"/>
      <c r="D226" s="209" t="s">
        <v>310</v>
      </c>
      <c r="E226" s="225" t="s">
        <v>19</v>
      </c>
      <c r="F226" s="226" t="s">
        <v>456</v>
      </c>
      <c r="G226" s="224"/>
      <c r="H226" s="227">
        <v>0.199</v>
      </c>
      <c r="I226" s="228"/>
      <c r="J226" s="224"/>
      <c r="K226" s="224"/>
      <c r="L226" s="229"/>
      <c r="M226" s="230"/>
      <c r="N226" s="231"/>
      <c r="O226" s="231"/>
      <c r="P226" s="231"/>
      <c r="Q226" s="231"/>
      <c r="R226" s="231"/>
      <c r="S226" s="231"/>
      <c r="T226" s="232"/>
      <c r="AT226" s="233" t="s">
        <v>310</v>
      </c>
      <c r="AU226" s="233" t="s">
        <v>79</v>
      </c>
      <c r="AV226" s="14" t="s">
        <v>79</v>
      </c>
      <c r="AW226" s="14" t="s">
        <v>32</v>
      </c>
      <c r="AX226" s="14" t="s">
        <v>77</v>
      </c>
      <c r="AY226" s="233" t="s">
        <v>299</v>
      </c>
    </row>
    <row r="227" spans="1:65" s="2" customFormat="1" ht="16.5" customHeight="1">
      <c r="A227" s="36"/>
      <c r="B227" s="37"/>
      <c r="C227" s="246" t="s">
        <v>457</v>
      </c>
      <c r="D227" s="246" t="s">
        <v>458</v>
      </c>
      <c r="E227" s="247" t="s">
        <v>459</v>
      </c>
      <c r="F227" s="248" t="s">
        <v>460</v>
      </c>
      <c r="G227" s="249" t="s">
        <v>368</v>
      </c>
      <c r="H227" s="250">
        <v>0.199</v>
      </c>
      <c r="I227" s="251"/>
      <c r="J227" s="252">
        <f>ROUND(I227*H227,2)</f>
        <v>0</v>
      </c>
      <c r="K227" s="248" t="s">
        <v>305</v>
      </c>
      <c r="L227" s="253"/>
      <c r="M227" s="254" t="s">
        <v>19</v>
      </c>
      <c r="N227" s="255" t="s">
        <v>41</v>
      </c>
      <c r="O227" s="66"/>
      <c r="P227" s="205">
        <f>O227*H227</f>
        <v>0</v>
      </c>
      <c r="Q227" s="205">
        <v>1</v>
      </c>
      <c r="R227" s="205">
        <f>Q227*H227</f>
        <v>0.199</v>
      </c>
      <c r="S227" s="205">
        <v>0</v>
      </c>
      <c r="T227" s="206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07" t="s">
        <v>360</v>
      </c>
      <c r="AT227" s="207" t="s">
        <v>458</v>
      </c>
      <c r="AU227" s="207" t="s">
        <v>79</v>
      </c>
      <c r="AY227" s="19" t="s">
        <v>299</v>
      </c>
      <c r="BE227" s="208">
        <f>IF(N227="základní",J227,0)</f>
        <v>0</v>
      </c>
      <c r="BF227" s="208">
        <f>IF(N227="snížená",J227,0)</f>
        <v>0</v>
      </c>
      <c r="BG227" s="208">
        <f>IF(N227="zákl. přenesená",J227,0)</f>
        <v>0</v>
      </c>
      <c r="BH227" s="208">
        <f>IF(N227="sníž. přenesená",J227,0)</f>
        <v>0</v>
      </c>
      <c r="BI227" s="208">
        <f>IF(N227="nulová",J227,0)</f>
        <v>0</v>
      </c>
      <c r="BJ227" s="19" t="s">
        <v>77</v>
      </c>
      <c r="BK227" s="208">
        <f>ROUND(I227*H227,2)</f>
        <v>0</v>
      </c>
      <c r="BL227" s="19" t="s">
        <v>306</v>
      </c>
      <c r="BM227" s="207" t="s">
        <v>461</v>
      </c>
    </row>
    <row r="228" spans="1:47" s="2" customFormat="1" ht="11.25">
      <c r="A228" s="36"/>
      <c r="B228" s="37"/>
      <c r="C228" s="38"/>
      <c r="D228" s="209" t="s">
        <v>308</v>
      </c>
      <c r="E228" s="38"/>
      <c r="F228" s="210" t="s">
        <v>460</v>
      </c>
      <c r="G228" s="38"/>
      <c r="H228" s="38"/>
      <c r="I228" s="119"/>
      <c r="J228" s="38"/>
      <c r="K228" s="38"/>
      <c r="L228" s="41"/>
      <c r="M228" s="211"/>
      <c r="N228" s="212"/>
      <c r="O228" s="66"/>
      <c r="P228" s="66"/>
      <c r="Q228" s="66"/>
      <c r="R228" s="66"/>
      <c r="S228" s="66"/>
      <c r="T228" s="67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T228" s="19" t="s">
        <v>308</v>
      </c>
      <c r="AU228" s="19" t="s">
        <v>79</v>
      </c>
    </row>
    <row r="229" spans="1:47" s="2" customFormat="1" ht="19.5">
      <c r="A229" s="36"/>
      <c r="B229" s="37"/>
      <c r="C229" s="38"/>
      <c r="D229" s="209" t="s">
        <v>447</v>
      </c>
      <c r="E229" s="38"/>
      <c r="F229" s="245" t="s">
        <v>462</v>
      </c>
      <c r="G229" s="38"/>
      <c r="H229" s="38"/>
      <c r="I229" s="119"/>
      <c r="J229" s="38"/>
      <c r="K229" s="38"/>
      <c r="L229" s="41"/>
      <c r="M229" s="211"/>
      <c r="N229" s="212"/>
      <c r="O229" s="66"/>
      <c r="P229" s="66"/>
      <c r="Q229" s="66"/>
      <c r="R229" s="66"/>
      <c r="S229" s="66"/>
      <c r="T229" s="67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T229" s="19" t="s">
        <v>447</v>
      </c>
      <c r="AU229" s="19" t="s">
        <v>79</v>
      </c>
    </row>
    <row r="230" spans="2:51" s="13" customFormat="1" ht="11.25">
      <c r="B230" s="213"/>
      <c r="C230" s="214"/>
      <c r="D230" s="209" t="s">
        <v>310</v>
      </c>
      <c r="E230" s="215" t="s">
        <v>19</v>
      </c>
      <c r="F230" s="216" t="s">
        <v>450</v>
      </c>
      <c r="G230" s="214"/>
      <c r="H230" s="215" t="s">
        <v>19</v>
      </c>
      <c r="I230" s="217"/>
      <c r="J230" s="214"/>
      <c r="K230" s="214"/>
      <c r="L230" s="218"/>
      <c r="M230" s="219"/>
      <c r="N230" s="220"/>
      <c r="O230" s="220"/>
      <c r="P230" s="220"/>
      <c r="Q230" s="220"/>
      <c r="R230" s="220"/>
      <c r="S230" s="220"/>
      <c r="T230" s="221"/>
      <c r="AT230" s="222" t="s">
        <v>310</v>
      </c>
      <c r="AU230" s="222" t="s">
        <v>79</v>
      </c>
      <c r="AV230" s="13" t="s">
        <v>77</v>
      </c>
      <c r="AW230" s="13" t="s">
        <v>32</v>
      </c>
      <c r="AX230" s="13" t="s">
        <v>70</v>
      </c>
      <c r="AY230" s="222" t="s">
        <v>299</v>
      </c>
    </row>
    <row r="231" spans="2:51" s="14" customFormat="1" ht="11.25">
      <c r="B231" s="223"/>
      <c r="C231" s="224"/>
      <c r="D231" s="209" t="s">
        <v>310</v>
      </c>
      <c r="E231" s="225" t="s">
        <v>19</v>
      </c>
      <c r="F231" s="226" t="s">
        <v>451</v>
      </c>
      <c r="G231" s="224"/>
      <c r="H231" s="227">
        <v>0.06</v>
      </c>
      <c r="I231" s="228"/>
      <c r="J231" s="224"/>
      <c r="K231" s="224"/>
      <c r="L231" s="229"/>
      <c r="M231" s="230"/>
      <c r="N231" s="231"/>
      <c r="O231" s="231"/>
      <c r="P231" s="231"/>
      <c r="Q231" s="231"/>
      <c r="R231" s="231"/>
      <c r="S231" s="231"/>
      <c r="T231" s="232"/>
      <c r="AT231" s="233" t="s">
        <v>310</v>
      </c>
      <c r="AU231" s="233" t="s">
        <v>79</v>
      </c>
      <c r="AV231" s="14" t="s">
        <v>79</v>
      </c>
      <c r="AW231" s="14" t="s">
        <v>32</v>
      </c>
      <c r="AX231" s="14" t="s">
        <v>70</v>
      </c>
      <c r="AY231" s="233" t="s">
        <v>299</v>
      </c>
    </row>
    <row r="232" spans="2:51" s="14" customFormat="1" ht="11.25">
      <c r="B232" s="223"/>
      <c r="C232" s="224"/>
      <c r="D232" s="209" t="s">
        <v>310</v>
      </c>
      <c r="E232" s="225" t="s">
        <v>19</v>
      </c>
      <c r="F232" s="226" t="s">
        <v>452</v>
      </c>
      <c r="G232" s="224"/>
      <c r="H232" s="227">
        <v>0.043</v>
      </c>
      <c r="I232" s="228"/>
      <c r="J232" s="224"/>
      <c r="K232" s="224"/>
      <c r="L232" s="229"/>
      <c r="M232" s="230"/>
      <c r="N232" s="231"/>
      <c r="O232" s="231"/>
      <c r="P232" s="231"/>
      <c r="Q232" s="231"/>
      <c r="R232" s="231"/>
      <c r="S232" s="231"/>
      <c r="T232" s="232"/>
      <c r="AT232" s="233" t="s">
        <v>310</v>
      </c>
      <c r="AU232" s="233" t="s">
        <v>79</v>
      </c>
      <c r="AV232" s="14" t="s">
        <v>79</v>
      </c>
      <c r="AW232" s="14" t="s">
        <v>32</v>
      </c>
      <c r="AX232" s="14" t="s">
        <v>70</v>
      </c>
      <c r="AY232" s="233" t="s">
        <v>299</v>
      </c>
    </row>
    <row r="233" spans="2:51" s="14" customFormat="1" ht="11.25">
      <c r="B233" s="223"/>
      <c r="C233" s="224"/>
      <c r="D233" s="209" t="s">
        <v>310</v>
      </c>
      <c r="E233" s="225" t="s">
        <v>19</v>
      </c>
      <c r="F233" s="226" t="s">
        <v>453</v>
      </c>
      <c r="G233" s="224"/>
      <c r="H233" s="227">
        <v>0.01</v>
      </c>
      <c r="I233" s="228"/>
      <c r="J233" s="224"/>
      <c r="K233" s="224"/>
      <c r="L233" s="229"/>
      <c r="M233" s="230"/>
      <c r="N233" s="231"/>
      <c r="O233" s="231"/>
      <c r="P233" s="231"/>
      <c r="Q233" s="231"/>
      <c r="R233" s="231"/>
      <c r="S233" s="231"/>
      <c r="T233" s="232"/>
      <c r="AT233" s="233" t="s">
        <v>310</v>
      </c>
      <c r="AU233" s="233" t="s">
        <v>79</v>
      </c>
      <c r="AV233" s="14" t="s">
        <v>79</v>
      </c>
      <c r="AW233" s="14" t="s">
        <v>32</v>
      </c>
      <c r="AX233" s="14" t="s">
        <v>70</v>
      </c>
      <c r="AY233" s="233" t="s">
        <v>299</v>
      </c>
    </row>
    <row r="234" spans="2:51" s="13" customFormat="1" ht="11.25">
      <c r="B234" s="213"/>
      <c r="C234" s="214"/>
      <c r="D234" s="209" t="s">
        <v>310</v>
      </c>
      <c r="E234" s="215" t="s">
        <v>19</v>
      </c>
      <c r="F234" s="216" t="s">
        <v>454</v>
      </c>
      <c r="G234" s="214"/>
      <c r="H234" s="215" t="s">
        <v>19</v>
      </c>
      <c r="I234" s="217"/>
      <c r="J234" s="214"/>
      <c r="K234" s="214"/>
      <c r="L234" s="218"/>
      <c r="M234" s="219"/>
      <c r="N234" s="220"/>
      <c r="O234" s="220"/>
      <c r="P234" s="220"/>
      <c r="Q234" s="220"/>
      <c r="R234" s="220"/>
      <c r="S234" s="220"/>
      <c r="T234" s="221"/>
      <c r="AT234" s="222" t="s">
        <v>310</v>
      </c>
      <c r="AU234" s="222" t="s">
        <v>79</v>
      </c>
      <c r="AV234" s="13" t="s">
        <v>77</v>
      </c>
      <c r="AW234" s="13" t="s">
        <v>32</v>
      </c>
      <c r="AX234" s="13" t="s">
        <v>70</v>
      </c>
      <c r="AY234" s="222" t="s">
        <v>299</v>
      </c>
    </row>
    <row r="235" spans="2:51" s="14" customFormat="1" ht="11.25">
      <c r="B235" s="223"/>
      <c r="C235" s="224"/>
      <c r="D235" s="209" t="s">
        <v>310</v>
      </c>
      <c r="E235" s="225" t="s">
        <v>19</v>
      </c>
      <c r="F235" s="226" t="s">
        <v>455</v>
      </c>
      <c r="G235" s="224"/>
      <c r="H235" s="227">
        <v>0.06</v>
      </c>
      <c r="I235" s="228"/>
      <c r="J235" s="224"/>
      <c r="K235" s="224"/>
      <c r="L235" s="229"/>
      <c r="M235" s="230"/>
      <c r="N235" s="231"/>
      <c r="O235" s="231"/>
      <c r="P235" s="231"/>
      <c r="Q235" s="231"/>
      <c r="R235" s="231"/>
      <c r="S235" s="231"/>
      <c r="T235" s="232"/>
      <c r="AT235" s="233" t="s">
        <v>310</v>
      </c>
      <c r="AU235" s="233" t="s">
        <v>79</v>
      </c>
      <c r="AV235" s="14" t="s">
        <v>79</v>
      </c>
      <c r="AW235" s="14" t="s">
        <v>32</v>
      </c>
      <c r="AX235" s="14" t="s">
        <v>70</v>
      </c>
      <c r="AY235" s="233" t="s">
        <v>299</v>
      </c>
    </row>
    <row r="236" spans="2:51" s="15" customFormat="1" ht="11.25">
      <c r="B236" s="234"/>
      <c r="C236" s="235"/>
      <c r="D236" s="209" t="s">
        <v>310</v>
      </c>
      <c r="E236" s="236" t="s">
        <v>19</v>
      </c>
      <c r="F236" s="237" t="s">
        <v>313</v>
      </c>
      <c r="G236" s="235"/>
      <c r="H236" s="238">
        <v>0.173</v>
      </c>
      <c r="I236" s="239"/>
      <c r="J236" s="235"/>
      <c r="K236" s="235"/>
      <c r="L236" s="240"/>
      <c r="M236" s="241"/>
      <c r="N236" s="242"/>
      <c r="O236" s="242"/>
      <c r="P236" s="242"/>
      <c r="Q236" s="242"/>
      <c r="R236" s="242"/>
      <c r="S236" s="242"/>
      <c r="T236" s="243"/>
      <c r="AT236" s="244" t="s">
        <v>310</v>
      </c>
      <c r="AU236" s="244" t="s">
        <v>79</v>
      </c>
      <c r="AV236" s="15" t="s">
        <v>306</v>
      </c>
      <c r="AW236" s="15" t="s">
        <v>32</v>
      </c>
      <c r="AX236" s="15" t="s">
        <v>70</v>
      </c>
      <c r="AY236" s="244" t="s">
        <v>299</v>
      </c>
    </row>
    <row r="237" spans="2:51" s="14" customFormat="1" ht="11.25">
      <c r="B237" s="223"/>
      <c r="C237" s="224"/>
      <c r="D237" s="209" t="s">
        <v>310</v>
      </c>
      <c r="E237" s="225" t="s">
        <v>19</v>
      </c>
      <c r="F237" s="226" t="s">
        <v>456</v>
      </c>
      <c r="G237" s="224"/>
      <c r="H237" s="227">
        <v>0.199</v>
      </c>
      <c r="I237" s="228"/>
      <c r="J237" s="224"/>
      <c r="K237" s="224"/>
      <c r="L237" s="229"/>
      <c r="M237" s="230"/>
      <c r="N237" s="231"/>
      <c r="O237" s="231"/>
      <c r="P237" s="231"/>
      <c r="Q237" s="231"/>
      <c r="R237" s="231"/>
      <c r="S237" s="231"/>
      <c r="T237" s="232"/>
      <c r="AT237" s="233" t="s">
        <v>310</v>
      </c>
      <c r="AU237" s="233" t="s">
        <v>79</v>
      </c>
      <c r="AV237" s="14" t="s">
        <v>79</v>
      </c>
      <c r="AW237" s="14" t="s">
        <v>32</v>
      </c>
      <c r="AX237" s="14" t="s">
        <v>77</v>
      </c>
      <c r="AY237" s="233" t="s">
        <v>299</v>
      </c>
    </row>
    <row r="238" spans="1:65" s="2" customFormat="1" ht="16.5" customHeight="1">
      <c r="A238" s="36"/>
      <c r="B238" s="37"/>
      <c r="C238" s="196" t="s">
        <v>463</v>
      </c>
      <c r="D238" s="196" t="s">
        <v>301</v>
      </c>
      <c r="E238" s="197" t="s">
        <v>464</v>
      </c>
      <c r="F238" s="198" t="s">
        <v>465</v>
      </c>
      <c r="G238" s="199" t="s">
        <v>368</v>
      </c>
      <c r="H238" s="200">
        <v>3.14</v>
      </c>
      <c r="I238" s="201"/>
      <c r="J238" s="202">
        <f>ROUND(I238*H238,2)</f>
        <v>0</v>
      </c>
      <c r="K238" s="198" t="s">
        <v>305</v>
      </c>
      <c r="L238" s="41"/>
      <c r="M238" s="203" t="s">
        <v>19</v>
      </c>
      <c r="N238" s="204" t="s">
        <v>41</v>
      </c>
      <c r="O238" s="66"/>
      <c r="P238" s="205">
        <f>O238*H238</f>
        <v>0</v>
      </c>
      <c r="Q238" s="205">
        <v>0.01709</v>
      </c>
      <c r="R238" s="205">
        <f>Q238*H238</f>
        <v>0.053662600000000005</v>
      </c>
      <c r="S238" s="205">
        <v>0</v>
      </c>
      <c r="T238" s="206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07" t="s">
        <v>306</v>
      </c>
      <c r="AT238" s="207" t="s">
        <v>301</v>
      </c>
      <c r="AU238" s="207" t="s">
        <v>79</v>
      </c>
      <c r="AY238" s="19" t="s">
        <v>299</v>
      </c>
      <c r="BE238" s="208">
        <f>IF(N238="základní",J238,0)</f>
        <v>0</v>
      </c>
      <c r="BF238" s="208">
        <f>IF(N238="snížená",J238,0)</f>
        <v>0</v>
      </c>
      <c r="BG238" s="208">
        <f>IF(N238="zákl. přenesená",J238,0)</f>
        <v>0</v>
      </c>
      <c r="BH238" s="208">
        <f>IF(N238="sníž. přenesená",J238,0)</f>
        <v>0</v>
      </c>
      <c r="BI238" s="208">
        <f>IF(N238="nulová",J238,0)</f>
        <v>0</v>
      </c>
      <c r="BJ238" s="19" t="s">
        <v>77</v>
      </c>
      <c r="BK238" s="208">
        <f>ROUND(I238*H238,2)</f>
        <v>0</v>
      </c>
      <c r="BL238" s="19" t="s">
        <v>306</v>
      </c>
      <c r="BM238" s="207" t="s">
        <v>466</v>
      </c>
    </row>
    <row r="239" spans="1:47" s="2" customFormat="1" ht="11.25">
      <c r="A239" s="36"/>
      <c r="B239" s="37"/>
      <c r="C239" s="38"/>
      <c r="D239" s="209" t="s">
        <v>308</v>
      </c>
      <c r="E239" s="38"/>
      <c r="F239" s="210" t="s">
        <v>467</v>
      </c>
      <c r="G239" s="38"/>
      <c r="H239" s="38"/>
      <c r="I239" s="119"/>
      <c r="J239" s="38"/>
      <c r="K239" s="38"/>
      <c r="L239" s="41"/>
      <c r="M239" s="211"/>
      <c r="N239" s="212"/>
      <c r="O239" s="66"/>
      <c r="P239" s="66"/>
      <c r="Q239" s="66"/>
      <c r="R239" s="66"/>
      <c r="S239" s="66"/>
      <c r="T239" s="67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T239" s="19" t="s">
        <v>308</v>
      </c>
      <c r="AU239" s="19" t="s">
        <v>79</v>
      </c>
    </row>
    <row r="240" spans="1:47" s="2" customFormat="1" ht="48.75">
      <c r="A240" s="36"/>
      <c r="B240" s="37"/>
      <c r="C240" s="38"/>
      <c r="D240" s="209" t="s">
        <v>447</v>
      </c>
      <c r="E240" s="38"/>
      <c r="F240" s="245" t="s">
        <v>468</v>
      </c>
      <c r="G240" s="38"/>
      <c r="H240" s="38"/>
      <c r="I240" s="119"/>
      <c r="J240" s="38"/>
      <c r="K240" s="38"/>
      <c r="L240" s="41"/>
      <c r="M240" s="211"/>
      <c r="N240" s="212"/>
      <c r="O240" s="66"/>
      <c r="P240" s="66"/>
      <c r="Q240" s="66"/>
      <c r="R240" s="66"/>
      <c r="S240" s="66"/>
      <c r="T240" s="67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9" t="s">
        <v>447</v>
      </c>
      <c r="AU240" s="19" t="s">
        <v>79</v>
      </c>
    </row>
    <row r="241" spans="2:51" s="13" customFormat="1" ht="11.25">
      <c r="B241" s="213"/>
      <c r="C241" s="214"/>
      <c r="D241" s="209" t="s">
        <v>310</v>
      </c>
      <c r="E241" s="215" t="s">
        <v>19</v>
      </c>
      <c r="F241" s="216" t="s">
        <v>469</v>
      </c>
      <c r="G241" s="214"/>
      <c r="H241" s="215" t="s">
        <v>19</v>
      </c>
      <c r="I241" s="217"/>
      <c r="J241" s="214"/>
      <c r="K241" s="214"/>
      <c r="L241" s="218"/>
      <c r="M241" s="219"/>
      <c r="N241" s="220"/>
      <c r="O241" s="220"/>
      <c r="P241" s="220"/>
      <c r="Q241" s="220"/>
      <c r="R241" s="220"/>
      <c r="S241" s="220"/>
      <c r="T241" s="221"/>
      <c r="AT241" s="222" t="s">
        <v>310</v>
      </c>
      <c r="AU241" s="222" t="s">
        <v>79</v>
      </c>
      <c r="AV241" s="13" t="s">
        <v>77</v>
      </c>
      <c r="AW241" s="13" t="s">
        <v>32</v>
      </c>
      <c r="AX241" s="13" t="s">
        <v>70</v>
      </c>
      <c r="AY241" s="222" t="s">
        <v>299</v>
      </c>
    </row>
    <row r="242" spans="2:51" s="13" customFormat="1" ht="11.25">
      <c r="B242" s="213"/>
      <c r="C242" s="214"/>
      <c r="D242" s="209" t="s">
        <v>310</v>
      </c>
      <c r="E242" s="215" t="s">
        <v>19</v>
      </c>
      <c r="F242" s="216" t="s">
        <v>470</v>
      </c>
      <c r="G242" s="214"/>
      <c r="H242" s="215" t="s">
        <v>19</v>
      </c>
      <c r="I242" s="217"/>
      <c r="J242" s="214"/>
      <c r="K242" s="214"/>
      <c r="L242" s="218"/>
      <c r="M242" s="219"/>
      <c r="N242" s="220"/>
      <c r="O242" s="220"/>
      <c r="P242" s="220"/>
      <c r="Q242" s="220"/>
      <c r="R242" s="220"/>
      <c r="S242" s="220"/>
      <c r="T242" s="221"/>
      <c r="AT242" s="222" t="s">
        <v>310</v>
      </c>
      <c r="AU242" s="222" t="s">
        <v>79</v>
      </c>
      <c r="AV242" s="13" t="s">
        <v>77</v>
      </c>
      <c r="AW242" s="13" t="s">
        <v>32</v>
      </c>
      <c r="AX242" s="13" t="s">
        <v>70</v>
      </c>
      <c r="AY242" s="222" t="s">
        <v>299</v>
      </c>
    </row>
    <row r="243" spans="2:51" s="14" customFormat="1" ht="11.25">
      <c r="B243" s="223"/>
      <c r="C243" s="224"/>
      <c r="D243" s="209" t="s">
        <v>310</v>
      </c>
      <c r="E243" s="225" t="s">
        <v>19</v>
      </c>
      <c r="F243" s="226" t="s">
        <v>471</v>
      </c>
      <c r="G243" s="224"/>
      <c r="H243" s="227">
        <v>0.107</v>
      </c>
      <c r="I243" s="228"/>
      <c r="J243" s="224"/>
      <c r="K243" s="224"/>
      <c r="L243" s="229"/>
      <c r="M243" s="230"/>
      <c r="N243" s="231"/>
      <c r="O243" s="231"/>
      <c r="P243" s="231"/>
      <c r="Q243" s="231"/>
      <c r="R243" s="231"/>
      <c r="S243" s="231"/>
      <c r="T243" s="232"/>
      <c r="AT243" s="233" t="s">
        <v>310</v>
      </c>
      <c r="AU243" s="233" t="s">
        <v>79</v>
      </c>
      <c r="AV243" s="14" t="s">
        <v>79</v>
      </c>
      <c r="AW243" s="14" t="s">
        <v>32</v>
      </c>
      <c r="AX243" s="14" t="s">
        <v>70</v>
      </c>
      <c r="AY243" s="233" t="s">
        <v>299</v>
      </c>
    </row>
    <row r="244" spans="2:51" s="13" customFormat="1" ht="11.25">
      <c r="B244" s="213"/>
      <c r="C244" s="214"/>
      <c r="D244" s="209" t="s">
        <v>310</v>
      </c>
      <c r="E244" s="215" t="s">
        <v>19</v>
      </c>
      <c r="F244" s="216" t="s">
        <v>472</v>
      </c>
      <c r="G244" s="214"/>
      <c r="H244" s="215" t="s">
        <v>19</v>
      </c>
      <c r="I244" s="217"/>
      <c r="J244" s="214"/>
      <c r="K244" s="214"/>
      <c r="L244" s="218"/>
      <c r="M244" s="219"/>
      <c r="N244" s="220"/>
      <c r="O244" s="220"/>
      <c r="P244" s="220"/>
      <c r="Q244" s="220"/>
      <c r="R244" s="220"/>
      <c r="S244" s="220"/>
      <c r="T244" s="221"/>
      <c r="AT244" s="222" t="s">
        <v>310</v>
      </c>
      <c r="AU244" s="222" t="s">
        <v>79</v>
      </c>
      <c r="AV244" s="13" t="s">
        <v>77</v>
      </c>
      <c r="AW244" s="13" t="s">
        <v>32</v>
      </c>
      <c r="AX244" s="13" t="s">
        <v>70</v>
      </c>
      <c r="AY244" s="222" t="s">
        <v>299</v>
      </c>
    </row>
    <row r="245" spans="2:51" s="14" customFormat="1" ht="11.25">
      <c r="B245" s="223"/>
      <c r="C245" s="224"/>
      <c r="D245" s="209" t="s">
        <v>310</v>
      </c>
      <c r="E245" s="225" t="s">
        <v>19</v>
      </c>
      <c r="F245" s="226" t="s">
        <v>473</v>
      </c>
      <c r="G245" s="224"/>
      <c r="H245" s="227">
        <v>0.206</v>
      </c>
      <c r="I245" s="228"/>
      <c r="J245" s="224"/>
      <c r="K245" s="224"/>
      <c r="L245" s="229"/>
      <c r="M245" s="230"/>
      <c r="N245" s="231"/>
      <c r="O245" s="231"/>
      <c r="P245" s="231"/>
      <c r="Q245" s="231"/>
      <c r="R245" s="231"/>
      <c r="S245" s="231"/>
      <c r="T245" s="232"/>
      <c r="AT245" s="233" t="s">
        <v>310</v>
      </c>
      <c r="AU245" s="233" t="s">
        <v>79</v>
      </c>
      <c r="AV245" s="14" t="s">
        <v>79</v>
      </c>
      <c r="AW245" s="14" t="s">
        <v>32</v>
      </c>
      <c r="AX245" s="14" t="s">
        <v>70</v>
      </c>
      <c r="AY245" s="233" t="s">
        <v>299</v>
      </c>
    </row>
    <row r="246" spans="2:51" s="14" customFormat="1" ht="11.25">
      <c r="B246" s="223"/>
      <c r="C246" s="224"/>
      <c r="D246" s="209" t="s">
        <v>310</v>
      </c>
      <c r="E246" s="225" t="s">
        <v>19</v>
      </c>
      <c r="F246" s="226" t="s">
        <v>474</v>
      </c>
      <c r="G246" s="224"/>
      <c r="H246" s="227">
        <v>0.305</v>
      </c>
      <c r="I246" s="228"/>
      <c r="J246" s="224"/>
      <c r="K246" s="224"/>
      <c r="L246" s="229"/>
      <c r="M246" s="230"/>
      <c r="N246" s="231"/>
      <c r="O246" s="231"/>
      <c r="P246" s="231"/>
      <c r="Q246" s="231"/>
      <c r="R246" s="231"/>
      <c r="S246" s="231"/>
      <c r="T246" s="232"/>
      <c r="AT246" s="233" t="s">
        <v>310</v>
      </c>
      <c r="AU246" s="233" t="s">
        <v>79</v>
      </c>
      <c r="AV246" s="14" t="s">
        <v>79</v>
      </c>
      <c r="AW246" s="14" t="s">
        <v>32</v>
      </c>
      <c r="AX246" s="14" t="s">
        <v>70</v>
      </c>
      <c r="AY246" s="233" t="s">
        <v>299</v>
      </c>
    </row>
    <row r="247" spans="2:51" s="14" customFormat="1" ht="11.25">
      <c r="B247" s="223"/>
      <c r="C247" s="224"/>
      <c r="D247" s="209" t="s">
        <v>310</v>
      </c>
      <c r="E247" s="225" t="s">
        <v>19</v>
      </c>
      <c r="F247" s="226" t="s">
        <v>475</v>
      </c>
      <c r="G247" s="224"/>
      <c r="H247" s="227">
        <v>0.053</v>
      </c>
      <c r="I247" s="228"/>
      <c r="J247" s="224"/>
      <c r="K247" s="224"/>
      <c r="L247" s="229"/>
      <c r="M247" s="230"/>
      <c r="N247" s="231"/>
      <c r="O247" s="231"/>
      <c r="P247" s="231"/>
      <c r="Q247" s="231"/>
      <c r="R247" s="231"/>
      <c r="S247" s="231"/>
      <c r="T247" s="232"/>
      <c r="AT247" s="233" t="s">
        <v>310</v>
      </c>
      <c r="AU247" s="233" t="s">
        <v>79</v>
      </c>
      <c r="AV247" s="14" t="s">
        <v>79</v>
      </c>
      <c r="AW247" s="14" t="s">
        <v>32</v>
      </c>
      <c r="AX247" s="14" t="s">
        <v>70</v>
      </c>
      <c r="AY247" s="233" t="s">
        <v>299</v>
      </c>
    </row>
    <row r="248" spans="2:51" s="14" customFormat="1" ht="11.25">
      <c r="B248" s="223"/>
      <c r="C248" s="224"/>
      <c r="D248" s="209" t="s">
        <v>310</v>
      </c>
      <c r="E248" s="225" t="s">
        <v>19</v>
      </c>
      <c r="F248" s="226" t="s">
        <v>476</v>
      </c>
      <c r="G248" s="224"/>
      <c r="H248" s="227">
        <v>0.061</v>
      </c>
      <c r="I248" s="228"/>
      <c r="J248" s="224"/>
      <c r="K248" s="224"/>
      <c r="L248" s="229"/>
      <c r="M248" s="230"/>
      <c r="N248" s="231"/>
      <c r="O248" s="231"/>
      <c r="P248" s="231"/>
      <c r="Q248" s="231"/>
      <c r="R248" s="231"/>
      <c r="S248" s="231"/>
      <c r="T248" s="232"/>
      <c r="AT248" s="233" t="s">
        <v>310</v>
      </c>
      <c r="AU248" s="233" t="s">
        <v>79</v>
      </c>
      <c r="AV248" s="14" t="s">
        <v>79</v>
      </c>
      <c r="AW248" s="14" t="s">
        <v>32</v>
      </c>
      <c r="AX248" s="14" t="s">
        <v>70</v>
      </c>
      <c r="AY248" s="233" t="s">
        <v>299</v>
      </c>
    </row>
    <row r="249" spans="2:51" s="13" customFormat="1" ht="11.25">
      <c r="B249" s="213"/>
      <c r="C249" s="214"/>
      <c r="D249" s="209" t="s">
        <v>310</v>
      </c>
      <c r="E249" s="215" t="s">
        <v>19</v>
      </c>
      <c r="F249" s="216" t="s">
        <v>477</v>
      </c>
      <c r="G249" s="214"/>
      <c r="H249" s="215" t="s">
        <v>19</v>
      </c>
      <c r="I249" s="217"/>
      <c r="J249" s="214"/>
      <c r="K249" s="214"/>
      <c r="L249" s="218"/>
      <c r="M249" s="219"/>
      <c r="N249" s="220"/>
      <c r="O249" s="220"/>
      <c r="P249" s="220"/>
      <c r="Q249" s="220"/>
      <c r="R249" s="220"/>
      <c r="S249" s="220"/>
      <c r="T249" s="221"/>
      <c r="AT249" s="222" t="s">
        <v>310</v>
      </c>
      <c r="AU249" s="222" t="s">
        <v>79</v>
      </c>
      <c r="AV249" s="13" t="s">
        <v>77</v>
      </c>
      <c r="AW249" s="13" t="s">
        <v>32</v>
      </c>
      <c r="AX249" s="13" t="s">
        <v>70</v>
      </c>
      <c r="AY249" s="222" t="s">
        <v>299</v>
      </c>
    </row>
    <row r="250" spans="2:51" s="14" customFormat="1" ht="11.25">
      <c r="B250" s="223"/>
      <c r="C250" s="224"/>
      <c r="D250" s="209" t="s">
        <v>310</v>
      </c>
      <c r="E250" s="225" t="s">
        <v>19</v>
      </c>
      <c r="F250" s="226" t="s">
        <v>478</v>
      </c>
      <c r="G250" s="224"/>
      <c r="H250" s="227">
        <v>0.455</v>
      </c>
      <c r="I250" s="228"/>
      <c r="J250" s="224"/>
      <c r="K250" s="224"/>
      <c r="L250" s="229"/>
      <c r="M250" s="230"/>
      <c r="N250" s="231"/>
      <c r="O250" s="231"/>
      <c r="P250" s="231"/>
      <c r="Q250" s="231"/>
      <c r="R250" s="231"/>
      <c r="S250" s="231"/>
      <c r="T250" s="232"/>
      <c r="AT250" s="233" t="s">
        <v>310</v>
      </c>
      <c r="AU250" s="233" t="s">
        <v>79</v>
      </c>
      <c r="AV250" s="14" t="s">
        <v>79</v>
      </c>
      <c r="AW250" s="14" t="s">
        <v>32</v>
      </c>
      <c r="AX250" s="14" t="s">
        <v>70</v>
      </c>
      <c r="AY250" s="233" t="s">
        <v>299</v>
      </c>
    </row>
    <row r="251" spans="2:51" s="14" customFormat="1" ht="11.25">
      <c r="B251" s="223"/>
      <c r="C251" s="224"/>
      <c r="D251" s="209" t="s">
        <v>310</v>
      </c>
      <c r="E251" s="225" t="s">
        <v>19</v>
      </c>
      <c r="F251" s="226" t="s">
        <v>479</v>
      </c>
      <c r="G251" s="224"/>
      <c r="H251" s="227">
        <v>0.356</v>
      </c>
      <c r="I251" s="228"/>
      <c r="J251" s="224"/>
      <c r="K251" s="224"/>
      <c r="L251" s="229"/>
      <c r="M251" s="230"/>
      <c r="N251" s="231"/>
      <c r="O251" s="231"/>
      <c r="P251" s="231"/>
      <c r="Q251" s="231"/>
      <c r="R251" s="231"/>
      <c r="S251" s="231"/>
      <c r="T251" s="232"/>
      <c r="AT251" s="233" t="s">
        <v>310</v>
      </c>
      <c r="AU251" s="233" t="s">
        <v>79</v>
      </c>
      <c r="AV251" s="14" t="s">
        <v>79</v>
      </c>
      <c r="AW251" s="14" t="s">
        <v>32</v>
      </c>
      <c r="AX251" s="14" t="s">
        <v>70</v>
      </c>
      <c r="AY251" s="233" t="s">
        <v>299</v>
      </c>
    </row>
    <row r="252" spans="2:51" s="14" customFormat="1" ht="11.25">
      <c r="B252" s="223"/>
      <c r="C252" s="224"/>
      <c r="D252" s="209" t="s">
        <v>310</v>
      </c>
      <c r="E252" s="225" t="s">
        <v>19</v>
      </c>
      <c r="F252" s="226" t="s">
        <v>480</v>
      </c>
      <c r="G252" s="224"/>
      <c r="H252" s="227">
        <v>0.345</v>
      </c>
      <c r="I252" s="228"/>
      <c r="J252" s="224"/>
      <c r="K252" s="224"/>
      <c r="L252" s="229"/>
      <c r="M252" s="230"/>
      <c r="N252" s="231"/>
      <c r="O252" s="231"/>
      <c r="P252" s="231"/>
      <c r="Q252" s="231"/>
      <c r="R252" s="231"/>
      <c r="S252" s="231"/>
      <c r="T252" s="232"/>
      <c r="AT252" s="233" t="s">
        <v>310</v>
      </c>
      <c r="AU252" s="233" t="s">
        <v>79</v>
      </c>
      <c r="AV252" s="14" t="s">
        <v>79</v>
      </c>
      <c r="AW252" s="14" t="s">
        <v>32</v>
      </c>
      <c r="AX252" s="14" t="s">
        <v>70</v>
      </c>
      <c r="AY252" s="233" t="s">
        <v>299</v>
      </c>
    </row>
    <row r="253" spans="2:51" s="14" customFormat="1" ht="11.25">
      <c r="B253" s="223"/>
      <c r="C253" s="224"/>
      <c r="D253" s="209" t="s">
        <v>310</v>
      </c>
      <c r="E253" s="225" t="s">
        <v>19</v>
      </c>
      <c r="F253" s="226" t="s">
        <v>481</v>
      </c>
      <c r="G253" s="224"/>
      <c r="H253" s="227">
        <v>0.221</v>
      </c>
      <c r="I253" s="228"/>
      <c r="J253" s="224"/>
      <c r="K253" s="224"/>
      <c r="L253" s="229"/>
      <c r="M253" s="230"/>
      <c r="N253" s="231"/>
      <c r="O253" s="231"/>
      <c r="P253" s="231"/>
      <c r="Q253" s="231"/>
      <c r="R253" s="231"/>
      <c r="S253" s="231"/>
      <c r="T253" s="232"/>
      <c r="AT253" s="233" t="s">
        <v>310</v>
      </c>
      <c r="AU253" s="233" t="s">
        <v>79</v>
      </c>
      <c r="AV253" s="14" t="s">
        <v>79</v>
      </c>
      <c r="AW253" s="14" t="s">
        <v>32</v>
      </c>
      <c r="AX253" s="14" t="s">
        <v>70</v>
      </c>
      <c r="AY253" s="233" t="s">
        <v>299</v>
      </c>
    </row>
    <row r="254" spans="2:51" s="14" customFormat="1" ht="11.25">
      <c r="B254" s="223"/>
      <c r="C254" s="224"/>
      <c r="D254" s="209" t="s">
        <v>310</v>
      </c>
      <c r="E254" s="225" t="s">
        <v>19</v>
      </c>
      <c r="F254" s="226" t="s">
        <v>482</v>
      </c>
      <c r="G254" s="224"/>
      <c r="H254" s="227">
        <v>0.217</v>
      </c>
      <c r="I254" s="228"/>
      <c r="J254" s="224"/>
      <c r="K254" s="224"/>
      <c r="L254" s="229"/>
      <c r="M254" s="230"/>
      <c r="N254" s="231"/>
      <c r="O254" s="231"/>
      <c r="P254" s="231"/>
      <c r="Q254" s="231"/>
      <c r="R254" s="231"/>
      <c r="S254" s="231"/>
      <c r="T254" s="232"/>
      <c r="AT254" s="233" t="s">
        <v>310</v>
      </c>
      <c r="AU254" s="233" t="s">
        <v>79</v>
      </c>
      <c r="AV254" s="14" t="s">
        <v>79</v>
      </c>
      <c r="AW254" s="14" t="s">
        <v>32</v>
      </c>
      <c r="AX254" s="14" t="s">
        <v>70</v>
      </c>
      <c r="AY254" s="233" t="s">
        <v>299</v>
      </c>
    </row>
    <row r="255" spans="2:51" s="14" customFormat="1" ht="11.25">
      <c r="B255" s="223"/>
      <c r="C255" s="224"/>
      <c r="D255" s="209" t="s">
        <v>310</v>
      </c>
      <c r="E255" s="225" t="s">
        <v>19</v>
      </c>
      <c r="F255" s="226" t="s">
        <v>483</v>
      </c>
      <c r="G255" s="224"/>
      <c r="H255" s="227">
        <v>0.11</v>
      </c>
      <c r="I255" s="228"/>
      <c r="J255" s="224"/>
      <c r="K255" s="224"/>
      <c r="L255" s="229"/>
      <c r="M255" s="230"/>
      <c r="N255" s="231"/>
      <c r="O255" s="231"/>
      <c r="P255" s="231"/>
      <c r="Q255" s="231"/>
      <c r="R255" s="231"/>
      <c r="S255" s="231"/>
      <c r="T255" s="232"/>
      <c r="AT255" s="233" t="s">
        <v>310</v>
      </c>
      <c r="AU255" s="233" t="s">
        <v>79</v>
      </c>
      <c r="AV255" s="14" t="s">
        <v>79</v>
      </c>
      <c r="AW255" s="14" t="s">
        <v>32</v>
      </c>
      <c r="AX255" s="14" t="s">
        <v>70</v>
      </c>
      <c r="AY255" s="233" t="s">
        <v>299</v>
      </c>
    </row>
    <row r="256" spans="2:51" s="14" customFormat="1" ht="11.25">
      <c r="B256" s="223"/>
      <c r="C256" s="224"/>
      <c r="D256" s="209" t="s">
        <v>310</v>
      </c>
      <c r="E256" s="225" t="s">
        <v>19</v>
      </c>
      <c r="F256" s="226" t="s">
        <v>484</v>
      </c>
      <c r="G256" s="224"/>
      <c r="H256" s="227">
        <v>0.047</v>
      </c>
      <c r="I256" s="228"/>
      <c r="J256" s="224"/>
      <c r="K256" s="224"/>
      <c r="L256" s="229"/>
      <c r="M256" s="230"/>
      <c r="N256" s="231"/>
      <c r="O256" s="231"/>
      <c r="P256" s="231"/>
      <c r="Q256" s="231"/>
      <c r="R256" s="231"/>
      <c r="S256" s="231"/>
      <c r="T256" s="232"/>
      <c r="AT256" s="233" t="s">
        <v>310</v>
      </c>
      <c r="AU256" s="233" t="s">
        <v>79</v>
      </c>
      <c r="AV256" s="14" t="s">
        <v>79</v>
      </c>
      <c r="AW256" s="14" t="s">
        <v>32</v>
      </c>
      <c r="AX256" s="14" t="s">
        <v>70</v>
      </c>
      <c r="AY256" s="233" t="s">
        <v>299</v>
      </c>
    </row>
    <row r="257" spans="2:51" s="14" customFormat="1" ht="11.25">
      <c r="B257" s="223"/>
      <c r="C257" s="224"/>
      <c r="D257" s="209" t="s">
        <v>310</v>
      </c>
      <c r="E257" s="225" t="s">
        <v>19</v>
      </c>
      <c r="F257" s="226" t="s">
        <v>485</v>
      </c>
      <c r="G257" s="224"/>
      <c r="H257" s="227">
        <v>0.125</v>
      </c>
      <c r="I257" s="228"/>
      <c r="J257" s="224"/>
      <c r="K257" s="224"/>
      <c r="L257" s="229"/>
      <c r="M257" s="230"/>
      <c r="N257" s="231"/>
      <c r="O257" s="231"/>
      <c r="P257" s="231"/>
      <c r="Q257" s="231"/>
      <c r="R257" s="231"/>
      <c r="S257" s="231"/>
      <c r="T257" s="232"/>
      <c r="AT257" s="233" t="s">
        <v>310</v>
      </c>
      <c r="AU257" s="233" t="s">
        <v>79</v>
      </c>
      <c r="AV257" s="14" t="s">
        <v>79</v>
      </c>
      <c r="AW257" s="14" t="s">
        <v>32</v>
      </c>
      <c r="AX257" s="14" t="s">
        <v>70</v>
      </c>
      <c r="AY257" s="233" t="s">
        <v>299</v>
      </c>
    </row>
    <row r="258" spans="2:51" s="14" customFormat="1" ht="11.25">
      <c r="B258" s="223"/>
      <c r="C258" s="224"/>
      <c r="D258" s="209" t="s">
        <v>310</v>
      </c>
      <c r="E258" s="225" t="s">
        <v>19</v>
      </c>
      <c r="F258" s="226" t="s">
        <v>486</v>
      </c>
      <c r="G258" s="224"/>
      <c r="H258" s="227">
        <v>0.122</v>
      </c>
      <c r="I258" s="228"/>
      <c r="J258" s="224"/>
      <c r="K258" s="224"/>
      <c r="L258" s="229"/>
      <c r="M258" s="230"/>
      <c r="N258" s="231"/>
      <c r="O258" s="231"/>
      <c r="P258" s="231"/>
      <c r="Q258" s="231"/>
      <c r="R258" s="231"/>
      <c r="S258" s="231"/>
      <c r="T258" s="232"/>
      <c r="AT258" s="233" t="s">
        <v>310</v>
      </c>
      <c r="AU258" s="233" t="s">
        <v>79</v>
      </c>
      <c r="AV258" s="14" t="s">
        <v>79</v>
      </c>
      <c r="AW258" s="14" t="s">
        <v>32</v>
      </c>
      <c r="AX258" s="14" t="s">
        <v>70</v>
      </c>
      <c r="AY258" s="233" t="s">
        <v>299</v>
      </c>
    </row>
    <row r="259" spans="2:51" s="15" customFormat="1" ht="11.25">
      <c r="B259" s="234"/>
      <c r="C259" s="235"/>
      <c r="D259" s="209" t="s">
        <v>310</v>
      </c>
      <c r="E259" s="236" t="s">
        <v>19</v>
      </c>
      <c r="F259" s="237" t="s">
        <v>313</v>
      </c>
      <c r="G259" s="235"/>
      <c r="H259" s="238">
        <v>2.73</v>
      </c>
      <c r="I259" s="239"/>
      <c r="J259" s="235"/>
      <c r="K259" s="235"/>
      <c r="L259" s="240"/>
      <c r="M259" s="241"/>
      <c r="N259" s="242"/>
      <c r="O259" s="242"/>
      <c r="P259" s="242"/>
      <c r="Q259" s="242"/>
      <c r="R259" s="242"/>
      <c r="S259" s="242"/>
      <c r="T259" s="243"/>
      <c r="AT259" s="244" t="s">
        <v>310</v>
      </c>
      <c r="AU259" s="244" t="s">
        <v>79</v>
      </c>
      <c r="AV259" s="15" t="s">
        <v>306</v>
      </c>
      <c r="AW259" s="15" t="s">
        <v>32</v>
      </c>
      <c r="AX259" s="15" t="s">
        <v>70</v>
      </c>
      <c r="AY259" s="244" t="s">
        <v>299</v>
      </c>
    </row>
    <row r="260" spans="2:51" s="14" customFormat="1" ht="11.25">
      <c r="B260" s="223"/>
      <c r="C260" s="224"/>
      <c r="D260" s="209" t="s">
        <v>310</v>
      </c>
      <c r="E260" s="225" t="s">
        <v>19</v>
      </c>
      <c r="F260" s="226" t="s">
        <v>487</v>
      </c>
      <c r="G260" s="224"/>
      <c r="H260" s="227">
        <v>3.14</v>
      </c>
      <c r="I260" s="228"/>
      <c r="J260" s="224"/>
      <c r="K260" s="224"/>
      <c r="L260" s="229"/>
      <c r="M260" s="230"/>
      <c r="N260" s="231"/>
      <c r="O260" s="231"/>
      <c r="P260" s="231"/>
      <c r="Q260" s="231"/>
      <c r="R260" s="231"/>
      <c r="S260" s="231"/>
      <c r="T260" s="232"/>
      <c r="AT260" s="233" t="s">
        <v>310</v>
      </c>
      <c r="AU260" s="233" t="s">
        <v>79</v>
      </c>
      <c r="AV260" s="14" t="s">
        <v>79</v>
      </c>
      <c r="AW260" s="14" t="s">
        <v>32</v>
      </c>
      <c r="AX260" s="14" t="s">
        <v>77</v>
      </c>
      <c r="AY260" s="233" t="s">
        <v>299</v>
      </c>
    </row>
    <row r="261" spans="1:65" s="2" customFormat="1" ht="16.5" customHeight="1">
      <c r="A261" s="36"/>
      <c r="B261" s="37"/>
      <c r="C261" s="246" t="s">
        <v>176</v>
      </c>
      <c r="D261" s="246" t="s">
        <v>458</v>
      </c>
      <c r="E261" s="247" t="s">
        <v>488</v>
      </c>
      <c r="F261" s="248" t="s">
        <v>489</v>
      </c>
      <c r="G261" s="249" t="s">
        <v>368</v>
      </c>
      <c r="H261" s="250">
        <v>0.237</v>
      </c>
      <c r="I261" s="251"/>
      <c r="J261" s="252">
        <f>ROUND(I261*H261,2)</f>
        <v>0</v>
      </c>
      <c r="K261" s="248" t="s">
        <v>305</v>
      </c>
      <c r="L261" s="253"/>
      <c r="M261" s="254" t="s">
        <v>19</v>
      </c>
      <c r="N261" s="255" t="s">
        <v>41</v>
      </c>
      <c r="O261" s="66"/>
      <c r="P261" s="205">
        <f>O261*H261</f>
        <v>0</v>
      </c>
      <c r="Q261" s="205">
        <v>1</v>
      </c>
      <c r="R261" s="205">
        <f>Q261*H261</f>
        <v>0.237</v>
      </c>
      <c r="S261" s="205">
        <v>0</v>
      </c>
      <c r="T261" s="206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207" t="s">
        <v>360</v>
      </c>
      <c r="AT261" s="207" t="s">
        <v>458</v>
      </c>
      <c r="AU261" s="207" t="s">
        <v>79</v>
      </c>
      <c r="AY261" s="19" t="s">
        <v>299</v>
      </c>
      <c r="BE261" s="208">
        <f>IF(N261="základní",J261,0)</f>
        <v>0</v>
      </c>
      <c r="BF261" s="208">
        <f>IF(N261="snížená",J261,0)</f>
        <v>0</v>
      </c>
      <c r="BG261" s="208">
        <f>IF(N261="zákl. přenesená",J261,0)</f>
        <v>0</v>
      </c>
      <c r="BH261" s="208">
        <f>IF(N261="sníž. přenesená",J261,0)</f>
        <v>0</v>
      </c>
      <c r="BI261" s="208">
        <f>IF(N261="nulová",J261,0)</f>
        <v>0</v>
      </c>
      <c r="BJ261" s="19" t="s">
        <v>77</v>
      </c>
      <c r="BK261" s="208">
        <f>ROUND(I261*H261,2)</f>
        <v>0</v>
      </c>
      <c r="BL261" s="19" t="s">
        <v>306</v>
      </c>
      <c r="BM261" s="207" t="s">
        <v>490</v>
      </c>
    </row>
    <row r="262" spans="1:47" s="2" customFormat="1" ht="11.25">
      <c r="A262" s="36"/>
      <c r="B262" s="37"/>
      <c r="C262" s="38"/>
      <c r="D262" s="209" t="s">
        <v>308</v>
      </c>
      <c r="E262" s="38"/>
      <c r="F262" s="210" t="s">
        <v>489</v>
      </c>
      <c r="G262" s="38"/>
      <c r="H262" s="38"/>
      <c r="I262" s="119"/>
      <c r="J262" s="38"/>
      <c r="K262" s="38"/>
      <c r="L262" s="41"/>
      <c r="M262" s="211"/>
      <c r="N262" s="212"/>
      <c r="O262" s="66"/>
      <c r="P262" s="66"/>
      <c r="Q262" s="66"/>
      <c r="R262" s="66"/>
      <c r="S262" s="66"/>
      <c r="T262" s="67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T262" s="19" t="s">
        <v>308</v>
      </c>
      <c r="AU262" s="19" t="s">
        <v>79</v>
      </c>
    </row>
    <row r="263" spans="1:47" s="2" customFormat="1" ht="19.5">
      <c r="A263" s="36"/>
      <c r="B263" s="37"/>
      <c r="C263" s="38"/>
      <c r="D263" s="209" t="s">
        <v>447</v>
      </c>
      <c r="E263" s="38"/>
      <c r="F263" s="245" t="s">
        <v>491</v>
      </c>
      <c r="G263" s="38"/>
      <c r="H263" s="38"/>
      <c r="I263" s="119"/>
      <c r="J263" s="38"/>
      <c r="K263" s="38"/>
      <c r="L263" s="41"/>
      <c r="M263" s="211"/>
      <c r="N263" s="212"/>
      <c r="O263" s="66"/>
      <c r="P263" s="66"/>
      <c r="Q263" s="66"/>
      <c r="R263" s="66"/>
      <c r="S263" s="66"/>
      <c r="T263" s="67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T263" s="19" t="s">
        <v>447</v>
      </c>
      <c r="AU263" s="19" t="s">
        <v>79</v>
      </c>
    </row>
    <row r="264" spans="2:51" s="14" customFormat="1" ht="11.25">
      <c r="B264" s="223"/>
      <c r="C264" s="224"/>
      <c r="D264" s="209" t="s">
        <v>310</v>
      </c>
      <c r="E264" s="225" t="s">
        <v>19</v>
      </c>
      <c r="F264" s="226" t="s">
        <v>492</v>
      </c>
      <c r="G264" s="224"/>
      <c r="H264" s="227">
        <v>0.206</v>
      </c>
      <c r="I264" s="228"/>
      <c r="J264" s="224"/>
      <c r="K264" s="224"/>
      <c r="L264" s="229"/>
      <c r="M264" s="230"/>
      <c r="N264" s="231"/>
      <c r="O264" s="231"/>
      <c r="P264" s="231"/>
      <c r="Q264" s="231"/>
      <c r="R264" s="231"/>
      <c r="S264" s="231"/>
      <c r="T264" s="232"/>
      <c r="AT264" s="233" t="s">
        <v>310</v>
      </c>
      <c r="AU264" s="233" t="s">
        <v>79</v>
      </c>
      <c r="AV264" s="14" t="s">
        <v>79</v>
      </c>
      <c r="AW264" s="14" t="s">
        <v>32</v>
      </c>
      <c r="AX264" s="14" t="s">
        <v>70</v>
      </c>
      <c r="AY264" s="233" t="s">
        <v>299</v>
      </c>
    </row>
    <row r="265" spans="2:51" s="14" customFormat="1" ht="11.25">
      <c r="B265" s="223"/>
      <c r="C265" s="224"/>
      <c r="D265" s="209" t="s">
        <v>310</v>
      </c>
      <c r="E265" s="225" t="s">
        <v>19</v>
      </c>
      <c r="F265" s="226" t="s">
        <v>493</v>
      </c>
      <c r="G265" s="224"/>
      <c r="H265" s="227">
        <v>0.237</v>
      </c>
      <c r="I265" s="228"/>
      <c r="J265" s="224"/>
      <c r="K265" s="224"/>
      <c r="L265" s="229"/>
      <c r="M265" s="230"/>
      <c r="N265" s="231"/>
      <c r="O265" s="231"/>
      <c r="P265" s="231"/>
      <c r="Q265" s="231"/>
      <c r="R265" s="231"/>
      <c r="S265" s="231"/>
      <c r="T265" s="232"/>
      <c r="AT265" s="233" t="s">
        <v>310</v>
      </c>
      <c r="AU265" s="233" t="s">
        <v>79</v>
      </c>
      <c r="AV265" s="14" t="s">
        <v>79</v>
      </c>
      <c r="AW265" s="14" t="s">
        <v>32</v>
      </c>
      <c r="AX265" s="14" t="s">
        <v>77</v>
      </c>
      <c r="AY265" s="233" t="s">
        <v>299</v>
      </c>
    </row>
    <row r="266" spans="1:65" s="2" customFormat="1" ht="16.5" customHeight="1">
      <c r="A266" s="36"/>
      <c r="B266" s="37"/>
      <c r="C266" s="246" t="s">
        <v>494</v>
      </c>
      <c r="D266" s="246" t="s">
        <v>458</v>
      </c>
      <c r="E266" s="247" t="s">
        <v>495</v>
      </c>
      <c r="F266" s="248" t="s">
        <v>496</v>
      </c>
      <c r="G266" s="249" t="s">
        <v>368</v>
      </c>
      <c r="H266" s="250">
        <v>1.68</v>
      </c>
      <c r="I266" s="251"/>
      <c r="J266" s="252">
        <f>ROUND(I266*H266,2)</f>
        <v>0</v>
      </c>
      <c r="K266" s="248" t="s">
        <v>305</v>
      </c>
      <c r="L266" s="253"/>
      <c r="M266" s="254" t="s">
        <v>19</v>
      </c>
      <c r="N266" s="255" t="s">
        <v>41</v>
      </c>
      <c r="O266" s="66"/>
      <c r="P266" s="205">
        <f>O266*H266</f>
        <v>0</v>
      </c>
      <c r="Q266" s="205">
        <v>1</v>
      </c>
      <c r="R266" s="205">
        <f>Q266*H266</f>
        <v>1.68</v>
      </c>
      <c r="S266" s="205">
        <v>0</v>
      </c>
      <c r="T266" s="206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207" t="s">
        <v>360</v>
      </c>
      <c r="AT266" s="207" t="s">
        <v>458</v>
      </c>
      <c r="AU266" s="207" t="s">
        <v>79</v>
      </c>
      <c r="AY266" s="19" t="s">
        <v>299</v>
      </c>
      <c r="BE266" s="208">
        <f>IF(N266="základní",J266,0)</f>
        <v>0</v>
      </c>
      <c r="BF266" s="208">
        <f>IF(N266="snížená",J266,0)</f>
        <v>0</v>
      </c>
      <c r="BG266" s="208">
        <f>IF(N266="zákl. přenesená",J266,0)</f>
        <v>0</v>
      </c>
      <c r="BH266" s="208">
        <f>IF(N266="sníž. přenesená",J266,0)</f>
        <v>0</v>
      </c>
      <c r="BI266" s="208">
        <f>IF(N266="nulová",J266,0)</f>
        <v>0</v>
      </c>
      <c r="BJ266" s="19" t="s">
        <v>77</v>
      </c>
      <c r="BK266" s="208">
        <f>ROUND(I266*H266,2)</f>
        <v>0</v>
      </c>
      <c r="BL266" s="19" t="s">
        <v>306</v>
      </c>
      <c r="BM266" s="207" t="s">
        <v>497</v>
      </c>
    </row>
    <row r="267" spans="1:47" s="2" customFormat="1" ht="11.25">
      <c r="A267" s="36"/>
      <c r="B267" s="37"/>
      <c r="C267" s="38"/>
      <c r="D267" s="209" t="s">
        <v>308</v>
      </c>
      <c r="E267" s="38"/>
      <c r="F267" s="210" t="s">
        <v>496</v>
      </c>
      <c r="G267" s="38"/>
      <c r="H267" s="38"/>
      <c r="I267" s="119"/>
      <c r="J267" s="38"/>
      <c r="K267" s="38"/>
      <c r="L267" s="41"/>
      <c r="M267" s="211"/>
      <c r="N267" s="212"/>
      <c r="O267" s="66"/>
      <c r="P267" s="66"/>
      <c r="Q267" s="66"/>
      <c r="R267" s="66"/>
      <c r="S267" s="66"/>
      <c r="T267" s="67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T267" s="19" t="s">
        <v>308</v>
      </c>
      <c r="AU267" s="19" t="s">
        <v>79</v>
      </c>
    </row>
    <row r="268" spans="1:47" s="2" customFormat="1" ht="19.5">
      <c r="A268" s="36"/>
      <c r="B268" s="37"/>
      <c r="C268" s="38"/>
      <c r="D268" s="209" t="s">
        <v>447</v>
      </c>
      <c r="E268" s="38"/>
      <c r="F268" s="245" t="s">
        <v>498</v>
      </c>
      <c r="G268" s="38"/>
      <c r="H268" s="38"/>
      <c r="I268" s="119"/>
      <c r="J268" s="38"/>
      <c r="K268" s="38"/>
      <c r="L268" s="41"/>
      <c r="M268" s="211"/>
      <c r="N268" s="212"/>
      <c r="O268" s="66"/>
      <c r="P268" s="66"/>
      <c r="Q268" s="66"/>
      <c r="R268" s="66"/>
      <c r="S268" s="66"/>
      <c r="T268" s="67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T268" s="19" t="s">
        <v>447</v>
      </c>
      <c r="AU268" s="19" t="s">
        <v>79</v>
      </c>
    </row>
    <row r="269" spans="2:51" s="13" customFormat="1" ht="11.25">
      <c r="B269" s="213"/>
      <c r="C269" s="214"/>
      <c r="D269" s="209" t="s">
        <v>310</v>
      </c>
      <c r="E269" s="215" t="s">
        <v>19</v>
      </c>
      <c r="F269" s="216" t="s">
        <v>450</v>
      </c>
      <c r="G269" s="214"/>
      <c r="H269" s="215" t="s">
        <v>19</v>
      </c>
      <c r="I269" s="217"/>
      <c r="J269" s="214"/>
      <c r="K269" s="214"/>
      <c r="L269" s="218"/>
      <c r="M269" s="219"/>
      <c r="N269" s="220"/>
      <c r="O269" s="220"/>
      <c r="P269" s="220"/>
      <c r="Q269" s="220"/>
      <c r="R269" s="220"/>
      <c r="S269" s="220"/>
      <c r="T269" s="221"/>
      <c r="AT269" s="222" t="s">
        <v>310</v>
      </c>
      <c r="AU269" s="222" t="s">
        <v>79</v>
      </c>
      <c r="AV269" s="13" t="s">
        <v>77</v>
      </c>
      <c r="AW269" s="13" t="s">
        <v>32</v>
      </c>
      <c r="AX269" s="13" t="s">
        <v>70</v>
      </c>
      <c r="AY269" s="222" t="s">
        <v>299</v>
      </c>
    </row>
    <row r="270" spans="2:51" s="14" customFormat="1" ht="11.25">
      <c r="B270" s="223"/>
      <c r="C270" s="224"/>
      <c r="D270" s="209" t="s">
        <v>310</v>
      </c>
      <c r="E270" s="225" t="s">
        <v>19</v>
      </c>
      <c r="F270" s="226" t="s">
        <v>499</v>
      </c>
      <c r="G270" s="224"/>
      <c r="H270" s="227">
        <v>0.305</v>
      </c>
      <c r="I270" s="228"/>
      <c r="J270" s="224"/>
      <c r="K270" s="224"/>
      <c r="L270" s="229"/>
      <c r="M270" s="230"/>
      <c r="N270" s="231"/>
      <c r="O270" s="231"/>
      <c r="P270" s="231"/>
      <c r="Q270" s="231"/>
      <c r="R270" s="231"/>
      <c r="S270" s="231"/>
      <c r="T270" s="232"/>
      <c r="AT270" s="233" t="s">
        <v>310</v>
      </c>
      <c r="AU270" s="233" t="s">
        <v>79</v>
      </c>
      <c r="AV270" s="14" t="s">
        <v>79</v>
      </c>
      <c r="AW270" s="14" t="s">
        <v>32</v>
      </c>
      <c r="AX270" s="14" t="s">
        <v>70</v>
      </c>
      <c r="AY270" s="233" t="s">
        <v>299</v>
      </c>
    </row>
    <row r="271" spans="2:51" s="13" customFormat="1" ht="11.25">
      <c r="B271" s="213"/>
      <c r="C271" s="214"/>
      <c r="D271" s="209" t="s">
        <v>310</v>
      </c>
      <c r="E271" s="215" t="s">
        <v>19</v>
      </c>
      <c r="F271" s="216" t="s">
        <v>454</v>
      </c>
      <c r="G271" s="214"/>
      <c r="H271" s="215" t="s">
        <v>19</v>
      </c>
      <c r="I271" s="217"/>
      <c r="J271" s="214"/>
      <c r="K271" s="214"/>
      <c r="L271" s="218"/>
      <c r="M271" s="219"/>
      <c r="N271" s="220"/>
      <c r="O271" s="220"/>
      <c r="P271" s="220"/>
      <c r="Q271" s="220"/>
      <c r="R271" s="220"/>
      <c r="S271" s="220"/>
      <c r="T271" s="221"/>
      <c r="AT271" s="222" t="s">
        <v>310</v>
      </c>
      <c r="AU271" s="222" t="s">
        <v>79</v>
      </c>
      <c r="AV271" s="13" t="s">
        <v>77</v>
      </c>
      <c r="AW271" s="13" t="s">
        <v>32</v>
      </c>
      <c r="AX271" s="13" t="s">
        <v>70</v>
      </c>
      <c r="AY271" s="222" t="s">
        <v>299</v>
      </c>
    </row>
    <row r="272" spans="2:51" s="14" customFormat="1" ht="11.25">
      <c r="B272" s="223"/>
      <c r="C272" s="224"/>
      <c r="D272" s="209" t="s">
        <v>310</v>
      </c>
      <c r="E272" s="225" t="s">
        <v>19</v>
      </c>
      <c r="F272" s="226" t="s">
        <v>478</v>
      </c>
      <c r="G272" s="224"/>
      <c r="H272" s="227">
        <v>0.455</v>
      </c>
      <c r="I272" s="228"/>
      <c r="J272" s="224"/>
      <c r="K272" s="224"/>
      <c r="L272" s="229"/>
      <c r="M272" s="230"/>
      <c r="N272" s="231"/>
      <c r="O272" s="231"/>
      <c r="P272" s="231"/>
      <c r="Q272" s="231"/>
      <c r="R272" s="231"/>
      <c r="S272" s="231"/>
      <c r="T272" s="232"/>
      <c r="AT272" s="233" t="s">
        <v>310</v>
      </c>
      <c r="AU272" s="233" t="s">
        <v>79</v>
      </c>
      <c r="AV272" s="14" t="s">
        <v>79</v>
      </c>
      <c r="AW272" s="14" t="s">
        <v>32</v>
      </c>
      <c r="AX272" s="14" t="s">
        <v>70</v>
      </c>
      <c r="AY272" s="233" t="s">
        <v>299</v>
      </c>
    </row>
    <row r="273" spans="2:51" s="14" customFormat="1" ht="11.25">
      <c r="B273" s="223"/>
      <c r="C273" s="224"/>
      <c r="D273" s="209" t="s">
        <v>310</v>
      </c>
      <c r="E273" s="225" t="s">
        <v>19</v>
      </c>
      <c r="F273" s="226" t="s">
        <v>479</v>
      </c>
      <c r="G273" s="224"/>
      <c r="H273" s="227">
        <v>0.356</v>
      </c>
      <c r="I273" s="228"/>
      <c r="J273" s="224"/>
      <c r="K273" s="224"/>
      <c r="L273" s="229"/>
      <c r="M273" s="230"/>
      <c r="N273" s="231"/>
      <c r="O273" s="231"/>
      <c r="P273" s="231"/>
      <c r="Q273" s="231"/>
      <c r="R273" s="231"/>
      <c r="S273" s="231"/>
      <c r="T273" s="232"/>
      <c r="AT273" s="233" t="s">
        <v>310</v>
      </c>
      <c r="AU273" s="233" t="s">
        <v>79</v>
      </c>
      <c r="AV273" s="14" t="s">
        <v>79</v>
      </c>
      <c r="AW273" s="14" t="s">
        <v>32</v>
      </c>
      <c r="AX273" s="14" t="s">
        <v>70</v>
      </c>
      <c r="AY273" s="233" t="s">
        <v>299</v>
      </c>
    </row>
    <row r="274" spans="2:51" s="14" customFormat="1" ht="11.25">
      <c r="B274" s="223"/>
      <c r="C274" s="224"/>
      <c r="D274" s="209" t="s">
        <v>310</v>
      </c>
      <c r="E274" s="225" t="s">
        <v>19</v>
      </c>
      <c r="F274" s="226" t="s">
        <v>480</v>
      </c>
      <c r="G274" s="224"/>
      <c r="H274" s="227">
        <v>0.345</v>
      </c>
      <c r="I274" s="228"/>
      <c r="J274" s="224"/>
      <c r="K274" s="224"/>
      <c r="L274" s="229"/>
      <c r="M274" s="230"/>
      <c r="N274" s="231"/>
      <c r="O274" s="231"/>
      <c r="P274" s="231"/>
      <c r="Q274" s="231"/>
      <c r="R274" s="231"/>
      <c r="S274" s="231"/>
      <c r="T274" s="232"/>
      <c r="AT274" s="233" t="s">
        <v>310</v>
      </c>
      <c r="AU274" s="233" t="s">
        <v>79</v>
      </c>
      <c r="AV274" s="14" t="s">
        <v>79</v>
      </c>
      <c r="AW274" s="14" t="s">
        <v>32</v>
      </c>
      <c r="AX274" s="14" t="s">
        <v>70</v>
      </c>
      <c r="AY274" s="233" t="s">
        <v>299</v>
      </c>
    </row>
    <row r="275" spans="2:51" s="15" customFormat="1" ht="11.25">
      <c r="B275" s="234"/>
      <c r="C275" s="235"/>
      <c r="D275" s="209" t="s">
        <v>310</v>
      </c>
      <c r="E275" s="236" t="s">
        <v>19</v>
      </c>
      <c r="F275" s="237" t="s">
        <v>313</v>
      </c>
      <c r="G275" s="235"/>
      <c r="H275" s="238">
        <v>1.461</v>
      </c>
      <c r="I275" s="239"/>
      <c r="J275" s="235"/>
      <c r="K275" s="235"/>
      <c r="L275" s="240"/>
      <c r="M275" s="241"/>
      <c r="N275" s="242"/>
      <c r="O275" s="242"/>
      <c r="P275" s="242"/>
      <c r="Q275" s="242"/>
      <c r="R275" s="242"/>
      <c r="S275" s="242"/>
      <c r="T275" s="243"/>
      <c r="AT275" s="244" t="s">
        <v>310</v>
      </c>
      <c r="AU275" s="244" t="s">
        <v>79</v>
      </c>
      <c r="AV275" s="15" t="s">
        <v>306</v>
      </c>
      <c r="AW275" s="15" t="s">
        <v>32</v>
      </c>
      <c r="AX275" s="15" t="s">
        <v>70</v>
      </c>
      <c r="AY275" s="244" t="s">
        <v>299</v>
      </c>
    </row>
    <row r="276" spans="2:51" s="14" customFormat="1" ht="11.25">
      <c r="B276" s="223"/>
      <c r="C276" s="224"/>
      <c r="D276" s="209" t="s">
        <v>310</v>
      </c>
      <c r="E276" s="225" t="s">
        <v>19</v>
      </c>
      <c r="F276" s="226" t="s">
        <v>500</v>
      </c>
      <c r="G276" s="224"/>
      <c r="H276" s="227">
        <v>1.68</v>
      </c>
      <c r="I276" s="228"/>
      <c r="J276" s="224"/>
      <c r="K276" s="224"/>
      <c r="L276" s="229"/>
      <c r="M276" s="230"/>
      <c r="N276" s="231"/>
      <c r="O276" s="231"/>
      <c r="P276" s="231"/>
      <c r="Q276" s="231"/>
      <c r="R276" s="231"/>
      <c r="S276" s="231"/>
      <c r="T276" s="232"/>
      <c r="AT276" s="233" t="s">
        <v>310</v>
      </c>
      <c r="AU276" s="233" t="s">
        <v>79</v>
      </c>
      <c r="AV276" s="14" t="s">
        <v>79</v>
      </c>
      <c r="AW276" s="14" t="s">
        <v>32</v>
      </c>
      <c r="AX276" s="14" t="s">
        <v>77</v>
      </c>
      <c r="AY276" s="233" t="s">
        <v>299</v>
      </c>
    </row>
    <row r="277" spans="1:65" s="2" customFormat="1" ht="16.5" customHeight="1">
      <c r="A277" s="36"/>
      <c r="B277" s="37"/>
      <c r="C277" s="246" t="s">
        <v>210</v>
      </c>
      <c r="D277" s="246" t="s">
        <v>458</v>
      </c>
      <c r="E277" s="247" t="s">
        <v>501</v>
      </c>
      <c r="F277" s="248" t="s">
        <v>502</v>
      </c>
      <c r="G277" s="249" t="s">
        <v>368</v>
      </c>
      <c r="H277" s="250">
        <v>0.627</v>
      </c>
      <c r="I277" s="251"/>
      <c r="J277" s="252">
        <f>ROUND(I277*H277,2)</f>
        <v>0</v>
      </c>
      <c r="K277" s="248" t="s">
        <v>305</v>
      </c>
      <c r="L277" s="253"/>
      <c r="M277" s="254" t="s">
        <v>19</v>
      </c>
      <c r="N277" s="255" t="s">
        <v>41</v>
      </c>
      <c r="O277" s="66"/>
      <c r="P277" s="205">
        <f>O277*H277</f>
        <v>0</v>
      </c>
      <c r="Q277" s="205">
        <v>1</v>
      </c>
      <c r="R277" s="205">
        <f>Q277*H277</f>
        <v>0.627</v>
      </c>
      <c r="S277" s="205">
        <v>0</v>
      </c>
      <c r="T277" s="206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207" t="s">
        <v>360</v>
      </c>
      <c r="AT277" s="207" t="s">
        <v>458</v>
      </c>
      <c r="AU277" s="207" t="s">
        <v>79</v>
      </c>
      <c r="AY277" s="19" t="s">
        <v>299</v>
      </c>
      <c r="BE277" s="208">
        <f>IF(N277="základní",J277,0)</f>
        <v>0</v>
      </c>
      <c r="BF277" s="208">
        <f>IF(N277="snížená",J277,0)</f>
        <v>0</v>
      </c>
      <c r="BG277" s="208">
        <f>IF(N277="zákl. přenesená",J277,0)</f>
        <v>0</v>
      </c>
      <c r="BH277" s="208">
        <f>IF(N277="sníž. přenesená",J277,0)</f>
        <v>0</v>
      </c>
      <c r="BI277" s="208">
        <f>IF(N277="nulová",J277,0)</f>
        <v>0</v>
      </c>
      <c r="BJ277" s="19" t="s">
        <v>77</v>
      </c>
      <c r="BK277" s="208">
        <f>ROUND(I277*H277,2)</f>
        <v>0</v>
      </c>
      <c r="BL277" s="19" t="s">
        <v>306</v>
      </c>
      <c r="BM277" s="207" t="s">
        <v>503</v>
      </c>
    </row>
    <row r="278" spans="1:47" s="2" customFormat="1" ht="11.25">
      <c r="A278" s="36"/>
      <c r="B278" s="37"/>
      <c r="C278" s="38"/>
      <c r="D278" s="209" t="s">
        <v>308</v>
      </c>
      <c r="E278" s="38"/>
      <c r="F278" s="210" t="s">
        <v>502</v>
      </c>
      <c r="G278" s="38"/>
      <c r="H278" s="38"/>
      <c r="I278" s="119"/>
      <c r="J278" s="38"/>
      <c r="K278" s="38"/>
      <c r="L278" s="41"/>
      <c r="M278" s="211"/>
      <c r="N278" s="212"/>
      <c r="O278" s="66"/>
      <c r="P278" s="66"/>
      <c r="Q278" s="66"/>
      <c r="R278" s="66"/>
      <c r="S278" s="66"/>
      <c r="T278" s="67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T278" s="19" t="s">
        <v>308</v>
      </c>
      <c r="AU278" s="19" t="s">
        <v>79</v>
      </c>
    </row>
    <row r="279" spans="1:47" s="2" customFormat="1" ht="19.5">
      <c r="A279" s="36"/>
      <c r="B279" s="37"/>
      <c r="C279" s="38"/>
      <c r="D279" s="209" t="s">
        <v>447</v>
      </c>
      <c r="E279" s="38"/>
      <c r="F279" s="245" t="s">
        <v>504</v>
      </c>
      <c r="G279" s="38"/>
      <c r="H279" s="38"/>
      <c r="I279" s="119"/>
      <c r="J279" s="38"/>
      <c r="K279" s="38"/>
      <c r="L279" s="41"/>
      <c r="M279" s="211"/>
      <c r="N279" s="212"/>
      <c r="O279" s="66"/>
      <c r="P279" s="66"/>
      <c r="Q279" s="66"/>
      <c r="R279" s="66"/>
      <c r="S279" s="66"/>
      <c r="T279" s="67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T279" s="19" t="s">
        <v>447</v>
      </c>
      <c r="AU279" s="19" t="s">
        <v>79</v>
      </c>
    </row>
    <row r="280" spans="2:51" s="13" customFormat="1" ht="11.25">
      <c r="B280" s="213"/>
      <c r="C280" s="214"/>
      <c r="D280" s="209" t="s">
        <v>310</v>
      </c>
      <c r="E280" s="215" t="s">
        <v>19</v>
      </c>
      <c r="F280" s="216" t="s">
        <v>477</v>
      </c>
      <c r="G280" s="214"/>
      <c r="H280" s="215" t="s">
        <v>19</v>
      </c>
      <c r="I280" s="217"/>
      <c r="J280" s="214"/>
      <c r="K280" s="214"/>
      <c r="L280" s="218"/>
      <c r="M280" s="219"/>
      <c r="N280" s="220"/>
      <c r="O280" s="220"/>
      <c r="P280" s="220"/>
      <c r="Q280" s="220"/>
      <c r="R280" s="220"/>
      <c r="S280" s="220"/>
      <c r="T280" s="221"/>
      <c r="AT280" s="222" t="s">
        <v>310</v>
      </c>
      <c r="AU280" s="222" t="s">
        <v>79</v>
      </c>
      <c r="AV280" s="13" t="s">
        <v>77</v>
      </c>
      <c r="AW280" s="13" t="s">
        <v>32</v>
      </c>
      <c r="AX280" s="13" t="s">
        <v>70</v>
      </c>
      <c r="AY280" s="222" t="s">
        <v>299</v>
      </c>
    </row>
    <row r="281" spans="2:51" s="14" customFormat="1" ht="11.25">
      <c r="B281" s="223"/>
      <c r="C281" s="224"/>
      <c r="D281" s="209" t="s">
        <v>310</v>
      </c>
      <c r="E281" s="225" t="s">
        <v>19</v>
      </c>
      <c r="F281" s="226" t="s">
        <v>481</v>
      </c>
      <c r="G281" s="224"/>
      <c r="H281" s="227">
        <v>0.221</v>
      </c>
      <c r="I281" s="228"/>
      <c r="J281" s="224"/>
      <c r="K281" s="224"/>
      <c r="L281" s="229"/>
      <c r="M281" s="230"/>
      <c r="N281" s="231"/>
      <c r="O281" s="231"/>
      <c r="P281" s="231"/>
      <c r="Q281" s="231"/>
      <c r="R281" s="231"/>
      <c r="S281" s="231"/>
      <c r="T281" s="232"/>
      <c r="AT281" s="233" t="s">
        <v>310</v>
      </c>
      <c r="AU281" s="233" t="s">
        <v>79</v>
      </c>
      <c r="AV281" s="14" t="s">
        <v>79</v>
      </c>
      <c r="AW281" s="14" t="s">
        <v>32</v>
      </c>
      <c r="AX281" s="14" t="s">
        <v>70</v>
      </c>
      <c r="AY281" s="233" t="s">
        <v>299</v>
      </c>
    </row>
    <row r="282" spans="2:51" s="14" customFormat="1" ht="11.25">
      <c r="B282" s="223"/>
      <c r="C282" s="224"/>
      <c r="D282" s="209" t="s">
        <v>310</v>
      </c>
      <c r="E282" s="225" t="s">
        <v>19</v>
      </c>
      <c r="F282" s="226" t="s">
        <v>482</v>
      </c>
      <c r="G282" s="224"/>
      <c r="H282" s="227">
        <v>0.217</v>
      </c>
      <c r="I282" s="228"/>
      <c r="J282" s="224"/>
      <c r="K282" s="224"/>
      <c r="L282" s="229"/>
      <c r="M282" s="230"/>
      <c r="N282" s="231"/>
      <c r="O282" s="231"/>
      <c r="P282" s="231"/>
      <c r="Q282" s="231"/>
      <c r="R282" s="231"/>
      <c r="S282" s="231"/>
      <c r="T282" s="232"/>
      <c r="AT282" s="233" t="s">
        <v>310</v>
      </c>
      <c r="AU282" s="233" t="s">
        <v>79</v>
      </c>
      <c r="AV282" s="14" t="s">
        <v>79</v>
      </c>
      <c r="AW282" s="14" t="s">
        <v>32</v>
      </c>
      <c r="AX282" s="14" t="s">
        <v>70</v>
      </c>
      <c r="AY282" s="233" t="s">
        <v>299</v>
      </c>
    </row>
    <row r="283" spans="2:51" s="13" customFormat="1" ht="11.25">
      <c r="B283" s="213"/>
      <c r="C283" s="214"/>
      <c r="D283" s="209" t="s">
        <v>310</v>
      </c>
      <c r="E283" s="215" t="s">
        <v>19</v>
      </c>
      <c r="F283" s="216" t="s">
        <v>470</v>
      </c>
      <c r="G283" s="214"/>
      <c r="H283" s="215" t="s">
        <v>19</v>
      </c>
      <c r="I283" s="217"/>
      <c r="J283" s="214"/>
      <c r="K283" s="214"/>
      <c r="L283" s="218"/>
      <c r="M283" s="219"/>
      <c r="N283" s="220"/>
      <c r="O283" s="220"/>
      <c r="P283" s="220"/>
      <c r="Q283" s="220"/>
      <c r="R283" s="220"/>
      <c r="S283" s="220"/>
      <c r="T283" s="221"/>
      <c r="AT283" s="222" t="s">
        <v>310</v>
      </c>
      <c r="AU283" s="222" t="s">
        <v>79</v>
      </c>
      <c r="AV283" s="13" t="s">
        <v>77</v>
      </c>
      <c r="AW283" s="13" t="s">
        <v>32</v>
      </c>
      <c r="AX283" s="13" t="s">
        <v>70</v>
      </c>
      <c r="AY283" s="222" t="s">
        <v>299</v>
      </c>
    </row>
    <row r="284" spans="2:51" s="14" customFormat="1" ht="11.25">
      <c r="B284" s="223"/>
      <c r="C284" s="224"/>
      <c r="D284" s="209" t="s">
        <v>310</v>
      </c>
      <c r="E284" s="225" t="s">
        <v>19</v>
      </c>
      <c r="F284" s="226" t="s">
        <v>471</v>
      </c>
      <c r="G284" s="224"/>
      <c r="H284" s="227">
        <v>0.107</v>
      </c>
      <c r="I284" s="228"/>
      <c r="J284" s="224"/>
      <c r="K284" s="224"/>
      <c r="L284" s="229"/>
      <c r="M284" s="230"/>
      <c r="N284" s="231"/>
      <c r="O284" s="231"/>
      <c r="P284" s="231"/>
      <c r="Q284" s="231"/>
      <c r="R284" s="231"/>
      <c r="S284" s="231"/>
      <c r="T284" s="232"/>
      <c r="AT284" s="233" t="s">
        <v>310</v>
      </c>
      <c r="AU284" s="233" t="s">
        <v>79</v>
      </c>
      <c r="AV284" s="14" t="s">
        <v>79</v>
      </c>
      <c r="AW284" s="14" t="s">
        <v>32</v>
      </c>
      <c r="AX284" s="14" t="s">
        <v>70</v>
      </c>
      <c r="AY284" s="233" t="s">
        <v>299</v>
      </c>
    </row>
    <row r="285" spans="2:51" s="15" customFormat="1" ht="11.25">
      <c r="B285" s="234"/>
      <c r="C285" s="235"/>
      <c r="D285" s="209" t="s">
        <v>310</v>
      </c>
      <c r="E285" s="236" t="s">
        <v>19</v>
      </c>
      <c r="F285" s="237" t="s">
        <v>313</v>
      </c>
      <c r="G285" s="235"/>
      <c r="H285" s="238">
        <v>0.545</v>
      </c>
      <c r="I285" s="239"/>
      <c r="J285" s="235"/>
      <c r="K285" s="235"/>
      <c r="L285" s="240"/>
      <c r="M285" s="241"/>
      <c r="N285" s="242"/>
      <c r="O285" s="242"/>
      <c r="P285" s="242"/>
      <c r="Q285" s="242"/>
      <c r="R285" s="242"/>
      <c r="S285" s="242"/>
      <c r="T285" s="243"/>
      <c r="AT285" s="244" t="s">
        <v>310</v>
      </c>
      <c r="AU285" s="244" t="s">
        <v>79</v>
      </c>
      <c r="AV285" s="15" t="s">
        <v>306</v>
      </c>
      <c r="AW285" s="15" t="s">
        <v>32</v>
      </c>
      <c r="AX285" s="15" t="s">
        <v>70</v>
      </c>
      <c r="AY285" s="244" t="s">
        <v>299</v>
      </c>
    </row>
    <row r="286" spans="2:51" s="14" customFormat="1" ht="11.25">
      <c r="B286" s="223"/>
      <c r="C286" s="224"/>
      <c r="D286" s="209" t="s">
        <v>310</v>
      </c>
      <c r="E286" s="225" t="s">
        <v>19</v>
      </c>
      <c r="F286" s="226" t="s">
        <v>505</v>
      </c>
      <c r="G286" s="224"/>
      <c r="H286" s="227">
        <v>0.627</v>
      </c>
      <c r="I286" s="228"/>
      <c r="J286" s="224"/>
      <c r="K286" s="224"/>
      <c r="L286" s="229"/>
      <c r="M286" s="230"/>
      <c r="N286" s="231"/>
      <c r="O286" s="231"/>
      <c r="P286" s="231"/>
      <c r="Q286" s="231"/>
      <c r="R286" s="231"/>
      <c r="S286" s="231"/>
      <c r="T286" s="232"/>
      <c r="AT286" s="233" t="s">
        <v>310</v>
      </c>
      <c r="AU286" s="233" t="s">
        <v>79</v>
      </c>
      <c r="AV286" s="14" t="s">
        <v>79</v>
      </c>
      <c r="AW286" s="14" t="s">
        <v>32</v>
      </c>
      <c r="AX286" s="14" t="s">
        <v>77</v>
      </c>
      <c r="AY286" s="233" t="s">
        <v>299</v>
      </c>
    </row>
    <row r="287" spans="1:65" s="2" customFormat="1" ht="16.5" customHeight="1">
      <c r="A287" s="36"/>
      <c r="B287" s="37"/>
      <c r="C287" s="246" t="s">
        <v>506</v>
      </c>
      <c r="D287" s="246" t="s">
        <v>458</v>
      </c>
      <c r="E287" s="247" t="s">
        <v>507</v>
      </c>
      <c r="F287" s="248" t="s">
        <v>508</v>
      </c>
      <c r="G287" s="249" t="s">
        <v>368</v>
      </c>
      <c r="H287" s="250">
        <v>0.181</v>
      </c>
      <c r="I287" s="251"/>
      <c r="J287" s="252">
        <f>ROUND(I287*H287,2)</f>
        <v>0</v>
      </c>
      <c r="K287" s="248" t="s">
        <v>305</v>
      </c>
      <c r="L287" s="253"/>
      <c r="M287" s="254" t="s">
        <v>19</v>
      </c>
      <c r="N287" s="255" t="s">
        <v>41</v>
      </c>
      <c r="O287" s="66"/>
      <c r="P287" s="205">
        <f>O287*H287</f>
        <v>0</v>
      </c>
      <c r="Q287" s="205">
        <v>1</v>
      </c>
      <c r="R287" s="205">
        <f>Q287*H287</f>
        <v>0.181</v>
      </c>
      <c r="S287" s="205">
        <v>0</v>
      </c>
      <c r="T287" s="206">
        <f>S287*H287</f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207" t="s">
        <v>360</v>
      </c>
      <c r="AT287" s="207" t="s">
        <v>458</v>
      </c>
      <c r="AU287" s="207" t="s">
        <v>79</v>
      </c>
      <c r="AY287" s="19" t="s">
        <v>299</v>
      </c>
      <c r="BE287" s="208">
        <f>IF(N287="základní",J287,0)</f>
        <v>0</v>
      </c>
      <c r="BF287" s="208">
        <f>IF(N287="snížená",J287,0)</f>
        <v>0</v>
      </c>
      <c r="BG287" s="208">
        <f>IF(N287="zákl. přenesená",J287,0)</f>
        <v>0</v>
      </c>
      <c r="BH287" s="208">
        <f>IF(N287="sníž. přenesená",J287,0)</f>
        <v>0</v>
      </c>
      <c r="BI287" s="208">
        <f>IF(N287="nulová",J287,0)</f>
        <v>0</v>
      </c>
      <c r="BJ287" s="19" t="s">
        <v>77</v>
      </c>
      <c r="BK287" s="208">
        <f>ROUND(I287*H287,2)</f>
        <v>0</v>
      </c>
      <c r="BL287" s="19" t="s">
        <v>306</v>
      </c>
      <c r="BM287" s="207" t="s">
        <v>509</v>
      </c>
    </row>
    <row r="288" spans="1:47" s="2" customFormat="1" ht="11.25">
      <c r="A288" s="36"/>
      <c r="B288" s="37"/>
      <c r="C288" s="38"/>
      <c r="D288" s="209" t="s">
        <v>308</v>
      </c>
      <c r="E288" s="38"/>
      <c r="F288" s="210" t="s">
        <v>508</v>
      </c>
      <c r="G288" s="38"/>
      <c r="H288" s="38"/>
      <c r="I288" s="119"/>
      <c r="J288" s="38"/>
      <c r="K288" s="38"/>
      <c r="L288" s="41"/>
      <c r="M288" s="211"/>
      <c r="N288" s="212"/>
      <c r="O288" s="66"/>
      <c r="P288" s="66"/>
      <c r="Q288" s="66"/>
      <c r="R288" s="66"/>
      <c r="S288" s="66"/>
      <c r="T288" s="67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T288" s="19" t="s">
        <v>308</v>
      </c>
      <c r="AU288" s="19" t="s">
        <v>79</v>
      </c>
    </row>
    <row r="289" spans="1:47" s="2" customFormat="1" ht="19.5">
      <c r="A289" s="36"/>
      <c r="B289" s="37"/>
      <c r="C289" s="38"/>
      <c r="D289" s="209" t="s">
        <v>447</v>
      </c>
      <c r="E289" s="38"/>
      <c r="F289" s="245" t="s">
        <v>510</v>
      </c>
      <c r="G289" s="38"/>
      <c r="H289" s="38"/>
      <c r="I289" s="119"/>
      <c r="J289" s="38"/>
      <c r="K289" s="38"/>
      <c r="L289" s="41"/>
      <c r="M289" s="211"/>
      <c r="N289" s="212"/>
      <c r="O289" s="66"/>
      <c r="P289" s="66"/>
      <c r="Q289" s="66"/>
      <c r="R289" s="66"/>
      <c r="S289" s="66"/>
      <c r="T289" s="67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T289" s="19" t="s">
        <v>447</v>
      </c>
      <c r="AU289" s="19" t="s">
        <v>79</v>
      </c>
    </row>
    <row r="290" spans="2:51" s="13" customFormat="1" ht="11.25">
      <c r="B290" s="213"/>
      <c r="C290" s="214"/>
      <c r="D290" s="209" t="s">
        <v>310</v>
      </c>
      <c r="E290" s="215" t="s">
        <v>19</v>
      </c>
      <c r="F290" s="216" t="s">
        <v>477</v>
      </c>
      <c r="G290" s="214"/>
      <c r="H290" s="215" t="s">
        <v>19</v>
      </c>
      <c r="I290" s="217"/>
      <c r="J290" s="214"/>
      <c r="K290" s="214"/>
      <c r="L290" s="218"/>
      <c r="M290" s="219"/>
      <c r="N290" s="220"/>
      <c r="O290" s="220"/>
      <c r="P290" s="220"/>
      <c r="Q290" s="220"/>
      <c r="R290" s="220"/>
      <c r="S290" s="220"/>
      <c r="T290" s="221"/>
      <c r="AT290" s="222" t="s">
        <v>310</v>
      </c>
      <c r="AU290" s="222" t="s">
        <v>79</v>
      </c>
      <c r="AV290" s="13" t="s">
        <v>77</v>
      </c>
      <c r="AW290" s="13" t="s">
        <v>32</v>
      </c>
      <c r="AX290" s="13" t="s">
        <v>70</v>
      </c>
      <c r="AY290" s="222" t="s">
        <v>299</v>
      </c>
    </row>
    <row r="291" spans="2:51" s="14" customFormat="1" ht="11.25">
      <c r="B291" s="223"/>
      <c r="C291" s="224"/>
      <c r="D291" s="209" t="s">
        <v>310</v>
      </c>
      <c r="E291" s="225" t="s">
        <v>19</v>
      </c>
      <c r="F291" s="226" t="s">
        <v>483</v>
      </c>
      <c r="G291" s="224"/>
      <c r="H291" s="227">
        <v>0.11</v>
      </c>
      <c r="I291" s="228"/>
      <c r="J291" s="224"/>
      <c r="K291" s="224"/>
      <c r="L291" s="229"/>
      <c r="M291" s="230"/>
      <c r="N291" s="231"/>
      <c r="O291" s="231"/>
      <c r="P291" s="231"/>
      <c r="Q291" s="231"/>
      <c r="R291" s="231"/>
      <c r="S291" s="231"/>
      <c r="T291" s="232"/>
      <c r="AT291" s="233" t="s">
        <v>310</v>
      </c>
      <c r="AU291" s="233" t="s">
        <v>79</v>
      </c>
      <c r="AV291" s="14" t="s">
        <v>79</v>
      </c>
      <c r="AW291" s="14" t="s">
        <v>32</v>
      </c>
      <c r="AX291" s="14" t="s">
        <v>70</v>
      </c>
      <c r="AY291" s="233" t="s">
        <v>299</v>
      </c>
    </row>
    <row r="292" spans="2:51" s="14" customFormat="1" ht="11.25">
      <c r="B292" s="223"/>
      <c r="C292" s="224"/>
      <c r="D292" s="209" t="s">
        <v>310</v>
      </c>
      <c r="E292" s="225" t="s">
        <v>19</v>
      </c>
      <c r="F292" s="226" t="s">
        <v>484</v>
      </c>
      <c r="G292" s="224"/>
      <c r="H292" s="227">
        <v>0.047</v>
      </c>
      <c r="I292" s="228"/>
      <c r="J292" s="224"/>
      <c r="K292" s="224"/>
      <c r="L292" s="229"/>
      <c r="M292" s="230"/>
      <c r="N292" s="231"/>
      <c r="O292" s="231"/>
      <c r="P292" s="231"/>
      <c r="Q292" s="231"/>
      <c r="R292" s="231"/>
      <c r="S292" s="231"/>
      <c r="T292" s="232"/>
      <c r="AT292" s="233" t="s">
        <v>310</v>
      </c>
      <c r="AU292" s="233" t="s">
        <v>79</v>
      </c>
      <c r="AV292" s="14" t="s">
        <v>79</v>
      </c>
      <c r="AW292" s="14" t="s">
        <v>32</v>
      </c>
      <c r="AX292" s="14" t="s">
        <v>70</v>
      </c>
      <c r="AY292" s="233" t="s">
        <v>299</v>
      </c>
    </row>
    <row r="293" spans="2:51" s="15" customFormat="1" ht="11.25">
      <c r="B293" s="234"/>
      <c r="C293" s="235"/>
      <c r="D293" s="209" t="s">
        <v>310</v>
      </c>
      <c r="E293" s="236" t="s">
        <v>19</v>
      </c>
      <c r="F293" s="237" t="s">
        <v>313</v>
      </c>
      <c r="G293" s="235"/>
      <c r="H293" s="238">
        <v>0.157</v>
      </c>
      <c r="I293" s="239"/>
      <c r="J293" s="235"/>
      <c r="K293" s="235"/>
      <c r="L293" s="240"/>
      <c r="M293" s="241"/>
      <c r="N293" s="242"/>
      <c r="O293" s="242"/>
      <c r="P293" s="242"/>
      <c r="Q293" s="242"/>
      <c r="R293" s="242"/>
      <c r="S293" s="242"/>
      <c r="T293" s="243"/>
      <c r="AT293" s="244" t="s">
        <v>310</v>
      </c>
      <c r="AU293" s="244" t="s">
        <v>79</v>
      </c>
      <c r="AV293" s="15" t="s">
        <v>306</v>
      </c>
      <c r="AW293" s="15" t="s">
        <v>32</v>
      </c>
      <c r="AX293" s="15" t="s">
        <v>70</v>
      </c>
      <c r="AY293" s="244" t="s">
        <v>299</v>
      </c>
    </row>
    <row r="294" spans="2:51" s="14" customFormat="1" ht="11.25">
      <c r="B294" s="223"/>
      <c r="C294" s="224"/>
      <c r="D294" s="209" t="s">
        <v>310</v>
      </c>
      <c r="E294" s="225" t="s">
        <v>19</v>
      </c>
      <c r="F294" s="226" t="s">
        <v>511</v>
      </c>
      <c r="G294" s="224"/>
      <c r="H294" s="227">
        <v>0.181</v>
      </c>
      <c r="I294" s="228"/>
      <c r="J294" s="224"/>
      <c r="K294" s="224"/>
      <c r="L294" s="229"/>
      <c r="M294" s="230"/>
      <c r="N294" s="231"/>
      <c r="O294" s="231"/>
      <c r="P294" s="231"/>
      <c r="Q294" s="231"/>
      <c r="R294" s="231"/>
      <c r="S294" s="231"/>
      <c r="T294" s="232"/>
      <c r="AT294" s="233" t="s">
        <v>310</v>
      </c>
      <c r="AU294" s="233" t="s">
        <v>79</v>
      </c>
      <c r="AV294" s="14" t="s">
        <v>79</v>
      </c>
      <c r="AW294" s="14" t="s">
        <v>32</v>
      </c>
      <c r="AX294" s="14" t="s">
        <v>77</v>
      </c>
      <c r="AY294" s="233" t="s">
        <v>299</v>
      </c>
    </row>
    <row r="295" spans="1:65" s="2" customFormat="1" ht="16.5" customHeight="1">
      <c r="A295" s="36"/>
      <c r="B295" s="37"/>
      <c r="C295" s="246" t="s">
        <v>512</v>
      </c>
      <c r="D295" s="246" t="s">
        <v>458</v>
      </c>
      <c r="E295" s="247" t="s">
        <v>513</v>
      </c>
      <c r="F295" s="248" t="s">
        <v>514</v>
      </c>
      <c r="G295" s="249" t="s">
        <v>368</v>
      </c>
      <c r="H295" s="250">
        <v>0.131</v>
      </c>
      <c r="I295" s="251"/>
      <c r="J295" s="252">
        <f>ROUND(I295*H295,2)</f>
        <v>0</v>
      </c>
      <c r="K295" s="248" t="s">
        <v>305</v>
      </c>
      <c r="L295" s="253"/>
      <c r="M295" s="254" t="s">
        <v>19</v>
      </c>
      <c r="N295" s="255" t="s">
        <v>41</v>
      </c>
      <c r="O295" s="66"/>
      <c r="P295" s="205">
        <f>O295*H295</f>
        <v>0</v>
      </c>
      <c r="Q295" s="205">
        <v>1</v>
      </c>
      <c r="R295" s="205">
        <f>Q295*H295</f>
        <v>0.131</v>
      </c>
      <c r="S295" s="205">
        <v>0</v>
      </c>
      <c r="T295" s="206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207" t="s">
        <v>360</v>
      </c>
      <c r="AT295" s="207" t="s">
        <v>458</v>
      </c>
      <c r="AU295" s="207" t="s">
        <v>79</v>
      </c>
      <c r="AY295" s="19" t="s">
        <v>299</v>
      </c>
      <c r="BE295" s="208">
        <f>IF(N295="základní",J295,0)</f>
        <v>0</v>
      </c>
      <c r="BF295" s="208">
        <f>IF(N295="snížená",J295,0)</f>
        <v>0</v>
      </c>
      <c r="BG295" s="208">
        <f>IF(N295="zákl. přenesená",J295,0)</f>
        <v>0</v>
      </c>
      <c r="BH295" s="208">
        <f>IF(N295="sníž. přenesená",J295,0)</f>
        <v>0</v>
      </c>
      <c r="BI295" s="208">
        <f>IF(N295="nulová",J295,0)</f>
        <v>0</v>
      </c>
      <c r="BJ295" s="19" t="s">
        <v>77</v>
      </c>
      <c r="BK295" s="208">
        <f>ROUND(I295*H295,2)</f>
        <v>0</v>
      </c>
      <c r="BL295" s="19" t="s">
        <v>306</v>
      </c>
      <c r="BM295" s="207" t="s">
        <v>515</v>
      </c>
    </row>
    <row r="296" spans="1:47" s="2" customFormat="1" ht="11.25">
      <c r="A296" s="36"/>
      <c r="B296" s="37"/>
      <c r="C296" s="38"/>
      <c r="D296" s="209" t="s">
        <v>308</v>
      </c>
      <c r="E296" s="38"/>
      <c r="F296" s="210" t="s">
        <v>514</v>
      </c>
      <c r="G296" s="38"/>
      <c r="H296" s="38"/>
      <c r="I296" s="119"/>
      <c r="J296" s="38"/>
      <c r="K296" s="38"/>
      <c r="L296" s="41"/>
      <c r="M296" s="211"/>
      <c r="N296" s="212"/>
      <c r="O296" s="66"/>
      <c r="P296" s="66"/>
      <c r="Q296" s="66"/>
      <c r="R296" s="66"/>
      <c r="S296" s="66"/>
      <c r="T296" s="67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T296" s="19" t="s">
        <v>308</v>
      </c>
      <c r="AU296" s="19" t="s">
        <v>79</v>
      </c>
    </row>
    <row r="297" spans="1:47" s="2" customFormat="1" ht="19.5">
      <c r="A297" s="36"/>
      <c r="B297" s="37"/>
      <c r="C297" s="38"/>
      <c r="D297" s="209" t="s">
        <v>447</v>
      </c>
      <c r="E297" s="38"/>
      <c r="F297" s="245" t="s">
        <v>516</v>
      </c>
      <c r="G297" s="38"/>
      <c r="H297" s="38"/>
      <c r="I297" s="119"/>
      <c r="J297" s="38"/>
      <c r="K297" s="38"/>
      <c r="L297" s="41"/>
      <c r="M297" s="211"/>
      <c r="N297" s="212"/>
      <c r="O297" s="66"/>
      <c r="P297" s="66"/>
      <c r="Q297" s="66"/>
      <c r="R297" s="66"/>
      <c r="S297" s="66"/>
      <c r="T297" s="67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T297" s="19" t="s">
        <v>447</v>
      </c>
      <c r="AU297" s="19" t="s">
        <v>79</v>
      </c>
    </row>
    <row r="298" spans="2:51" s="14" customFormat="1" ht="11.25">
      <c r="B298" s="223"/>
      <c r="C298" s="224"/>
      <c r="D298" s="209" t="s">
        <v>310</v>
      </c>
      <c r="E298" s="225" t="s">
        <v>19</v>
      </c>
      <c r="F298" s="226" t="s">
        <v>517</v>
      </c>
      <c r="G298" s="224"/>
      <c r="H298" s="227">
        <v>0.053</v>
      </c>
      <c r="I298" s="228"/>
      <c r="J298" s="224"/>
      <c r="K298" s="224"/>
      <c r="L298" s="229"/>
      <c r="M298" s="230"/>
      <c r="N298" s="231"/>
      <c r="O298" s="231"/>
      <c r="P298" s="231"/>
      <c r="Q298" s="231"/>
      <c r="R298" s="231"/>
      <c r="S298" s="231"/>
      <c r="T298" s="232"/>
      <c r="AT298" s="233" t="s">
        <v>310</v>
      </c>
      <c r="AU298" s="233" t="s">
        <v>79</v>
      </c>
      <c r="AV298" s="14" t="s">
        <v>79</v>
      </c>
      <c r="AW298" s="14" t="s">
        <v>32</v>
      </c>
      <c r="AX298" s="14" t="s">
        <v>70</v>
      </c>
      <c r="AY298" s="233" t="s">
        <v>299</v>
      </c>
    </row>
    <row r="299" spans="2:51" s="14" customFormat="1" ht="11.25">
      <c r="B299" s="223"/>
      <c r="C299" s="224"/>
      <c r="D299" s="209" t="s">
        <v>310</v>
      </c>
      <c r="E299" s="225" t="s">
        <v>19</v>
      </c>
      <c r="F299" s="226" t="s">
        <v>518</v>
      </c>
      <c r="G299" s="224"/>
      <c r="H299" s="227">
        <v>0.061</v>
      </c>
      <c r="I299" s="228"/>
      <c r="J299" s="224"/>
      <c r="K299" s="224"/>
      <c r="L299" s="229"/>
      <c r="M299" s="230"/>
      <c r="N299" s="231"/>
      <c r="O299" s="231"/>
      <c r="P299" s="231"/>
      <c r="Q299" s="231"/>
      <c r="R299" s="231"/>
      <c r="S299" s="231"/>
      <c r="T299" s="232"/>
      <c r="AT299" s="233" t="s">
        <v>310</v>
      </c>
      <c r="AU299" s="233" t="s">
        <v>79</v>
      </c>
      <c r="AV299" s="14" t="s">
        <v>79</v>
      </c>
      <c r="AW299" s="14" t="s">
        <v>32</v>
      </c>
      <c r="AX299" s="14" t="s">
        <v>70</v>
      </c>
      <c r="AY299" s="233" t="s">
        <v>299</v>
      </c>
    </row>
    <row r="300" spans="2:51" s="15" customFormat="1" ht="11.25">
      <c r="B300" s="234"/>
      <c r="C300" s="235"/>
      <c r="D300" s="209" t="s">
        <v>310</v>
      </c>
      <c r="E300" s="236" t="s">
        <v>19</v>
      </c>
      <c r="F300" s="237" t="s">
        <v>313</v>
      </c>
      <c r="G300" s="235"/>
      <c r="H300" s="238">
        <v>0.114</v>
      </c>
      <c r="I300" s="239"/>
      <c r="J300" s="235"/>
      <c r="K300" s="235"/>
      <c r="L300" s="240"/>
      <c r="M300" s="241"/>
      <c r="N300" s="242"/>
      <c r="O300" s="242"/>
      <c r="P300" s="242"/>
      <c r="Q300" s="242"/>
      <c r="R300" s="242"/>
      <c r="S300" s="242"/>
      <c r="T300" s="243"/>
      <c r="AT300" s="244" t="s">
        <v>310</v>
      </c>
      <c r="AU300" s="244" t="s">
        <v>79</v>
      </c>
      <c r="AV300" s="15" t="s">
        <v>306</v>
      </c>
      <c r="AW300" s="15" t="s">
        <v>32</v>
      </c>
      <c r="AX300" s="15" t="s">
        <v>70</v>
      </c>
      <c r="AY300" s="244" t="s">
        <v>299</v>
      </c>
    </row>
    <row r="301" spans="2:51" s="14" customFormat="1" ht="11.25">
      <c r="B301" s="223"/>
      <c r="C301" s="224"/>
      <c r="D301" s="209" t="s">
        <v>310</v>
      </c>
      <c r="E301" s="225" t="s">
        <v>19</v>
      </c>
      <c r="F301" s="226" t="s">
        <v>519</v>
      </c>
      <c r="G301" s="224"/>
      <c r="H301" s="227">
        <v>0.131</v>
      </c>
      <c r="I301" s="228"/>
      <c r="J301" s="224"/>
      <c r="K301" s="224"/>
      <c r="L301" s="229"/>
      <c r="M301" s="230"/>
      <c r="N301" s="231"/>
      <c r="O301" s="231"/>
      <c r="P301" s="231"/>
      <c r="Q301" s="231"/>
      <c r="R301" s="231"/>
      <c r="S301" s="231"/>
      <c r="T301" s="232"/>
      <c r="AT301" s="233" t="s">
        <v>310</v>
      </c>
      <c r="AU301" s="233" t="s">
        <v>79</v>
      </c>
      <c r="AV301" s="14" t="s">
        <v>79</v>
      </c>
      <c r="AW301" s="14" t="s">
        <v>32</v>
      </c>
      <c r="AX301" s="14" t="s">
        <v>77</v>
      </c>
      <c r="AY301" s="233" t="s">
        <v>299</v>
      </c>
    </row>
    <row r="302" spans="1:65" s="2" customFormat="1" ht="16.5" customHeight="1">
      <c r="A302" s="36"/>
      <c r="B302" s="37"/>
      <c r="C302" s="246" t="s">
        <v>520</v>
      </c>
      <c r="D302" s="246" t="s">
        <v>458</v>
      </c>
      <c r="E302" s="247" t="s">
        <v>521</v>
      </c>
      <c r="F302" s="248" t="s">
        <v>522</v>
      </c>
      <c r="G302" s="249" t="s">
        <v>368</v>
      </c>
      <c r="H302" s="250">
        <v>0.284</v>
      </c>
      <c r="I302" s="251"/>
      <c r="J302" s="252">
        <f>ROUND(I302*H302,2)</f>
        <v>0</v>
      </c>
      <c r="K302" s="248" t="s">
        <v>305</v>
      </c>
      <c r="L302" s="253"/>
      <c r="M302" s="254" t="s">
        <v>19</v>
      </c>
      <c r="N302" s="255" t="s">
        <v>41</v>
      </c>
      <c r="O302" s="66"/>
      <c r="P302" s="205">
        <f>O302*H302</f>
        <v>0</v>
      </c>
      <c r="Q302" s="205">
        <v>1</v>
      </c>
      <c r="R302" s="205">
        <f>Q302*H302</f>
        <v>0.284</v>
      </c>
      <c r="S302" s="205">
        <v>0</v>
      </c>
      <c r="T302" s="206">
        <f>S302*H302</f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207" t="s">
        <v>360</v>
      </c>
      <c r="AT302" s="207" t="s">
        <v>458</v>
      </c>
      <c r="AU302" s="207" t="s">
        <v>79</v>
      </c>
      <c r="AY302" s="19" t="s">
        <v>299</v>
      </c>
      <c r="BE302" s="208">
        <f>IF(N302="základní",J302,0)</f>
        <v>0</v>
      </c>
      <c r="BF302" s="208">
        <f>IF(N302="snížená",J302,0)</f>
        <v>0</v>
      </c>
      <c r="BG302" s="208">
        <f>IF(N302="zákl. přenesená",J302,0)</f>
        <v>0</v>
      </c>
      <c r="BH302" s="208">
        <f>IF(N302="sníž. přenesená",J302,0)</f>
        <v>0</v>
      </c>
      <c r="BI302" s="208">
        <f>IF(N302="nulová",J302,0)</f>
        <v>0</v>
      </c>
      <c r="BJ302" s="19" t="s">
        <v>77</v>
      </c>
      <c r="BK302" s="208">
        <f>ROUND(I302*H302,2)</f>
        <v>0</v>
      </c>
      <c r="BL302" s="19" t="s">
        <v>306</v>
      </c>
      <c r="BM302" s="207" t="s">
        <v>523</v>
      </c>
    </row>
    <row r="303" spans="1:47" s="2" customFormat="1" ht="11.25">
      <c r="A303" s="36"/>
      <c r="B303" s="37"/>
      <c r="C303" s="38"/>
      <c r="D303" s="209" t="s">
        <v>308</v>
      </c>
      <c r="E303" s="38"/>
      <c r="F303" s="210" t="s">
        <v>522</v>
      </c>
      <c r="G303" s="38"/>
      <c r="H303" s="38"/>
      <c r="I303" s="119"/>
      <c r="J303" s="38"/>
      <c r="K303" s="38"/>
      <c r="L303" s="41"/>
      <c r="M303" s="211"/>
      <c r="N303" s="212"/>
      <c r="O303" s="66"/>
      <c r="P303" s="66"/>
      <c r="Q303" s="66"/>
      <c r="R303" s="66"/>
      <c r="S303" s="66"/>
      <c r="T303" s="67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T303" s="19" t="s">
        <v>308</v>
      </c>
      <c r="AU303" s="19" t="s">
        <v>79</v>
      </c>
    </row>
    <row r="304" spans="1:47" s="2" customFormat="1" ht="19.5">
      <c r="A304" s="36"/>
      <c r="B304" s="37"/>
      <c r="C304" s="38"/>
      <c r="D304" s="209" t="s">
        <v>447</v>
      </c>
      <c r="E304" s="38"/>
      <c r="F304" s="245" t="s">
        <v>524</v>
      </c>
      <c r="G304" s="38"/>
      <c r="H304" s="38"/>
      <c r="I304" s="119"/>
      <c r="J304" s="38"/>
      <c r="K304" s="38"/>
      <c r="L304" s="41"/>
      <c r="M304" s="211"/>
      <c r="N304" s="212"/>
      <c r="O304" s="66"/>
      <c r="P304" s="66"/>
      <c r="Q304" s="66"/>
      <c r="R304" s="66"/>
      <c r="S304" s="66"/>
      <c r="T304" s="67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T304" s="19" t="s">
        <v>447</v>
      </c>
      <c r="AU304" s="19" t="s">
        <v>79</v>
      </c>
    </row>
    <row r="305" spans="2:51" s="13" customFormat="1" ht="11.25">
      <c r="B305" s="213"/>
      <c r="C305" s="214"/>
      <c r="D305" s="209" t="s">
        <v>310</v>
      </c>
      <c r="E305" s="215" t="s">
        <v>19</v>
      </c>
      <c r="F305" s="216" t="s">
        <v>477</v>
      </c>
      <c r="G305" s="214"/>
      <c r="H305" s="215" t="s">
        <v>19</v>
      </c>
      <c r="I305" s="217"/>
      <c r="J305" s="214"/>
      <c r="K305" s="214"/>
      <c r="L305" s="218"/>
      <c r="M305" s="219"/>
      <c r="N305" s="220"/>
      <c r="O305" s="220"/>
      <c r="P305" s="220"/>
      <c r="Q305" s="220"/>
      <c r="R305" s="220"/>
      <c r="S305" s="220"/>
      <c r="T305" s="221"/>
      <c r="AT305" s="222" t="s">
        <v>310</v>
      </c>
      <c r="AU305" s="222" t="s">
        <v>79</v>
      </c>
      <c r="AV305" s="13" t="s">
        <v>77</v>
      </c>
      <c r="AW305" s="13" t="s">
        <v>32</v>
      </c>
      <c r="AX305" s="13" t="s">
        <v>70</v>
      </c>
      <c r="AY305" s="222" t="s">
        <v>299</v>
      </c>
    </row>
    <row r="306" spans="2:51" s="14" customFormat="1" ht="11.25">
      <c r="B306" s="223"/>
      <c r="C306" s="224"/>
      <c r="D306" s="209" t="s">
        <v>310</v>
      </c>
      <c r="E306" s="225" t="s">
        <v>19</v>
      </c>
      <c r="F306" s="226" t="s">
        <v>485</v>
      </c>
      <c r="G306" s="224"/>
      <c r="H306" s="227">
        <v>0.125</v>
      </c>
      <c r="I306" s="228"/>
      <c r="J306" s="224"/>
      <c r="K306" s="224"/>
      <c r="L306" s="229"/>
      <c r="M306" s="230"/>
      <c r="N306" s="231"/>
      <c r="O306" s="231"/>
      <c r="P306" s="231"/>
      <c r="Q306" s="231"/>
      <c r="R306" s="231"/>
      <c r="S306" s="231"/>
      <c r="T306" s="232"/>
      <c r="AT306" s="233" t="s">
        <v>310</v>
      </c>
      <c r="AU306" s="233" t="s">
        <v>79</v>
      </c>
      <c r="AV306" s="14" t="s">
        <v>79</v>
      </c>
      <c r="AW306" s="14" t="s">
        <v>32</v>
      </c>
      <c r="AX306" s="14" t="s">
        <v>70</v>
      </c>
      <c r="AY306" s="233" t="s">
        <v>299</v>
      </c>
    </row>
    <row r="307" spans="2:51" s="14" customFormat="1" ht="11.25">
      <c r="B307" s="223"/>
      <c r="C307" s="224"/>
      <c r="D307" s="209" t="s">
        <v>310</v>
      </c>
      <c r="E307" s="225" t="s">
        <v>19</v>
      </c>
      <c r="F307" s="226" t="s">
        <v>486</v>
      </c>
      <c r="G307" s="224"/>
      <c r="H307" s="227">
        <v>0.122</v>
      </c>
      <c r="I307" s="228"/>
      <c r="J307" s="224"/>
      <c r="K307" s="224"/>
      <c r="L307" s="229"/>
      <c r="M307" s="230"/>
      <c r="N307" s="231"/>
      <c r="O307" s="231"/>
      <c r="P307" s="231"/>
      <c r="Q307" s="231"/>
      <c r="R307" s="231"/>
      <c r="S307" s="231"/>
      <c r="T307" s="232"/>
      <c r="AT307" s="233" t="s">
        <v>310</v>
      </c>
      <c r="AU307" s="233" t="s">
        <v>79</v>
      </c>
      <c r="AV307" s="14" t="s">
        <v>79</v>
      </c>
      <c r="AW307" s="14" t="s">
        <v>32</v>
      </c>
      <c r="AX307" s="14" t="s">
        <v>70</v>
      </c>
      <c r="AY307" s="233" t="s">
        <v>299</v>
      </c>
    </row>
    <row r="308" spans="2:51" s="15" customFormat="1" ht="11.25">
      <c r="B308" s="234"/>
      <c r="C308" s="235"/>
      <c r="D308" s="209" t="s">
        <v>310</v>
      </c>
      <c r="E308" s="236" t="s">
        <v>19</v>
      </c>
      <c r="F308" s="237" t="s">
        <v>313</v>
      </c>
      <c r="G308" s="235"/>
      <c r="H308" s="238">
        <v>0.247</v>
      </c>
      <c r="I308" s="239"/>
      <c r="J308" s="235"/>
      <c r="K308" s="235"/>
      <c r="L308" s="240"/>
      <c r="M308" s="241"/>
      <c r="N308" s="242"/>
      <c r="O308" s="242"/>
      <c r="P308" s="242"/>
      <c r="Q308" s="242"/>
      <c r="R308" s="242"/>
      <c r="S308" s="242"/>
      <c r="T308" s="243"/>
      <c r="AT308" s="244" t="s">
        <v>310</v>
      </c>
      <c r="AU308" s="244" t="s">
        <v>79</v>
      </c>
      <c r="AV308" s="15" t="s">
        <v>306</v>
      </c>
      <c r="AW308" s="15" t="s">
        <v>32</v>
      </c>
      <c r="AX308" s="15" t="s">
        <v>70</v>
      </c>
      <c r="AY308" s="244" t="s">
        <v>299</v>
      </c>
    </row>
    <row r="309" spans="2:51" s="14" customFormat="1" ht="11.25">
      <c r="B309" s="223"/>
      <c r="C309" s="224"/>
      <c r="D309" s="209" t="s">
        <v>310</v>
      </c>
      <c r="E309" s="225" t="s">
        <v>19</v>
      </c>
      <c r="F309" s="226" t="s">
        <v>525</v>
      </c>
      <c r="G309" s="224"/>
      <c r="H309" s="227">
        <v>0.284</v>
      </c>
      <c r="I309" s="228"/>
      <c r="J309" s="224"/>
      <c r="K309" s="224"/>
      <c r="L309" s="229"/>
      <c r="M309" s="230"/>
      <c r="N309" s="231"/>
      <c r="O309" s="231"/>
      <c r="P309" s="231"/>
      <c r="Q309" s="231"/>
      <c r="R309" s="231"/>
      <c r="S309" s="231"/>
      <c r="T309" s="232"/>
      <c r="AT309" s="233" t="s">
        <v>310</v>
      </c>
      <c r="AU309" s="233" t="s">
        <v>79</v>
      </c>
      <c r="AV309" s="14" t="s">
        <v>79</v>
      </c>
      <c r="AW309" s="14" t="s">
        <v>32</v>
      </c>
      <c r="AX309" s="14" t="s">
        <v>77</v>
      </c>
      <c r="AY309" s="233" t="s">
        <v>299</v>
      </c>
    </row>
    <row r="310" spans="1:65" s="2" customFormat="1" ht="16.5" customHeight="1">
      <c r="A310" s="36"/>
      <c r="B310" s="37"/>
      <c r="C310" s="196" t="s">
        <v>150</v>
      </c>
      <c r="D310" s="196" t="s">
        <v>301</v>
      </c>
      <c r="E310" s="197" t="s">
        <v>526</v>
      </c>
      <c r="F310" s="198" t="s">
        <v>527</v>
      </c>
      <c r="G310" s="199" t="s">
        <v>304</v>
      </c>
      <c r="H310" s="200">
        <v>0.915</v>
      </c>
      <c r="I310" s="201"/>
      <c r="J310" s="202">
        <f>ROUND(I310*H310,2)</f>
        <v>0</v>
      </c>
      <c r="K310" s="198" t="s">
        <v>305</v>
      </c>
      <c r="L310" s="41"/>
      <c r="M310" s="203" t="s">
        <v>19</v>
      </c>
      <c r="N310" s="204" t="s">
        <v>41</v>
      </c>
      <c r="O310" s="66"/>
      <c r="P310" s="205">
        <f>O310*H310</f>
        <v>0</v>
      </c>
      <c r="Q310" s="205">
        <v>0.00079</v>
      </c>
      <c r="R310" s="205">
        <f>Q310*H310</f>
        <v>0.00072285</v>
      </c>
      <c r="S310" s="205">
        <v>0</v>
      </c>
      <c r="T310" s="206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207" t="s">
        <v>306</v>
      </c>
      <c r="AT310" s="207" t="s">
        <v>301</v>
      </c>
      <c r="AU310" s="207" t="s">
        <v>79</v>
      </c>
      <c r="AY310" s="19" t="s">
        <v>299</v>
      </c>
      <c r="BE310" s="208">
        <f>IF(N310="základní",J310,0)</f>
        <v>0</v>
      </c>
      <c r="BF310" s="208">
        <f>IF(N310="snížená",J310,0)</f>
        <v>0</v>
      </c>
      <c r="BG310" s="208">
        <f>IF(N310="zákl. přenesená",J310,0)</f>
        <v>0</v>
      </c>
      <c r="BH310" s="208">
        <f>IF(N310="sníž. přenesená",J310,0)</f>
        <v>0</v>
      </c>
      <c r="BI310" s="208">
        <f>IF(N310="nulová",J310,0)</f>
        <v>0</v>
      </c>
      <c r="BJ310" s="19" t="s">
        <v>77</v>
      </c>
      <c r="BK310" s="208">
        <f>ROUND(I310*H310,2)</f>
        <v>0</v>
      </c>
      <c r="BL310" s="19" t="s">
        <v>306</v>
      </c>
      <c r="BM310" s="207" t="s">
        <v>528</v>
      </c>
    </row>
    <row r="311" spans="1:47" s="2" customFormat="1" ht="11.25">
      <c r="A311" s="36"/>
      <c r="B311" s="37"/>
      <c r="C311" s="38"/>
      <c r="D311" s="209" t="s">
        <v>308</v>
      </c>
      <c r="E311" s="38"/>
      <c r="F311" s="210" t="s">
        <v>529</v>
      </c>
      <c r="G311" s="38"/>
      <c r="H311" s="38"/>
      <c r="I311" s="119"/>
      <c r="J311" s="38"/>
      <c r="K311" s="38"/>
      <c r="L311" s="41"/>
      <c r="M311" s="211"/>
      <c r="N311" s="212"/>
      <c r="O311" s="66"/>
      <c r="P311" s="66"/>
      <c r="Q311" s="66"/>
      <c r="R311" s="66"/>
      <c r="S311" s="66"/>
      <c r="T311" s="67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T311" s="19" t="s">
        <v>308</v>
      </c>
      <c r="AU311" s="19" t="s">
        <v>79</v>
      </c>
    </row>
    <row r="312" spans="2:51" s="13" customFormat="1" ht="11.25">
      <c r="B312" s="213"/>
      <c r="C312" s="214"/>
      <c r="D312" s="209" t="s">
        <v>310</v>
      </c>
      <c r="E312" s="215" t="s">
        <v>19</v>
      </c>
      <c r="F312" s="216" t="s">
        <v>530</v>
      </c>
      <c r="G312" s="214"/>
      <c r="H312" s="215" t="s">
        <v>19</v>
      </c>
      <c r="I312" s="217"/>
      <c r="J312" s="214"/>
      <c r="K312" s="214"/>
      <c r="L312" s="218"/>
      <c r="M312" s="219"/>
      <c r="N312" s="220"/>
      <c r="O312" s="220"/>
      <c r="P312" s="220"/>
      <c r="Q312" s="220"/>
      <c r="R312" s="220"/>
      <c r="S312" s="220"/>
      <c r="T312" s="221"/>
      <c r="AT312" s="222" t="s">
        <v>310</v>
      </c>
      <c r="AU312" s="222" t="s">
        <v>79</v>
      </c>
      <c r="AV312" s="13" t="s">
        <v>77</v>
      </c>
      <c r="AW312" s="13" t="s">
        <v>32</v>
      </c>
      <c r="AX312" s="13" t="s">
        <v>70</v>
      </c>
      <c r="AY312" s="222" t="s">
        <v>299</v>
      </c>
    </row>
    <row r="313" spans="2:51" s="14" customFormat="1" ht="11.25">
      <c r="B313" s="223"/>
      <c r="C313" s="224"/>
      <c r="D313" s="209" t="s">
        <v>310</v>
      </c>
      <c r="E313" s="225" t="s">
        <v>19</v>
      </c>
      <c r="F313" s="226" t="s">
        <v>531</v>
      </c>
      <c r="G313" s="224"/>
      <c r="H313" s="227">
        <v>0.915</v>
      </c>
      <c r="I313" s="228"/>
      <c r="J313" s="224"/>
      <c r="K313" s="224"/>
      <c r="L313" s="229"/>
      <c r="M313" s="230"/>
      <c r="N313" s="231"/>
      <c r="O313" s="231"/>
      <c r="P313" s="231"/>
      <c r="Q313" s="231"/>
      <c r="R313" s="231"/>
      <c r="S313" s="231"/>
      <c r="T313" s="232"/>
      <c r="AT313" s="233" t="s">
        <v>310</v>
      </c>
      <c r="AU313" s="233" t="s">
        <v>79</v>
      </c>
      <c r="AV313" s="14" t="s">
        <v>79</v>
      </c>
      <c r="AW313" s="14" t="s">
        <v>32</v>
      </c>
      <c r="AX313" s="14" t="s">
        <v>77</v>
      </c>
      <c r="AY313" s="233" t="s">
        <v>299</v>
      </c>
    </row>
    <row r="314" spans="1:65" s="2" customFormat="1" ht="16.5" customHeight="1">
      <c r="A314" s="36"/>
      <c r="B314" s="37"/>
      <c r="C314" s="196" t="s">
        <v>532</v>
      </c>
      <c r="D314" s="196" t="s">
        <v>301</v>
      </c>
      <c r="E314" s="197" t="s">
        <v>533</v>
      </c>
      <c r="F314" s="198" t="s">
        <v>534</v>
      </c>
      <c r="G314" s="199" t="s">
        <v>316</v>
      </c>
      <c r="H314" s="200">
        <v>0.486</v>
      </c>
      <c r="I314" s="201"/>
      <c r="J314" s="202">
        <f>ROUND(I314*H314,2)</f>
        <v>0</v>
      </c>
      <c r="K314" s="198" t="s">
        <v>305</v>
      </c>
      <c r="L314" s="41"/>
      <c r="M314" s="203" t="s">
        <v>19</v>
      </c>
      <c r="N314" s="204" t="s">
        <v>41</v>
      </c>
      <c r="O314" s="66"/>
      <c r="P314" s="205">
        <f>O314*H314</f>
        <v>0</v>
      </c>
      <c r="Q314" s="205">
        <v>1.89706</v>
      </c>
      <c r="R314" s="205">
        <f>Q314*H314</f>
        <v>0.92197116</v>
      </c>
      <c r="S314" s="205">
        <v>0</v>
      </c>
      <c r="T314" s="206">
        <f>S314*H314</f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207" t="s">
        <v>306</v>
      </c>
      <c r="AT314" s="207" t="s">
        <v>301</v>
      </c>
      <c r="AU314" s="207" t="s">
        <v>79</v>
      </c>
      <c r="AY314" s="19" t="s">
        <v>299</v>
      </c>
      <c r="BE314" s="208">
        <f>IF(N314="základní",J314,0)</f>
        <v>0</v>
      </c>
      <c r="BF314" s="208">
        <f>IF(N314="snížená",J314,0)</f>
        <v>0</v>
      </c>
      <c r="BG314" s="208">
        <f>IF(N314="zákl. přenesená",J314,0)</f>
        <v>0</v>
      </c>
      <c r="BH314" s="208">
        <f>IF(N314="sníž. přenesená",J314,0)</f>
        <v>0</v>
      </c>
      <c r="BI314" s="208">
        <f>IF(N314="nulová",J314,0)</f>
        <v>0</v>
      </c>
      <c r="BJ314" s="19" t="s">
        <v>77</v>
      </c>
      <c r="BK314" s="208">
        <f>ROUND(I314*H314,2)</f>
        <v>0</v>
      </c>
      <c r="BL314" s="19" t="s">
        <v>306</v>
      </c>
      <c r="BM314" s="207" t="s">
        <v>535</v>
      </c>
    </row>
    <row r="315" spans="1:47" s="2" customFormat="1" ht="19.5">
      <c r="A315" s="36"/>
      <c r="B315" s="37"/>
      <c r="C315" s="38"/>
      <c r="D315" s="209" t="s">
        <v>308</v>
      </c>
      <c r="E315" s="38"/>
      <c r="F315" s="210" t="s">
        <v>536</v>
      </c>
      <c r="G315" s="38"/>
      <c r="H315" s="38"/>
      <c r="I315" s="119"/>
      <c r="J315" s="38"/>
      <c r="K315" s="38"/>
      <c r="L315" s="41"/>
      <c r="M315" s="211"/>
      <c r="N315" s="212"/>
      <c r="O315" s="66"/>
      <c r="P315" s="66"/>
      <c r="Q315" s="66"/>
      <c r="R315" s="66"/>
      <c r="S315" s="66"/>
      <c r="T315" s="67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T315" s="19" t="s">
        <v>308</v>
      </c>
      <c r="AU315" s="19" t="s">
        <v>79</v>
      </c>
    </row>
    <row r="316" spans="2:51" s="14" customFormat="1" ht="11.25">
      <c r="B316" s="223"/>
      <c r="C316" s="224"/>
      <c r="D316" s="209" t="s">
        <v>310</v>
      </c>
      <c r="E316" s="225" t="s">
        <v>19</v>
      </c>
      <c r="F316" s="226" t="s">
        <v>537</v>
      </c>
      <c r="G316" s="224"/>
      <c r="H316" s="227">
        <v>0.486</v>
      </c>
      <c r="I316" s="228"/>
      <c r="J316" s="224"/>
      <c r="K316" s="224"/>
      <c r="L316" s="229"/>
      <c r="M316" s="230"/>
      <c r="N316" s="231"/>
      <c r="O316" s="231"/>
      <c r="P316" s="231"/>
      <c r="Q316" s="231"/>
      <c r="R316" s="231"/>
      <c r="S316" s="231"/>
      <c r="T316" s="232"/>
      <c r="AT316" s="233" t="s">
        <v>310</v>
      </c>
      <c r="AU316" s="233" t="s">
        <v>79</v>
      </c>
      <c r="AV316" s="14" t="s">
        <v>79</v>
      </c>
      <c r="AW316" s="14" t="s">
        <v>32</v>
      </c>
      <c r="AX316" s="14" t="s">
        <v>77</v>
      </c>
      <c r="AY316" s="233" t="s">
        <v>299</v>
      </c>
    </row>
    <row r="317" spans="1:65" s="2" customFormat="1" ht="16.5" customHeight="1">
      <c r="A317" s="36"/>
      <c r="B317" s="37"/>
      <c r="C317" s="196" t="s">
        <v>538</v>
      </c>
      <c r="D317" s="196" t="s">
        <v>301</v>
      </c>
      <c r="E317" s="197" t="s">
        <v>539</v>
      </c>
      <c r="F317" s="198" t="s">
        <v>540</v>
      </c>
      <c r="G317" s="199" t="s">
        <v>304</v>
      </c>
      <c r="H317" s="200">
        <v>279.039</v>
      </c>
      <c r="I317" s="201"/>
      <c r="J317" s="202">
        <f>ROUND(I317*H317,2)</f>
        <v>0</v>
      </c>
      <c r="K317" s="198" t="s">
        <v>305</v>
      </c>
      <c r="L317" s="41"/>
      <c r="M317" s="203" t="s">
        <v>19</v>
      </c>
      <c r="N317" s="204" t="s">
        <v>41</v>
      </c>
      <c r="O317" s="66"/>
      <c r="P317" s="205">
        <f>O317*H317</f>
        <v>0</v>
      </c>
      <c r="Q317" s="205">
        <v>0.10445</v>
      </c>
      <c r="R317" s="205">
        <f>Q317*H317</f>
        <v>29.14562355</v>
      </c>
      <c r="S317" s="205">
        <v>0</v>
      </c>
      <c r="T317" s="206">
        <f>S317*H317</f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207" t="s">
        <v>306</v>
      </c>
      <c r="AT317" s="207" t="s">
        <v>301</v>
      </c>
      <c r="AU317" s="207" t="s">
        <v>79</v>
      </c>
      <c r="AY317" s="19" t="s">
        <v>299</v>
      </c>
      <c r="BE317" s="208">
        <f>IF(N317="základní",J317,0)</f>
        <v>0</v>
      </c>
      <c r="BF317" s="208">
        <f>IF(N317="snížená",J317,0)</f>
        <v>0</v>
      </c>
      <c r="BG317" s="208">
        <f>IF(N317="zákl. přenesená",J317,0)</f>
        <v>0</v>
      </c>
      <c r="BH317" s="208">
        <f>IF(N317="sníž. přenesená",J317,0)</f>
        <v>0</v>
      </c>
      <c r="BI317" s="208">
        <f>IF(N317="nulová",J317,0)</f>
        <v>0</v>
      </c>
      <c r="BJ317" s="19" t="s">
        <v>77</v>
      </c>
      <c r="BK317" s="208">
        <f>ROUND(I317*H317,2)</f>
        <v>0</v>
      </c>
      <c r="BL317" s="19" t="s">
        <v>306</v>
      </c>
      <c r="BM317" s="207" t="s">
        <v>541</v>
      </c>
    </row>
    <row r="318" spans="1:47" s="2" customFormat="1" ht="11.25">
      <c r="A318" s="36"/>
      <c r="B318" s="37"/>
      <c r="C318" s="38"/>
      <c r="D318" s="209" t="s">
        <v>308</v>
      </c>
      <c r="E318" s="38"/>
      <c r="F318" s="210" t="s">
        <v>542</v>
      </c>
      <c r="G318" s="38"/>
      <c r="H318" s="38"/>
      <c r="I318" s="119"/>
      <c r="J318" s="38"/>
      <c r="K318" s="38"/>
      <c r="L318" s="41"/>
      <c r="M318" s="211"/>
      <c r="N318" s="212"/>
      <c r="O318" s="66"/>
      <c r="P318" s="66"/>
      <c r="Q318" s="66"/>
      <c r="R318" s="66"/>
      <c r="S318" s="66"/>
      <c r="T318" s="67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T318" s="19" t="s">
        <v>308</v>
      </c>
      <c r="AU318" s="19" t="s">
        <v>79</v>
      </c>
    </row>
    <row r="319" spans="2:51" s="13" customFormat="1" ht="22.5">
      <c r="B319" s="213"/>
      <c r="C319" s="214"/>
      <c r="D319" s="209" t="s">
        <v>310</v>
      </c>
      <c r="E319" s="215" t="s">
        <v>19</v>
      </c>
      <c r="F319" s="216" t="s">
        <v>543</v>
      </c>
      <c r="G319" s="214"/>
      <c r="H319" s="215" t="s">
        <v>19</v>
      </c>
      <c r="I319" s="217"/>
      <c r="J319" s="214"/>
      <c r="K319" s="214"/>
      <c r="L319" s="218"/>
      <c r="M319" s="219"/>
      <c r="N319" s="220"/>
      <c r="O319" s="220"/>
      <c r="P319" s="220"/>
      <c r="Q319" s="220"/>
      <c r="R319" s="220"/>
      <c r="S319" s="220"/>
      <c r="T319" s="221"/>
      <c r="AT319" s="222" t="s">
        <v>310</v>
      </c>
      <c r="AU319" s="222" t="s">
        <v>79</v>
      </c>
      <c r="AV319" s="13" t="s">
        <v>77</v>
      </c>
      <c r="AW319" s="13" t="s">
        <v>32</v>
      </c>
      <c r="AX319" s="13" t="s">
        <v>70</v>
      </c>
      <c r="AY319" s="222" t="s">
        <v>299</v>
      </c>
    </row>
    <row r="320" spans="2:51" s="14" customFormat="1" ht="11.25">
      <c r="B320" s="223"/>
      <c r="C320" s="224"/>
      <c r="D320" s="209" t="s">
        <v>310</v>
      </c>
      <c r="E320" s="225" t="s">
        <v>19</v>
      </c>
      <c r="F320" s="226" t="s">
        <v>544</v>
      </c>
      <c r="G320" s="224"/>
      <c r="H320" s="227">
        <v>94.351</v>
      </c>
      <c r="I320" s="228"/>
      <c r="J320" s="224"/>
      <c r="K320" s="224"/>
      <c r="L320" s="229"/>
      <c r="M320" s="230"/>
      <c r="N320" s="231"/>
      <c r="O320" s="231"/>
      <c r="P320" s="231"/>
      <c r="Q320" s="231"/>
      <c r="R320" s="231"/>
      <c r="S320" s="231"/>
      <c r="T320" s="232"/>
      <c r="AT320" s="233" t="s">
        <v>310</v>
      </c>
      <c r="AU320" s="233" t="s">
        <v>79</v>
      </c>
      <c r="AV320" s="14" t="s">
        <v>79</v>
      </c>
      <c r="AW320" s="14" t="s">
        <v>32</v>
      </c>
      <c r="AX320" s="14" t="s">
        <v>70</v>
      </c>
      <c r="AY320" s="233" t="s">
        <v>299</v>
      </c>
    </row>
    <row r="321" spans="2:51" s="14" customFormat="1" ht="11.25">
      <c r="B321" s="223"/>
      <c r="C321" s="224"/>
      <c r="D321" s="209" t="s">
        <v>310</v>
      </c>
      <c r="E321" s="225" t="s">
        <v>19</v>
      </c>
      <c r="F321" s="226" t="s">
        <v>545</v>
      </c>
      <c r="G321" s="224"/>
      <c r="H321" s="227">
        <v>-13.593</v>
      </c>
      <c r="I321" s="228"/>
      <c r="J321" s="224"/>
      <c r="K321" s="224"/>
      <c r="L321" s="229"/>
      <c r="M321" s="230"/>
      <c r="N321" s="231"/>
      <c r="O321" s="231"/>
      <c r="P321" s="231"/>
      <c r="Q321" s="231"/>
      <c r="R321" s="231"/>
      <c r="S321" s="231"/>
      <c r="T321" s="232"/>
      <c r="AT321" s="233" t="s">
        <v>310</v>
      </c>
      <c r="AU321" s="233" t="s">
        <v>79</v>
      </c>
      <c r="AV321" s="14" t="s">
        <v>79</v>
      </c>
      <c r="AW321" s="14" t="s">
        <v>32</v>
      </c>
      <c r="AX321" s="14" t="s">
        <v>70</v>
      </c>
      <c r="AY321" s="233" t="s">
        <v>299</v>
      </c>
    </row>
    <row r="322" spans="2:51" s="14" customFormat="1" ht="11.25">
      <c r="B322" s="223"/>
      <c r="C322" s="224"/>
      <c r="D322" s="209" t="s">
        <v>310</v>
      </c>
      <c r="E322" s="225" t="s">
        <v>19</v>
      </c>
      <c r="F322" s="226" t="s">
        <v>546</v>
      </c>
      <c r="G322" s="224"/>
      <c r="H322" s="227">
        <v>130.216</v>
      </c>
      <c r="I322" s="228"/>
      <c r="J322" s="224"/>
      <c r="K322" s="224"/>
      <c r="L322" s="229"/>
      <c r="M322" s="230"/>
      <c r="N322" s="231"/>
      <c r="O322" s="231"/>
      <c r="P322" s="231"/>
      <c r="Q322" s="231"/>
      <c r="R322" s="231"/>
      <c r="S322" s="231"/>
      <c r="T322" s="232"/>
      <c r="AT322" s="233" t="s">
        <v>310</v>
      </c>
      <c r="AU322" s="233" t="s">
        <v>79</v>
      </c>
      <c r="AV322" s="14" t="s">
        <v>79</v>
      </c>
      <c r="AW322" s="14" t="s">
        <v>32</v>
      </c>
      <c r="AX322" s="14" t="s">
        <v>70</v>
      </c>
      <c r="AY322" s="233" t="s">
        <v>299</v>
      </c>
    </row>
    <row r="323" spans="2:51" s="14" customFormat="1" ht="11.25">
      <c r="B323" s="223"/>
      <c r="C323" s="224"/>
      <c r="D323" s="209" t="s">
        <v>310</v>
      </c>
      <c r="E323" s="225" t="s">
        <v>19</v>
      </c>
      <c r="F323" s="226" t="s">
        <v>547</v>
      </c>
      <c r="G323" s="224"/>
      <c r="H323" s="227">
        <v>-13.593</v>
      </c>
      <c r="I323" s="228"/>
      <c r="J323" s="224"/>
      <c r="K323" s="224"/>
      <c r="L323" s="229"/>
      <c r="M323" s="230"/>
      <c r="N323" s="231"/>
      <c r="O323" s="231"/>
      <c r="P323" s="231"/>
      <c r="Q323" s="231"/>
      <c r="R323" s="231"/>
      <c r="S323" s="231"/>
      <c r="T323" s="232"/>
      <c r="AT323" s="233" t="s">
        <v>310</v>
      </c>
      <c r="AU323" s="233" t="s">
        <v>79</v>
      </c>
      <c r="AV323" s="14" t="s">
        <v>79</v>
      </c>
      <c r="AW323" s="14" t="s">
        <v>32</v>
      </c>
      <c r="AX323" s="14" t="s">
        <v>70</v>
      </c>
      <c r="AY323" s="233" t="s">
        <v>299</v>
      </c>
    </row>
    <row r="324" spans="2:51" s="14" customFormat="1" ht="11.25">
      <c r="B324" s="223"/>
      <c r="C324" s="224"/>
      <c r="D324" s="209" t="s">
        <v>310</v>
      </c>
      <c r="E324" s="225" t="s">
        <v>19</v>
      </c>
      <c r="F324" s="226" t="s">
        <v>548</v>
      </c>
      <c r="G324" s="224"/>
      <c r="H324" s="227">
        <v>87.765</v>
      </c>
      <c r="I324" s="228"/>
      <c r="J324" s="224"/>
      <c r="K324" s="224"/>
      <c r="L324" s="229"/>
      <c r="M324" s="230"/>
      <c r="N324" s="231"/>
      <c r="O324" s="231"/>
      <c r="P324" s="231"/>
      <c r="Q324" s="231"/>
      <c r="R324" s="231"/>
      <c r="S324" s="231"/>
      <c r="T324" s="232"/>
      <c r="AT324" s="233" t="s">
        <v>310</v>
      </c>
      <c r="AU324" s="233" t="s">
        <v>79</v>
      </c>
      <c r="AV324" s="14" t="s">
        <v>79</v>
      </c>
      <c r="AW324" s="14" t="s">
        <v>32</v>
      </c>
      <c r="AX324" s="14" t="s">
        <v>70</v>
      </c>
      <c r="AY324" s="233" t="s">
        <v>299</v>
      </c>
    </row>
    <row r="325" spans="2:51" s="14" customFormat="1" ht="11.25">
      <c r="B325" s="223"/>
      <c r="C325" s="224"/>
      <c r="D325" s="209" t="s">
        <v>310</v>
      </c>
      <c r="E325" s="225" t="s">
        <v>19</v>
      </c>
      <c r="F325" s="226" t="s">
        <v>549</v>
      </c>
      <c r="G325" s="224"/>
      <c r="H325" s="227">
        <v>-6.107</v>
      </c>
      <c r="I325" s="228"/>
      <c r="J325" s="224"/>
      <c r="K325" s="224"/>
      <c r="L325" s="229"/>
      <c r="M325" s="230"/>
      <c r="N325" s="231"/>
      <c r="O325" s="231"/>
      <c r="P325" s="231"/>
      <c r="Q325" s="231"/>
      <c r="R325" s="231"/>
      <c r="S325" s="231"/>
      <c r="T325" s="232"/>
      <c r="AT325" s="233" t="s">
        <v>310</v>
      </c>
      <c r="AU325" s="233" t="s">
        <v>79</v>
      </c>
      <c r="AV325" s="14" t="s">
        <v>79</v>
      </c>
      <c r="AW325" s="14" t="s">
        <v>32</v>
      </c>
      <c r="AX325" s="14" t="s">
        <v>70</v>
      </c>
      <c r="AY325" s="233" t="s">
        <v>299</v>
      </c>
    </row>
    <row r="326" spans="2:51" s="15" customFormat="1" ht="11.25">
      <c r="B326" s="234"/>
      <c r="C326" s="235"/>
      <c r="D326" s="209" t="s">
        <v>310</v>
      </c>
      <c r="E326" s="236" t="s">
        <v>19</v>
      </c>
      <c r="F326" s="237" t="s">
        <v>313</v>
      </c>
      <c r="G326" s="235"/>
      <c r="H326" s="238">
        <v>279.039</v>
      </c>
      <c r="I326" s="239"/>
      <c r="J326" s="235"/>
      <c r="K326" s="235"/>
      <c r="L326" s="240"/>
      <c r="M326" s="241"/>
      <c r="N326" s="242"/>
      <c r="O326" s="242"/>
      <c r="P326" s="242"/>
      <c r="Q326" s="242"/>
      <c r="R326" s="242"/>
      <c r="S326" s="242"/>
      <c r="T326" s="243"/>
      <c r="AT326" s="244" t="s">
        <v>310</v>
      </c>
      <c r="AU326" s="244" t="s">
        <v>79</v>
      </c>
      <c r="AV326" s="15" t="s">
        <v>306</v>
      </c>
      <c r="AW326" s="15" t="s">
        <v>32</v>
      </c>
      <c r="AX326" s="15" t="s">
        <v>77</v>
      </c>
      <c r="AY326" s="244" t="s">
        <v>299</v>
      </c>
    </row>
    <row r="327" spans="1:65" s="2" customFormat="1" ht="16.5" customHeight="1">
      <c r="A327" s="36"/>
      <c r="B327" s="37"/>
      <c r="C327" s="196" t="s">
        <v>550</v>
      </c>
      <c r="D327" s="196" t="s">
        <v>301</v>
      </c>
      <c r="E327" s="197" t="s">
        <v>551</v>
      </c>
      <c r="F327" s="198" t="s">
        <v>552</v>
      </c>
      <c r="G327" s="199" t="s">
        <v>553</v>
      </c>
      <c r="H327" s="200">
        <v>118.022</v>
      </c>
      <c r="I327" s="201"/>
      <c r="J327" s="202">
        <f>ROUND(I327*H327,2)</f>
        <v>0</v>
      </c>
      <c r="K327" s="198" t="s">
        <v>305</v>
      </c>
      <c r="L327" s="41"/>
      <c r="M327" s="203" t="s">
        <v>19</v>
      </c>
      <c r="N327" s="204" t="s">
        <v>41</v>
      </c>
      <c r="O327" s="66"/>
      <c r="P327" s="205">
        <f>O327*H327</f>
        <v>0</v>
      </c>
      <c r="Q327" s="205">
        <v>0.00012</v>
      </c>
      <c r="R327" s="205">
        <f>Q327*H327</f>
        <v>0.01416264</v>
      </c>
      <c r="S327" s="205">
        <v>0</v>
      </c>
      <c r="T327" s="206">
        <f>S327*H327</f>
        <v>0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207" t="s">
        <v>306</v>
      </c>
      <c r="AT327" s="207" t="s">
        <v>301</v>
      </c>
      <c r="AU327" s="207" t="s">
        <v>79</v>
      </c>
      <c r="AY327" s="19" t="s">
        <v>299</v>
      </c>
      <c r="BE327" s="208">
        <f>IF(N327="základní",J327,0)</f>
        <v>0</v>
      </c>
      <c r="BF327" s="208">
        <f>IF(N327="snížená",J327,0)</f>
        <v>0</v>
      </c>
      <c r="BG327" s="208">
        <f>IF(N327="zákl. přenesená",J327,0)</f>
        <v>0</v>
      </c>
      <c r="BH327" s="208">
        <f>IF(N327="sníž. přenesená",J327,0)</f>
        <v>0</v>
      </c>
      <c r="BI327" s="208">
        <f>IF(N327="nulová",J327,0)</f>
        <v>0</v>
      </c>
      <c r="BJ327" s="19" t="s">
        <v>77</v>
      </c>
      <c r="BK327" s="208">
        <f>ROUND(I327*H327,2)</f>
        <v>0</v>
      </c>
      <c r="BL327" s="19" t="s">
        <v>306</v>
      </c>
      <c r="BM327" s="207" t="s">
        <v>554</v>
      </c>
    </row>
    <row r="328" spans="1:47" s="2" customFormat="1" ht="11.25">
      <c r="A328" s="36"/>
      <c r="B328" s="37"/>
      <c r="C328" s="38"/>
      <c r="D328" s="209" t="s">
        <v>308</v>
      </c>
      <c r="E328" s="38"/>
      <c r="F328" s="210" t="s">
        <v>555</v>
      </c>
      <c r="G328" s="38"/>
      <c r="H328" s="38"/>
      <c r="I328" s="119"/>
      <c r="J328" s="38"/>
      <c r="K328" s="38"/>
      <c r="L328" s="41"/>
      <c r="M328" s="211"/>
      <c r="N328" s="212"/>
      <c r="O328" s="66"/>
      <c r="P328" s="66"/>
      <c r="Q328" s="66"/>
      <c r="R328" s="66"/>
      <c r="S328" s="66"/>
      <c r="T328" s="67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T328" s="19" t="s">
        <v>308</v>
      </c>
      <c r="AU328" s="19" t="s">
        <v>79</v>
      </c>
    </row>
    <row r="329" spans="2:51" s="13" customFormat="1" ht="22.5">
      <c r="B329" s="213"/>
      <c r="C329" s="214"/>
      <c r="D329" s="209" t="s">
        <v>310</v>
      </c>
      <c r="E329" s="215" t="s">
        <v>19</v>
      </c>
      <c r="F329" s="216" t="s">
        <v>543</v>
      </c>
      <c r="G329" s="214"/>
      <c r="H329" s="215" t="s">
        <v>19</v>
      </c>
      <c r="I329" s="217"/>
      <c r="J329" s="214"/>
      <c r="K329" s="214"/>
      <c r="L329" s="218"/>
      <c r="M329" s="219"/>
      <c r="N329" s="220"/>
      <c r="O329" s="220"/>
      <c r="P329" s="220"/>
      <c r="Q329" s="220"/>
      <c r="R329" s="220"/>
      <c r="S329" s="220"/>
      <c r="T329" s="221"/>
      <c r="AT329" s="222" t="s">
        <v>310</v>
      </c>
      <c r="AU329" s="222" t="s">
        <v>79</v>
      </c>
      <c r="AV329" s="13" t="s">
        <v>77</v>
      </c>
      <c r="AW329" s="13" t="s">
        <v>32</v>
      </c>
      <c r="AX329" s="13" t="s">
        <v>70</v>
      </c>
      <c r="AY329" s="222" t="s">
        <v>299</v>
      </c>
    </row>
    <row r="330" spans="2:51" s="14" customFormat="1" ht="11.25">
      <c r="B330" s="223"/>
      <c r="C330" s="224"/>
      <c r="D330" s="209" t="s">
        <v>310</v>
      </c>
      <c r="E330" s="225" t="s">
        <v>19</v>
      </c>
      <c r="F330" s="226" t="s">
        <v>556</v>
      </c>
      <c r="G330" s="224"/>
      <c r="H330" s="227">
        <v>36.289</v>
      </c>
      <c r="I330" s="228"/>
      <c r="J330" s="224"/>
      <c r="K330" s="224"/>
      <c r="L330" s="229"/>
      <c r="M330" s="230"/>
      <c r="N330" s="231"/>
      <c r="O330" s="231"/>
      <c r="P330" s="231"/>
      <c r="Q330" s="231"/>
      <c r="R330" s="231"/>
      <c r="S330" s="231"/>
      <c r="T330" s="232"/>
      <c r="AT330" s="233" t="s">
        <v>310</v>
      </c>
      <c r="AU330" s="233" t="s">
        <v>79</v>
      </c>
      <c r="AV330" s="14" t="s">
        <v>79</v>
      </c>
      <c r="AW330" s="14" t="s">
        <v>32</v>
      </c>
      <c r="AX330" s="14" t="s">
        <v>70</v>
      </c>
      <c r="AY330" s="233" t="s">
        <v>299</v>
      </c>
    </row>
    <row r="331" spans="2:51" s="14" customFormat="1" ht="11.25">
      <c r="B331" s="223"/>
      <c r="C331" s="224"/>
      <c r="D331" s="209" t="s">
        <v>310</v>
      </c>
      <c r="E331" s="225" t="s">
        <v>19</v>
      </c>
      <c r="F331" s="226" t="s">
        <v>557</v>
      </c>
      <c r="G331" s="224"/>
      <c r="H331" s="227">
        <v>41.84</v>
      </c>
      <c r="I331" s="228"/>
      <c r="J331" s="224"/>
      <c r="K331" s="224"/>
      <c r="L331" s="229"/>
      <c r="M331" s="230"/>
      <c r="N331" s="231"/>
      <c r="O331" s="231"/>
      <c r="P331" s="231"/>
      <c r="Q331" s="231"/>
      <c r="R331" s="231"/>
      <c r="S331" s="231"/>
      <c r="T331" s="232"/>
      <c r="AT331" s="233" t="s">
        <v>310</v>
      </c>
      <c r="AU331" s="233" t="s">
        <v>79</v>
      </c>
      <c r="AV331" s="14" t="s">
        <v>79</v>
      </c>
      <c r="AW331" s="14" t="s">
        <v>32</v>
      </c>
      <c r="AX331" s="14" t="s">
        <v>70</v>
      </c>
      <c r="AY331" s="233" t="s">
        <v>299</v>
      </c>
    </row>
    <row r="332" spans="2:51" s="14" customFormat="1" ht="11.25">
      <c r="B332" s="223"/>
      <c r="C332" s="224"/>
      <c r="D332" s="209" t="s">
        <v>310</v>
      </c>
      <c r="E332" s="225" t="s">
        <v>19</v>
      </c>
      <c r="F332" s="226" t="s">
        <v>558</v>
      </c>
      <c r="G332" s="224"/>
      <c r="H332" s="227">
        <v>39.893</v>
      </c>
      <c r="I332" s="228"/>
      <c r="J332" s="224"/>
      <c r="K332" s="224"/>
      <c r="L332" s="229"/>
      <c r="M332" s="230"/>
      <c r="N332" s="231"/>
      <c r="O332" s="231"/>
      <c r="P332" s="231"/>
      <c r="Q332" s="231"/>
      <c r="R332" s="231"/>
      <c r="S332" s="231"/>
      <c r="T332" s="232"/>
      <c r="AT332" s="233" t="s">
        <v>310</v>
      </c>
      <c r="AU332" s="233" t="s">
        <v>79</v>
      </c>
      <c r="AV332" s="14" t="s">
        <v>79</v>
      </c>
      <c r="AW332" s="14" t="s">
        <v>32</v>
      </c>
      <c r="AX332" s="14" t="s">
        <v>70</v>
      </c>
      <c r="AY332" s="233" t="s">
        <v>299</v>
      </c>
    </row>
    <row r="333" spans="2:51" s="15" customFormat="1" ht="11.25">
      <c r="B333" s="234"/>
      <c r="C333" s="235"/>
      <c r="D333" s="209" t="s">
        <v>310</v>
      </c>
      <c r="E333" s="236" t="s">
        <v>19</v>
      </c>
      <c r="F333" s="237" t="s">
        <v>313</v>
      </c>
      <c r="G333" s="235"/>
      <c r="H333" s="238">
        <v>118.022</v>
      </c>
      <c r="I333" s="239"/>
      <c r="J333" s="235"/>
      <c r="K333" s="235"/>
      <c r="L333" s="240"/>
      <c r="M333" s="241"/>
      <c r="N333" s="242"/>
      <c r="O333" s="242"/>
      <c r="P333" s="242"/>
      <c r="Q333" s="242"/>
      <c r="R333" s="242"/>
      <c r="S333" s="242"/>
      <c r="T333" s="243"/>
      <c r="AT333" s="244" t="s">
        <v>310</v>
      </c>
      <c r="AU333" s="244" t="s">
        <v>79</v>
      </c>
      <c r="AV333" s="15" t="s">
        <v>306</v>
      </c>
      <c r="AW333" s="15" t="s">
        <v>32</v>
      </c>
      <c r="AX333" s="15" t="s">
        <v>77</v>
      </c>
      <c r="AY333" s="244" t="s">
        <v>299</v>
      </c>
    </row>
    <row r="334" spans="1:65" s="2" customFormat="1" ht="16.5" customHeight="1">
      <c r="A334" s="36"/>
      <c r="B334" s="37"/>
      <c r="C334" s="196" t="s">
        <v>559</v>
      </c>
      <c r="D334" s="196" t="s">
        <v>301</v>
      </c>
      <c r="E334" s="197" t="s">
        <v>560</v>
      </c>
      <c r="F334" s="198" t="s">
        <v>561</v>
      </c>
      <c r="G334" s="199" t="s">
        <v>553</v>
      </c>
      <c r="H334" s="200">
        <v>53.3</v>
      </c>
      <c r="I334" s="201"/>
      <c r="J334" s="202">
        <f>ROUND(I334*H334,2)</f>
        <v>0</v>
      </c>
      <c r="K334" s="198" t="s">
        <v>305</v>
      </c>
      <c r="L334" s="41"/>
      <c r="M334" s="203" t="s">
        <v>19</v>
      </c>
      <c r="N334" s="204" t="s">
        <v>41</v>
      </c>
      <c r="O334" s="66"/>
      <c r="P334" s="205">
        <f>O334*H334</f>
        <v>0</v>
      </c>
      <c r="Q334" s="205">
        <v>0.00013</v>
      </c>
      <c r="R334" s="205">
        <f>Q334*H334</f>
        <v>0.006928999999999999</v>
      </c>
      <c r="S334" s="205">
        <v>0</v>
      </c>
      <c r="T334" s="206">
        <f>S334*H334</f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207" t="s">
        <v>306</v>
      </c>
      <c r="AT334" s="207" t="s">
        <v>301</v>
      </c>
      <c r="AU334" s="207" t="s">
        <v>79</v>
      </c>
      <c r="AY334" s="19" t="s">
        <v>299</v>
      </c>
      <c r="BE334" s="208">
        <f>IF(N334="základní",J334,0)</f>
        <v>0</v>
      </c>
      <c r="BF334" s="208">
        <f>IF(N334="snížená",J334,0)</f>
        <v>0</v>
      </c>
      <c r="BG334" s="208">
        <f>IF(N334="zákl. přenesená",J334,0)</f>
        <v>0</v>
      </c>
      <c r="BH334" s="208">
        <f>IF(N334="sníž. přenesená",J334,0)</f>
        <v>0</v>
      </c>
      <c r="BI334" s="208">
        <f>IF(N334="nulová",J334,0)</f>
        <v>0</v>
      </c>
      <c r="BJ334" s="19" t="s">
        <v>77</v>
      </c>
      <c r="BK334" s="208">
        <f>ROUND(I334*H334,2)</f>
        <v>0</v>
      </c>
      <c r="BL334" s="19" t="s">
        <v>306</v>
      </c>
      <c r="BM334" s="207" t="s">
        <v>562</v>
      </c>
    </row>
    <row r="335" spans="1:47" s="2" customFormat="1" ht="11.25">
      <c r="A335" s="36"/>
      <c r="B335" s="37"/>
      <c r="C335" s="38"/>
      <c r="D335" s="209" t="s">
        <v>308</v>
      </c>
      <c r="E335" s="38"/>
      <c r="F335" s="210" t="s">
        <v>563</v>
      </c>
      <c r="G335" s="38"/>
      <c r="H335" s="38"/>
      <c r="I335" s="119"/>
      <c r="J335" s="38"/>
      <c r="K335" s="38"/>
      <c r="L335" s="41"/>
      <c r="M335" s="211"/>
      <c r="N335" s="212"/>
      <c r="O335" s="66"/>
      <c r="P335" s="66"/>
      <c r="Q335" s="66"/>
      <c r="R335" s="66"/>
      <c r="S335" s="66"/>
      <c r="T335" s="67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T335" s="19" t="s">
        <v>308</v>
      </c>
      <c r="AU335" s="19" t="s">
        <v>79</v>
      </c>
    </row>
    <row r="336" spans="2:51" s="13" customFormat="1" ht="22.5">
      <c r="B336" s="213"/>
      <c r="C336" s="214"/>
      <c r="D336" s="209" t="s">
        <v>310</v>
      </c>
      <c r="E336" s="215" t="s">
        <v>19</v>
      </c>
      <c r="F336" s="216" t="s">
        <v>543</v>
      </c>
      <c r="G336" s="214"/>
      <c r="H336" s="215" t="s">
        <v>19</v>
      </c>
      <c r="I336" s="217"/>
      <c r="J336" s="214"/>
      <c r="K336" s="214"/>
      <c r="L336" s="218"/>
      <c r="M336" s="219"/>
      <c r="N336" s="220"/>
      <c r="O336" s="220"/>
      <c r="P336" s="220"/>
      <c r="Q336" s="220"/>
      <c r="R336" s="220"/>
      <c r="S336" s="220"/>
      <c r="T336" s="221"/>
      <c r="AT336" s="222" t="s">
        <v>310</v>
      </c>
      <c r="AU336" s="222" t="s">
        <v>79</v>
      </c>
      <c r="AV336" s="13" t="s">
        <v>77</v>
      </c>
      <c r="AW336" s="13" t="s">
        <v>32</v>
      </c>
      <c r="AX336" s="13" t="s">
        <v>70</v>
      </c>
      <c r="AY336" s="222" t="s">
        <v>299</v>
      </c>
    </row>
    <row r="337" spans="2:51" s="13" customFormat="1" ht="11.25">
      <c r="B337" s="213"/>
      <c r="C337" s="214"/>
      <c r="D337" s="209" t="s">
        <v>310</v>
      </c>
      <c r="E337" s="215" t="s">
        <v>19</v>
      </c>
      <c r="F337" s="216" t="s">
        <v>564</v>
      </c>
      <c r="G337" s="214"/>
      <c r="H337" s="215" t="s">
        <v>19</v>
      </c>
      <c r="I337" s="217"/>
      <c r="J337" s="214"/>
      <c r="K337" s="214"/>
      <c r="L337" s="218"/>
      <c r="M337" s="219"/>
      <c r="N337" s="220"/>
      <c r="O337" s="220"/>
      <c r="P337" s="220"/>
      <c r="Q337" s="220"/>
      <c r="R337" s="220"/>
      <c r="S337" s="220"/>
      <c r="T337" s="221"/>
      <c r="AT337" s="222" t="s">
        <v>310</v>
      </c>
      <c r="AU337" s="222" t="s">
        <v>79</v>
      </c>
      <c r="AV337" s="13" t="s">
        <v>77</v>
      </c>
      <c r="AW337" s="13" t="s">
        <v>32</v>
      </c>
      <c r="AX337" s="13" t="s">
        <v>70</v>
      </c>
      <c r="AY337" s="222" t="s">
        <v>299</v>
      </c>
    </row>
    <row r="338" spans="2:51" s="14" customFormat="1" ht="11.25">
      <c r="B338" s="223"/>
      <c r="C338" s="224"/>
      <c r="D338" s="209" t="s">
        <v>310</v>
      </c>
      <c r="E338" s="225" t="s">
        <v>19</v>
      </c>
      <c r="F338" s="226" t="s">
        <v>565</v>
      </c>
      <c r="G338" s="224"/>
      <c r="H338" s="227">
        <v>26</v>
      </c>
      <c r="I338" s="228"/>
      <c r="J338" s="224"/>
      <c r="K338" s="224"/>
      <c r="L338" s="229"/>
      <c r="M338" s="230"/>
      <c r="N338" s="231"/>
      <c r="O338" s="231"/>
      <c r="P338" s="231"/>
      <c r="Q338" s="231"/>
      <c r="R338" s="231"/>
      <c r="S338" s="231"/>
      <c r="T338" s="232"/>
      <c r="AT338" s="233" t="s">
        <v>310</v>
      </c>
      <c r="AU338" s="233" t="s">
        <v>79</v>
      </c>
      <c r="AV338" s="14" t="s">
        <v>79</v>
      </c>
      <c r="AW338" s="14" t="s">
        <v>32</v>
      </c>
      <c r="AX338" s="14" t="s">
        <v>70</v>
      </c>
      <c r="AY338" s="233" t="s">
        <v>299</v>
      </c>
    </row>
    <row r="339" spans="2:51" s="14" customFormat="1" ht="11.25">
      <c r="B339" s="223"/>
      <c r="C339" s="224"/>
      <c r="D339" s="209" t="s">
        <v>310</v>
      </c>
      <c r="E339" s="225" t="s">
        <v>19</v>
      </c>
      <c r="F339" s="226" t="s">
        <v>566</v>
      </c>
      <c r="G339" s="224"/>
      <c r="H339" s="227">
        <v>15.3</v>
      </c>
      <c r="I339" s="228"/>
      <c r="J339" s="224"/>
      <c r="K339" s="224"/>
      <c r="L339" s="229"/>
      <c r="M339" s="230"/>
      <c r="N339" s="231"/>
      <c r="O339" s="231"/>
      <c r="P339" s="231"/>
      <c r="Q339" s="231"/>
      <c r="R339" s="231"/>
      <c r="S339" s="231"/>
      <c r="T339" s="232"/>
      <c r="AT339" s="233" t="s">
        <v>310</v>
      </c>
      <c r="AU339" s="233" t="s">
        <v>79</v>
      </c>
      <c r="AV339" s="14" t="s">
        <v>79</v>
      </c>
      <c r="AW339" s="14" t="s">
        <v>32</v>
      </c>
      <c r="AX339" s="14" t="s">
        <v>70</v>
      </c>
      <c r="AY339" s="233" t="s">
        <v>299</v>
      </c>
    </row>
    <row r="340" spans="2:51" s="14" customFormat="1" ht="11.25">
      <c r="B340" s="223"/>
      <c r="C340" s="224"/>
      <c r="D340" s="209" t="s">
        <v>310</v>
      </c>
      <c r="E340" s="225" t="s">
        <v>19</v>
      </c>
      <c r="F340" s="226" t="s">
        <v>567</v>
      </c>
      <c r="G340" s="224"/>
      <c r="H340" s="227">
        <v>12</v>
      </c>
      <c r="I340" s="228"/>
      <c r="J340" s="224"/>
      <c r="K340" s="224"/>
      <c r="L340" s="229"/>
      <c r="M340" s="230"/>
      <c r="N340" s="231"/>
      <c r="O340" s="231"/>
      <c r="P340" s="231"/>
      <c r="Q340" s="231"/>
      <c r="R340" s="231"/>
      <c r="S340" s="231"/>
      <c r="T340" s="232"/>
      <c r="AT340" s="233" t="s">
        <v>310</v>
      </c>
      <c r="AU340" s="233" t="s">
        <v>79</v>
      </c>
      <c r="AV340" s="14" t="s">
        <v>79</v>
      </c>
      <c r="AW340" s="14" t="s">
        <v>32</v>
      </c>
      <c r="AX340" s="14" t="s">
        <v>70</v>
      </c>
      <c r="AY340" s="233" t="s">
        <v>299</v>
      </c>
    </row>
    <row r="341" spans="2:51" s="15" customFormat="1" ht="11.25">
      <c r="B341" s="234"/>
      <c r="C341" s="235"/>
      <c r="D341" s="209" t="s">
        <v>310</v>
      </c>
      <c r="E341" s="236" t="s">
        <v>19</v>
      </c>
      <c r="F341" s="237" t="s">
        <v>313</v>
      </c>
      <c r="G341" s="235"/>
      <c r="H341" s="238">
        <v>53.3</v>
      </c>
      <c r="I341" s="239"/>
      <c r="J341" s="235"/>
      <c r="K341" s="235"/>
      <c r="L341" s="240"/>
      <c r="M341" s="241"/>
      <c r="N341" s="242"/>
      <c r="O341" s="242"/>
      <c r="P341" s="242"/>
      <c r="Q341" s="242"/>
      <c r="R341" s="242"/>
      <c r="S341" s="242"/>
      <c r="T341" s="243"/>
      <c r="AT341" s="244" t="s">
        <v>310</v>
      </c>
      <c r="AU341" s="244" t="s">
        <v>79</v>
      </c>
      <c r="AV341" s="15" t="s">
        <v>306</v>
      </c>
      <c r="AW341" s="15" t="s">
        <v>32</v>
      </c>
      <c r="AX341" s="15" t="s">
        <v>77</v>
      </c>
      <c r="AY341" s="244" t="s">
        <v>299</v>
      </c>
    </row>
    <row r="342" spans="1:65" s="2" customFormat="1" ht="16.5" customHeight="1">
      <c r="A342" s="36"/>
      <c r="B342" s="37"/>
      <c r="C342" s="196" t="s">
        <v>568</v>
      </c>
      <c r="D342" s="196" t="s">
        <v>301</v>
      </c>
      <c r="E342" s="197" t="s">
        <v>569</v>
      </c>
      <c r="F342" s="198" t="s">
        <v>570</v>
      </c>
      <c r="G342" s="199" t="s">
        <v>304</v>
      </c>
      <c r="H342" s="200">
        <v>1.5</v>
      </c>
      <c r="I342" s="201"/>
      <c r="J342" s="202">
        <f>ROUND(I342*H342,2)</f>
        <v>0</v>
      </c>
      <c r="K342" s="198" t="s">
        <v>305</v>
      </c>
      <c r="L342" s="41"/>
      <c r="M342" s="203" t="s">
        <v>19</v>
      </c>
      <c r="N342" s="204" t="s">
        <v>41</v>
      </c>
      <c r="O342" s="66"/>
      <c r="P342" s="205">
        <f>O342*H342</f>
        <v>0</v>
      </c>
      <c r="Q342" s="205">
        <v>0.05252</v>
      </c>
      <c r="R342" s="205">
        <f>Q342*H342</f>
        <v>0.07877999999999999</v>
      </c>
      <c r="S342" s="205">
        <v>0</v>
      </c>
      <c r="T342" s="206">
        <f>S342*H342</f>
        <v>0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207" t="s">
        <v>306</v>
      </c>
      <c r="AT342" s="207" t="s">
        <v>301</v>
      </c>
      <c r="AU342" s="207" t="s">
        <v>79</v>
      </c>
      <c r="AY342" s="19" t="s">
        <v>299</v>
      </c>
      <c r="BE342" s="208">
        <f>IF(N342="základní",J342,0)</f>
        <v>0</v>
      </c>
      <c r="BF342" s="208">
        <f>IF(N342="snížená",J342,0)</f>
        <v>0</v>
      </c>
      <c r="BG342" s="208">
        <f>IF(N342="zákl. přenesená",J342,0)</f>
        <v>0</v>
      </c>
      <c r="BH342" s="208">
        <f>IF(N342="sníž. přenesená",J342,0)</f>
        <v>0</v>
      </c>
      <c r="BI342" s="208">
        <f>IF(N342="nulová",J342,0)</f>
        <v>0</v>
      </c>
      <c r="BJ342" s="19" t="s">
        <v>77</v>
      </c>
      <c r="BK342" s="208">
        <f>ROUND(I342*H342,2)</f>
        <v>0</v>
      </c>
      <c r="BL342" s="19" t="s">
        <v>306</v>
      </c>
      <c r="BM342" s="207" t="s">
        <v>571</v>
      </c>
    </row>
    <row r="343" spans="1:47" s="2" customFormat="1" ht="11.25">
      <c r="A343" s="36"/>
      <c r="B343" s="37"/>
      <c r="C343" s="38"/>
      <c r="D343" s="209" t="s">
        <v>308</v>
      </c>
      <c r="E343" s="38"/>
      <c r="F343" s="210" t="s">
        <v>572</v>
      </c>
      <c r="G343" s="38"/>
      <c r="H343" s="38"/>
      <c r="I343" s="119"/>
      <c r="J343" s="38"/>
      <c r="K343" s="38"/>
      <c r="L343" s="41"/>
      <c r="M343" s="211"/>
      <c r="N343" s="212"/>
      <c r="O343" s="66"/>
      <c r="P343" s="66"/>
      <c r="Q343" s="66"/>
      <c r="R343" s="66"/>
      <c r="S343" s="66"/>
      <c r="T343" s="67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T343" s="19" t="s">
        <v>308</v>
      </c>
      <c r="AU343" s="19" t="s">
        <v>79</v>
      </c>
    </row>
    <row r="344" spans="2:51" s="14" customFormat="1" ht="11.25">
      <c r="B344" s="223"/>
      <c r="C344" s="224"/>
      <c r="D344" s="209" t="s">
        <v>310</v>
      </c>
      <c r="E344" s="225" t="s">
        <v>19</v>
      </c>
      <c r="F344" s="226" t="s">
        <v>573</v>
      </c>
      <c r="G344" s="224"/>
      <c r="H344" s="227">
        <v>1.5</v>
      </c>
      <c r="I344" s="228"/>
      <c r="J344" s="224"/>
      <c r="K344" s="224"/>
      <c r="L344" s="229"/>
      <c r="M344" s="230"/>
      <c r="N344" s="231"/>
      <c r="O344" s="231"/>
      <c r="P344" s="231"/>
      <c r="Q344" s="231"/>
      <c r="R344" s="231"/>
      <c r="S344" s="231"/>
      <c r="T344" s="232"/>
      <c r="AT344" s="233" t="s">
        <v>310</v>
      </c>
      <c r="AU344" s="233" t="s">
        <v>79</v>
      </c>
      <c r="AV344" s="14" t="s">
        <v>79</v>
      </c>
      <c r="AW344" s="14" t="s">
        <v>32</v>
      </c>
      <c r="AX344" s="14" t="s">
        <v>77</v>
      </c>
      <c r="AY344" s="233" t="s">
        <v>299</v>
      </c>
    </row>
    <row r="345" spans="1:65" s="2" customFormat="1" ht="16.5" customHeight="1">
      <c r="A345" s="36"/>
      <c r="B345" s="37"/>
      <c r="C345" s="196" t="s">
        <v>574</v>
      </c>
      <c r="D345" s="196" t="s">
        <v>301</v>
      </c>
      <c r="E345" s="197" t="s">
        <v>575</v>
      </c>
      <c r="F345" s="198" t="s">
        <v>576</v>
      </c>
      <c r="G345" s="199" t="s">
        <v>316</v>
      </c>
      <c r="H345" s="200">
        <v>0.366</v>
      </c>
      <c r="I345" s="201"/>
      <c r="J345" s="202">
        <f>ROUND(I345*H345,2)</f>
        <v>0</v>
      </c>
      <c r="K345" s="198" t="s">
        <v>19</v>
      </c>
      <c r="L345" s="41"/>
      <c r="M345" s="203" t="s">
        <v>19</v>
      </c>
      <c r="N345" s="204" t="s">
        <v>41</v>
      </c>
      <c r="O345" s="66"/>
      <c r="P345" s="205">
        <f>O345*H345</f>
        <v>0</v>
      </c>
      <c r="Q345" s="205">
        <v>0</v>
      </c>
      <c r="R345" s="205">
        <f>Q345*H345</f>
        <v>0</v>
      </c>
      <c r="S345" s="205">
        <v>0</v>
      </c>
      <c r="T345" s="206">
        <f>S345*H345</f>
        <v>0</v>
      </c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R345" s="207" t="s">
        <v>306</v>
      </c>
      <c r="AT345" s="207" t="s">
        <v>301</v>
      </c>
      <c r="AU345" s="207" t="s">
        <v>79</v>
      </c>
      <c r="AY345" s="19" t="s">
        <v>299</v>
      </c>
      <c r="BE345" s="208">
        <f>IF(N345="základní",J345,0)</f>
        <v>0</v>
      </c>
      <c r="BF345" s="208">
        <f>IF(N345="snížená",J345,0)</f>
        <v>0</v>
      </c>
      <c r="BG345" s="208">
        <f>IF(N345="zákl. přenesená",J345,0)</f>
        <v>0</v>
      </c>
      <c r="BH345" s="208">
        <f>IF(N345="sníž. přenesená",J345,0)</f>
        <v>0</v>
      </c>
      <c r="BI345" s="208">
        <f>IF(N345="nulová",J345,0)</f>
        <v>0</v>
      </c>
      <c r="BJ345" s="19" t="s">
        <v>77</v>
      </c>
      <c r="BK345" s="208">
        <f>ROUND(I345*H345,2)</f>
        <v>0</v>
      </c>
      <c r="BL345" s="19" t="s">
        <v>306</v>
      </c>
      <c r="BM345" s="207" t="s">
        <v>577</v>
      </c>
    </row>
    <row r="346" spans="1:47" s="2" customFormat="1" ht="11.25">
      <c r="A346" s="36"/>
      <c r="B346" s="37"/>
      <c r="C346" s="38"/>
      <c r="D346" s="209" t="s">
        <v>308</v>
      </c>
      <c r="E346" s="38"/>
      <c r="F346" s="210" t="s">
        <v>576</v>
      </c>
      <c r="G346" s="38"/>
      <c r="H346" s="38"/>
      <c r="I346" s="119"/>
      <c r="J346" s="38"/>
      <c r="K346" s="38"/>
      <c r="L346" s="41"/>
      <c r="M346" s="211"/>
      <c r="N346" s="212"/>
      <c r="O346" s="66"/>
      <c r="P346" s="66"/>
      <c r="Q346" s="66"/>
      <c r="R346" s="66"/>
      <c r="S346" s="66"/>
      <c r="T346" s="67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T346" s="19" t="s">
        <v>308</v>
      </c>
      <c r="AU346" s="19" t="s">
        <v>79</v>
      </c>
    </row>
    <row r="347" spans="2:51" s="13" customFormat="1" ht="11.25">
      <c r="B347" s="213"/>
      <c r="C347" s="214"/>
      <c r="D347" s="209" t="s">
        <v>310</v>
      </c>
      <c r="E347" s="215" t="s">
        <v>19</v>
      </c>
      <c r="F347" s="216" t="s">
        <v>578</v>
      </c>
      <c r="G347" s="214"/>
      <c r="H347" s="215" t="s">
        <v>19</v>
      </c>
      <c r="I347" s="217"/>
      <c r="J347" s="214"/>
      <c r="K347" s="214"/>
      <c r="L347" s="218"/>
      <c r="M347" s="219"/>
      <c r="N347" s="220"/>
      <c r="O347" s="220"/>
      <c r="P347" s="220"/>
      <c r="Q347" s="220"/>
      <c r="R347" s="220"/>
      <c r="S347" s="220"/>
      <c r="T347" s="221"/>
      <c r="AT347" s="222" t="s">
        <v>310</v>
      </c>
      <c r="AU347" s="222" t="s">
        <v>79</v>
      </c>
      <c r="AV347" s="13" t="s">
        <v>77</v>
      </c>
      <c r="AW347" s="13" t="s">
        <v>32</v>
      </c>
      <c r="AX347" s="13" t="s">
        <v>70</v>
      </c>
      <c r="AY347" s="222" t="s">
        <v>299</v>
      </c>
    </row>
    <row r="348" spans="2:51" s="14" customFormat="1" ht="11.25">
      <c r="B348" s="223"/>
      <c r="C348" s="224"/>
      <c r="D348" s="209" t="s">
        <v>310</v>
      </c>
      <c r="E348" s="225" t="s">
        <v>19</v>
      </c>
      <c r="F348" s="226" t="s">
        <v>579</v>
      </c>
      <c r="G348" s="224"/>
      <c r="H348" s="227">
        <v>0.276</v>
      </c>
      <c r="I348" s="228"/>
      <c r="J348" s="224"/>
      <c r="K348" s="224"/>
      <c r="L348" s="229"/>
      <c r="M348" s="230"/>
      <c r="N348" s="231"/>
      <c r="O348" s="231"/>
      <c r="P348" s="231"/>
      <c r="Q348" s="231"/>
      <c r="R348" s="231"/>
      <c r="S348" s="231"/>
      <c r="T348" s="232"/>
      <c r="AT348" s="233" t="s">
        <v>310</v>
      </c>
      <c r="AU348" s="233" t="s">
        <v>79</v>
      </c>
      <c r="AV348" s="14" t="s">
        <v>79</v>
      </c>
      <c r="AW348" s="14" t="s">
        <v>32</v>
      </c>
      <c r="AX348" s="14" t="s">
        <v>70</v>
      </c>
      <c r="AY348" s="233" t="s">
        <v>299</v>
      </c>
    </row>
    <row r="349" spans="2:51" s="14" customFormat="1" ht="11.25">
      <c r="B349" s="223"/>
      <c r="C349" s="224"/>
      <c r="D349" s="209" t="s">
        <v>310</v>
      </c>
      <c r="E349" s="225" t="s">
        <v>19</v>
      </c>
      <c r="F349" s="226" t="s">
        <v>580</v>
      </c>
      <c r="G349" s="224"/>
      <c r="H349" s="227">
        <v>0.09</v>
      </c>
      <c r="I349" s="228"/>
      <c r="J349" s="224"/>
      <c r="K349" s="224"/>
      <c r="L349" s="229"/>
      <c r="M349" s="230"/>
      <c r="N349" s="231"/>
      <c r="O349" s="231"/>
      <c r="P349" s="231"/>
      <c r="Q349" s="231"/>
      <c r="R349" s="231"/>
      <c r="S349" s="231"/>
      <c r="T349" s="232"/>
      <c r="AT349" s="233" t="s">
        <v>310</v>
      </c>
      <c r="AU349" s="233" t="s">
        <v>79</v>
      </c>
      <c r="AV349" s="14" t="s">
        <v>79</v>
      </c>
      <c r="AW349" s="14" t="s">
        <v>32</v>
      </c>
      <c r="AX349" s="14" t="s">
        <v>70</v>
      </c>
      <c r="AY349" s="233" t="s">
        <v>299</v>
      </c>
    </row>
    <row r="350" spans="2:51" s="15" customFormat="1" ht="11.25">
      <c r="B350" s="234"/>
      <c r="C350" s="235"/>
      <c r="D350" s="209" t="s">
        <v>310</v>
      </c>
      <c r="E350" s="236" t="s">
        <v>19</v>
      </c>
      <c r="F350" s="237" t="s">
        <v>313</v>
      </c>
      <c r="G350" s="235"/>
      <c r="H350" s="238">
        <v>0.366</v>
      </c>
      <c r="I350" s="239"/>
      <c r="J350" s="235"/>
      <c r="K350" s="235"/>
      <c r="L350" s="240"/>
      <c r="M350" s="241"/>
      <c r="N350" s="242"/>
      <c r="O350" s="242"/>
      <c r="P350" s="242"/>
      <c r="Q350" s="242"/>
      <c r="R350" s="242"/>
      <c r="S350" s="242"/>
      <c r="T350" s="243"/>
      <c r="AT350" s="244" t="s">
        <v>310</v>
      </c>
      <c r="AU350" s="244" t="s">
        <v>79</v>
      </c>
      <c r="AV350" s="15" t="s">
        <v>306</v>
      </c>
      <c r="AW350" s="15" t="s">
        <v>32</v>
      </c>
      <c r="AX350" s="15" t="s">
        <v>77</v>
      </c>
      <c r="AY350" s="244" t="s">
        <v>299</v>
      </c>
    </row>
    <row r="351" spans="2:63" s="12" customFormat="1" ht="22.9" customHeight="1">
      <c r="B351" s="180"/>
      <c r="C351" s="181"/>
      <c r="D351" s="182" t="s">
        <v>69</v>
      </c>
      <c r="E351" s="194" t="s">
        <v>306</v>
      </c>
      <c r="F351" s="194" t="s">
        <v>581</v>
      </c>
      <c r="G351" s="181"/>
      <c r="H351" s="181"/>
      <c r="I351" s="184"/>
      <c r="J351" s="195">
        <f>BK351</f>
        <v>0</v>
      </c>
      <c r="K351" s="181"/>
      <c r="L351" s="186"/>
      <c r="M351" s="187"/>
      <c r="N351" s="188"/>
      <c r="O351" s="188"/>
      <c r="P351" s="189">
        <f>SUM(P352:P404)</f>
        <v>0</v>
      </c>
      <c r="Q351" s="188"/>
      <c r="R351" s="189">
        <f>SUM(R352:R404)</f>
        <v>31.871708260000002</v>
      </c>
      <c r="S351" s="188"/>
      <c r="T351" s="190">
        <f>SUM(T352:T404)</f>
        <v>0</v>
      </c>
      <c r="AR351" s="191" t="s">
        <v>77</v>
      </c>
      <c r="AT351" s="192" t="s">
        <v>69</v>
      </c>
      <c r="AU351" s="192" t="s">
        <v>77</v>
      </c>
      <c r="AY351" s="191" t="s">
        <v>299</v>
      </c>
      <c r="BK351" s="193">
        <f>SUM(BK352:BK404)</f>
        <v>0</v>
      </c>
    </row>
    <row r="352" spans="1:65" s="2" customFormat="1" ht="16.5" customHeight="1">
      <c r="A352" s="36"/>
      <c r="B352" s="37"/>
      <c r="C352" s="196" t="s">
        <v>582</v>
      </c>
      <c r="D352" s="196" t="s">
        <v>301</v>
      </c>
      <c r="E352" s="197" t="s">
        <v>583</v>
      </c>
      <c r="F352" s="198" t="s">
        <v>584</v>
      </c>
      <c r="G352" s="199" t="s">
        <v>316</v>
      </c>
      <c r="H352" s="200">
        <v>2.57</v>
      </c>
      <c r="I352" s="201"/>
      <c r="J352" s="202">
        <f>ROUND(I352*H352,2)</f>
        <v>0</v>
      </c>
      <c r="K352" s="198" t="s">
        <v>305</v>
      </c>
      <c r="L352" s="41"/>
      <c r="M352" s="203" t="s">
        <v>19</v>
      </c>
      <c r="N352" s="204" t="s">
        <v>41</v>
      </c>
      <c r="O352" s="66"/>
      <c r="P352" s="205">
        <f>O352*H352</f>
        <v>0</v>
      </c>
      <c r="Q352" s="205">
        <v>2.45343</v>
      </c>
      <c r="R352" s="205">
        <f>Q352*H352</f>
        <v>6.3053151</v>
      </c>
      <c r="S352" s="205">
        <v>0</v>
      </c>
      <c r="T352" s="206">
        <f>S352*H352</f>
        <v>0</v>
      </c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R352" s="207" t="s">
        <v>306</v>
      </c>
      <c r="AT352" s="207" t="s">
        <v>301</v>
      </c>
      <c r="AU352" s="207" t="s">
        <v>79</v>
      </c>
      <c r="AY352" s="19" t="s">
        <v>299</v>
      </c>
      <c r="BE352" s="208">
        <f>IF(N352="základní",J352,0)</f>
        <v>0</v>
      </c>
      <c r="BF352" s="208">
        <f>IF(N352="snížená",J352,0)</f>
        <v>0</v>
      </c>
      <c r="BG352" s="208">
        <f>IF(N352="zákl. přenesená",J352,0)</f>
        <v>0</v>
      </c>
      <c r="BH352" s="208">
        <f>IF(N352="sníž. přenesená",J352,0)</f>
        <v>0</v>
      </c>
      <c r="BI352" s="208">
        <f>IF(N352="nulová",J352,0)</f>
        <v>0</v>
      </c>
      <c r="BJ352" s="19" t="s">
        <v>77</v>
      </c>
      <c r="BK352" s="208">
        <f>ROUND(I352*H352,2)</f>
        <v>0</v>
      </c>
      <c r="BL352" s="19" t="s">
        <v>306</v>
      </c>
      <c r="BM352" s="207" t="s">
        <v>585</v>
      </c>
    </row>
    <row r="353" spans="1:47" s="2" customFormat="1" ht="19.5">
      <c r="A353" s="36"/>
      <c r="B353" s="37"/>
      <c r="C353" s="38"/>
      <c r="D353" s="209" t="s">
        <v>308</v>
      </c>
      <c r="E353" s="38"/>
      <c r="F353" s="210" t="s">
        <v>586</v>
      </c>
      <c r="G353" s="38"/>
      <c r="H353" s="38"/>
      <c r="I353" s="119"/>
      <c r="J353" s="38"/>
      <c r="K353" s="38"/>
      <c r="L353" s="41"/>
      <c r="M353" s="211"/>
      <c r="N353" s="212"/>
      <c r="O353" s="66"/>
      <c r="P353" s="66"/>
      <c r="Q353" s="66"/>
      <c r="R353" s="66"/>
      <c r="S353" s="66"/>
      <c r="T353" s="67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T353" s="19" t="s">
        <v>308</v>
      </c>
      <c r="AU353" s="19" t="s">
        <v>79</v>
      </c>
    </row>
    <row r="354" spans="2:51" s="13" customFormat="1" ht="11.25">
      <c r="B354" s="213"/>
      <c r="C354" s="214"/>
      <c r="D354" s="209" t="s">
        <v>310</v>
      </c>
      <c r="E354" s="215" t="s">
        <v>19</v>
      </c>
      <c r="F354" s="216" t="s">
        <v>530</v>
      </c>
      <c r="G354" s="214"/>
      <c r="H354" s="215" t="s">
        <v>19</v>
      </c>
      <c r="I354" s="217"/>
      <c r="J354" s="214"/>
      <c r="K354" s="214"/>
      <c r="L354" s="218"/>
      <c r="M354" s="219"/>
      <c r="N354" s="220"/>
      <c r="O354" s="220"/>
      <c r="P354" s="220"/>
      <c r="Q354" s="220"/>
      <c r="R354" s="220"/>
      <c r="S354" s="220"/>
      <c r="T354" s="221"/>
      <c r="AT354" s="222" t="s">
        <v>310</v>
      </c>
      <c r="AU354" s="222" t="s">
        <v>79</v>
      </c>
      <c r="AV354" s="13" t="s">
        <v>77</v>
      </c>
      <c r="AW354" s="13" t="s">
        <v>32</v>
      </c>
      <c r="AX354" s="13" t="s">
        <v>70</v>
      </c>
      <c r="AY354" s="222" t="s">
        <v>299</v>
      </c>
    </row>
    <row r="355" spans="2:51" s="14" customFormat="1" ht="11.25">
      <c r="B355" s="223"/>
      <c r="C355" s="224"/>
      <c r="D355" s="209" t="s">
        <v>310</v>
      </c>
      <c r="E355" s="225" t="s">
        <v>19</v>
      </c>
      <c r="F355" s="226" t="s">
        <v>587</v>
      </c>
      <c r="G355" s="224"/>
      <c r="H355" s="227">
        <v>2.57</v>
      </c>
      <c r="I355" s="228"/>
      <c r="J355" s="224"/>
      <c r="K355" s="224"/>
      <c r="L355" s="229"/>
      <c r="M355" s="230"/>
      <c r="N355" s="231"/>
      <c r="O355" s="231"/>
      <c r="P355" s="231"/>
      <c r="Q355" s="231"/>
      <c r="R355" s="231"/>
      <c r="S355" s="231"/>
      <c r="T355" s="232"/>
      <c r="AT355" s="233" t="s">
        <v>310</v>
      </c>
      <c r="AU355" s="233" t="s">
        <v>79</v>
      </c>
      <c r="AV355" s="14" t="s">
        <v>79</v>
      </c>
      <c r="AW355" s="14" t="s">
        <v>32</v>
      </c>
      <c r="AX355" s="14" t="s">
        <v>77</v>
      </c>
      <c r="AY355" s="233" t="s">
        <v>299</v>
      </c>
    </row>
    <row r="356" spans="1:65" s="2" customFormat="1" ht="16.5" customHeight="1">
      <c r="A356" s="36"/>
      <c r="B356" s="37"/>
      <c r="C356" s="196" t="s">
        <v>588</v>
      </c>
      <c r="D356" s="196" t="s">
        <v>301</v>
      </c>
      <c r="E356" s="197" t="s">
        <v>589</v>
      </c>
      <c r="F356" s="198" t="s">
        <v>590</v>
      </c>
      <c r="G356" s="199" t="s">
        <v>304</v>
      </c>
      <c r="H356" s="200">
        <v>10</v>
      </c>
      <c r="I356" s="201"/>
      <c r="J356" s="202">
        <f>ROUND(I356*H356,2)</f>
        <v>0</v>
      </c>
      <c r="K356" s="198" t="s">
        <v>305</v>
      </c>
      <c r="L356" s="41"/>
      <c r="M356" s="203" t="s">
        <v>19</v>
      </c>
      <c r="N356" s="204" t="s">
        <v>41</v>
      </c>
      <c r="O356" s="66"/>
      <c r="P356" s="205">
        <f>O356*H356</f>
        <v>0</v>
      </c>
      <c r="Q356" s="205">
        <v>0.00533</v>
      </c>
      <c r="R356" s="205">
        <f>Q356*H356</f>
        <v>0.0533</v>
      </c>
      <c r="S356" s="205">
        <v>0</v>
      </c>
      <c r="T356" s="206">
        <f>S356*H356</f>
        <v>0</v>
      </c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R356" s="207" t="s">
        <v>306</v>
      </c>
      <c r="AT356" s="207" t="s">
        <v>301</v>
      </c>
      <c r="AU356" s="207" t="s">
        <v>79</v>
      </c>
      <c r="AY356" s="19" t="s">
        <v>299</v>
      </c>
      <c r="BE356" s="208">
        <f>IF(N356="základní",J356,0)</f>
        <v>0</v>
      </c>
      <c r="BF356" s="208">
        <f>IF(N356="snížená",J356,0)</f>
        <v>0</v>
      </c>
      <c r="BG356" s="208">
        <f>IF(N356="zákl. přenesená",J356,0)</f>
        <v>0</v>
      </c>
      <c r="BH356" s="208">
        <f>IF(N356="sníž. přenesená",J356,0)</f>
        <v>0</v>
      </c>
      <c r="BI356" s="208">
        <f>IF(N356="nulová",J356,0)</f>
        <v>0</v>
      </c>
      <c r="BJ356" s="19" t="s">
        <v>77</v>
      </c>
      <c r="BK356" s="208">
        <f>ROUND(I356*H356,2)</f>
        <v>0</v>
      </c>
      <c r="BL356" s="19" t="s">
        <v>306</v>
      </c>
      <c r="BM356" s="207" t="s">
        <v>591</v>
      </c>
    </row>
    <row r="357" spans="1:47" s="2" customFormat="1" ht="11.25">
      <c r="A357" s="36"/>
      <c r="B357" s="37"/>
      <c r="C357" s="38"/>
      <c r="D357" s="209" t="s">
        <v>308</v>
      </c>
      <c r="E357" s="38"/>
      <c r="F357" s="210" t="s">
        <v>592</v>
      </c>
      <c r="G357" s="38"/>
      <c r="H357" s="38"/>
      <c r="I357" s="119"/>
      <c r="J357" s="38"/>
      <c r="K357" s="38"/>
      <c r="L357" s="41"/>
      <c r="M357" s="211"/>
      <c r="N357" s="212"/>
      <c r="O357" s="66"/>
      <c r="P357" s="66"/>
      <c r="Q357" s="66"/>
      <c r="R357" s="66"/>
      <c r="S357" s="66"/>
      <c r="T357" s="67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T357" s="19" t="s">
        <v>308</v>
      </c>
      <c r="AU357" s="19" t="s">
        <v>79</v>
      </c>
    </row>
    <row r="358" spans="2:51" s="14" customFormat="1" ht="11.25">
      <c r="B358" s="223"/>
      <c r="C358" s="224"/>
      <c r="D358" s="209" t="s">
        <v>310</v>
      </c>
      <c r="E358" s="225" t="s">
        <v>19</v>
      </c>
      <c r="F358" s="226" t="s">
        <v>593</v>
      </c>
      <c r="G358" s="224"/>
      <c r="H358" s="227">
        <v>10</v>
      </c>
      <c r="I358" s="228"/>
      <c r="J358" s="224"/>
      <c r="K358" s="224"/>
      <c r="L358" s="229"/>
      <c r="M358" s="230"/>
      <c r="N358" s="231"/>
      <c r="O358" s="231"/>
      <c r="P358" s="231"/>
      <c r="Q358" s="231"/>
      <c r="R358" s="231"/>
      <c r="S358" s="231"/>
      <c r="T358" s="232"/>
      <c r="AT358" s="233" t="s">
        <v>310</v>
      </c>
      <c r="AU358" s="233" t="s">
        <v>79</v>
      </c>
      <c r="AV358" s="14" t="s">
        <v>79</v>
      </c>
      <c r="AW358" s="14" t="s">
        <v>32</v>
      </c>
      <c r="AX358" s="14" t="s">
        <v>70</v>
      </c>
      <c r="AY358" s="233" t="s">
        <v>299</v>
      </c>
    </row>
    <row r="359" spans="2:51" s="15" customFormat="1" ht="11.25">
      <c r="B359" s="234"/>
      <c r="C359" s="235"/>
      <c r="D359" s="209" t="s">
        <v>310</v>
      </c>
      <c r="E359" s="236" t="s">
        <v>237</v>
      </c>
      <c r="F359" s="237" t="s">
        <v>313</v>
      </c>
      <c r="G359" s="235"/>
      <c r="H359" s="238">
        <v>10</v>
      </c>
      <c r="I359" s="239"/>
      <c r="J359" s="235"/>
      <c r="K359" s="235"/>
      <c r="L359" s="240"/>
      <c r="M359" s="241"/>
      <c r="N359" s="242"/>
      <c r="O359" s="242"/>
      <c r="P359" s="242"/>
      <c r="Q359" s="242"/>
      <c r="R359" s="242"/>
      <c r="S359" s="242"/>
      <c r="T359" s="243"/>
      <c r="AT359" s="244" t="s">
        <v>310</v>
      </c>
      <c r="AU359" s="244" t="s">
        <v>79</v>
      </c>
      <c r="AV359" s="15" t="s">
        <v>306</v>
      </c>
      <c r="AW359" s="15" t="s">
        <v>32</v>
      </c>
      <c r="AX359" s="15" t="s">
        <v>77</v>
      </c>
      <c r="AY359" s="244" t="s">
        <v>299</v>
      </c>
    </row>
    <row r="360" spans="1:65" s="2" customFormat="1" ht="16.5" customHeight="1">
      <c r="A360" s="36"/>
      <c r="B360" s="37"/>
      <c r="C360" s="196" t="s">
        <v>594</v>
      </c>
      <c r="D360" s="196" t="s">
        <v>301</v>
      </c>
      <c r="E360" s="197" t="s">
        <v>595</v>
      </c>
      <c r="F360" s="198" t="s">
        <v>596</v>
      </c>
      <c r="G360" s="199" t="s">
        <v>304</v>
      </c>
      <c r="H360" s="200">
        <v>10</v>
      </c>
      <c r="I360" s="201"/>
      <c r="J360" s="202">
        <f>ROUND(I360*H360,2)</f>
        <v>0</v>
      </c>
      <c r="K360" s="198" t="s">
        <v>305</v>
      </c>
      <c r="L360" s="41"/>
      <c r="M360" s="203" t="s">
        <v>19</v>
      </c>
      <c r="N360" s="204" t="s">
        <v>41</v>
      </c>
      <c r="O360" s="66"/>
      <c r="P360" s="205">
        <f>O360*H360</f>
        <v>0</v>
      </c>
      <c r="Q360" s="205">
        <v>0</v>
      </c>
      <c r="R360" s="205">
        <f>Q360*H360</f>
        <v>0</v>
      </c>
      <c r="S360" s="205">
        <v>0</v>
      </c>
      <c r="T360" s="206">
        <f>S360*H360</f>
        <v>0</v>
      </c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R360" s="207" t="s">
        <v>306</v>
      </c>
      <c r="AT360" s="207" t="s">
        <v>301</v>
      </c>
      <c r="AU360" s="207" t="s">
        <v>79</v>
      </c>
      <c r="AY360" s="19" t="s">
        <v>299</v>
      </c>
      <c r="BE360" s="208">
        <f>IF(N360="základní",J360,0)</f>
        <v>0</v>
      </c>
      <c r="BF360" s="208">
        <f>IF(N360="snížená",J360,0)</f>
        <v>0</v>
      </c>
      <c r="BG360" s="208">
        <f>IF(N360="zákl. přenesená",J360,0)</f>
        <v>0</v>
      </c>
      <c r="BH360" s="208">
        <f>IF(N360="sníž. přenesená",J360,0)</f>
        <v>0</v>
      </c>
      <c r="BI360" s="208">
        <f>IF(N360="nulová",J360,0)</f>
        <v>0</v>
      </c>
      <c r="BJ360" s="19" t="s">
        <v>77</v>
      </c>
      <c r="BK360" s="208">
        <f>ROUND(I360*H360,2)</f>
        <v>0</v>
      </c>
      <c r="BL360" s="19" t="s">
        <v>306</v>
      </c>
      <c r="BM360" s="207" t="s">
        <v>597</v>
      </c>
    </row>
    <row r="361" spans="1:47" s="2" customFormat="1" ht="11.25">
      <c r="A361" s="36"/>
      <c r="B361" s="37"/>
      <c r="C361" s="38"/>
      <c r="D361" s="209" t="s">
        <v>308</v>
      </c>
      <c r="E361" s="38"/>
      <c r="F361" s="210" t="s">
        <v>598</v>
      </c>
      <c r="G361" s="38"/>
      <c r="H361" s="38"/>
      <c r="I361" s="119"/>
      <c r="J361" s="38"/>
      <c r="K361" s="38"/>
      <c r="L361" s="41"/>
      <c r="M361" s="211"/>
      <c r="N361" s="212"/>
      <c r="O361" s="66"/>
      <c r="P361" s="66"/>
      <c r="Q361" s="66"/>
      <c r="R361" s="66"/>
      <c r="S361" s="66"/>
      <c r="T361" s="67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T361" s="19" t="s">
        <v>308</v>
      </c>
      <c r="AU361" s="19" t="s">
        <v>79</v>
      </c>
    </row>
    <row r="362" spans="2:51" s="14" customFormat="1" ht="11.25">
      <c r="B362" s="223"/>
      <c r="C362" s="224"/>
      <c r="D362" s="209" t="s">
        <v>310</v>
      </c>
      <c r="E362" s="225" t="s">
        <v>19</v>
      </c>
      <c r="F362" s="226" t="s">
        <v>237</v>
      </c>
      <c r="G362" s="224"/>
      <c r="H362" s="227">
        <v>10</v>
      </c>
      <c r="I362" s="228"/>
      <c r="J362" s="224"/>
      <c r="K362" s="224"/>
      <c r="L362" s="229"/>
      <c r="M362" s="230"/>
      <c r="N362" s="231"/>
      <c r="O362" s="231"/>
      <c r="P362" s="231"/>
      <c r="Q362" s="231"/>
      <c r="R362" s="231"/>
      <c r="S362" s="231"/>
      <c r="T362" s="232"/>
      <c r="AT362" s="233" t="s">
        <v>310</v>
      </c>
      <c r="AU362" s="233" t="s">
        <v>79</v>
      </c>
      <c r="AV362" s="14" t="s">
        <v>79</v>
      </c>
      <c r="AW362" s="14" t="s">
        <v>32</v>
      </c>
      <c r="AX362" s="14" t="s">
        <v>77</v>
      </c>
      <c r="AY362" s="233" t="s">
        <v>299</v>
      </c>
    </row>
    <row r="363" spans="1:65" s="2" customFormat="1" ht="16.5" customHeight="1">
      <c r="A363" s="36"/>
      <c r="B363" s="37"/>
      <c r="C363" s="196" t="s">
        <v>599</v>
      </c>
      <c r="D363" s="196" t="s">
        <v>301</v>
      </c>
      <c r="E363" s="197" t="s">
        <v>600</v>
      </c>
      <c r="F363" s="198" t="s">
        <v>601</v>
      </c>
      <c r="G363" s="199" t="s">
        <v>304</v>
      </c>
      <c r="H363" s="200">
        <v>28.56</v>
      </c>
      <c r="I363" s="201"/>
      <c r="J363" s="202">
        <f>ROUND(I363*H363,2)</f>
        <v>0</v>
      </c>
      <c r="K363" s="198" t="s">
        <v>305</v>
      </c>
      <c r="L363" s="41"/>
      <c r="M363" s="203" t="s">
        <v>19</v>
      </c>
      <c r="N363" s="204" t="s">
        <v>41</v>
      </c>
      <c r="O363" s="66"/>
      <c r="P363" s="205">
        <f>O363*H363</f>
        <v>0</v>
      </c>
      <c r="Q363" s="205">
        <v>0.00088</v>
      </c>
      <c r="R363" s="205">
        <f>Q363*H363</f>
        <v>0.0251328</v>
      </c>
      <c r="S363" s="205">
        <v>0</v>
      </c>
      <c r="T363" s="206">
        <f>S363*H363</f>
        <v>0</v>
      </c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R363" s="207" t="s">
        <v>306</v>
      </c>
      <c r="AT363" s="207" t="s">
        <v>301</v>
      </c>
      <c r="AU363" s="207" t="s">
        <v>79</v>
      </c>
      <c r="AY363" s="19" t="s">
        <v>299</v>
      </c>
      <c r="BE363" s="208">
        <f>IF(N363="základní",J363,0)</f>
        <v>0</v>
      </c>
      <c r="BF363" s="208">
        <f>IF(N363="snížená",J363,0)</f>
        <v>0</v>
      </c>
      <c r="BG363" s="208">
        <f>IF(N363="zákl. přenesená",J363,0)</f>
        <v>0</v>
      </c>
      <c r="BH363" s="208">
        <f>IF(N363="sníž. přenesená",J363,0)</f>
        <v>0</v>
      </c>
      <c r="BI363" s="208">
        <f>IF(N363="nulová",J363,0)</f>
        <v>0</v>
      </c>
      <c r="BJ363" s="19" t="s">
        <v>77</v>
      </c>
      <c r="BK363" s="208">
        <f>ROUND(I363*H363,2)</f>
        <v>0</v>
      </c>
      <c r="BL363" s="19" t="s">
        <v>306</v>
      </c>
      <c r="BM363" s="207" t="s">
        <v>602</v>
      </c>
    </row>
    <row r="364" spans="1:47" s="2" customFormat="1" ht="11.25">
      <c r="A364" s="36"/>
      <c r="B364" s="37"/>
      <c r="C364" s="38"/>
      <c r="D364" s="209" t="s">
        <v>308</v>
      </c>
      <c r="E364" s="38"/>
      <c r="F364" s="210" t="s">
        <v>603</v>
      </c>
      <c r="G364" s="38"/>
      <c r="H364" s="38"/>
      <c r="I364" s="119"/>
      <c r="J364" s="38"/>
      <c r="K364" s="38"/>
      <c r="L364" s="41"/>
      <c r="M364" s="211"/>
      <c r="N364" s="212"/>
      <c r="O364" s="66"/>
      <c r="P364" s="66"/>
      <c r="Q364" s="66"/>
      <c r="R364" s="66"/>
      <c r="S364" s="66"/>
      <c r="T364" s="67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T364" s="19" t="s">
        <v>308</v>
      </c>
      <c r="AU364" s="19" t="s">
        <v>79</v>
      </c>
    </row>
    <row r="365" spans="2:51" s="14" customFormat="1" ht="11.25">
      <c r="B365" s="223"/>
      <c r="C365" s="224"/>
      <c r="D365" s="209" t="s">
        <v>310</v>
      </c>
      <c r="E365" s="225" t="s">
        <v>19</v>
      </c>
      <c r="F365" s="226" t="s">
        <v>234</v>
      </c>
      <c r="G365" s="224"/>
      <c r="H365" s="227">
        <v>28.56</v>
      </c>
      <c r="I365" s="228"/>
      <c r="J365" s="224"/>
      <c r="K365" s="224"/>
      <c r="L365" s="229"/>
      <c r="M365" s="230"/>
      <c r="N365" s="231"/>
      <c r="O365" s="231"/>
      <c r="P365" s="231"/>
      <c r="Q365" s="231"/>
      <c r="R365" s="231"/>
      <c r="S365" s="231"/>
      <c r="T365" s="232"/>
      <c r="AT365" s="233" t="s">
        <v>310</v>
      </c>
      <c r="AU365" s="233" t="s">
        <v>79</v>
      </c>
      <c r="AV365" s="14" t="s">
        <v>79</v>
      </c>
      <c r="AW365" s="14" t="s">
        <v>32</v>
      </c>
      <c r="AX365" s="14" t="s">
        <v>77</v>
      </c>
      <c r="AY365" s="233" t="s">
        <v>299</v>
      </c>
    </row>
    <row r="366" spans="1:65" s="2" customFormat="1" ht="16.5" customHeight="1">
      <c r="A366" s="36"/>
      <c r="B366" s="37"/>
      <c r="C366" s="196" t="s">
        <v>604</v>
      </c>
      <c r="D366" s="196" t="s">
        <v>301</v>
      </c>
      <c r="E366" s="197" t="s">
        <v>605</v>
      </c>
      <c r="F366" s="198" t="s">
        <v>606</v>
      </c>
      <c r="G366" s="199" t="s">
        <v>304</v>
      </c>
      <c r="H366" s="200">
        <v>28.56</v>
      </c>
      <c r="I366" s="201"/>
      <c r="J366" s="202">
        <f>ROUND(I366*H366,2)</f>
        <v>0</v>
      </c>
      <c r="K366" s="198" t="s">
        <v>305</v>
      </c>
      <c r="L366" s="41"/>
      <c r="M366" s="203" t="s">
        <v>19</v>
      </c>
      <c r="N366" s="204" t="s">
        <v>41</v>
      </c>
      <c r="O366" s="66"/>
      <c r="P366" s="205">
        <f>O366*H366</f>
        <v>0</v>
      </c>
      <c r="Q366" s="205">
        <v>0</v>
      </c>
      <c r="R366" s="205">
        <f>Q366*H366</f>
        <v>0</v>
      </c>
      <c r="S366" s="205">
        <v>0</v>
      </c>
      <c r="T366" s="206">
        <f>S366*H366</f>
        <v>0</v>
      </c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R366" s="207" t="s">
        <v>306</v>
      </c>
      <c r="AT366" s="207" t="s">
        <v>301</v>
      </c>
      <c r="AU366" s="207" t="s">
        <v>79</v>
      </c>
      <c r="AY366" s="19" t="s">
        <v>299</v>
      </c>
      <c r="BE366" s="208">
        <f>IF(N366="základní",J366,0)</f>
        <v>0</v>
      </c>
      <c r="BF366" s="208">
        <f>IF(N366="snížená",J366,0)</f>
        <v>0</v>
      </c>
      <c r="BG366" s="208">
        <f>IF(N366="zákl. přenesená",J366,0)</f>
        <v>0</v>
      </c>
      <c r="BH366" s="208">
        <f>IF(N366="sníž. přenesená",J366,0)</f>
        <v>0</v>
      </c>
      <c r="BI366" s="208">
        <f>IF(N366="nulová",J366,0)</f>
        <v>0</v>
      </c>
      <c r="BJ366" s="19" t="s">
        <v>77</v>
      </c>
      <c r="BK366" s="208">
        <f>ROUND(I366*H366,2)</f>
        <v>0</v>
      </c>
      <c r="BL366" s="19" t="s">
        <v>306</v>
      </c>
      <c r="BM366" s="207" t="s">
        <v>607</v>
      </c>
    </row>
    <row r="367" spans="1:47" s="2" customFormat="1" ht="11.25">
      <c r="A367" s="36"/>
      <c r="B367" s="37"/>
      <c r="C367" s="38"/>
      <c r="D367" s="209" t="s">
        <v>308</v>
      </c>
      <c r="E367" s="38"/>
      <c r="F367" s="210" t="s">
        <v>608</v>
      </c>
      <c r="G367" s="38"/>
      <c r="H367" s="38"/>
      <c r="I367" s="119"/>
      <c r="J367" s="38"/>
      <c r="K367" s="38"/>
      <c r="L367" s="41"/>
      <c r="M367" s="211"/>
      <c r="N367" s="212"/>
      <c r="O367" s="66"/>
      <c r="P367" s="66"/>
      <c r="Q367" s="66"/>
      <c r="R367" s="66"/>
      <c r="S367" s="66"/>
      <c r="T367" s="67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T367" s="19" t="s">
        <v>308</v>
      </c>
      <c r="AU367" s="19" t="s">
        <v>79</v>
      </c>
    </row>
    <row r="368" spans="2:51" s="14" customFormat="1" ht="11.25">
      <c r="B368" s="223"/>
      <c r="C368" s="224"/>
      <c r="D368" s="209" t="s">
        <v>310</v>
      </c>
      <c r="E368" s="225" t="s">
        <v>19</v>
      </c>
      <c r="F368" s="226" t="s">
        <v>234</v>
      </c>
      <c r="G368" s="224"/>
      <c r="H368" s="227">
        <v>28.56</v>
      </c>
      <c r="I368" s="228"/>
      <c r="J368" s="224"/>
      <c r="K368" s="224"/>
      <c r="L368" s="229"/>
      <c r="M368" s="230"/>
      <c r="N368" s="231"/>
      <c r="O368" s="231"/>
      <c r="P368" s="231"/>
      <c r="Q368" s="231"/>
      <c r="R368" s="231"/>
      <c r="S368" s="231"/>
      <c r="T368" s="232"/>
      <c r="AT368" s="233" t="s">
        <v>310</v>
      </c>
      <c r="AU368" s="233" t="s">
        <v>79</v>
      </c>
      <c r="AV368" s="14" t="s">
        <v>79</v>
      </c>
      <c r="AW368" s="14" t="s">
        <v>32</v>
      </c>
      <c r="AX368" s="14" t="s">
        <v>77</v>
      </c>
      <c r="AY368" s="233" t="s">
        <v>299</v>
      </c>
    </row>
    <row r="369" spans="1:65" s="2" customFormat="1" ht="16.5" customHeight="1">
      <c r="A369" s="36"/>
      <c r="B369" s="37"/>
      <c r="C369" s="196" t="s">
        <v>609</v>
      </c>
      <c r="D369" s="196" t="s">
        <v>301</v>
      </c>
      <c r="E369" s="197" t="s">
        <v>610</v>
      </c>
      <c r="F369" s="198" t="s">
        <v>611</v>
      </c>
      <c r="G369" s="199" t="s">
        <v>304</v>
      </c>
      <c r="H369" s="200">
        <v>28.56</v>
      </c>
      <c r="I369" s="201"/>
      <c r="J369" s="202">
        <f>ROUND(I369*H369,2)</f>
        <v>0</v>
      </c>
      <c r="K369" s="198" t="s">
        <v>305</v>
      </c>
      <c r="L369" s="41"/>
      <c r="M369" s="203" t="s">
        <v>19</v>
      </c>
      <c r="N369" s="204" t="s">
        <v>41</v>
      </c>
      <c r="O369" s="66"/>
      <c r="P369" s="205">
        <f>O369*H369</f>
        <v>0</v>
      </c>
      <c r="Q369" s="205">
        <v>0.01031</v>
      </c>
      <c r="R369" s="205">
        <f>Q369*H369</f>
        <v>0.2944536</v>
      </c>
      <c r="S369" s="205">
        <v>0</v>
      </c>
      <c r="T369" s="206">
        <f>S369*H369</f>
        <v>0</v>
      </c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R369" s="207" t="s">
        <v>306</v>
      </c>
      <c r="AT369" s="207" t="s">
        <v>301</v>
      </c>
      <c r="AU369" s="207" t="s">
        <v>79</v>
      </c>
      <c r="AY369" s="19" t="s">
        <v>299</v>
      </c>
      <c r="BE369" s="208">
        <f>IF(N369="základní",J369,0)</f>
        <v>0</v>
      </c>
      <c r="BF369" s="208">
        <f>IF(N369="snížená",J369,0)</f>
        <v>0</v>
      </c>
      <c r="BG369" s="208">
        <f>IF(N369="zákl. přenesená",J369,0)</f>
        <v>0</v>
      </c>
      <c r="BH369" s="208">
        <f>IF(N369="sníž. přenesená",J369,0)</f>
        <v>0</v>
      </c>
      <c r="BI369" s="208">
        <f>IF(N369="nulová",J369,0)</f>
        <v>0</v>
      </c>
      <c r="BJ369" s="19" t="s">
        <v>77</v>
      </c>
      <c r="BK369" s="208">
        <f>ROUND(I369*H369,2)</f>
        <v>0</v>
      </c>
      <c r="BL369" s="19" t="s">
        <v>306</v>
      </c>
      <c r="BM369" s="207" t="s">
        <v>612</v>
      </c>
    </row>
    <row r="370" spans="1:47" s="2" customFormat="1" ht="29.25">
      <c r="A370" s="36"/>
      <c r="B370" s="37"/>
      <c r="C370" s="38"/>
      <c r="D370" s="209" t="s">
        <v>308</v>
      </c>
      <c r="E370" s="38"/>
      <c r="F370" s="210" t="s">
        <v>613</v>
      </c>
      <c r="G370" s="38"/>
      <c r="H370" s="38"/>
      <c r="I370" s="119"/>
      <c r="J370" s="38"/>
      <c r="K370" s="38"/>
      <c r="L370" s="41"/>
      <c r="M370" s="211"/>
      <c r="N370" s="212"/>
      <c r="O370" s="66"/>
      <c r="P370" s="66"/>
      <c r="Q370" s="66"/>
      <c r="R370" s="66"/>
      <c r="S370" s="66"/>
      <c r="T370" s="67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T370" s="19" t="s">
        <v>308</v>
      </c>
      <c r="AU370" s="19" t="s">
        <v>79</v>
      </c>
    </row>
    <row r="371" spans="2:51" s="13" customFormat="1" ht="11.25">
      <c r="B371" s="213"/>
      <c r="C371" s="214"/>
      <c r="D371" s="209" t="s">
        <v>310</v>
      </c>
      <c r="E371" s="215" t="s">
        <v>19</v>
      </c>
      <c r="F371" s="216" t="s">
        <v>530</v>
      </c>
      <c r="G371" s="214"/>
      <c r="H371" s="215" t="s">
        <v>19</v>
      </c>
      <c r="I371" s="217"/>
      <c r="J371" s="214"/>
      <c r="K371" s="214"/>
      <c r="L371" s="218"/>
      <c r="M371" s="219"/>
      <c r="N371" s="220"/>
      <c r="O371" s="220"/>
      <c r="P371" s="220"/>
      <c r="Q371" s="220"/>
      <c r="R371" s="220"/>
      <c r="S371" s="220"/>
      <c r="T371" s="221"/>
      <c r="AT371" s="222" t="s">
        <v>310</v>
      </c>
      <c r="AU371" s="222" t="s">
        <v>79</v>
      </c>
      <c r="AV371" s="13" t="s">
        <v>77</v>
      </c>
      <c r="AW371" s="13" t="s">
        <v>32</v>
      </c>
      <c r="AX371" s="13" t="s">
        <v>70</v>
      </c>
      <c r="AY371" s="222" t="s">
        <v>299</v>
      </c>
    </row>
    <row r="372" spans="2:51" s="14" customFormat="1" ht="11.25">
      <c r="B372" s="223"/>
      <c r="C372" s="224"/>
      <c r="D372" s="209" t="s">
        <v>310</v>
      </c>
      <c r="E372" s="225" t="s">
        <v>19</v>
      </c>
      <c r="F372" s="226" t="s">
        <v>614</v>
      </c>
      <c r="G372" s="224"/>
      <c r="H372" s="227">
        <v>28.56</v>
      </c>
      <c r="I372" s="228"/>
      <c r="J372" s="224"/>
      <c r="K372" s="224"/>
      <c r="L372" s="229"/>
      <c r="M372" s="230"/>
      <c r="N372" s="231"/>
      <c r="O372" s="231"/>
      <c r="P372" s="231"/>
      <c r="Q372" s="231"/>
      <c r="R372" s="231"/>
      <c r="S372" s="231"/>
      <c r="T372" s="232"/>
      <c r="AT372" s="233" t="s">
        <v>310</v>
      </c>
      <c r="AU372" s="233" t="s">
        <v>79</v>
      </c>
      <c r="AV372" s="14" t="s">
        <v>79</v>
      </c>
      <c r="AW372" s="14" t="s">
        <v>32</v>
      </c>
      <c r="AX372" s="14" t="s">
        <v>70</v>
      </c>
      <c r="AY372" s="233" t="s">
        <v>299</v>
      </c>
    </row>
    <row r="373" spans="2:51" s="15" customFormat="1" ht="11.25">
      <c r="B373" s="234"/>
      <c r="C373" s="235"/>
      <c r="D373" s="209" t="s">
        <v>310</v>
      </c>
      <c r="E373" s="236" t="s">
        <v>234</v>
      </c>
      <c r="F373" s="237" t="s">
        <v>313</v>
      </c>
      <c r="G373" s="235"/>
      <c r="H373" s="238">
        <v>28.56</v>
      </c>
      <c r="I373" s="239"/>
      <c r="J373" s="235"/>
      <c r="K373" s="235"/>
      <c r="L373" s="240"/>
      <c r="M373" s="241"/>
      <c r="N373" s="242"/>
      <c r="O373" s="242"/>
      <c r="P373" s="242"/>
      <c r="Q373" s="242"/>
      <c r="R373" s="242"/>
      <c r="S373" s="242"/>
      <c r="T373" s="243"/>
      <c r="AT373" s="244" t="s">
        <v>310</v>
      </c>
      <c r="AU373" s="244" t="s">
        <v>79</v>
      </c>
      <c r="AV373" s="15" t="s">
        <v>306</v>
      </c>
      <c r="AW373" s="15" t="s">
        <v>32</v>
      </c>
      <c r="AX373" s="15" t="s">
        <v>77</v>
      </c>
      <c r="AY373" s="244" t="s">
        <v>299</v>
      </c>
    </row>
    <row r="374" spans="1:65" s="2" customFormat="1" ht="16.5" customHeight="1">
      <c r="A374" s="36"/>
      <c r="B374" s="37"/>
      <c r="C374" s="196" t="s">
        <v>615</v>
      </c>
      <c r="D374" s="196" t="s">
        <v>301</v>
      </c>
      <c r="E374" s="197" t="s">
        <v>616</v>
      </c>
      <c r="F374" s="198" t="s">
        <v>617</v>
      </c>
      <c r="G374" s="199" t="s">
        <v>368</v>
      </c>
      <c r="H374" s="200">
        <v>0.206</v>
      </c>
      <c r="I374" s="201"/>
      <c r="J374" s="202">
        <f>ROUND(I374*H374,2)</f>
        <v>0</v>
      </c>
      <c r="K374" s="198" t="s">
        <v>305</v>
      </c>
      <c r="L374" s="41"/>
      <c r="M374" s="203" t="s">
        <v>19</v>
      </c>
      <c r="N374" s="204" t="s">
        <v>41</v>
      </c>
      <c r="O374" s="66"/>
      <c r="P374" s="205">
        <f>O374*H374</f>
        <v>0</v>
      </c>
      <c r="Q374" s="205">
        <v>1.05516</v>
      </c>
      <c r="R374" s="205">
        <f>Q374*H374</f>
        <v>0.21736296000000002</v>
      </c>
      <c r="S374" s="205">
        <v>0</v>
      </c>
      <c r="T374" s="206">
        <f>S374*H374</f>
        <v>0</v>
      </c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R374" s="207" t="s">
        <v>306</v>
      </c>
      <c r="AT374" s="207" t="s">
        <v>301</v>
      </c>
      <c r="AU374" s="207" t="s">
        <v>79</v>
      </c>
      <c r="AY374" s="19" t="s">
        <v>299</v>
      </c>
      <c r="BE374" s="208">
        <f>IF(N374="základní",J374,0)</f>
        <v>0</v>
      </c>
      <c r="BF374" s="208">
        <f>IF(N374="snížená",J374,0)</f>
        <v>0</v>
      </c>
      <c r="BG374" s="208">
        <f>IF(N374="zákl. přenesená",J374,0)</f>
        <v>0</v>
      </c>
      <c r="BH374" s="208">
        <f>IF(N374="sníž. přenesená",J374,0)</f>
        <v>0</v>
      </c>
      <c r="BI374" s="208">
        <f>IF(N374="nulová",J374,0)</f>
        <v>0</v>
      </c>
      <c r="BJ374" s="19" t="s">
        <v>77</v>
      </c>
      <c r="BK374" s="208">
        <f>ROUND(I374*H374,2)</f>
        <v>0</v>
      </c>
      <c r="BL374" s="19" t="s">
        <v>306</v>
      </c>
      <c r="BM374" s="207" t="s">
        <v>618</v>
      </c>
    </row>
    <row r="375" spans="1:47" s="2" customFormat="1" ht="29.25">
      <c r="A375" s="36"/>
      <c r="B375" s="37"/>
      <c r="C375" s="38"/>
      <c r="D375" s="209" t="s">
        <v>308</v>
      </c>
      <c r="E375" s="38"/>
      <c r="F375" s="210" t="s">
        <v>619</v>
      </c>
      <c r="G375" s="38"/>
      <c r="H375" s="38"/>
      <c r="I375" s="119"/>
      <c r="J375" s="38"/>
      <c r="K375" s="38"/>
      <c r="L375" s="41"/>
      <c r="M375" s="211"/>
      <c r="N375" s="212"/>
      <c r="O375" s="66"/>
      <c r="P375" s="66"/>
      <c r="Q375" s="66"/>
      <c r="R375" s="66"/>
      <c r="S375" s="66"/>
      <c r="T375" s="67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T375" s="19" t="s">
        <v>308</v>
      </c>
      <c r="AU375" s="19" t="s">
        <v>79</v>
      </c>
    </row>
    <row r="376" spans="2:51" s="14" customFormat="1" ht="11.25">
      <c r="B376" s="223"/>
      <c r="C376" s="224"/>
      <c r="D376" s="209" t="s">
        <v>310</v>
      </c>
      <c r="E376" s="225" t="s">
        <v>19</v>
      </c>
      <c r="F376" s="226" t="s">
        <v>620</v>
      </c>
      <c r="G376" s="224"/>
      <c r="H376" s="227">
        <v>0.206</v>
      </c>
      <c r="I376" s="228"/>
      <c r="J376" s="224"/>
      <c r="K376" s="224"/>
      <c r="L376" s="229"/>
      <c r="M376" s="230"/>
      <c r="N376" s="231"/>
      <c r="O376" s="231"/>
      <c r="P376" s="231"/>
      <c r="Q376" s="231"/>
      <c r="R376" s="231"/>
      <c r="S376" s="231"/>
      <c r="T376" s="232"/>
      <c r="AT376" s="233" t="s">
        <v>310</v>
      </c>
      <c r="AU376" s="233" t="s">
        <v>79</v>
      </c>
      <c r="AV376" s="14" t="s">
        <v>79</v>
      </c>
      <c r="AW376" s="14" t="s">
        <v>32</v>
      </c>
      <c r="AX376" s="14" t="s">
        <v>77</v>
      </c>
      <c r="AY376" s="233" t="s">
        <v>299</v>
      </c>
    </row>
    <row r="377" spans="1:65" s="2" customFormat="1" ht="16.5" customHeight="1">
      <c r="A377" s="36"/>
      <c r="B377" s="37"/>
      <c r="C377" s="196" t="s">
        <v>621</v>
      </c>
      <c r="D377" s="196" t="s">
        <v>301</v>
      </c>
      <c r="E377" s="197" t="s">
        <v>622</v>
      </c>
      <c r="F377" s="198" t="s">
        <v>623</v>
      </c>
      <c r="G377" s="199" t="s">
        <v>316</v>
      </c>
      <c r="H377" s="200">
        <v>3.352</v>
      </c>
      <c r="I377" s="201"/>
      <c r="J377" s="202">
        <f>ROUND(I377*H377,2)</f>
        <v>0</v>
      </c>
      <c r="K377" s="198" t="s">
        <v>305</v>
      </c>
      <c r="L377" s="41"/>
      <c r="M377" s="203" t="s">
        <v>19</v>
      </c>
      <c r="N377" s="204" t="s">
        <v>41</v>
      </c>
      <c r="O377" s="66"/>
      <c r="P377" s="205">
        <f>O377*H377</f>
        <v>0</v>
      </c>
      <c r="Q377" s="205">
        <v>2.4534</v>
      </c>
      <c r="R377" s="205">
        <f>Q377*H377</f>
        <v>8.223796799999999</v>
      </c>
      <c r="S377" s="205">
        <v>0</v>
      </c>
      <c r="T377" s="206">
        <f>S377*H377</f>
        <v>0</v>
      </c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R377" s="207" t="s">
        <v>306</v>
      </c>
      <c r="AT377" s="207" t="s">
        <v>301</v>
      </c>
      <c r="AU377" s="207" t="s">
        <v>79</v>
      </c>
      <c r="AY377" s="19" t="s">
        <v>299</v>
      </c>
      <c r="BE377" s="208">
        <f>IF(N377="základní",J377,0)</f>
        <v>0</v>
      </c>
      <c r="BF377" s="208">
        <f>IF(N377="snížená",J377,0)</f>
        <v>0</v>
      </c>
      <c r="BG377" s="208">
        <f>IF(N377="zákl. přenesená",J377,0)</f>
        <v>0</v>
      </c>
      <c r="BH377" s="208">
        <f>IF(N377="sníž. přenesená",J377,0)</f>
        <v>0</v>
      </c>
      <c r="BI377" s="208">
        <f>IF(N377="nulová",J377,0)</f>
        <v>0</v>
      </c>
      <c r="BJ377" s="19" t="s">
        <v>77</v>
      </c>
      <c r="BK377" s="208">
        <f>ROUND(I377*H377,2)</f>
        <v>0</v>
      </c>
      <c r="BL377" s="19" t="s">
        <v>306</v>
      </c>
      <c r="BM377" s="207" t="s">
        <v>624</v>
      </c>
    </row>
    <row r="378" spans="1:47" s="2" customFormat="1" ht="11.25">
      <c r="A378" s="36"/>
      <c r="B378" s="37"/>
      <c r="C378" s="38"/>
      <c r="D378" s="209" t="s">
        <v>308</v>
      </c>
      <c r="E378" s="38"/>
      <c r="F378" s="210" t="s">
        <v>625</v>
      </c>
      <c r="G378" s="38"/>
      <c r="H378" s="38"/>
      <c r="I378" s="119"/>
      <c r="J378" s="38"/>
      <c r="K378" s="38"/>
      <c r="L378" s="41"/>
      <c r="M378" s="211"/>
      <c r="N378" s="212"/>
      <c r="O378" s="66"/>
      <c r="P378" s="66"/>
      <c r="Q378" s="66"/>
      <c r="R378" s="66"/>
      <c r="S378" s="66"/>
      <c r="T378" s="67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T378" s="19" t="s">
        <v>308</v>
      </c>
      <c r="AU378" s="19" t="s">
        <v>79</v>
      </c>
    </row>
    <row r="379" spans="2:51" s="13" customFormat="1" ht="11.25">
      <c r="B379" s="213"/>
      <c r="C379" s="214"/>
      <c r="D379" s="209" t="s">
        <v>310</v>
      </c>
      <c r="E379" s="215" t="s">
        <v>19</v>
      </c>
      <c r="F379" s="216" t="s">
        <v>626</v>
      </c>
      <c r="G379" s="214"/>
      <c r="H379" s="215" t="s">
        <v>19</v>
      </c>
      <c r="I379" s="217"/>
      <c r="J379" s="214"/>
      <c r="K379" s="214"/>
      <c r="L379" s="218"/>
      <c r="M379" s="219"/>
      <c r="N379" s="220"/>
      <c r="O379" s="220"/>
      <c r="P379" s="220"/>
      <c r="Q379" s="220"/>
      <c r="R379" s="220"/>
      <c r="S379" s="220"/>
      <c r="T379" s="221"/>
      <c r="AT379" s="222" t="s">
        <v>310</v>
      </c>
      <c r="AU379" s="222" t="s">
        <v>79</v>
      </c>
      <c r="AV379" s="13" t="s">
        <v>77</v>
      </c>
      <c r="AW379" s="13" t="s">
        <v>32</v>
      </c>
      <c r="AX379" s="13" t="s">
        <v>70</v>
      </c>
      <c r="AY379" s="222" t="s">
        <v>299</v>
      </c>
    </row>
    <row r="380" spans="2:51" s="14" customFormat="1" ht="11.25">
      <c r="B380" s="223"/>
      <c r="C380" s="224"/>
      <c r="D380" s="209" t="s">
        <v>310</v>
      </c>
      <c r="E380" s="225" t="s">
        <v>19</v>
      </c>
      <c r="F380" s="226" t="s">
        <v>627</v>
      </c>
      <c r="G380" s="224"/>
      <c r="H380" s="227">
        <v>3.352</v>
      </c>
      <c r="I380" s="228"/>
      <c r="J380" s="224"/>
      <c r="K380" s="224"/>
      <c r="L380" s="229"/>
      <c r="M380" s="230"/>
      <c r="N380" s="231"/>
      <c r="O380" s="231"/>
      <c r="P380" s="231"/>
      <c r="Q380" s="231"/>
      <c r="R380" s="231"/>
      <c r="S380" s="231"/>
      <c r="T380" s="232"/>
      <c r="AT380" s="233" t="s">
        <v>310</v>
      </c>
      <c r="AU380" s="233" t="s">
        <v>79</v>
      </c>
      <c r="AV380" s="14" t="s">
        <v>79</v>
      </c>
      <c r="AW380" s="14" t="s">
        <v>32</v>
      </c>
      <c r="AX380" s="14" t="s">
        <v>70</v>
      </c>
      <c r="AY380" s="233" t="s">
        <v>299</v>
      </c>
    </row>
    <row r="381" spans="2:51" s="15" customFormat="1" ht="11.25">
      <c r="B381" s="234"/>
      <c r="C381" s="235"/>
      <c r="D381" s="209" t="s">
        <v>310</v>
      </c>
      <c r="E381" s="236" t="s">
        <v>232</v>
      </c>
      <c r="F381" s="237" t="s">
        <v>313</v>
      </c>
      <c r="G381" s="235"/>
      <c r="H381" s="238">
        <v>3.352</v>
      </c>
      <c r="I381" s="239"/>
      <c r="J381" s="235"/>
      <c r="K381" s="235"/>
      <c r="L381" s="240"/>
      <c r="M381" s="241"/>
      <c r="N381" s="242"/>
      <c r="O381" s="242"/>
      <c r="P381" s="242"/>
      <c r="Q381" s="242"/>
      <c r="R381" s="242"/>
      <c r="S381" s="242"/>
      <c r="T381" s="243"/>
      <c r="AT381" s="244" t="s">
        <v>310</v>
      </c>
      <c r="AU381" s="244" t="s">
        <v>79</v>
      </c>
      <c r="AV381" s="15" t="s">
        <v>306</v>
      </c>
      <c r="AW381" s="15" t="s">
        <v>32</v>
      </c>
      <c r="AX381" s="15" t="s">
        <v>77</v>
      </c>
      <c r="AY381" s="244" t="s">
        <v>299</v>
      </c>
    </row>
    <row r="382" spans="1:65" s="2" customFormat="1" ht="16.5" customHeight="1">
      <c r="A382" s="36"/>
      <c r="B382" s="37"/>
      <c r="C382" s="196" t="s">
        <v>628</v>
      </c>
      <c r="D382" s="196" t="s">
        <v>301</v>
      </c>
      <c r="E382" s="197" t="s">
        <v>629</v>
      </c>
      <c r="F382" s="198" t="s">
        <v>630</v>
      </c>
      <c r="G382" s="199" t="s">
        <v>304</v>
      </c>
      <c r="H382" s="200">
        <v>18.44</v>
      </c>
      <c r="I382" s="201"/>
      <c r="J382" s="202">
        <f>ROUND(I382*H382,2)</f>
        <v>0</v>
      </c>
      <c r="K382" s="198" t="s">
        <v>305</v>
      </c>
      <c r="L382" s="41"/>
      <c r="M382" s="203" t="s">
        <v>19</v>
      </c>
      <c r="N382" s="204" t="s">
        <v>41</v>
      </c>
      <c r="O382" s="66"/>
      <c r="P382" s="205">
        <f>O382*H382</f>
        <v>0</v>
      </c>
      <c r="Q382" s="205">
        <v>0.00576</v>
      </c>
      <c r="R382" s="205">
        <f>Q382*H382</f>
        <v>0.10621440000000001</v>
      </c>
      <c r="S382" s="205">
        <v>0</v>
      </c>
      <c r="T382" s="206">
        <f>S382*H382</f>
        <v>0</v>
      </c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R382" s="207" t="s">
        <v>306</v>
      </c>
      <c r="AT382" s="207" t="s">
        <v>301</v>
      </c>
      <c r="AU382" s="207" t="s">
        <v>79</v>
      </c>
      <c r="AY382" s="19" t="s">
        <v>299</v>
      </c>
      <c r="BE382" s="208">
        <f>IF(N382="základní",J382,0)</f>
        <v>0</v>
      </c>
      <c r="BF382" s="208">
        <f>IF(N382="snížená",J382,0)</f>
        <v>0</v>
      </c>
      <c r="BG382" s="208">
        <f>IF(N382="zákl. přenesená",J382,0)</f>
        <v>0</v>
      </c>
      <c r="BH382" s="208">
        <f>IF(N382="sníž. přenesená",J382,0)</f>
        <v>0</v>
      </c>
      <c r="BI382" s="208">
        <f>IF(N382="nulová",J382,0)</f>
        <v>0</v>
      </c>
      <c r="BJ382" s="19" t="s">
        <v>77</v>
      </c>
      <c r="BK382" s="208">
        <f>ROUND(I382*H382,2)</f>
        <v>0</v>
      </c>
      <c r="BL382" s="19" t="s">
        <v>306</v>
      </c>
      <c r="BM382" s="207" t="s">
        <v>631</v>
      </c>
    </row>
    <row r="383" spans="1:47" s="2" customFormat="1" ht="11.25">
      <c r="A383" s="36"/>
      <c r="B383" s="37"/>
      <c r="C383" s="38"/>
      <c r="D383" s="209" t="s">
        <v>308</v>
      </c>
      <c r="E383" s="38"/>
      <c r="F383" s="210" t="s">
        <v>632</v>
      </c>
      <c r="G383" s="38"/>
      <c r="H383" s="38"/>
      <c r="I383" s="119"/>
      <c r="J383" s="38"/>
      <c r="K383" s="38"/>
      <c r="L383" s="41"/>
      <c r="M383" s="211"/>
      <c r="N383" s="212"/>
      <c r="O383" s="66"/>
      <c r="P383" s="66"/>
      <c r="Q383" s="66"/>
      <c r="R383" s="66"/>
      <c r="S383" s="66"/>
      <c r="T383" s="67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T383" s="19" t="s">
        <v>308</v>
      </c>
      <c r="AU383" s="19" t="s">
        <v>79</v>
      </c>
    </row>
    <row r="384" spans="2:51" s="13" customFormat="1" ht="11.25">
      <c r="B384" s="213"/>
      <c r="C384" s="214"/>
      <c r="D384" s="209" t="s">
        <v>310</v>
      </c>
      <c r="E384" s="215" t="s">
        <v>19</v>
      </c>
      <c r="F384" s="216" t="s">
        <v>626</v>
      </c>
      <c r="G384" s="214"/>
      <c r="H384" s="215" t="s">
        <v>19</v>
      </c>
      <c r="I384" s="217"/>
      <c r="J384" s="214"/>
      <c r="K384" s="214"/>
      <c r="L384" s="218"/>
      <c r="M384" s="219"/>
      <c r="N384" s="220"/>
      <c r="O384" s="220"/>
      <c r="P384" s="220"/>
      <c r="Q384" s="220"/>
      <c r="R384" s="220"/>
      <c r="S384" s="220"/>
      <c r="T384" s="221"/>
      <c r="AT384" s="222" t="s">
        <v>310</v>
      </c>
      <c r="AU384" s="222" t="s">
        <v>79</v>
      </c>
      <c r="AV384" s="13" t="s">
        <v>77</v>
      </c>
      <c r="AW384" s="13" t="s">
        <v>32</v>
      </c>
      <c r="AX384" s="13" t="s">
        <v>70</v>
      </c>
      <c r="AY384" s="222" t="s">
        <v>299</v>
      </c>
    </row>
    <row r="385" spans="2:51" s="14" customFormat="1" ht="11.25">
      <c r="B385" s="223"/>
      <c r="C385" s="224"/>
      <c r="D385" s="209" t="s">
        <v>310</v>
      </c>
      <c r="E385" s="225" t="s">
        <v>19</v>
      </c>
      <c r="F385" s="226" t="s">
        <v>633</v>
      </c>
      <c r="G385" s="224"/>
      <c r="H385" s="227">
        <v>18.44</v>
      </c>
      <c r="I385" s="228"/>
      <c r="J385" s="224"/>
      <c r="K385" s="224"/>
      <c r="L385" s="229"/>
      <c r="M385" s="230"/>
      <c r="N385" s="231"/>
      <c r="O385" s="231"/>
      <c r="P385" s="231"/>
      <c r="Q385" s="231"/>
      <c r="R385" s="231"/>
      <c r="S385" s="231"/>
      <c r="T385" s="232"/>
      <c r="AT385" s="233" t="s">
        <v>310</v>
      </c>
      <c r="AU385" s="233" t="s">
        <v>79</v>
      </c>
      <c r="AV385" s="14" t="s">
        <v>79</v>
      </c>
      <c r="AW385" s="14" t="s">
        <v>32</v>
      </c>
      <c r="AX385" s="14" t="s">
        <v>70</v>
      </c>
      <c r="AY385" s="233" t="s">
        <v>299</v>
      </c>
    </row>
    <row r="386" spans="2:51" s="15" customFormat="1" ht="11.25">
      <c r="B386" s="234"/>
      <c r="C386" s="235"/>
      <c r="D386" s="209" t="s">
        <v>310</v>
      </c>
      <c r="E386" s="236" t="s">
        <v>230</v>
      </c>
      <c r="F386" s="237" t="s">
        <v>313</v>
      </c>
      <c r="G386" s="235"/>
      <c r="H386" s="238">
        <v>18.44</v>
      </c>
      <c r="I386" s="239"/>
      <c r="J386" s="235"/>
      <c r="K386" s="235"/>
      <c r="L386" s="240"/>
      <c r="M386" s="241"/>
      <c r="N386" s="242"/>
      <c r="O386" s="242"/>
      <c r="P386" s="242"/>
      <c r="Q386" s="242"/>
      <c r="R386" s="242"/>
      <c r="S386" s="242"/>
      <c r="T386" s="243"/>
      <c r="AT386" s="244" t="s">
        <v>310</v>
      </c>
      <c r="AU386" s="244" t="s">
        <v>79</v>
      </c>
      <c r="AV386" s="15" t="s">
        <v>306</v>
      </c>
      <c r="AW386" s="15" t="s">
        <v>32</v>
      </c>
      <c r="AX386" s="15" t="s">
        <v>77</v>
      </c>
      <c r="AY386" s="244" t="s">
        <v>299</v>
      </c>
    </row>
    <row r="387" spans="1:65" s="2" customFormat="1" ht="16.5" customHeight="1">
      <c r="A387" s="36"/>
      <c r="B387" s="37"/>
      <c r="C387" s="196" t="s">
        <v>634</v>
      </c>
      <c r="D387" s="196" t="s">
        <v>301</v>
      </c>
      <c r="E387" s="197" t="s">
        <v>635</v>
      </c>
      <c r="F387" s="198" t="s">
        <v>636</v>
      </c>
      <c r="G387" s="199" t="s">
        <v>304</v>
      </c>
      <c r="H387" s="200">
        <v>18.44</v>
      </c>
      <c r="I387" s="201"/>
      <c r="J387" s="202">
        <f>ROUND(I387*H387,2)</f>
        <v>0</v>
      </c>
      <c r="K387" s="198" t="s">
        <v>305</v>
      </c>
      <c r="L387" s="41"/>
      <c r="M387" s="203" t="s">
        <v>19</v>
      </c>
      <c r="N387" s="204" t="s">
        <v>41</v>
      </c>
      <c r="O387" s="66"/>
      <c r="P387" s="205">
        <f>O387*H387</f>
        <v>0</v>
      </c>
      <c r="Q387" s="205">
        <v>0</v>
      </c>
      <c r="R387" s="205">
        <f>Q387*H387</f>
        <v>0</v>
      </c>
      <c r="S387" s="205">
        <v>0</v>
      </c>
      <c r="T387" s="206">
        <f>S387*H387</f>
        <v>0</v>
      </c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R387" s="207" t="s">
        <v>306</v>
      </c>
      <c r="AT387" s="207" t="s">
        <v>301</v>
      </c>
      <c r="AU387" s="207" t="s">
        <v>79</v>
      </c>
      <c r="AY387" s="19" t="s">
        <v>299</v>
      </c>
      <c r="BE387" s="208">
        <f>IF(N387="základní",J387,0)</f>
        <v>0</v>
      </c>
      <c r="BF387" s="208">
        <f>IF(N387="snížená",J387,0)</f>
        <v>0</v>
      </c>
      <c r="BG387" s="208">
        <f>IF(N387="zákl. přenesená",J387,0)</f>
        <v>0</v>
      </c>
      <c r="BH387" s="208">
        <f>IF(N387="sníž. přenesená",J387,0)</f>
        <v>0</v>
      </c>
      <c r="BI387" s="208">
        <f>IF(N387="nulová",J387,0)</f>
        <v>0</v>
      </c>
      <c r="BJ387" s="19" t="s">
        <v>77</v>
      </c>
      <c r="BK387" s="208">
        <f>ROUND(I387*H387,2)</f>
        <v>0</v>
      </c>
      <c r="BL387" s="19" t="s">
        <v>306</v>
      </c>
      <c r="BM387" s="207" t="s">
        <v>637</v>
      </c>
    </row>
    <row r="388" spans="1:47" s="2" customFormat="1" ht="11.25">
      <c r="A388" s="36"/>
      <c r="B388" s="37"/>
      <c r="C388" s="38"/>
      <c r="D388" s="209" t="s">
        <v>308</v>
      </c>
      <c r="E388" s="38"/>
      <c r="F388" s="210" t="s">
        <v>638</v>
      </c>
      <c r="G388" s="38"/>
      <c r="H388" s="38"/>
      <c r="I388" s="119"/>
      <c r="J388" s="38"/>
      <c r="K388" s="38"/>
      <c r="L388" s="41"/>
      <c r="M388" s="211"/>
      <c r="N388" s="212"/>
      <c r="O388" s="66"/>
      <c r="P388" s="66"/>
      <c r="Q388" s="66"/>
      <c r="R388" s="66"/>
      <c r="S388" s="66"/>
      <c r="T388" s="67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T388" s="19" t="s">
        <v>308</v>
      </c>
      <c r="AU388" s="19" t="s">
        <v>79</v>
      </c>
    </row>
    <row r="389" spans="2:51" s="14" customFormat="1" ht="11.25">
      <c r="B389" s="223"/>
      <c r="C389" s="224"/>
      <c r="D389" s="209" t="s">
        <v>310</v>
      </c>
      <c r="E389" s="225" t="s">
        <v>19</v>
      </c>
      <c r="F389" s="226" t="s">
        <v>230</v>
      </c>
      <c r="G389" s="224"/>
      <c r="H389" s="227">
        <v>18.44</v>
      </c>
      <c r="I389" s="228"/>
      <c r="J389" s="224"/>
      <c r="K389" s="224"/>
      <c r="L389" s="229"/>
      <c r="M389" s="230"/>
      <c r="N389" s="231"/>
      <c r="O389" s="231"/>
      <c r="P389" s="231"/>
      <c r="Q389" s="231"/>
      <c r="R389" s="231"/>
      <c r="S389" s="231"/>
      <c r="T389" s="232"/>
      <c r="AT389" s="233" t="s">
        <v>310</v>
      </c>
      <c r="AU389" s="233" t="s">
        <v>79</v>
      </c>
      <c r="AV389" s="14" t="s">
        <v>79</v>
      </c>
      <c r="AW389" s="14" t="s">
        <v>32</v>
      </c>
      <c r="AX389" s="14" t="s">
        <v>77</v>
      </c>
      <c r="AY389" s="233" t="s">
        <v>299</v>
      </c>
    </row>
    <row r="390" spans="1:65" s="2" customFormat="1" ht="16.5" customHeight="1">
      <c r="A390" s="36"/>
      <c r="B390" s="37"/>
      <c r="C390" s="196" t="s">
        <v>639</v>
      </c>
      <c r="D390" s="196" t="s">
        <v>301</v>
      </c>
      <c r="E390" s="197" t="s">
        <v>640</v>
      </c>
      <c r="F390" s="198" t="s">
        <v>641</v>
      </c>
      <c r="G390" s="199" t="s">
        <v>368</v>
      </c>
      <c r="H390" s="200">
        <v>0.335</v>
      </c>
      <c r="I390" s="201"/>
      <c r="J390" s="202">
        <f>ROUND(I390*H390,2)</f>
        <v>0</v>
      </c>
      <c r="K390" s="198" t="s">
        <v>305</v>
      </c>
      <c r="L390" s="41"/>
      <c r="M390" s="203" t="s">
        <v>19</v>
      </c>
      <c r="N390" s="204" t="s">
        <v>41</v>
      </c>
      <c r="O390" s="66"/>
      <c r="P390" s="205">
        <f>O390*H390</f>
        <v>0</v>
      </c>
      <c r="Q390" s="205">
        <v>1.05256</v>
      </c>
      <c r="R390" s="205">
        <f>Q390*H390</f>
        <v>0.3526076</v>
      </c>
      <c r="S390" s="205">
        <v>0</v>
      </c>
      <c r="T390" s="206">
        <f>S390*H390</f>
        <v>0</v>
      </c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R390" s="207" t="s">
        <v>306</v>
      </c>
      <c r="AT390" s="207" t="s">
        <v>301</v>
      </c>
      <c r="AU390" s="207" t="s">
        <v>79</v>
      </c>
      <c r="AY390" s="19" t="s">
        <v>299</v>
      </c>
      <c r="BE390" s="208">
        <f>IF(N390="základní",J390,0)</f>
        <v>0</v>
      </c>
      <c r="BF390" s="208">
        <f>IF(N390="snížená",J390,0)</f>
        <v>0</v>
      </c>
      <c r="BG390" s="208">
        <f>IF(N390="zákl. přenesená",J390,0)</f>
        <v>0</v>
      </c>
      <c r="BH390" s="208">
        <f>IF(N390="sníž. přenesená",J390,0)</f>
        <v>0</v>
      </c>
      <c r="BI390" s="208">
        <f>IF(N390="nulová",J390,0)</f>
        <v>0</v>
      </c>
      <c r="BJ390" s="19" t="s">
        <v>77</v>
      </c>
      <c r="BK390" s="208">
        <f>ROUND(I390*H390,2)</f>
        <v>0</v>
      </c>
      <c r="BL390" s="19" t="s">
        <v>306</v>
      </c>
      <c r="BM390" s="207" t="s">
        <v>642</v>
      </c>
    </row>
    <row r="391" spans="1:47" s="2" customFormat="1" ht="11.25">
      <c r="A391" s="36"/>
      <c r="B391" s="37"/>
      <c r="C391" s="38"/>
      <c r="D391" s="209" t="s">
        <v>308</v>
      </c>
      <c r="E391" s="38"/>
      <c r="F391" s="210" t="s">
        <v>643</v>
      </c>
      <c r="G391" s="38"/>
      <c r="H391" s="38"/>
      <c r="I391" s="119"/>
      <c r="J391" s="38"/>
      <c r="K391" s="38"/>
      <c r="L391" s="41"/>
      <c r="M391" s="211"/>
      <c r="N391" s="212"/>
      <c r="O391" s="66"/>
      <c r="P391" s="66"/>
      <c r="Q391" s="66"/>
      <c r="R391" s="66"/>
      <c r="S391" s="66"/>
      <c r="T391" s="67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T391" s="19" t="s">
        <v>308</v>
      </c>
      <c r="AU391" s="19" t="s">
        <v>79</v>
      </c>
    </row>
    <row r="392" spans="2:51" s="14" customFormat="1" ht="11.25">
      <c r="B392" s="223"/>
      <c r="C392" s="224"/>
      <c r="D392" s="209" t="s">
        <v>310</v>
      </c>
      <c r="E392" s="225" t="s">
        <v>19</v>
      </c>
      <c r="F392" s="226" t="s">
        <v>644</v>
      </c>
      <c r="G392" s="224"/>
      <c r="H392" s="227">
        <v>0.335</v>
      </c>
      <c r="I392" s="228"/>
      <c r="J392" s="224"/>
      <c r="K392" s="224"/>
      <c r="L392" s="229"/>
      <c r="M392" s="230"/>
      <c r="N392" s="231"/>
      <c r="O392" s="231"/>
      <c r="P392" s="231"/>
      <c r="Q392" s="231"/>
      <c r="R392" s="231"/>
      <c r="S392" s="231"/>
      <c r="T392" s="232"/>
      <c r="AT392" s="233" t="s">
        <v>310</v>
      </c>
      <c r="AU392" s="233" t="s">
        <v>79</v>
      </c>
      <c r="AV392" s="14" t="s">
        <v>79</v>
      </c>
      <c r="AW392" s="14" t="s">
        <v>32</v>
      </c>
      <c r="AX392" s="14" t="s">
        <v>77</v>
      </c>
      <c r="AY392" s="233" t="s">
        <v>299</v>
      </c>
    </row>
    <row r="393" spans="1:65" s="2" customFormat="1" ht="16.5" customHeight="1">
      <c r="A393" s="36"/>
      <c r="B393" s="37"/>
      <c r="C393" s="196" t="s">
        <v>251</v>
      </c>
      <c r="D393" s="196" t="s">
        <v>301</v>
      </c>
      <c r="E393" s="197" t="s">
        <v>645</v>
      </c>
      <c r="F393" s="198" t="s">
        <v>646</v>
      </c>
      <c r="G393" s="199" t="s">
        <v>316</v>
      </c>
      <c r="H393" s="200">
        <v>6</v>
      </c>
      <c r="I393" s="201"/>
      <c r="J393" s="202">
        <f>ROUND(I393*H393,2)</f>
        <v>0</v>
      </c>
      <c r="K393" s="198" t="s">
        <v>305</v>
      </c>
      <c r="L393" s="41"/>
      <c r="M393" s="203" t="s">
        <v>19</v>
      </c>
      <c r="N393" s="204" t="s">
        <v>41</v>
      </c>
      <c r="O393" s="66"/>
      <c r="P393" s="205">
        <f>O393*H393</f>
        <v>0</v>
      </c>
      <c r="Q393" s="205">
        <v>2.45337</v>
      </c>
      <c r="R393" s="205">
        <f>Q393*H393</f>
        <v>14.720220000000001</v>
      </c>
      <c r="S393" s="205">
        <v>0</v>
      </c>
      <c r="T393" s="206">
        <f>S393*H393</f>
        <v>0</v>
      </c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R393" s="207" t="s">
        <v>306</v>
      </c>
      <c r="AT393" s="207" t="s">
        <v>301</v>
      </c>
      <c r="AU393" s="207" t="s">
        <v>79</v>
      </c>
      <c r="AY393" s="19" t="s">
        <v>299</v>
      </c>
      <c r="BE393" s="208">
        <f>IF(N393="základní",J393,0)</f>
        <v>0</v>
      </c>
      <c r="BF393" s="208">
        <f>IF(N393="snížená",J393,0)</f>
        <v>0</v>
      </c>
      <c r="BG393" s="208">
        <f>IF(N393="zákl. přenesená",J393,0)</f>
        <v>0</v>
      </c>
      <c r="BH393" s="208">
        <f>IF(N393="sníž. přenesená",J393,0)</f>
        <v>0</v>
      </c>
      <c r="BI393" s="208">
        <f>IF(N393="nulová",J393,0)</f>
        <v>0</v>
      </c>
      <c r="BJ393" s="19" t="s">
        <v>77</v>
      </c>
      <c r="BK393" s="208">
        <f>ROUND(I393*H393,2)</f>
        <v>0</v>
      </c>
      <c r="BL393" s="19" t="s">
        <v>306</v>
      </c>
      <c r="BM393" s="207" t="s">
        <v>647</v>
      </c>
    </row>
    <row r="394" spans="1:47" s="2" customFormat="1" ht="11.25">
      <c r="A394" s="36"/>
      <c r="B394" s="37"/>
      <c r="C394" s="38"/>
      <c r="D394" s="209" t="s">
        <v>308</v>
      </c>
      <c r="E394" s="38"/>
      <c r="F394" s="210" t="s">
        <v>648</v>
      </c>
      <c r="G394" s="38"/>
      <c r="H394" s="38"/>
      <c r="I394" s="119"/>
      <c r="J394" s="38"/>
      <c r="K394" s="38"/>
      <c r="L394" s="41"/>
      <c r="M394" s="211"/>
      <c r="N394" s="212"/>
      <c r="O394" s="66"/>
      <c r="P394" s="66"/>
      <c r="Q394" s="66"/>
      <c r="R394" s="66"/>
      <c r="S394" s="66"/>
      <c r="T394" s="67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T394" s="19" t="s">
        <v>308</v>
      </c>
      <c r="AU394" s="19" t="s">
        <v>79</v>
      </c>
    </row>
    <row r="395" spans="2:51" s="14" customFormat="1" ht="11.25">
      <c r="B395" s="223"/>
      <c r="C395" s="224"/>
      <c r="D395" s="209" t="s">
        <v>310</v>
      </c>
      <c r="E395" s="225" t="s">
        <v>19</v>
      </c>
      <c r="F395" s="226" t="s">
        <v>649</v>
      </c>
      <c r="G395" s="224"/>
      <c r="H395" s="227">
        <v>6</v>
      </c>
      <c r="I395" s="228"/>
      <c r="J395" s="224"/>
      <c r="K395" s="224"/>
      <c r="L395" s="229"/>
      <c r="M395" s="230"/>
      <c r="N395" s="231"/>
      <c r="O395" s="231"/>
      <c r="P395" s="231"/>
      <c r="Q395" s="231"/>
      <c r="R395" s="231"/>
      <c r="S395" s="231"/>
      <c r="T395" s="232"/>
      <c r="AT395" s="233" t="s">
        <v>310</v>
      </c>
      <c r="AU395" s="233" t="s">
        <v>79</v>
      </c>
      <c r="AV395" s="14" t="s">
        <v>79</v>
      </c>
      <c r="AW395" s="14" t="s">
        <v>32</v>
      </c>
      <c r="AX395" s="14" t="s">
        <v>77</v>
      </c>
      <c r="AY395" s="233" t="s">
        <v>299</v>
      </c>
    </row>
    <row r="396" spans="1:65" s="2" customFormat="1" ht="16.5" customHeight="1">
      <c r="A396" s="36"/>
      <c r="B396" s="37"/>
      <c r="C396" s="196" t="s">
        <v>650</v>
      </c>
      <c r="D396" s="196" t="s">
        <v>301</v>
      </c>
      <c r="E396" s="197" t="s">
        <v>651</v>
      </c>
      <c r="F396" s="198" t="s">
        <v>652</v>
      </c>
      <c r="G396" s="199" t="s">
        <v>653</v>
      </c>
      <c r="H396" s="200">
        <v>1</v>
      </c>
      <c r="I396" s="201"/>
      <c r="J396" s="202">
        <f>ROUND(I396*H396,2)</f>
        <v>0</v>
      </c>
      <c r="K396" s="198" t="s">
        <v>19</v>
      </c>
      <c r="L396" s="41"/>
      <c r="M396" s="203" t="s">
        <v>19</v>
      </c>
      <c r="N396" s="204" t="s">
        <v>41</v>
      </c>
      <c r="O396" s="66"/>
      <c r="P396" s="205">
        <f>O396*H396</f>
        <v>0</v>
      </c>
      <c r="Q396" s="205">
        <v>0</v>
      </c>
      <c r="R396" s="205">
        <f>Q396*H396</f>
        <v>0</v>
      </c>
      <c r="S396" s="205">
        <v>0</v>
      </c>
      <c r="T396" s="206">
        <f>S396*H396</f>
        <v>0</v>
      </c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R396" s="207" t="s">
        <v>306</v>
      </c>
      <c r="AT396" s="207" t="s">
        <v>301</v>
      </c>
      <c r="AU396" s="207" t="s">
        <v>79</v>
      </c>
      <c r="AY396" s="19" t="s">
        <v>299</v>
      </c>
      <c r="BE396" s="208">
        <f>IF(N396="základní",J396,0)</f>
        <v>0</v>
      </c>
      <c r="BF396" s="208">
        <f>IF(N396="snížená",J396,0)</f>
        <v>0</v>
      </c>
      <c r="BG396" s="208">
        <f>IF(N396="zákl. přenesená",J396,0)</f>
        <v>0</v>
      </c>
      <c r="BH396" s="208">
        <f>IF(N396="sníž. přenesená",J396,0)</f>
        <v>0</v>
      </c>
      <c r="BI396" s="208">
        <f>IF(N396="nulová",J396,0)</f>
        <v>0</v>
      </c>
      <c r="BJ396" s="19" t="s">
        <v>77</v>
      </c>
      <c r="BK396" s="208">
        <f>ROUND(I396*H396,2)</f>
        <v>0</v>
      </c>
      <c r="BL396" s="19" t="s">
        <v>306</v>
      </c>
      <c r="BM396" s="207" t="s">
        <v>654</v>
      </c>
    </row>
    <row r="397" spans="1:47" s="2" customFormat="1" ht="11.25">
      <c r="A397" s="36"/>
      <c r="B397" s="37"/>
      <c r="C397" s="38"/>
      <c r="D397" s="209" t="s">
        <v>308</v>
      </c>
      <c r="E397" s="38"/>
      <c r="F397" s="210" t="s">
        <v>652</v>
      </c>
      <c r="G397" s="38"/>
      <c r="H397" s="38"/>
      <c r="I397" s="119"/>
      <c r="J397" s="38"/>
      <c r="K397" s="38"/>
      <c r="L397" s="41"/>
      <c r="M397" s="211"/>
      <c r="N397" s="212"/>
      <c r="O397" s="66"/>
      <c r="P397" s="66"/>
      <c r="Q397" s="66"/>
      <c r="R397" s="66"/>
      <c r="S397" s="66"/>
      <c r="T397" s="67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T397" s="19" t="s">
        <v>308</v>
      </c>
      <c r="AU397" s="19" t="s">
        <v>79</v>
      </c>
    </row>
    <row r="398" spans="1:65" s="2" customFormat="1" ht="16.5" customHeight="1">
      <c r="A398" s="36"/>
      <c r="B398" s="37"/>
      <c r="C398" s="196" t="s">
        <v>655</v>
      </c>
      <c r="D398" s="196" t="s">
        <v>301</v>
      </c>
      <c r="E398" s="197" t="s">
        <v>656</v>
      </c>
      <c r="F398" s="198" t="s">
        <v>657</v>
      </c>
      <c r="G398" s="199" t="s">
        <v>368</v>
      </c>
      <c r="H398" s="200">
        <v>1.5</v>
      </c>
      <c r="I398" s="201"/>
      <c r="J398" s="202">
        <f>ROUND(I398*H398,2)</f>
        <v>0</v>
      </c>
      <c r="K398" s="198" t="s">
        <v>305</v>
      </c>
      <c r="L398" s="41"/>
      <c r="M398" s="203" t="s">
        <v>19</v>
      </c>
      <c r="N398" s="204" t="s">
        <v>41</v>
      </c>
      <c r="O398" s="66"/>
      <c r="P398" s="205">
        <f>O398*H398</f>
        <v>0</v>
      </c>
      <c r="Q398" s="205">
        <v>1.04887</v>
      </c>
      <c r="R398" s="205">
        <f>Q398*H398</f>
        <v>1.573305</v>
      </c>
      <c r="S398" s="205">
        <v>0</v>
      </c>
      <c r="T398" s="206">
        <f>S398*H398</f>
        <v>0</v>
      </c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R398" s="207" t="s">
        <v>306</v>
      </c>
      <c r="AT398" s="207" t="s">
        <v>301</v>
      </c>
      <c r="AU398" s="207" t="s">
        <v>79</v>
      </c>
      <c r="AY398" s="19" t="s">
        <v>299</v>
      </c>
      <c r="BE398" s="208">
        <f>IF(N398="základní",J398,0)</f>
        <v>0</v>
      </c>
      <c r="BF398" s="208">
        <f>IF(N398="snížená",J398,0)</f>
        <v>0</v>
      </c>
      <c r="BG398" s="208">
        <f>IF(N398="zákl. přenesená",J398,0)</f>
        <v>0</v>
      </c>
      <c r="BH398" s="208">
        <f>IF(N398="sníž. přenesená",J398,0)</f>
        <v>0</v>
      </c>
      <c r="BI398" s="208">
        <f>IF(N398="nulová",J398,0)</f>
        <v>0</v>
      </c>
      <c r="BJ398" s="19" t="s">
        <v>77</v>
      </c>
      <c r="BK398" s="208">
        <f>ROUND(I398*H398,2)</f>
        <v>0</v>
      </c>
      <c r="BL398" s="19" t="s">
        <v>306</v>
      </c>
      <c r="BM398" s="207" t="s">
        <v>658</v>
      </c>
    </row>
    <row r="399" spans="1:47" s="2" customFormat="1" ht="11.25">
      <c r="A399" s="36"/>
      <c r="B399" s="37"/>
      <c r="C399" s="38"/>
      <c r="D399" s="209" t="s">
        <v>308</v>
      </c>
      <c r="E399" s="38"/>
      <c r="F399" s="210" t="s">
        <v>659</v>
      </c>
      <c r="G399" s="38"/>
      <c r="H399" s="38"/>
      <c r="I399" s="119"/>
      <c r="J399" s="38"/>
      <c r="K399" s="38"/>
      <c r="L399" s="41"/>
      <c r="M399" s="211"/>
      <c r="N399" s="212"/>
      <c r="O399" s="66"/>
      <c r="P399" s="66"/>
      <c r="Q399" s="66"/>
      <c r="R399" s="66"/>
      <c r="S399" s="66"/>
      <c r="T399" s="67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T399" s="19" t="s">
        <v>308</v>
      </c>
      <c r="AU399" s="19" t="s">
        <v>79</v>
      </c>
    </row>
    <row r="400" spans="2:51" s="14" customFormat="1" ht="11.25">
      <c r="B400" s="223"/>
      <c r="C400" s="224"/>
      <c r="D400" s="209" t="s">
        <v>310</v>
      </c>
      <c r="E400" s="225" t="s">
        <v>19</v>
      </c>
      <c r="F400" s="226" t="s">
        <v>660</v>
      </c>
      <c r="G400" s="224"/>
      <c r="H400" s="227">
        <v>1.5</v>
      </c>
      <c r="I400" s="228"/>
      <c r="J400" s="224"/>
      <c r="K400" s="224"/>
      <c r="L400" s="229"/>
      <c r="M400" s="230"/>
      <c r="N400" s="231"/>
      <c r="O400" s="231"/>
      <c r="P400" s="231"/>
      <c r="Q400" s="231"/>
      <c r="R400" s="231"/>
      <c r="S400" s="231"/>
      <c r="T400" s="232"/>
      <c r="AT400" s="233" t="s">
        <v>310</v>
      </c>
      <c r="AU400" s="233" t="s">
        <v>79</v>
      </c>
      <c r="AV400" s="14" t="s">
        <v>79</v>
      </c>
      <c r="AW400" s="14" t="s">
        <v>32</v>
      </c>
      <c r="AX400" s="14" t="s">
        <v>77</v>
      </c>
      <c r="AY400" s="233" t="s">
        <v>299</v>
      </c>
    </row>
    <row r="401" spans="1:65" s="2" customFormat="1" ht="16.5" customHeight="1">
      <c r="A401" s="36"/>
      <c r="B401" s="37"/>
      <c r="C401" s="196" t="s">
        <v>661</v>
      </c>
      <c r="D401" s="196" t="s">
        <v>301</v>
      </c>
      <c r="E401" s="197" t="s">
        <v>662</v>
      </c>
      <c r="F401" s="198" t="s">
        <v>663</v>
      </c>
      <c r="G401" s="199" t="s">
        <v>432</v>
      </c>
      <c r="H401" s="200">
        <v>3</v>
      </c>
      <c r="I401" s="201"/>
      <c r="J401" s="202">
        <f>ROUND(I401*H401,2)</f>
        <v>0</v>
      </c>
      <c r="K401" s="198" t="s">
        <v>19</v>
      </c>
      <c r="L401" s="41"/>
      <c r="M401" s="203" t="s">
        <v>19</v>
      </c>
      <c r="N401" s="204" t="s">
        <v>41</v>
      </c>
      <c r="O401" s="66"/>
      <c r="P401" s="205">
        <f>O401*H401</f>
        <v>0</v>
      </c>
      <c r="Q401" s="205">
        <v>0</v>
      </c>
      <c r="R401" s="205">
        <f>Q401*H401</f>
        <v>0</v>
      </c>
      <c r="S401" s="205">
        <v>0</v>
      </c>
      <c r="T401" s="206">
        <f>S401*H401</f>
        <v>0</v>
      </c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R401" s="207" t="s">
        <v>306</v>
      </c>
      <c r="AT401" s="207" t="s">
        <v>301</v>
      </c>
      <c r="AU401" s="207" t="s">
        <v>79</v>
      </c>
      <c r="AY401" s="19" t="s">
        <v>299</v>
      </c>
      <c r="BE401" s="208">
        <f>IF(N401="základní",J401,0)</f>
        <v>0</v>
      </c>
      <c r="BF401" s="208">
        <f>IF(N401="snížená",J401,0)</f>
        <v>0</v>
      </c>
      <c r="BG401" s="208">
        <f>IF(N401="zákl. přenesená",J401,0)</f>
        <v>0</v>
      </c>
      <c r="BH401" s="208">
        <f>IF(N401="sníž. přenesená",J401,0)</f>
        <v>0</v>
      </c>
      <c r="BI401" s="208">
        <f>IF(N401="nulová",J401,0)</f>
        <v>0</v>
      </c>
      <c r="BJ401" s="19" t="s">
        <v>77</v>
      </c>
      <c r="BK401" s="208">
        <f>ROUND(I401*H401,2)</f>
        <v>0</v>
      </c>
      <c r="BL401" s="19" t="s">
        <v>306</v>
      </c>
      <c r="BM401" s="207" t="s">
        <v>664</v>
      </c>
    </row>
    <row r="402" spans="1:47" s="2" customFormat="1" ht="11.25">
      <c r="A402" s="36"/>
      <c r="B402" s="37"/>
      <c r="C402" s="38"/>
      <c r="D402" s="209" t="s">
        <v>308</v>
      </c>
      <c r="E402" s="38"/>
      <c r="F402" s="210" t="s">
        <v>663</v>
      </c>
      <c r="G402" s="38"/>
      <c r="H402" s="38"/>
      <c r="I402" s="119"/>
      <c r="J402" s="38"/>
      <c r="K402" s="38"/>
      <c r="L402" s="41"/>
      <c r="M402" s="211"/>
      <c r="N402" s="212"/>
      <c r="O402" s="66"/>
      <c r="P402" s="66"/>
      <c r="Q402" s="66"/>
      <c r="R402" s="66"/>
      <c r="S402" s="66"/>
      <c r="T402" s="67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T402" s="19" t="s">
        <v>308</v>
      </c>
      <c r="AU402" s="19" t="s">
        <v>79</v>
      </c>
    </row>
    <row r="403" spans="2:51" s="13" customFormat="1" ht="11.25">
      <c r="B403" s="213"/>
      <c r="C403" s="214"/>
      <c r="D403" s="209" t="s">
        <v>310</v>
      </c>
      <c r="E403" s="215" t="s">
        <v>19</v>
      </c>
      <c r="F403" s="216" t="s">
        <v>665</v>
      </c>
      <c r="G403" s="214"/>
      <c r="H403" s="215" t="s">
        <v>19</v>
      </c>
      <c r="I403" s="217"/>
      <c r="J403" s="214"/>
      <c r="K403" s="214"/>
      <c r="L403" s="218"/>
      <c r="M403" s="219"/>
      <c r="N403" s="220"/>
      <c r="O403" s="220"/>
      <c r="P403" s="220"/>
      <c r="Q403" s="220"/>
      <c r="R403" s="220"/>
      <c r="S403" s="220"/>
      <c r="T403" s="221"/>
      <c r="AT403" s="222" t="s">
        <v>310</v>
      </c>
      <c r="AU403" s="222" t="s">
        <v>79</v>
      </c>
      <c r="AV403" s="13" t="s">
        <v>77</v>
      </c>
      <c r="AW403" s="13" t="s">
        <v>32</v>
      </c>
      <c r="AX403" s="13" t="s">
        <v>70</v>
      </c>
      <c r="AY403" s="222" t="s">
        <v>299</v>
      </c>
    </row>
    <row r="404" spans="2:51" s="14" customFormat="1" ht="11.25">
      <c r="B404" s="223"/>
      <c r="C404" s="224"/>
      <c r="D404" s="209" t="s">
        <v>310</v>
      </c>
      <c r="E404" s="225" t="s">
        <v>19</v>
      </c>
      <c r="F404" s="226" t="s">
        <v>666</v>
      </c>
      <c r="G404" s="224"/>
      <c r="H404" s="227">
        <v>3</v>
      </c>
      <c r="I404" s="228"/>
      <c r="J404" s="224"/>
      <c r="K404" s="224"/>
      <c r="L404" s="229"/>
      <c r="M404" s="230"/>
      <c r="N404" s="231"/>
      <c r="O404" s="231"/>
      <c r="P404" s="231"/>
      <c r="Q404" s="231"/>
      <c r="R404" s="231"/>
      <c r="S404" s="231"/>
      <c r="T404" s="232"/>
      <c r="AT404" s="233" t="s">
        <v>310</v>
      </c>
      <c r="AU404" s="233" t="s">
        <v>79</v>
      </c>
      <c r="AV404" s="14" t="s">
        <v>79</v>
      </c>
      <c r="AW404" s="14" t="s">
        <v>32</v>
      </c>
      <c r="AX404" s="14" t="s">
        <v>77</v>
      </c>
      <c r="AY404" s="233" t="s">
        <v>299</v>
      </c>
    </row>
    <row r="405" spans="2:63" s="12" customFormat="1" ht="22.9" customHeight="1">
      <c r="B405" s="180"/>
      <c r="C405" s="181"/>
      <c r="D405" s="182" t="s">
        <v>69</v>
      </c>
      <c r="E405" s="194" t="s">
        <v>349</v>
      </c>
      <c r="F405" s="194" t="s">
        <v>667</v>
      </c>
      <c r="G405" s="181"/>
      <c r="H405" s="181"/>
      <c r="I405" s="184"/>
      <c r="J405" s="195">
        <f>BK405</f>
        <v>0</v>
      </c>
      <c r="K405" s="181"/>
      <c r="L405" s="186"/>
      <c r="M405" s="187"/>
      <c r="N405" s="188"/>
      <c r="O405" s="188"/>
      <c r="P405" s="189">
        <f>SUM(P406:P704)</f>
        <v>0</v>
      </c>
      <c r="Q405" s="188"/>
      <c r="R405" s="189">
        <f>SUM(R406:R704)</f>
        <v>92.35075661999998</v>
      </c>
      <c r="S405" s="188"/>
      <c r="T405" s="190">
        <f>SUM(T406:T704)</f>
        <v>0</v>
      </c>
      <c r="AR405" s="191" t="s">
        <v>77</v>
      </c>
      <c r="AT405" s="192" t="s">
        <v>69</v>
      </c>
      <c r="AU405" s="192" t="s">
        <v>77</v>
      </c>
      <c r="AY405" s="191" t="s">
        <v>299</v>
      </c>
      <c r="BK405" s="193">
        <f>SUM(BK406:BK704)</f>
        <v>0</v>
      </c>
    </row>
    <row r="406" spans="1:65" s="2" customFormat="1" ht="16.5" customHeight="1">
      <c r="A406" s="36"/>
      <c r="B406" s="37"/>
      <c r="C406" s="196" t="s">
        <v>668</v>
      </c>
      <c r="D406" s="196" t="s">
        <v>301</v>
      </c>
      <c r="E406" s="197" t="s">
        <v>669</v>
      </c>
      <c r="F406" s="198" t="s">
        <v>670</v>
      </c>
      <c r="G406" s="199" t="s">
        <v>304</v>
      </c>
      <c r="H406" s="200">
        <v>279.53</v>
      </c>
      <c r="I406" s="201"/>
      <c r="J406" s="202">
        <f>ROUND(I406*H406,2)</f>
        <v>0</v>
      </c>
      <c r="K406" s="198" t="s">
        <v>305</v>
      </c>
      <c r="L406" s="41"/>
      <c r="M406" s="203" t="s">
        <v>19</v>
      </c>
      <c r="N406" s="204" t="s">
        <v>41</v>
      </c>
      <c r="O406" s="66"/>
      <c r="P406" s="205">
        <f>O406*H406</f>
        <v>0</v>
      </c>
      <c r="Q406" s="205">
        <v>0.00735</v>
      </c>
      <c r="R406" s="205">
        <f>Q406*H406</f>
        <v>2.0545454999999997</v>
      </c>
      <c r="S406" s="205">
        <v>0</v>
      </c>
      <c r="T406" s="206">
        <f>S406*H406</f>
        <v>0</v>
      </c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R406" s="207" t="s">
        <v>306</v>
      </c>
      <c r="AT406" s="207" t="s">
        <v>301</v>
      </c>
      <c r="AU406" s="207" t="s">
        <v>79</v>
      </c>
      <c r="AY406" s="19" t="s">
        <v>299</v>
      </c>
      <c r="BE406" s="208">
        <f>IF(N406="základní",J406,0)</f>
        <v>0</v>
      </c>
      <c r="BF406" s="208">
        <f>IF(N406="snížená",J406,0)</f>
        <v>0</v>
      </c>
      <c r="BG406" s="208">
        <f>IF(N406="zákl. přenesená",J406,0)</f>
        <v>0</v>
      </c>
      <c r="BH406" s="208">
        <f>IF(N406="sníž. přenesená",J406,0)</f>
        <v>0</v>
      </c>
      <c r="BI406" s="208">
        <f>IF(N406="nulová",J406,0)</f>
        <v>0</v>
      </c>
      <c r="BJ406" s="19" t="s">
        <v>77</v>
      </c>
      <c r="BK406" s="208">
        <f>ROUND(I406*H406,2)</f>
        <v>0</v>
      </c>
      <c r="BL406" s="19" t="s">
        <v>306</v>
      </c>
      <c r="BM406" s="207" t="s">
        <v>671</v>
      </c>
    </row>
    <row r="407" spans="1:47" s="2" customFormat="1" ht="11.25">
      <c r="A407" s="36"/>
      <c r="B407" s="37"/>
      <c r="C407" s="38"/>
      <c r="D407" s="209" t="s">
        <v>308</v>
      </c>
      <c r="E407" s="38"/>
      <c r="F407" s="210" t="s">
        <v>672</v>
      </c>
      <c r="G407" s="38"/>
      <c r="H407" s="38"/>
      <c r="I407" s="119"/>
      <c r="J407" s="38"/>
      <c r="K407" s="38"/>
      <c r="L407" s="41"/>
      <c r="M407" s="211"/>
      <c r="N407" s="212"/>
      <c r="O407" s="66"/>
      <c r="P407" s="66"/>
      <c r="Q407" s="66"/>
      <c r="R407" s="66"/>
      <c r="S407" s="66"/>
      <c r="T407" s="67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T407" s="19" t="s">
        <v>308</v>
      </c>
      <c r="AU407" s="19" t="s">
        <v>79</v>
      </c>
    </row>
    <row r="408" spans="2:51" s="14" customFormat="1" ht="11.25">
      <c r="B408" s="223"/>
      <c r="C408" s="224"/>
      <c r="D408" s="209" t="s">
        <v>310</v>
      </c>
      <c r="E408" s="225" t="s">
        <v>19</v>
      </c>
      <c r="F408" s="226" t="s">
        <v>221</v>
      </c>
      <c r="G408" s="224"/>
      <c r="H408" s="227">
        <v>279.53</v>
      </c>
      <c r="I408" s="228"/>
      <c r="J408" s="224"/>
      <c r="K408" s="224"/>
      <c r="L408" s="229"/>
      <c r="M408" s="230"/>
      <c r="N408" s="231"/>
      <c r="O408" s="231"/>
      <c r="P408" s="231"/>
      <c r="Q408" s="231"/>
      <c r="R408" s="231"/>
      <c r="S408" s="231"/>
      <c r="T408" s="232"/>
      <c r="AT408" s="233" t="s">
        <v>310</v>
      </c>
      <c r="AU408" s="233" t="s">
        <v>79</v>
      </c>
      <c r="AV408" s="14" t="s">
        <v>79</v>
      </c>
      <c r="AW408" s="14" t="s">
        <v>32</v>
      </c>
      <c r="AX408" s="14" t="s">
        <v>77</v>
      </c>
      <c r="AY408" s="233" t="s">
        <v>299</v>
      </c>
    </row>
    <row r="409" spans="1:65" s="2" customFormat="1" ht="16.5" customHeight="1">
      <c r="A409" s="36"/>
      <c r="B409" s="37"/>
      <c r="C409" s="196" t="s">
        <v>673</v>
      </c>
      <c r="D409" s="196" t="s">
        <v>301</v>
      </c>
      <c r="E409" s="197" t="s">
        <v>674</v>
      </c>
      <c r="F409" s="198" t="s">
        <v>675</v>
      </c>
      <c r="G409" s="199" t="s">
        <v>304</v>
      </c>
      <c r="H409" s="200">
        <v>130</v>
      </c>
      <c r="I409" s="201"/>
      <c r="J409" s="202">
        <f>ROUND(I409*H409,2)</f>
        <v>0</v>
      </c>
      <c r="K409" s="198" t="s">
        <v>305</v>
      </c>
      <c r="L409" s="41"/>
      <c r="M409" s="203" t="s">
        <v>19</v>
      </c>
      <c r="N409" s="204" t="s">
        <v>41</v>
      </c>
      <c r="O409" s="66"/>
      <c r="P409" s="205">
        <f>O409*H409</f>
        <v>0</v>
      </c>
      <c r="Q409" s="205">
        <v>0.00735</v>
      </c>
      <c r="R409" s="205">
        <f>Q409*H409</f>
        <v>0.9555</v>
      </c>
      <c r="S409" s="205">
        <v>0</v>
      </c>
      <c r="T409" s="206">
        <f>S409*H409</f>
        <v>0</v>
      </c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R409" s="207" t="s">
        <v>306</v>
      </c>
      <c r="AT409" s="207" t="s">
        <v>301</v>
      </c>
      <c r="AU409" s="207" t="s">
        <v>79</v>
      </c>
      <c r="AY409" s="19" t="s">
        <v>299</v>
      </c>
      <c r="BE409" s="208">
        <f>IF(N409="základní",J409,0)</f>
        <v>0</v>
      </c>
      <c r="BF409" s="208">
        <f>IF(N409="snížená",J409,0)</f>
        <v>0</v>
      </c>
      <c r="BG409" s="208">
        <f>IF(N409="zákl. přenesená",J409,0)</f>
        <v>0</v>
      </c>
      <c r="BH409" s="208">
        <f>IF(N409="sníž. přenesená",J409,0)</f>
        <v>0</v>
      </c>
      <c r="BI409" s="208">
        <f>IF(N409="nulová",J409,0)</f>
        <v>0</v>
      </c>
      <c r="BJ409" s="19" t="s">
        <v>77</v>
      </c>
      <c r="BK409" s="208">
        <f>ROUND(I409*H409,2)</f>
        <v>0</v>
      </c>
      <c r="BL409" s="19" t="s">
        <v>306</v>
      </c>
      <c r="BM409" s="207" t="s">
        <v>676</v>
      </c>
    </row>
    <row r="410" spans="1:47" s="2" customFormat="1" ht="11.25">
      <c r="A410" s="36"/>
      <c r="B410" s="37"/>
      <c r="C410" s="38"/>
      <c r="D410" s="209" t="s">
        <v>308</v>
      </c>
      <c r="E410" s="38"/>
      <c r="F410" s="210" t="s">
        <v>677</v>
      </c>
      <c r="G410" s="38"/>
      <c r="H410" s="38"/>
      <c r="I410" s="119"/>
      <c r="J410" s="38"/>
      <c r="K410" s="38"/>
      <c r="L410" s="41"/>
      <c r="M410" s="211"/>
      <c r="N410" s="212"/>
      <c r="O410" s="66"/>
      <c r="P410" s="66"/>
      <c r="Q410" s="66"/>
      <c r="R410" s="66"/>
      <c r="S410" s="66"/>
      <c r="T410" s="67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T410" s="19" t="s">
        <v>308</v>
      </c>
      <c r="AU410" s="19" t="s">
        <v>79</v>
      </c>
    </row>
    <row r="411" spans="2:51" s="14" customFormat="1" ht="11.25">
      <c r="B411" s="223"/>
      <c r="C411" s="224"/>
      <c r="D411" s="209" t="s">
        <v>310</v>
      </c>
      <c r="E411" s="225" t="s">
        <v>19</v>
      </c>
      <c r="F411" s="226" t="s">
        <v>223</v>
      </c>
      <c r="G411" s="224"/>
      <c r="H411" s="227">
        <v>130</v>
      </c>
      <c r="I411" s="228"/>
      <c r="J411" s="224"/>
      <c r="K411" s="224"/>
      <c r="L411" s="229"/>
      <c r="M411" s="230"/>
      <c r="N411" s="231"/>
      <c r="O411" s="231"/>
      <c r="P411" s="231"/>
      <c r="Q411" s="231"/>
      <c r="R411" s="231"/>
      <c r="S411" s="231"/>
      <c r="T411" s="232"/>
      <c r="AT411" s="233" t="s">
        <v>310</v>
      </c>
      <c r="AU411" s="233" t="s">
        <v>79</v>
      </c>
      <c r="AV411" s="14" t="s">
        <v>79</v>
      </c>
      <c r="AW411" s="14" t="s">
        <v>32</v>
      </c>
      <c r="AX411" s="14" t="s">
        <v>77</v>
      </c>
      <c r="AY411" s="233" t="s">
        <v>299</v>
      </c>
    </row>
    <row r="412" spans="1:65" s="2" customFormat="1" ht="16.5" customHeight="1">
      <c r="A412" s="36"/>
      <c r="B412" s="37"/>
      <c r="C412" s="196" t="s">
        <v>678</v>
      </c>
      <c r="D412" s="196" t="s">
        <v>301</v>
      </c>
      <c r="E412" s="197" t="s">
        <v>679</v>
      </c>
      <c r="F412" s="198" t="s">
        <v>680</v>
      </c>
      <c r="G412" s="199" t="s">
        <v>304</v>
      </c>
      <c r="H412" s="200">
        <v>57.52</v>
      </c>
      <c r="I412" s="201"/>
      <c r="J412" s="202">
        <f>ROUND(I412*H412,2)</f>
        <v>0</v>
      </c>
      <c r="K412" s="198" t="s">
        <v>305</v>
      </c>
      <c r="L412" s="41"/>
      <c r="M412" s="203" t="s">
        <v>19</v>
      </c>
      <c r="N412" s="204" t="s">
        <v>41</v>
      </c>
      <c r="O412" s="66"/>
      <c r="P412" s="205">
        <f>O412*H412</f>
        <v>0</v>
      </c>
      <c r="Q412" s="205">
        <v>0.00438</v>
      </c>
      <c r="R412" s="205">
        <f>Q412*H412</f>
        <v>0.25193760000000004</v>
      </c>
      <c r="S412" s="205">
        <v>0</v>
      </c>
      <c r="T412" s="206">
        <f>S412*H412</f>
        <v>0</v>
      </c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R412" s="207" t="s">
        <v>306</v>
      </c>
      <c r="AT412" s="207" t="s">
        <v>301</v>
      </c>
      <c r="AU412" s="207" t="s">
        <v>79</v>
      </c>
      <c r="AY412" s="19" t="s">
        <v>299</v>
      </c>
      <c r="BE412" s="208">
        <f>IF(N412="základní",J412,0)</f>
        <v>0</v>
      </c>
      <c r="BF412" s="208">
        <f>IF(N412="snížená",J412,0)</f>
        <v>0</v>
      </c>
      <c r="BG412" s="208">
        <f>IF(N412="zákl. přenesená",J412,0)</f>
        <v>0</v>
      </c>
      <c r="BH412" s="208">
        <f>IF(N412="sníž. přenesená",J412,0)</f>
        <v>0</v>
      </c>
      <c r="BI412" s="208">
        <f>IF(N412="nulová",J412,0)</f>
        <v>0</v>
      </c>
      <c r="BJ412" s="19" t="s">
        <v>77</v>
      </c>
      <c r="BK412" s="208">
        <f>ROUND(I412*H412,2)</f>
        <v>0</v>
      </c>
      <c r="BL412" s="19" t="s">
        <v>306</v>
      </c>
      <c r="BM412" s="207" t="s">
        <v>681</v>
      </c>
    </row>
    <row r="413" spans="1:47" s="2" customFormat="1" ht="11.25">
      <c r="A413" s="36"/>
      <c r="B413" s="37"/>
      <c r="C413" s="38"/>
      <c r="D413" s="209" t="s">
        <v>308</v>
      </c>
      <c r="E413" s="38"/>
      <c r="F413" s="210" t="s">
        <v>682</v>
      </c>
      <c r="G413" s="38"/>
      <c r="H413" s="38"/>
      <c r="I413" s="119"/>
      <c r="J413" s="38"/>
      <c r="K413" s="38"/>
      <c r="L413" s="41"/>
      <c r="M413" s="211"/>
      <c r="N413" s="212"/>
      <c r="O413" s="66"/>
      <c r="P413" s="66"/>
      <c r="Q413" s="66"/>
      <c r="R413" s="66"/>
      <c r="S413" s="66"/>
      <c r="T413" s="67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T413" s="19" t="s">
        <v>308</v>
      </c>
      <c r="AU413" s="19" t="s">
        <v>79</v>
      </c>
    </row>
    <row r="414" spans="2:51" s="14" customFormat="1" ht="11.25">
      <c r="B414" s="223"/>
      <c r="C414" s="224"/>
      <c r="D414" s="209" t="s">
        <v>310</v>
      </c>
      <c r="E414" s="225" t="s">
        <v>19</v>
      </c>
      <c r="F414" s="226" t="s">
        <v>183</v>
      </c>
      <c r="G414" s="224"/>
      <c r="H414" s="227">
        <v>57.52</v>
      </c>
      <c r="I414" s="228"/>
      <c r="J414" s="224"/>
      <c r="K414" s="224"/>
      <c r="L414" s="229"/>
      <c r="M414" s="230"/>
      <c r="N414" s="231"/>
      <c r="O414" s="231"/>
      <c r="P414" s="231"/>
      <c r="Q414" s="231"/>
      <c r="R414" s="231"/>
      <c r="S414" s="231"/>
      <c r="T414" s="232"/>
      <c r="AT414" s="233" t="s">
        <v>310</v>
      </c>
      <c r="AU414" s="233" t="s">
        <v>79</v>
      </c>
      <c r="AV414" s="14" t="s">
        <v>79</v>
      </c>
      <c r="AW414" s="14" t="s">
        <v>32</v>
      </c>
      <c r="AX414" s="14" t="s">
        <v>77</v>
      </c>
      <c r="AY414" s="233" t="s">
        <v>299</v>
      </c>
    </row>
    <row r="415" spans="1:65" s="2" customFormat="1" ht="16.5" customHeight="1">
      <c r="A415" s="36"/>
      <c r="B415" s="37"/>
      <c r="C415" s="196" t="s">
        <v>683</v>
      </c>
      <c r="D415" s="196" t="s">
        <v>301</v>
      </c>
      <c r="E415" s="197" t="s">
        <v>684</v>
      </c>
      <c r="F415" s="198" t="s">
        <v>685</v>
      </c>
      <c r="G415" s="199" t="s">
        <v>304</v>
      </c>
      <c r="H415" s="200">
        <v>279.53</v>
      </c>
      <c r="I415" s="201"/>
      <c r="J415" s="202">
        <f>ROUND(I415*H415,2)</f>
        <v>0</v>
      </c>
      <c r="K415" s="198" t="s">
        <v>305</v>
      </c>
      <c r="L415" s="41"/>
      <c r="M415" s="203" t="s">
        <v>19</v>
      </c>
      <c r="N415" s="204" t="s">
        <v>41</v>
      </c>
      <c r="O415" s="66"/>
      <c r="P415" s="205">
        <f>O415*H415</f>
        <v>0</v>
      </c>
      <c r="Q415" s="205">
        <v>0.01838</v>
      </c>
      <c r="R415" s="205">
        <f>Q415*H415</f>
        <v>5.1377614</v>
      </c>
      <c r="S415" s="205">
        <v>0</v>
      </c>
      <c r="T415" s="206">
        <f>S415*H415</f>
        <v>0</v>
      </c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R415" s="207" t="s">
        <v>306</v>
      </c>
      <c r="AT415" s="207" t="s">
        <v>301</v>
      </c>
      <c r="AU415" s="207" t="s">
        <v>79</v>
      </c>
      <c r="AY415" s="19" t="s">
        <v>299</v>
      </c>
      <c r="BE415" s="208">
        <f>IF(N415="základní",J415,0)</f>
        <v>0</v>
      </c>
      <c r="BF415" s="208">
        <f>IF(N415="snížená",J415,0)</f>
        <v>0</v>
      </c>
      <c r="BG415" s="208">
        <f>IF(N415="zákl. přenesená",J415,0)</f>
        <v>0</v>
      </c>
      <c r="BH415" s="208">
        <f>IF(N415="sníž. přenesená",J415,0)</f>
        <v>0</v>
      </c>
      <c r="BI415" s="208">
        <f>IF(N415="nulová",J415,0)</f>
        <v>0</v>
      </c>
      <c r="BJ415" s="19" t="s">
        <v>77</v>
      </c>
      <c r="BK415" s="208">
        <f>ROUND(I415*H415,2)</f>
        <v>0</v>
      </c>
      <c r="BL415" s="19" t="s">
        <v>306</v>
      </c>
      <c r="BM415" s="207" t="s">
        <v>686</v>
      </c>
    </row>
    <row r="416" spans="1:47" s="2" customFormat="1" ht="19.5">
      <c r="A416" s="36"/>
      <c r="B416" s="37"/>
      <c r="C416" s="38"/>
      <c r="D416" s="209" t="s">
        <v>308</v>
      </c>
      <c r="E416" s="38"/>
      <c r="F416" s="210" t="s">
        <v>687</v>
      </c>
      <c r="G416" s="38"/>
      <c r="H416" s="38"/>
      <c r="I416" s="119"/>
      <c r="J416" s="38"/>
      <c r="K416" s="38"/>
      <c r="L416" s="41"/>
      <c r="M416" s="211"/>
      <c r="N416" s="212"/>
      <c r="O416" s="66"/>
      <c r="P416" s="66"/>
      <c r="Q416" s="66"/>
      <c r="R416" s="66"/>
      <c r="S416" s="66"/>
      <c r="T416" s="67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T416" s="19" t="s">
        <v>308</v>
      </c>
      <c r="AU416" s="19" t="s">
        <v>79</v>
      </c>
    </row>
    <row r="417" spans="2:51" s="13" customFormat="1" ht="22.5">
      <c r="B417" s="213"/>
      <c r="C417" s="214"/>
      <c r="D417" s="209" t="s">
        <v>310</v>
      </c>
      <c r="E417" s="215" t="s">
        <v>19</v>
      </c>
      <c r="F417" s="216" t="s">
        <v>543</v>
      </c>
      <c r="G417" s="214"/>
      <c r="H417" s="215" t="s">
        <v>19</v>
      </c>
      <c r="I417" s="217"/>
      <c r="J417" s="214"/>
      <c r="K417" s="214"/>
      <c r="L417" s="218"/>
      <c r="M417" s="219"/>
      <c r="N417" s="220"/>
      <c r="O417" s="220"/>
      <c r="P417" s="220"/>
      <c r="Q417" s="220"/>
      <c r="R417" s="220"/>
      <c r="S417" s="220"/>
      <c r="T417" s="221"/>
      <c r="AT417" s="222" t="s">
        <v>310</v>
      </c>
      <c r="AU417" s="222" t="s">
        <v>79</v>
      </c>
      <c r="AV417" s="13" t="s">
        <v>77</v>
      </c>
      <c r="AW417" s="13" t="s">
        <v>32</v>
      </c>
      <c r="AX417" s="13" t="s">
        <v>70</v>
      </c>
      <c r="AY417" s="222" t="s">
        <v>299</v>
      </c>
    </row>
    <row r="418" spans="2:51" s="14" customFormat="1" ht="11.25">
      <c r="B418" s="223"/>
      <c r="C418" s="224"/>
      <c r="D418" s="209" t="s">
        <v>310</v>
      </c>
      <c r="E418" s="225" t="s">
        <v>19</v>
      </c>
      <c r="F418" s="226" t="s">
        <v>688</v>
      </c>
      <c r="G418" s="224"/>
      <c r="H418" s="227">
        <v>57.54</v>
      </c>
      <c r="I418" s="228"/>
      <c r="J418" s="224"/>
      <c r="K418" s="224"/>
      <c r="L418" s="229"/>
      <c r="M418" s="230"/>
      <c r="N418" s="231"/>
      <c r="O418" s="231"/>
      <c r="P418" s="231"/>
      <c r="Q418" s="231"/>
      <c r="R418" s="231"/>
      <c r="S418" s="231"/>
      <c r="T418" s="232"/>
      <c r="AT418" s="233" t="s">
        <v>310</v>
      </c>
      <c r="AU418" s="233" t="s">
        <v>79</v>
      </c>
      <c r="AV418" s="14" t="s">
        <v>79</v>
      </c>
      <c r="AW418" s="14" t="s">
        <v>32</v>
      </c>
      <c r="AX418" s="14" t="s">
        <v>70</v>
      </c>
      <c r="AY418" s="233" t="s">
        <v>299</v>
      </c>
    </row>
    <row r="419" spans="2:51" s="14" customFormat="1" ht="11.25">
      <c r="B419" s="223"/>
      <c r="C419" s="224"/>
      <c r="D419" s="209" t="s">
        <v>310</v>
      </c>
      <c r="E419" s="225" t="s">
        <v>19</v>
      </c>
      <c r="F419" s="226" t="s">
        <v>689</v>
      </c>
      <c r="G419" s="224"/>
      <c r="H419" s="227">
        <v>113.34</v>
      </c>
      <c r="I419" s="228"/>
      <c r="J419" s="224"/>
      <c r="K419" s="224"/>
      <c r="L419" s="229"/>
      <c r="M419" s="230"/>
      <c r="N419" s="231"/>
      <c r="O419" s="231"/>
      <c r="P419" s="231"/>
      <c r="Q419" s="231"/>
      <c r="R419" s="231"/>
      <c r="S419" s="231"/>
      <c r="T419" s="232"/>
      <c r="AT419" s="233" t="s">
        <v>310</v>
      </c>
      <c r="AU419" s="233" t="s">
        <v>79</v>
      </c>
      <c r="AV419" s="14" t="s">
        <v>79</v>
      </c>
      <c r="AW419" s="14" t="s">
        <v>32</v>
      </c>
      <c r="AX419" s="14" t="s">
        <v>70</v>
      </c>
      <c r="AY419" s="233" t="s">
        <v>299</v>
      </c>
    </row>
    <row r="420" spans="2:51" s="14" customFormat="1" ht="11.25">
      <c r="B420" s="223"/>
      <c r="C420" s="224"/>
      <c r="D420" s="209" t="s">
        <v>310</v>
      </c>
      <c r="E420" s="225" t="s">
        <v>19</v>
      </c>
      <c r="F420" s="226" t="s">
        <v>690</v>
      </c>
      <c r="G420" s="224"/>
      <c r="H420" s="227">
        <v>108.65</v>
      </c>
      <c r="I420" s="228"/>
      <c r="J420" s="224"/>
      <c r="K420" s="224"/>
      <c r="L420" s="229"/>
      <c r="M420" s="230"/>
      <c r="N420" s="231"/>
      <c r="O420" s="231"/>
      <c r="P420" s="231"/>
      <c r="Q420" s="231"/>
      <c r="R420" s="231"/>
      <c r="S420" s="231"/>
      <c r="T420" s="232"/>
      <c r="AT420" s="233" t="s">
        <v>310</v>
      </c>
      <c r="AU420" s="233" t="s">
        <v>79</v>
      </c>
      <c r="AV420" s="14" t="s">
        <v>79</v>
      </c>
      <c r="AW420" s="14" t="s">
        <v>32</v>
      </c>
      <c r="AX420" s="14" t="s">
        <v>70</v>
      </c>
      <c r="AY420" s="233" t="s">
        <v>299</v>
      </c>
    </row>
    <row r="421" spans="2:51" s="15" customFormat="1" ht="11.25">
      <c r="B421" s="234"/>
      <c r="C421" s="235"/>
      <c r="D421" s="209" t="s">
        <v>310</v>
      </c>
      <c r="E421" s="236" t="s">
        <v>221</v>
      </c>
      <c r="F421" s="237" t="s">
        <v>313</v>
      </c>
      <c r="G421" s="235"/>
      <c r="H421" s="238">
        <v>279.53</v>
      </c>
      <c r="I421" s="239"/>
      <c r="J421" s="235"/>
      <c r="K421" s="235"/>
      <c r="L421" s="240"/>
      <c r="M421" s="241"/>
      <c r="N421" s="242"/>
      <c r="O421" s="242"/>
      <c r="P421" s="242"/>
      <c r="Q421" s="242"/>
      <c r="R421" s="242"/>
      <c r="S421" s="242"/>
      <c r="T421" s="243"/>
      <c r="AT421" s="244" t="s">
        <v>310</v>
      </c>
      <c r="AU421" s="244" t="s">
        <v>79</v>
      </c>
      <c r="AV421" s="15" t="s">
        <v>306</v>
      </c>
      <c r="AW421" s="15" t="s">
        <v>32</v>
      </c>
      <c r="AX421" s="15" t="s">
        <v>77</v>
      </c>
      <c r="AY421" s="244" t="s">
        <v>299</v>
      </c>
    </row>
    <row r="422" spans="1:65" s="2" customFormat="1" ht="16.5" customHeight="1">
      <c r="A422" s="36"/>
      <c r="B422" s="37"/>
      <c r="C422" s="196" t="s">
        <v>691</v>
      </c>
      <c r="D422" s="196" t="s">
        <v>301</v>
      </c>
      <c r="E422" s="197" t="s">
        <v>692</v>
      </c>
      <c r="F422" s="198" t="s">
        <v>693</v>
      </c>
      <c r="G422" s="199" t="s">
        <v>304</v>
      </c>
      <c r="H422" s="200">
        <v>130</v>
      </c>
      <c r="I422" s="201"/>
      <c r="J422" s="202">
        <f>ROUND(I422*H422,2)</f>
        <v>0</v>
      </c>
      <c r="K422" s="198" t="s">
        <v>305</v>
      </c>
      <c r="L422" s="41"/>
      <c r="M422" s="203" t="s">
        <v>19</v>
      </c>
      <c r="N422" s="204" t="s">
        <v>41</v>
      </c>
      <c r="O422" s="66"/>
      <c r="P422" s="205">
        <f>O422*H422</f>
        <v>0</v>
      </c>
      <c r="Q422" s="205">
        <v>0.01838</v>
      </c>
      <c r="R422" s="205">
        <f>Q422*H422</f>
        <v>2.3894</v>
      </c>
      <c r="S422" s="205">
        <v>0</v>
      </c>
      <c r="T422" s="206">
        <f>S422*H422</f>
        <v>0</v>
      </c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R422" s="207" t="s">
        <v>306</v>
      </c>
      <c r="AT422" s="207" t="s">
        <v>301</v>
      </c>
      <c r="AU422" s="207" t="s">
        <v>79</v>
      </c>
      <c r="AY422" s="19" t="s">
        <v>299</v>
      </c>
      <c r="BE422" s="208">
        <f>IF(N422="základní",J422,0)</f>
        <v>0</v>
      </c>
      <c r="BF422" s="208">
        <f>IF(N422="snížená",J422,0)</f>
        <v>0</v>
      </c>
      <c r="BG422" s="208">
        <f>IF(N422="zákl. přenesená",J422,0)</f>
        <v>0</v>
      </c>
      <c r="BH422" s="208">
        <f>IF(N422="sníž. přenesená",J422,0)</f>
        <v>0</v>
      </c>
      <c r="BI422" s="208">
        <f>IF(N422="nulová",J422,0)</f>
        <v>0</v>
      </c>
      <c r="BJ422" s="19" t="s">
        <v>77</v>
      </c>
      <c r="BK422" s="208">
        <f>ROUND(I422*H422,2)</f>
        <v>0</v>
      </c>
      <c r="BL422" s="19" t="s">
        <v>306</v>
      </c>
      <c r="BM422" s="207" t="s">
        <v>694</v>
      </c>
    </row>
    <row r="423" spans="1:47" s="2" customFormat="1" ht="19.5">
      <c r="A423" s="36"/>
      <c r="B423" s="37"/>
      <c r="C423" s="38"/>
      <c r="D423" s="209" t="s">
        <v>308</v>
      </c>
      <c r="E423" s="38"/>
      <c r="F423" s="210" t="s">
        <v>695</v>
      </c>
      <c r="G423" s="38"/>
      <c r="H423" s="38"/>
      <c r="I423" s="119"/>
      <c r="J423" s="38"/>
      <c r="K423" s="38"/>
      <c r="L423" s="41"/>
      <c r="M423" s="211"/>
      <c r="N423" s="212"/>
      <c r="O423" s="66"/>
      <c r="P423" s="66"/>
      <c r="Q423" s="66"/>
      <c r="R423" s="66"/>
      <c r="S423" s="66"/>
      <c r="T423" s="67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T423" s="19" t="s">
        <v>308</v>
      </c>
      <c r="AU423" s="19" t="s">
        <v>79</v>
      </c>
    </row>
    <row r="424" spans="2:51" s="14" customFormat="1" ht="11.25">
      <c r="B424" s="223"/>
      <c r="C424" s="224"/>
      <c r="D424" s="209" t="s">
        <v>310</v>
      </c>
      <c r="E424" s="225" t="s">
        <v>19</v>
      </c>
      <c r="F424" s="226" t="s">
        <v>696</v>
      </c>
      <c r="G424" s="224"/>
      <c r="H424" s="227">
        <v>130</v>
      </c>
      <c r="I424" s="228"/>
      <c r="J424" s="224"/>
      <c r="K424" s="224"/>
      <c r="L424" s="229"/>
      <c r="M424" s="230"/>
      <c r="N424" s="231"/>
      <c r="O424" s="231"/>
      <c r="P424" s="231"/>
      <c r="Q424" s="231"/>
      <c r="R424" s="231"/>
      <c r="S424" s="231"/>
      <c r="T424" s="232"/>
      <c r="AT424" s="233" t="s">
        <v>310</v>
      </c>
      <c r="AU424" s="233" t="s">
        <v>79</v>
      </c>
      <c r="AV424" s="14" t="s">
        <v>79</v>
      </c>
      <c r="AW424" s="14" t="s">
        <v>32</v>
      </c>
      <c r="AX424" s="14" t="s">
        <v>70</v>
      </c>
      <c r="AY424" s="233" t="s">
        <v>299</v>
      </c>
    </row>
    <row r="425" spans="2:51" s="15" customFormat="1" ht="11.25">
      <c r="B425" s="234"/>
      <c r="C425" s="235"/>
      <c r="D425" s="209" t="s">
        <v>310</v>
      </c>
      <c r="E425" s="236" t="s">
        <v>223</v>
      </c>
      <c r="F425" s="237" t="s">
        <v>313</v>
      </c>
      <c r="G425" s="235"/>
      <c r="H425" s="238">
        <v>130</v>
      </c>
      <c r="I425" s="239"/>
      <c r="J425" s="235"/>
      <c r="K425" s="235"/>
      <c r="L425" s="240"/>
      <c r="M425" s="241"/>
      <c r="N425" s="242"/>
      <c r="O425" s="242"/>
      <c r="P425" s="242"/>
      <c r="Q425" s="242"/>
      <c r="R425" s="242"/>
      <c r="S425" s="242"/>
      <c r="T425" s="243"/>
      <c r="AT425" s="244" t="s">
        <v>310</v>
      </c>
      <c r="AU425" s="244" t="s">
        <v>79</v>
      </c>
      <c r="AV425" s="15" t="s">
        <v>306</v>
      </c>
      <c r="AW425" s="15" t="s">
        <v>32</v>
      </c>
      <c r="AX425" s="15" t="s">
        <v>77</v>
      </c>
      <c r="AY425" s="244" t="s">
        <v>299</v>
      </c>
    </row>
    <row r="426" spans="1:65" s="2" customFormat="1" ht="16.5" customHeight="1">
      <c r="A426" s="36"/>
      <c r="B426" s="37"/>
      <c r="C426" s="196" t="s">
        <v>697</v>
      </c>
      <c r="D426" s="196" t="s">
        <v>301</v>
      </c>
      <c r="E426" s="197" t="s">
        <v>698</v>
      </c>
      <c r="F426" s="198" t="s">
        <v>699</v>
      </c>
      <c r="G426" s="199" t="s">
        <v>304</v>
      </c>
      <c r="H426" s="200">
        <v>559.06</v>
      </c>
      <c r="I426" s="201"/>
      <c r="J426" s="202">
        <f>ROUND(I426*H426,2)</f>
        <v>0</v>
      </c>
      <c r="K426" s="198" t="s">
        <v>305</v>
      </c>
      <c r="L426" s="41"/>
      <c r="M426" s="203" t="s">
        <v>19</v>
      </c>
      <c r="N426" s="204" t="s">
        <v>41</v>
      </c>
      <c r="O426" s="66"/>
      <c r="P426" s="205">
        <f>O426*H426</f>
        <v>0</v>
      </c>
      <c r="Q426" s="205">
        <v>0.0079</v>
      </c>
      <c r="R426" s="205">
        <f>Q426*H426</f>
        <v>4.416574</v>
      </c>
      <c r="S426" s="205">
        <v>0</v>
      </c>
      <c r="T426" s="206">
        <f>S426*H426</f>
        <v>0</v>
      </c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R426" s="207" t="s">
        <v>306</v>
      </c>
      <c r="AT426" s="207" t="s">
        <v>301</v>
      </c>
      <c r="AU426" s="207" t="s">
        <v>79</v>
      </c>
      <c r="AY426" s="19" t="s">
        <v>299</v>
      </c>
      <c r="BE426" s="208">
        <f>IF(N426="základní",J426,0)</f>
        <v>0</v>
      </c>
      <c r="BF426" s="208">
        <f>IF(N426="snížená",J426,0)</f>
        <v>0</v>
      </c>
      <c r="BG426" s="208">
        <f>IF(N426="zákl. přenesená",J426,0)</f>
        <v>0</v>
      </c>
      <c r="BH426" s="208">
        <f>IF(N426="sníž. přenesená",J426,0)</f>
        <v>0</v>
      </c>
      <c r="BI426" s="208">
        <f>IF(N426="nulová",J426,0)</f>
        <v>0</v>
      </c>
      <c r="BJ426" s="19" t="s">
        <v>77</v>
      </c>
      <c r="BK426" s="208">
        <f>ROUND(I426*H426,2)</f>
        <v>0</v>
      </c>
      <c r="BL426" s="19" t="s">
        <v>306</v>
      </c>
      <c r="BM426" s="207" t="s">
        <v>700</v>
      </c>
    </row>
    <row r="427" spans="1:47" s="2" customFormat="1" ht="19.5">
      <c r="A427" s="36"/>
      <c r="B427" s="37"/>
      <c r="C427" s="38"/>
      <c r="D427" s="209" t="s">
        <v>308</v>
      </c>
      <c r="E427" s="38"/>
      <c r="F427" s="210" t="s">
        <v>701</v>
      </c>
      <c r="G427" s="38"/>
      <c r="H427" s="38"/>
      <c r="I427" s="119"/>
      <c r="J427" s="38"/>
      <c r="K427" s="38"/>
      <c r="L427" s="41"/>
      <c r="M427" s="211"/>
      <c r="N427" s="212"/>
      <c r="O427" s="66"/>
      <c r="P427" s="66"/>
      <c r="Q427" s="66"/>
      <c r="R427" s="66"/>
      <c r="S427" s="66"/>
      <c r="T427" s="67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T427" s="19" t="s">
        <v>308</v>
      </c>
      <c r="AU427" s="19" t="s">
        <v>79</v>
      </c>
    </row>
    <row r="428" spans="2:51" s="14" customFormat="1" ht="11.25">
      <c r="B428" s="223"/>
      <c r="C428" s="224"/>
      <c r="D428" s="209" t="s">
        <v>310</v>
      </c>
      <c r="E428" s="225" t="s">
        <v>19</v>
      </c>
      <c r="F428" s="226" t="s">
        <v>221</v>
      </c>
      <c r="G428" s="224"/>
      <c r="H428" s="227">
        <v>279.53</v>
      </c>
      <c r="I428" s="228"/>
      <c r="J428" s="224"/>
      <c r="K428" s="224"/>
      <c r="L428" s="229"/>
      <c r="M428" s="230"/>
      <c r="N428" s="231"/>
      <c r="O428" s="231"/>
      <c r="P428" s="231"/>
      <c r="Q428" s="231"/>
      <c r="R428" s="231"/>
      <c r="S428" s="231"/>
      <c r="T428" s="232"/>
      <c r="AT428" s="233" t="s">
        <v>310</v>
      </c>
      <c r="AU428" s="233" t="s">
        <v>79</v>
      </c>
      <c r="AV428" s="14" t="s">
        <v>79</v>
      </c>
      <c r="AW428" s="14" t="s">
        <v>32</v>
      </c>
      <c r="AX428" s="14" t="s">
        <v>70</v>
      </c>
      <c r="AY428" s="233" t="s">
        <v>299</v>
      </c>
    </row>
    <row r="429" spans="2:51" s="14" customFormat="1" ht="11.25">
      <c r="B429" s="223"/>
      <c r="C429" s="224"/>
      <c r="D429" s="209" t="s">
        <v>310</v>
      </c>
      <c r="E429" s="225" t="s">
        <v>19</v>
      </c>
      <c r="F429" s="226" t="s">
        <v>702</v>
      </c>
      <c r="G429" s="224"/>
      <c r="H429" s="227">
        <v>559.06</v>
      </c>
      <c r="I429" s="228"/>
      <c r="J429" s="224"/>
      <c r="K429" s="224"/>
      <c r="L429" s="229"/>
      <c r="M429" s="230"/>
      <c r="N429" s="231"/>
      <c r="O429" s="231"/>
      <c r="P429" s="231"/>
      <c r="Q429" s="231"/>
      <c r="R429" s="231"/>
      <c r="S429" s="231"/>
      <c r="T429" s="232"/>
      <c r="AT429" s="233" t="s">
        <v>310</v>
      </c>
      <c r="AU429" s="233" t="s">
        <v>79</v>
      </c>
      <c r="AV429" s="14" t="s">
        <v>79</v>
      </c>
      <c r="AW429" s="14" t="s">
        <v>32</v>
      </c>
      <c r="AX429" s="14" t="s">
        <v>77</v>
      </c>
      <c r="AY429" s="233" t="s">
        <v>299</v>
      </c>
    </row>
    <row r="430" spans="1:65" s="2" customFormat="1" ht="16.5" customHeight="1">
      <c r="A430" s="36"/>
      <c r="B430" s="37"/>
      <c r="C430" s="196" t="s">
        <v>703</v>
      </c>
      <c r="D430" s="196" t="s">
        <v>301</v>
      </c>
      <c r="E430" s="197" t="s">
        <v>704</v>
      </c>
      <c r="F430" s="198" t="s">
        <v>705</v>
      </c>
      <c r="G430" s="199" t="s">
        <v>304</v>
      </c>
      <c r="H430" s="200">
        <v>260</v>
      </c>
      <c r="I430" s="201"/>
      <c r="J430" s="202">
        <f>ROUND(I430*H430,2)</f>
        <v>0</v>
      </c>
      <c r="K430" s="198" t="s">
        <v>305</v>
      </c>
      <c r="L430" s="41"/>
      <c r="M430" s="203" t="s">
        <v>19</v>
      </c>
      <c r="N430" s="204" t="s">
        <v>41</v>
      </c>
      <c r="O430" s="66"/>
      <c r="P430" s="205">
        <f>O430*H430</f>
        <v>0</v>
      </c>
      <c r="Q430" s="205">
        <v>0.0079</v>
      </c>
      <c r="R430" s="205">
        <f>Q430*H430</f>
        <v>2.0540000000000003</v>
      </c>
      <c r="S430" s="205">
        <v>0</v>
      </c>
      <c r="T430" s="206">
        <f>S430*H430</f>
        <v>0</v>
      </c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R430" s="207" t="s">
        <v>306</v>
      </c>
      <c r="AT430" s="207" t="s">
        <v>301</v>
      </c>
      <c r="AU430" s="207" t="s">
        <v>79</v>
      </c>
      <c r="AY430" s="19" t="s">
        <v>299</v>
      </c>
      <c r="BE430" s="208">
        <f>IF(N430="základní",J430,0)</f>
        <v>0</v>
      </c>
      <c r="BF430" s="208">
        <f>IF(N430="snížená",J430,0)</f>
        <v>0</v>
      </c>
      <c r="BG430" s="208">
        <f>IF(N430="zákl. přenesená",J430,0)</f>
        <v>0</v>
      </c>
      <c r="BH430" s="208">
        <f>IF(N430="sníž. přenesená",J430,0)</f>
        <v>0</v>
      </c>
      <c r="BI430" s="208">
        <f>IF(N430="nulová",J430,0)</f>
        <v>0</v>
      </c>
      <c r="BJ430" s="19" t="s">
        <v>77</v>
      </c>
      <c r="BK430" s="208">
        <f>ROUND(I430*H430,2)</f>
        <v>0</v>
      </c>
      <c r="BL430" s="19" t="s">
        <v>306</v>
      </c>
      <c r="BM430" s="207" t="s">
        <v>706</v>
      </c>
    </row>
    <row r="431" spans="1:47" s="2" customFormat="1" ht="19.5">
      <c r="A431" s="36"/>
      <c r="B431" s="37"/>
      <c r="C431" s="38"/>
      <c r="D431" s="209" t="s">
        <v>308</v>
      </c>
      <c r="E431" s="38"/>
      <c r="F431" s="210" t="s">
        <v>707</v>
      </c>
      <c r="G431" s="38"/>
      <c r="H431" s="38"/>
      <c r="I431" s="119"/>
      <c r="J431" s="38"/>
      <c r="K431" s="38"/>
      <c r="L431" s="41"/>
      <c r="M431" s="211"/>
      <c r="N431" s="212"/>
      <c r="O431" s="66"/>
      <c r="P431" s="66"/>
      <c r="Q431" s="66"/>
      <c r="R431" s="66"/>
      <c r="S431" s="66"/>
      <c r="T431" s="67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T431" s="19" t="s">
        <v>308</v>
      </c>
      <c r="AU431" s="19" t="s">
        <v>79</v>
      </c>
    </row>
    <row r="432" spans="2:51" s="14" customFormat="1" ht="11.25">
      <c r="B432" s="223"/>
      <c r="C432" s="224"/>
      <c r="D432" s="209" t="s">
        <v>310</v>
      </c>
      <c r="E432" s="225" t="s">
        <v>19</v>
      </c>
      <c r="F432" s="226" t="s">
        <v>223</v>
      </c>
      <c r="G432" s="224"/>
      <c r="H432" s="227">
        <v>130</v>
      </c>
      <c r="I432" s="228"/>
      <c r="J432" s="224"/>
      <c r="K432" s="224"/>
      <c r="L432" s="229"/>
      <c r="M432" s="230"/>
      <c r="N432" s="231"/>
      <c r="O432" s="231"/>
      <c r="P432" s="231"/>
      <c r="Q432" s="231"/>
      <c r="R432" s="231"/>
      <c r="S432" s="231"/>
      <c r="T432" s="232"/>
      <c r="AT432" s="233" t="s">
        <v>310</v>
      </c>
      <c r="AU432" s="233" t="s">
        <v>79</v>
      </c>
      <c r="AV432" s="14" t="s">
        <v>79</v>
      </c>
      <c r="AW432" s="14" t="s">
        <v>32</v>
      </c>
      <c r="AX432" s="14" t="s">
        <v>70</v>
      </c>
      <c r="AY432" s="233" t="s">
        <v>299</v>
      </c>
    </row>
    <row r="433" spans="2:51" s="14" customFormat="1" ht="11.25">
      <c r="B433" s="223"/>
      <c r="C433" s="224"/>
      <c r="D433" s="209" t="s">
        <v>310</v>
      </c>
      <c r="E433" s="225" t="s">
        <v>19</v>
      </c>
      <c r="F433" s="226" t="s">
        <v>708</v>
      </c>
      <c r="G433" s="224"/>
      <c r="H433" s="227">
        <v>260</v>
      </c>
      <c r="I433" s="228"/>
      <c r="J433" s="224"/>
      <c r="K433" s="224"/>
      <c r="L433" s="229"/>
      <c r="M433" s="230"/>
      <c r="N433" s="231"/>
      <c r="O433" s="231"/>
      <c r="P433" s="231"/>
      <c r="Q433" s="231"/>
      <c r="R433" s="231"/>
      <c r="S433" s="231"/>
      <c r="T433" s="232"/>
      <c r="AT433" s="233" t="s">
        <v>310</v>
      </c>
      <c r="AU433" s="233" t="s">
        <v>79</v>
      </c>
      <c r="AV433" s="14" t="s">
        <v>79</v>
      </c>
      <c r="AW433" s="14" t="s">
        <v>32</v>
      </c>
      <c r="AX433" s="14" t="s">
        <v>77</v>
      </c>
      <c r="AY433" s="233" t="s">
        <v>299</v>
      </c>
    </row>
    <row r="434" spans="1:65" s="2" customFormat="1" ht="16.5" customHeight="1">
      <c r="A434" s="36"/>
      <c r="B434" s="37"/>
      <c r="C434" s="196" t="s">
        <v>709</v>
      </c>
      <c r="D434" s="196" t="s">
        <v>301</v>
      </c>
      <c r="E434" s="197" t="s">
        <v>710</v>
      </c>
      <c r="F434" s="198" t="s">
        <v>711</v>
      </c>
      <c r="G434" s="199" t="s">
        <v>304</v>
      </c>
      <c r="H434" s="200">
        <v>761.097</v>
      </c>
      <c r="I434" s="201"/>
      <c r="J434" s="202">
        <f>ROUND(I434*H434,2)</f>
        <v>0</v>
      </c>
      <c r="K434" s="198" t="s">
        <v>305</v>
      </c>
      <c r="L434" s="41"/>
      <c r="M434" s="203" t="s">
        <v>19</v>
      </c>
      <c r="N434" s="204" t="s">
        <v>41</v>
      </c>
      <c r="O434" s="66"/>
      <c r="P434" s="205">
        <f>O434*H434</f>
        <v>0</v>
      </c>
      <c r="Q434" s="205">
        <v>0.00735</v>
      </c>
      <c r="R434" s="205">
        <f>Q434*H434</f>
        <v>5.59406295</v>
      </c>
      <c r="S434" s="205">
        <v>0</v>
      </c>
      <c r="T434" s="206">
        <f>S434*H434</f>
        <v>0</v>
      </c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R434" s="207" t="s">
        <v>306</v>
      </c>
      <c r="AT434" s="207" t="s">
        <v>301</v>
      </c>
      <c r="AU434" s="207" t="s">
        <v>79</v>
      </c>
      <c r="AY434" s="19" t="s">
        <v>299</v>
      </c>
      <c r="BE434" s="208">
        <f>IF(N434="základní",J434,0)</f>
        <v>0</v>
      </c>
      <c r="BF434" s="208">
        <f>IF(N434="snížená",J434,0)</f>
        <v>0</v>
      </c>
      <c r="BG434" s="208">
        <f>IF(N434="zákl. přenesená",J434,0)</f>
        <v>0</v>
      </c>
      <c r="BH434" s="208">
        <f>IF(N434="sníž. přenesená",J434,0)</f>
        <v>0</v>
      </c>
      <c r="BI434" s="208">
        <f>IF(N434="nulová",J434,0)</f>
        <v>0</v>
      </c>
      <c r="BJ434" s="19" t="s">
        <v>77</v>
      </c>
      <c r="BK434" s="208">
        <f>ROUND(I434*H434,2)</f>
        <v>0</v>
      </c>
      <c r="BL434" s="19" t="s">
        <v>306</v>
      </c>
      <c r="BM434" s="207" t="s">
        <v>712</v>
      </c>
    </row>
    <row r="435" spans="1:47" s="2" customFormat="1" ht="11.25">
      <c r="A435" s="36"/>
      <c r="B435" s="37"/>
      <c r="C435" s="38"/>
      <c r="D435" s="209" t="s">
        <v>308</v>
      </c>
      <c r="E435" s="38"/>
      <c r="F435" s="210" t="s">
        <v>713</v>
      </c>
      <c r="G435" s="38"/>
      <c r="H435" s="38"/>
      <c r="I435" s="119"/>
      <c r="J435" s="38"/>
      <c r="K435" s="38"/>
      <c r="L435" s="41"/>
      <c r="M435" s="211"/>
      <c r="N435" s="212"/>
      <c r="O435" s="66"/>
      <c r="P435" s="66"/>
      <c r="Q435" s="66"/>
      <c r="R435" s="66"/>
      <c r="S435" s="66"/>
      <c r="T435" s="67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T435" s="19" t="s">
        <v>308</v>
      </c>
      <c r="AU435" s="19" t="s">
        <v>79</v>
      </c>
    </row>
    <row r="436" spans="2:51" s="14" customFormat="1" ht="11.25">
      <c r="B436" s="223"/>
      <c r="C436" s="224"/>
      <c r="D436" s="209" t="s">
        <v>310</v>
      </c>
      <c r="E436" s="225" t="s">
        <v>19</v>
      </c>
      <c r="F436" s="226" t="s">
        <v>714</v>
      </c>
      <c r="G436" s="224"/>
      <c r="H436" s="227">
        <v>761.097</v>
      </c>
      <c r="I436" s="228"/>
      <c r="J436" s="224"/>
      <c r="K436" s="224"/>
      <c r="L436" s="229"/>
      <c r="M436" s="230"/>
      <c r="N436" s="231"/>
      <c r="O436" s="231"/>
      <c r="P436" s="231"/>
      <c r="Q436" s="231"/>
      <c r="R436" s="231"/>
      <c r="S436" s="231"/>
      <c r="T436" s="232"/>
      <c r="AT436" s="233" t="s">
        <v>310</v>
      </c>
      <c r="AU436" s="233" t="s">
        <v>79</v>
      </c>
      <c r="AV436" s="14" t="s">
        <v>79</v>
      </c>
      <c r="AW436" s="14" t="s">
        <v>32</v>
      </c>
      <c r="AX436" s="14" t="s">
        <v>77</v>
      </c>
      <c r="AY436" s="233" t="s">
        <v>299</v>
      </c>
    </row>
    <row r="437" spans="1:65" s="2" customFormat="1" ht="16.5" customHeight="1">
      <c r="A437" s="36"/>
      <c r="B437" s="37"/>
      <c r="C437" s="196" t="s">
        <v>715</v>
      </c>
      <c r="D437" s="196" t="s">
        <v>301</v>
      </c>
      <c r="E437" s="197" t="s">
        <v>716</v>
      </c>
      <c r="F437" s="198" t="s">
        <v>717</v>
      </c>
      <c r="G437" s="199" t="s">
        <v>304</v>
      </c>
      <c r="H437" s="200">
        <v>75.043</v>
      </c>
      <c r="I437" s="201"/>
      <c r="J437" s="202">
        <f>ROUND(I437*H437,2)</f>
        <v>0</v>
      </c>
      <c r="K437" s="198" t="s">
        <v>305</v>
      </c>
      <c r="L437" s="41"/>
      <c r="M437" s="203" t="s">
        <v>19</v>
      </c>
      <c r="N437" s="204" t="s">
        <v>41</v>
      </c>
      <c r="O437" s="66"/>
      <c r="P437" s="205">
        <f>O437*H437</f>
        <v>0</v>
      </c>
      <c r="Q437" s="205">
        <v>0.0154</v>
      </c>
      <c r="R437" s="205">
        <f>Q437*H437</f>
        <v>1.1556622</v>
      </c>
      <c r="S437" s="205">
        <v>0</v>
      </c>
      <c r="T437" s="206">
        <f>S437*H437</f>
        <v>0</v>
      </c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R437" s="207" t="s">
        <v>306</v>
      </c>
      <c r="AT437" s="207" t="s">
        <v>301</v>
      </c>
      <c r="AU437" s="207" t="s">
        <v>79</v>
      </c>
      <c r="AY437" s="19" t="s">
        <v>299</v>
      </c>
      <c r="BE437" s="208">
        <f>IF(N437="základní",J437,0)</f>
        <v>0</v>
      </c>
      <c r="BF437" s="208">
        <f>IF(N437="snížená",J437,0)</f>
        <v>0</v>
      </c>
      <c r="BG437" s="208">
        <f>IF(N437="zákl. přenesená",J437,0)</f>
        <v>0</v>
      </c>
      <c r="BH437" s="208">
        <f>IF(N437="sníž. přenesená",J437,0)</f>
        <v>0</v>
      </c>
      <c r="BI437" s="208">
        <f>IF(N437="nulová",J437,0)</f>
        <v>0</v>
      </c>
      <c r="BJ437" s="19" t="s">
        <v>77</v>
      </c>
      <c r="BK437" s="208">
        <f>ROUND(I437*H437,2)</f>
        <v>0</v>
      </c>
      <c r="BL437" s="19" t="s">
        <v>306</v>
      </c>
      <c r="BM437" s="207" t="s">
        <v>718</v>
      </c>
    </row>
    <row r="438" spans="1:47" s="2" customFormat="1" ht="11.25">
      <c r="A438" s="36"/>
      <c r="B438" s="37"/>
      <c r="C438" s="38"/>
      <c r="D438" s="209" t="s">
        <v>308</v>
      </c>
      <c r="E438" s="38"/>
      <c r="F438" s="210" t="s">
        <v>719</v>
      </c>
      <c r="G438" s="38"/>
      <c r="H438" s="38"/>
      <c r="I438" s="119"/>
      <c r="J438" s="38"/>
      <c r="K438" s="38"/>
      <c r="L438" s="41"/>
      <c r="M438" s="211"/>
      <c r="N438" s="212"/>
      <c r="O438" s="66"/>
      <c r="P438" s="66"/>
      <c r="Q438" s="66"/>
      <c r="R438" s="66"/>
      <c r="S438" s="66"/>
      <c r="T438" s="67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T438" s="19" t="s">
        <v>308</v>
      </c>
      <c r="AU438" s="19" t="s">
        <v>79</v>
      </c>
    </row>
    <row r="439" spans="2:51" s="14" customFormat="1" ht="11.25">
      <c r="B439" s="223"/>
      <c r="C439" s="224"/>
      <c r="D439" s="209" t="s">
        <v>310</v>
      </c>
      <c r="E439" s="225" t="s">
        <v>19</v>
      </c>
      <c r="F439" s="226" t="s">
        <v>203</v>
      </c>
      <c r="G439" s="224"/>
      <c r="H439" s="227">
        <v>75.043</v>
      </c>
      <c r="I439" s="228"/>
      <c r="J439" s="224"/>
      <c r="K439" s="224"/>
      <c r="L439" s="229"/>
      <c r="M439" s="230"/>
      <c r="N439" s="231"/>
      <c r="O439" s="231"/>
      <c r="P439" s="231"/>
      <c r="Q439" s="231"/>
      <c r="R439" s="231"/>
      <c r="S439" s="231"/>
      <c r="T439" s="232"/>
      <c r="AT439" s="233" t="s">
        <v>310</v>
      </c>
      <c r="AU439" s="233" t="s">
        <v>79</v>
      </c>
      <c r="AV439" s="14" t="s">
        <v>79</v>
      </c>
      <c r="AW439" s="14" t="s">
        <v>32</v>
      </c>
      <c r="AX439" s="14" t="s">
        <v>77</v>
      </c>
      <c r="AY439" s="233" t="s">
        <v>299</v>
      </c>
    </row>
    <row r="440" spans="1:65" s="2" customFormat="1" ht="16.5" customHeight="1">
      <c r="A440" s="36"/>
      <c r="B440" s="37"/>
      <c r="C440" s="196" t="s">
        <v>720</v>
      </c>
      <c r="D440" s="196" t="s">
        <v>301</v>
      </c>
      <c r="E440" s="197" t="s">
        <v>721</v>
      </c>
      <c r="F440" s="198" t="s">
        <v>722</v>
      </c>
      <c r="G440" s="199" t="s">
        <v>304</v>
      </c>
      <c r="H440" s="200">
        <v>686.054</v>
      </c>
      <c r="I440" s="201"/>
      <c r="J440" s="202">
        <f>ROUND(I440*H440,2)</f>
        <v>0</v>
      </c>
      <c r="K440" s="198" t="s">
        <v>305</v>
      </c>
      <c r="L440" s="41"/>
      <c r="M440" s="203" t="s">
        <v>19</v>
      </c>
      <c r="N440" s="204" t="s">
        <v>41</v>
      </c>
      <c r="O440" s="66"/>
      <c r="P440" s="205">
        <f>O440*H440</f>
        <v>0</v>
      </c>
      <c r="Q440" s="205">
        <v>0.01838</v>
      </c>
      <c r="R440" s="205">
        <f>Q440*H440</f>
        <v>12.60967252</v>
      </c>
      <c r="S440" s="205">
        <v>0</v>
      </c>
      <c r="T440" s="206">
        <f>S440*H440</f>
        <v>0</v>
      </c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R440" s="207" t="s">
        <v>306</v>
      </c>
      <c r="AT440" s="207" t="s">
        <v>301</v>
      </c>
      <c r="AU440" s="207" t="s">
        <v>79</v>
      </c>
      <c r="AY440" s="19" t="s">
        <v>299</v>
      </c>
      <c r="BE440" s="208">
        <f>IF(N440="základní",J440,0)</f>
        <v>0</v>
      </c>
      <c r="BF440" s="208">
        <f>IF(N440="snížená",J440,0)</f>
        <v>0</v>
      </c>
      <c r="BG440" s="208">
        <f>IF(N440="zákl. přenesená",J440,0)</f>
        <v>0</v>
      </c>
      <c r="BH440" s="208">
        <f>IF(N440="sníž. přenesená",J440,0)</f>
        <v>0</v>
      </c>
      <c r="BI440" s="208">
        <f>IF(N440="nulová",J440,0)</f>
        <v>0</v>
      </c>
      <c r="BJ440" s="19" t="s">
        <v>77</v>
      </c>
      <c r="BK440" s="208">
        <f>ROUND(I440*H440,2)</f>
        <v>0</v>
      </c>
      <c r="BL440" s="19" t="s">
        <v>306</v>
      </c>
      <c r="BM440" s="207" t="s">
        <v>723</v>
      </c>
    </row>
    <row r="441" spans="1:47" s="2" customFormat="1" ht="19.5">
      <c r="A441" s="36"/>
      <c r="B441" s="37"/>
      <c r="C441" s="38"/>
      <c r="D441" s="209" t="s">
        <v>308</v>
      </c>
      <c r="E441" s="38"/>
      <c r="F441" s="210" t="s">
        <v>724</v>
      </c>
      <c r="G441" s="38"/>
      <c r="H441" s="38"/>
      <c r="I441" s="119"/>
      <c r="J441" s="38"/>
      <c r="K441" s="38"/>
      <c r="L441" s="41"/>
      <c r="M441" s="211"/>
      <c r="N441" s="212"/>
      <c r="O441" s="66"/>
      <c r="P441" s="66"/>
      <c r="Q441" s="66"/>
      <c r="R441" s="66"/>
      <c r="S441" s="66"/>
      <c r="T441" s="67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T441" s="19" t="s">
        <v>308</v>
      </c>
      <c r="AU441" s="19" t="s">
        <v>79</v>
      </c>
    </row>
    <row r="442" spans="2:51" s="13" customFormat="1" ht="11.25">
      <c r="B442" s="213"/>
      <c r="C442" s="214"/>
      <c r="D442" s="209" t="s">
        <v>310</v>
      </c>
      <c r="E442" s="215" t="s">
        <v>19</v>
      </c>
      <c r="F442" s="216" t="s">
        <v>725</v>
      </c>
      <c r="G442" s="214"/>
      <c r="H442" s="215" t="s">
        <v>19</v>
      </c>
      <c r="I442" s="217"/>
      <c r="J442" s="214"/>
      <c r="K442" s="214"/>
      <c r="L442" s="218"/>
      <c r="M442" s="219"/>
      <c r="N442" s="220"/>
      <c r="O442" s="220"/>
      <c r="P442" s="220"/>
      <c r="Q442" s="220"/>
      <c r="R442" s="220"/>
      <c r="S442" s="220"/>
      <c r="T442" s="221"/>
      <c r="AT442" s="222" t="s">
        <v>310</v>
      </c>
      <c r="AU442" s="222" t="s">
        <v>79</v>
      </c>
      <c r="AV442" s="13" t="s">
        <v>77</v>
      </c>
      <c r="AW442" s="13" t="s">
        <v>32</v>
      </c>
      <c r="AX442" s="13" t="s">
        <v>70</v>
      </c>
      <c r="AY442" s="222" t="s">
        <v>299</v>
      </c>
    </row>
    <row r="443" spans="2:51" s="14" customFormat="1" ht="11.25">
      <c r="B443" s="223"/>
      <c r="C443" s="224"/>
      <c r="D443" s="209" t="s">
        <v>310</v>
      </c>
      <c r="E443" s="225" t="s">
        <v>19</v>
      </c>
      <c r="F443" s="226" t="s">
        <v>726</v>
      </c>
      <c r="G443" s="224"/>
      <c r="H443" s="227">
        <v>19.15</v>
      </c>
      <c r="I443" s="228"/>
      <c r="J443" s="224"/>
      <c r="K443" s="224"/>
      <c r="L443" s="229"/>
      <c r="M443" s="230"/>
      <c r="N443" s="231"/>
      <c r="O443" s="231"/>
      <c r="P443" s="231"/>
      <c r="Q443" s="231"/>
      <c r="R443" s="231"/>
      <c r="S443" s="231"/>
      <c r="T443" s="232"/>
      <c r="AT443" s="233" t="s">
        <v>310</v>
      </c>
      <c r="AU443" s="233" t="s">
        <v>79</v>
      </c>
      <c r="AV443" s="14" t="s">
        <v>79</v>
      </c>
      <c r="AW443" s="14" t="s">
        <v>32</v>
      </c>
      <c r="AX443" s="14" t="s">
        <v>70</v>
      </c>
      <c r="AY443" s="233" t="s">
        <v>299</v>
      </c>
    </row>
    <row r="444" spans="2:51" s="14" customFormat="1" ht="22.5">
      <c r="B444" s="223"/>
      <c r="C444" s="224"/>
      <c r="D444" s="209" t="s">
        <v>310</v>
      </c>
      <c r="E444" s="225" t="s">
        <v>19</v>
      </c>
      <c r="F444" s="226" t="s">
        <v>727</v>
      </c>
      <c r="G444" s="224"/>
      <c r="H444" s="227">
        <v>89.03</v>
      </c>
      <c r="I444" s="228"/>
      <c r="J444" s="224"/>
      <c r="K444" s="224"/>
      <c r="L444" s="229"/>
      <c r="M444" s="230"/>
      <c r="N444" s="231"/>
      <c r="O444" s="231"/>
      <c r="P444" s="231"/>
      <c r="Q444" s="231"/>
      <c r="R444" s="231"/>
      <c r="S444" s="231"/>
      <c r="T444" s="232"/>
      <c r="AT444" s="233" t="s">
        <v>310</v>
      </c>
      <c r="AU444" s="233" t="s">
        <v>79</v>
      </c>
      <c r="AV444" s="14" t="s">
        <v>79</v>
      </c>
      <c r="AW444" s="14" t="s">
        <v>32</v>
      </c>
      <c r="AX444" s="14" t="s">
        <v>70</v>
      </c>
      <c r="AY444" s="233" t="s">
        <v>299</v>
      </c>
    </row>
    <row r="445" spans="2:51" s="14" customFormat="1" ht="11.25">
      <c r="B445" s="223"/>
      <c r="C445" s="224"/>
      <c r="D445" s="209" t="s">
        <v>310</v>
      </c>
      <c r="E445" s="225" t="s">
        <v>19</v>
      </c>
      <c r="F445" s="226" t="s">
        <v>728</v>
      </c>
      <c r="G445" s="224"/>
      <c r="H445" s="227">
        <v>40.309</v>
      </c>
      <c r="I445" s="228"/>
      <c r="J445" s="224"/>
      <c r="K445" s="224"/>
      <c r="L445" s="229"/>
      <c r="M445" s="230"/>
      <c r="N445" s="231"/>
      <c r="O445" s="231"/>
      <c r="P445" s="231"/>
      <c r="Q445" s="231"/>
      <c r="R445" s="231"/>
      <c r="S445" s="231"/>
      <c r="T445" s="232"/>
      <c r="AT445" s="233" t="s">
        <v>310</v>
      </c>
      <c r="AU445" s="233" t="s">
        <v>79</v>
      </c>
      <c r="AV445" s="14" t="s">
        <v>79</v>
      </c>
      <c r="AW445" s="14" t="s">
        <v>32</v>
      </c>
      <c r="AX445" s="14" t="s">
        <v>70</v>
      </c>
      <c r="AY445" s="233" t="s">
        <v>299</v>
      </c>
    </row>
    <row r="446" spans="2:51" s="14" customFormat="1" ht="11.25">
      <c r="B446" s="223"/>
      <c r="C446" s="224"/>
      <c r="D446" s="209" t="s">
        <v>310</v>
      </c>
      <c r="E446" s="225" t="s">
        <v>19</v>
      </c>
      <c r="F446" s="226" t="s">
        <v>729</v>
      </c>
      <c r="G446" s="224"/>
      <c r="H446" s="227">
        <v>36.159</v>
      </c>
      <c r="I446" s="228"/>
      <c r="J446" s="224"/>
      <c r="K446" s="224"/>
      <c r="L446" s="229"/>
      <c r="M446" s="230"/>
      <c r="N446" s="231"/>
      <c r="O446" s="231"/>
      <c r="P446" s="231"/>
      <c r="Q446" s="231"/>
      <c r="R446" s="231"/>
      <c r="S446" s="231"/>
      <c r="T446" s="232"/>
      <c r="AT446" s="233" t="s">
        <v>310</v>
      </c>
      <c r="AU446" s="233" t="s">
        <v>79</v>
      </c>
      <c r="AV446" s="14" t="s">
        <v>79</v>
      </c>
      <c r="AW446" s="14" t="s">
        <v>32</v>
      </c>
      <c r="AX446" s="14" t="s">
        <v>70</v>
      </c>
      <c r="AY446" s="233" t="s">
        <v>299</v>
      </c>
    </row>
    <row r="447" spans="2:51" s="14" customFormat="1" ht="11.25">
      <c r="B447" s="223"/>
      <c r="C447" s="224"/>
      <c r="D447" s="209" t="s">
        <v>310</v>
      </c>
      <c r="E447" s="225" t="s">
        <v>19</v>
      </c>
      <c r="F447" s="226" t="s">
        <v>730</v>
      </c>
      <c r="G447" s="224"/>
      <c r="H447" s="227">
        <v>38.104</v>
      </c>
      <c r="I447" s="228"/>
      <c r="J447" s="224"/>
      <c r="K447" s="224"/>
      <c r="L447" s="229"/>
      <c r="M447" s="230"/>
      <c r="N447" s="231"/>
      <c r="O447" s="231"/>
      <c r="P447" s="231"/>
      <c r="Q447" s="231"/>
      <c r="R447" s="231"/>
      <c r="S447" s="231"/>
      <c r="T447" s="232"/>
      <c r="AT447" s="233" t="s">
        <v>310</v>
      </c>
      <c r="AU447" s="233" t="s">
        <v>79</v>
      </c>
      <c r="AV447" s="14" t="s">
        <v>79</v>
      </c>
      <c r="AW447" s="14" t="s">
        <v>32</v>
      </c>
      <c r="AX447" s="14" t="s">
        <v>70</v>
      </c>
      <c r="AY447" s="233" t="s">
        <v>299</v>
      </c>
    </row>
    <row r="448" spans="2:51" s="14" customFormat="1" ht="11.25">
      <c r="B448" s="223"/>
      <c r="C448" s="224"/>
      <c r="D448" s="209" t="s">
        <v>310</v>
      </c>
      <c r="E448" s="225" t="s">
        <v>19</v>
      </c>
      <c r="F448" s="226" t="s">
        <v>731</v>
      </c>
      <c r="G448" s="224"/>
      <c r="H448" s="227">
        <v>37.896</v>
      </c>
      <c r="I448" s="228"/>
      <c r="J448" s="224"/>
      <c r="K448" s="224"/>
      <c r="L448" s="229"/>
      <c r="M448" s="230"/>
      <c r="N448" s="231"/>
      <c r="O448" s="231"/>
      <c r="P448" s="231"/>
      <c r="Q448" s="231"/>
      <c r="R448" s="231"/>
      <c r="S448" s="231"/>
      <c r="T448" s="232"/>
      <c r="AT448" s="233" t="s">
        <v>310</v>
      </c>
      <c r="AU448" s="233" t="s">
        <v>79</v>
      </c>
      <c r="AV448" s="14" t="s">
        <v>79</v>
      </c>
      <c r="AW448" s="14" t="s">
        <v>32</v>
      </c>
      <c r="AX448" s="14" t="s">
        <v>70</v>
      </c>
      <c r="AY448" s="233" t="s">
        <v>299</v>
      </c>
    </row>
    <row r="449" spans="2:51" s="14" customFormat="1" ht="11.25">
      <c r="B449" s="223"/>
      <c r="C449" s="224"/>
      <c r="D449" s="209" t="s">
        <v>310</v>
      </c>
      <c r="E449" s="225" t="s">
        <v>19</v>
      </c>
      <c r="F449" s="226" t="s">
        <v>732</v>
      </c>
      <c r="G449" s="224"/>
      <c r="H449" s="227">
        <v>2.585</v>
      </c>
      <c r="I449" s="228"/>
      <c r="J449" s="224"/>
      <c r="K449" s="224"/>
      <c r="L449" s="229"/>
      <c r="M449" s="230"/>
      <c r="N449" s="231"/>
      <c r="O449" s="231"/>
      <c r="P449" s="231"/>
      <c r="Q449" s="231"/>
      <c r="R449" s="231"/>
      <c r="S449" s="231"/>
      <c r="T449" s="232"/>
      <c r="AT449" s="233" t="s">
        <v>310</v>
      </c>
      <c r="AU449" s="233" t="s">
        <v>79</v>
      </c>
      <c r="AV449" s="14" t="s">
        <v>79</v>
      </c>
      <c r="AW449" s="14" t="s">
        <v>32</v>
      </c>
      <c r="AX449" s="14" t="s">
        <v>70</v>
      </c>
      <c r="AY449" s="233" t="s">
        <v>299</v>
      </c>
    </row>
    <row r="450" spans="2:51" s="14" customFormat="1" ht="11.25">
      <c r="B450" s="223"/>
      <c r="C450" s="224"/>
      <c r="D450" s="209" t="s">
        <v>310</v>
      </c>
      <c r="E450" s="225" t="s">
        <v>19</v>
      </c>
      <c r="F450" s="226" t="s">
        <v>733</v>
      </c>
      <c r="G450" s="224"/>
      <c r="H450" s="227">
        <v>4.984</v>
      </c>
      <c r="I450" s="228"/>
      <c r="J450" s="224"/>
      <c r="K450" s="224"/>
      <c r="L450" s="229"/>
      <c r="M450" s="230"/>
      <c r="N450" s="231"/>
      <c r="O450" s="231"/>
      <c r="P450" s="231"/>
      <c r="Q450" s="231"/>
      <c r="R450" s="231"/>
      <c r="S450" s="231"/>
      <c r="T450" s="232"/>
      <c r="AT450" s="233" t="s">
        <v>310</v>
      </c>
      <c r="AU450" s="233" t="s">
        <v>79</v>
      </c>
      <c r="AV450" s="14" t="s">
        <v>79</v>
      </c>
      <c r="AW450" s="14" t="s">
        <v>32</v>
      </c>
      <c r="AX450" s="14" t="s">
        <v>70</v>
      </c>
      <c r="AY450" s="233" t="s">
        <v>299</v>
      </c>
    </row>
    <row r="451" spans="2:51" s="14" customFormat="1" ht="11.25">
      <c r="B451" s="223"/>
      <c r="C451" s="224"/>
      <c r="D451" s="209" t="s">
        <v>310</v>
      </c>
      <c r="E451" s="225" t="s">
        <v>19</v>
      </c>
      <c r="F451" s="226" t="s">
        <v>734</v>
      </c>
      <c r="G451" s="224"/>
      <c r="H451" s="227">
        <v>14.325</v>
      </c>
      <c r="I451" s="228"/>
      <c r="J451" s="224"/>
      <c r="K451" s="224"/>
      <c r="L451" s="229"/>
      <c r="M451" s="230"/>
      <c r="N451" s="231"/>
      <c r="O451" s="231"/>
      <c r="P451" s="231"/>
      <c r="Q451" s="231"/>
      <c r="R451" s="231"/>
      <c r="S451" s="231"/>
      <c r="T451" s="232"/>
      <c r="AT451" s="233" t="s">
        <v>310</v>
      </c>
      <c r="AU451" s="233" t="s">
        <v>79</v>
      </c>
      <c r="AV451" s="14" t="s">
        <v>79</v>
      </c>
      <c r="AW451" s="14" t="s">
        <v>32</v>
      </c>
      <c r="AX451" s="14" t="s">
        <v>70</v>
      </c>
      <c r="AY451" s="233" t="s">
        <v>299</v>
      </c>
    </row>
    <row r="452" spans="2:51" s="13" customFormat="1" ht="11.25">
      <c r="B452" s="213"/>
      <c r="C452" s="214"/>
      <c r="D452" s="209" t="s">
        <v>310</v>
      </c>
      <c r="E452" s="215" t="s">
        <v>19</v>
      </c>
      <c r="F452" s="216" t="s">
        <v>735</v>
      </c>
      <c r="G452" s="214"/>
      <c r="H452" s="215" t="s">
        <v>19</v>
      </c>
      <c r="I452" s="217"/>
      <c r="J452" s="214"/>
      <c r="K452" s="214"/>
      <c r="L452" s="218"/>
      <c r="M452" s="219"/>
      <c r="N452" s="220"/>
      <c r="O452" s="220"/>
      <c r="P452" s="220"/>
      <c r="Q452" s="220"/>
      <c r="R452" s="220"/>
      <c r="S452" s="220"/>
      <c r="T452" s="221"/>
      <c r="AT452" s="222" t="s">
        <v>310</v>
      </c>
      <c r="AU452" s="222" t="s">
        <v>79</v>
      </c>
      <c r="AV452" s="13" t="s">
        <v>77</v>
      </c>
      <c r="AW452" s="13" t="s">
        <v>32</v>
      </c>
      <c r="AX452" s="13" t="s">
        <v>70</v>
      </c>
      <c r="AY452" s="222" t="s">
        <v>299</v>
      </c>
    </row>
    <row r="453" spans="2:51" s="14" customFormat="1" ht="11.25">
      <c r="B453" s="223"/>
      <c r="C453" s="224"/>
      <c r="D453" s="209" t="s">
        <v>310</v>
      </c>
      <c r="E453" s="225" t="s">
        <v>19</v>
      </c>
      <c r="F453" s="226" t="s">
        <v>736</v>
      </c>
      <c r="G453" s="224"/>
      <c r="H453" s="227">
        <v>46.431</v>
      </c>
      <c r="I453" s="228"/>
      <c r="J453" s="224"/>
      <c r="K453" s="224"/>
      <c r="L453" s="229"/>
      <c r="M453" s="230"/>
      <c r="N453" s="231"/>
      <c r="O453" s="231"/>
      <c r="P453" s="231"/>
      <c r="Q453" s="231"/>
      <c r="R453" s="231"/>
      <c r="S453" s="231"/>
      <c r="T453" s="232"/>
      <c r="AT453" s="233" t="s">
        <v>310</v>
      </c>
      <c r="AU453" s="233" t="s">
        <v>79</v>
      </c>
      <c r="AV453" s="14" t="s">
        <v>79</v>
      </c>
      <c r="AW453" s="14" t="s">
        <v>32</v>
      </c>
      <c r="AX453" s="14" t="s">
        <v>70</v>
      </c>
      <c r="AY453" s="233" t="s">
        <v>299</v>
      </c>
    </row>
    <row r="454" spans="2:51" s="14" customFormat="1" ht="11.25">
      <c r="B454" s="223"/>
      <c r="C454" s="224"/>
      <c r="D454" s="209" t="s">
        <v>310</v>
      </c>
      <c r="E454" s="225" t="s">
        <v>19</v>
      </c>
      <c r="F454" s="226" t="s">
        <v>737</v>
      </c>
      <c r="G454" s="224"/>
      <c r="H454" s="227">
        <v>69.2</v>
      </c>
      <c r="I454" s="228"/>
      <c r="J454" s="224"/>
      <c r="K454" s="224"/>
      <c r="L454" s="229"/>
      <c r="M454" s="230"/>
      <c r="N454" s="231"/>
      <c r="O454" s="231"/>
      <c r="P454" s="231"/>
      <c r="Q454" s="231"/>
      <c r="R454" s="231"/>
      <c r="S454" s="231"/>
      <c r="T454" s="232"/>
      <c r="AT454" s="233" t="s">
        <v>310</v>
      </c>
      <c r="AU454" s="233" t="s">
        <v>79</v>
      </c>
      <c r="AV454" s="14" t="s">
        <v>79</v>
      </c>
      <c r="AW454" s="14" t="s">
        <v>32</v>
      </c>
      <c r="AX454" s="14" t="s">
        <v>70</v>
      </c>
      <c r="AY454" s="233" t="s">
        <v>299</v>
      </c>
    </row>
    <row r="455" spans="2:51" s="14" customFormat="1" ht="11.25">
      <c r="B455" s="223"/>
      <c r="C455" s="224"/>
      <c r="D455" s="209" t="s">
        <v>310</v>
      </c>
      <c r="E455" s="225" t="s">
        <v>19</v>
      </c>
      <c r="F455" s="226" t="s">
        <v>738</v>
      </c>
      <c r="G455" s="224"/>
      <c r="H455" s="227">
        <v>34.399</v>
      </c>
      <c r="I455" s="228"/>
      <c r="J455" s="224"/>
      <c r="K455" s="224"/>
      <c r="L455" s="229"/>
      <c r="M455" s="230"/>
      <c r="N455" s="231"/>
      <c r="O455" s="231"/>
      <c r="P455" s="231"/>
      <c r="Q455" s="231"/>
      <c r="R455" s="231"/>
      <c r="S455" s="231"/>
      <c r="T455" s="232"/>
      <c r="AT455" s="233" t="s">
        <v>310</v>
      </c>
      <c r="AU455" s="233" t="s">
        <v>79</v>
      </c>
      <c r="AV455" s="14" t="s">
        <v>79</v>
      </c>
      <c r="AW455" s="14" t="s">
        <v>32</v>
      </c>
      <c r="AX455" s="14" t="s">
        <v>70</v>
      </c>
      <c r="AY455" s="233" t="s">
        <v>299</v>
      </c>
    </row>
    <row r="456" spans="2:51" s="14" customFormat="1" ht="11.25">
      <c r="B456" s="223"/>
      <c r="C456" s="224"/>
      <c r="D456" s="209" t="s">
        <v>310</v>
      </c>
      <c r="E456" s="225" t="s">
        <v>19</v>
      </c>
      <c r="F456" s="226" t="s">
        <v>739</v>
      </c>
      <c r="G456" s="224"/>
      <c r="H456" s="227">
        <v>34.969</v>
      </c>
      <c r="I456" s="228"/>
      <c r="J456" s="224"/>
      <c r="K456" s="224"/>
      <c r="L456" s="229"/>
      <c r="M456" s="230"/>
      <c r="N456" s="231"/>
      <c r="O456" s="231"/>
      <c r="P456" s="231"/>
      <c r="Q456" s="231"/>
      <c r="R456" s="231"/>
      <c r="S456" s="231"/>
      <c r="T456" s="232"/>
      <c r="AT456" s="233" t="s">
        <v>310</v>
      </c>
      <c r="AU456" s="233" t="s">
        <v>79</v>
      </c>
      <c r="AV456" s="14" t="s">
        <v>79</v>
      </c>
      <c r="AW456" s="14" t="s">
        <v>32</v>
      </c>
      <c r="AX456" s="14" t="s">
        <v>70</v>
      </c>
      <c r="AY456" s="233" t="s">
        <v>299</v>
      </c>
    </row>
    <row r="457" spans="2:51" s="14" customFormat="1" ht="11.25">
      <c r="B457" s="223"/>
      <c r="C457" s="224"/>
      <c r="D457" s="209" t="s">
        <v>310</v>
      </c>
      <c r="E457" s="225" t="s">
        <v>19</v>
      </c>
      <c r="F457" s="226" t="s">
        <v>740</v>
      </c>
      <c r="G457" s="224"/>
      <c r="H457" s="227">
        <v>32.954</v>
      </c>
      <c r="I457" s="228"/>
      <c r="J457" s="224"/>
      <c r="K457" s="224"/>
      <c r="L457" s="229"/>
      <c r="M457" s="230"/>
      <c r="N457" s="231"/>
      <c r="O457" s="231"/>
      <c r="P457" s="231"/>
      <c r="Q457" s="231"/>
      <c r="R457" s="231"/>
      <c r="S457" s="231"/>
      <c r="T457" s="232"/>
      <c r="AT457" s="233" t="s">
        <v>310</v>
      </c>
      <c r="AU457" s="233" t="s">
        <v>79</v>
      </c>
      <c r="AV457" s="14" t="s">
        <v>79</v>
      </c>
      <c r="AW457" s="14" t="s">
        <v>32</v>
      </c>
      <c r="AX457" s="14" t="s">
        <v>70</v>
      </c>
      <c r="AY457" s="233" t="s">
        <v>299</v>
      </c>
    </row>
    <row r="458" spans="2:51" s="14" customFormat="1" ht="11.25">
      <c r="B458" s="223"/>
      <c r="C458" s="224"/>
      <c r="D458" s="209" t="s">
        <v>310</v>
      </c>
      <c r="E458" s="225" t="s">
        <v>19</v>
      </c>
      <c r="F458" s="226" t="s">
        <v>741</v>
      </c>
      <c r="G458" s="224"/>
      <c r="H458" s="227">
        <v>15.63</v>
      </c>
      <c r="I458" s="228"/>
      <c r="J458" s="224"/>
      <c r="K458" s="224"/>
      <c r="L458" s="229"/>
      <c r="M458" s="230"/>
      <c r="N458" s="231"/>
      <c r="O458" s="231"/>
      <c r="P458" s="231"/>
      <c r="Q458" s="231"/>
      <c r="R458" s="231"/>
      <c r="S458" s="231"/>
      <c r="T458" s="232"/>
      <c r="AT458" s="233" t="s">
        <v>310</v>
      </c>
      <c r="AU458" s="233" t="s">
        <v>79</v>
      </c>
      <c r="AV458" s="14" t="s">
        <v>79</v>
      </c>
      <c r="AW458" s="14" t="s">
        <v>32</v>
      </c>
      <c r="AX458" s="14" t="s">
        <v>70</v>
      </c>
      <c r="AY458" s="233" t="s">
        <v>299</v>
      </c>
    </row>
    <row r="459" spans="2:51" s="14" customFormat="1" ht="11.25">
      <c r="B459" s="223"/>
      <c r="C459" s="224"/>
      <c r="D459" s="209" t="s">
        <v>310</v>
      </c>
      <c r="E459" s="225" t="s">
        <v>19</v>
      </c>
      <c r="F459" s="226" t="s">
        <v>742</v>
      </c>
      <c r="G459" s="224"/>
      <c r="H459" s="227">
        <v>2.345</v>
      </c>
      <c r="I459" s="228"/>
      <c r="J459" s="224"/>
      <c r="K459" s="224"/>
      <c r="L459" s="229"/>
      <c r="M459" s="230"/>
      <c r="N459" s="231"/>
      <c r="O459" s="231"/>
      <c r="P459" s="231"/>
      <c r="Q459" s="231"/>
      <c r="R459" s="231"/>
      <c r="S459" s="231"/>
      <c r="T459" s="232"/>
      <c r="AT459" s="233" t="s">
        <v>310</v>
      </c>
      <c r="AU459" s="233" t="s">
        <v>79</v>
      </c>
      <c r="AV459" s="14" t="s">
        <v>79</v>
      </c>
      <c r="AW459" s="14" t="s">
        <v>32</v>
      </c>
      <c r="AX459" s="14" t="s">
        <v>70</v>
      </c>
      <c r="AY459" s="233" t="s">
        <v>299</v>
      </c>
    </row>
    <row r="460" spans="2:51" s="14" customFormat="1" ht="11.25">
      <c r="B460" s="223"/>
      <c r="C460" s="224"/>
      <c r="D460" s="209" t="s">
        <v>310</v>
      </c>
      <c r="E460" s="225" t="s">
        <v>19</v>
      </c>
      <c r="F460" s="226" t="s">
        <v>743</v>
      </c>
      <c r="G460" s="224"/>
      <c r="H460" s="227">
        <v>4.307</v>
      </c>
      <c r="I460" s="228"/>
      <c r="J460" s="224"/>
      <c r="K460" s="224"/>
      <c r="L460" s="229"/>
      <c r="M460" s="230"/>
      <c r="N460" s="231"/>
      <c r="O460" s="231"/>
      <c r="P460" s="231"/>
      <c r="Q460" s="231"/>
      <c r="R460" s="231"/>
      <c r="S460" s="231"/>
      <c r="T460" s="232"/>
      <c r="AT460" s="233" t="s">
        <v>310</v>
      </c>
      <c r="AU460" s="233" t="s">
        <v>79</v>
      </c>
      <c r="AV460" s="14" t="s">
        <v>79</v>
      </c>
      <c r="AW460" s="14" t="s">
        <v>32</v>
      </c>
      <c r="AX460" s="14" t="s">
        <v>70</v>
      </c>
      <c r="AY460" s="233" t="s">
        <v>299</v>
      </c>
    </row>
    <row r="461" spans="2:51" s="13" customFormat="1" ht="11.25">
      <c r="B461" s="213"/>
      <c r="C461" s="214"/>
      <c r="D461" s="209" t="s">
        <v>310</v>
      </c>
      <c r="E461" s="215" t="s">
        <v>19</v>
      </c>
      <c r="F461" s="216" t="s">
        <v>744</v>
      </c>
      <c r="G461" s="214"/>
      <c r="H461" s="215" t="s">
        <v>19</v>
      </c>
      <c r="I461" s="217"/>
      <c r="J461" s="214"/>
      <c r="K461" s="214"/>
      <c r="L461" s="218"/>
      <c r="M461" s="219"/>
      <c r="N461" s="220"/>
      <c r="O461" s="220"/>
      <c r="P461" s="220"/>
      <c r="Q461" s="220"/>
      <c r="R461" s="220"/>
      <c r="S461" s="220"/>
      <c r="T461" s="221"/>
      <c r="AT461" s="222" t="s">
        <v>310</v>
      </c>
      <c r="AU461" s="222" t="s">
        <v>79</v>
      </c>
      <c r="AV461" s="13" t="s">
        <v>77</v>
      </c>
      <c r="AW461" s="13" t="s">
        <v>32</v>
      </c>
      <c r="AX461" s="13" t="s">
        <v>70</v>
      </c>
      <c r="AY461" s="222" t="s">
        <v>299</v>
      </c>
    </row>
    <row r="462" spans="2:51" s="14" customFormat="1" ht="11.25">
      <c r="B462" s="223"/>
      <c r="C462" s="224"/>
      <c r="D462" s="209" t="s">
        <v>310</v>
      </c>
      <c r="E462" s="225" t="s">
        <v>19</v>
      </c>
      <c r="F462" s="226" t="s">
        <v>745</v>
      </c>
      <c r="G462" s="224"/>
      <c r="H462" s="227">
        <v>2.556</v>
      </c>
      <c r="I462" s="228"/>
      <c r="J462" s="224"/>
      <c r="K462" s="224"/>
      <c r="L462" s="229"/>
      <c r="M462" s="230"/>
      <c r="N462" s="231"/>
      <c r="O462" s="231"/>
      <c r="P462" s="231"/>
      <c r="Q462" s="231"/>
      <c r="R462" s="231"/>
      <c r="S462" s="231"/>
      <c r="T462" s="232"/>
      <c r="AT462" s="233" t="s">
        <v>310</v>
      </c>
      <c r="AU462" s="233" t="s">
        <v>79</v>
      </c>
      <c r="AV462" s="14" t="s">
        <v>79</v>
      </c>
      <c r="AW462" s="14" t="s">
        <v>32</v>
      </c>
      <c r="AX462" s="14" t="s">
        <v>70</v>
      </c>
      <c r="AY462" s="233" t="s">
        <v>299</v>
      </c>
    </row>
    <row r="463" spans="2:51" s="14" customFormat="1" ht="11.25">
      <c r="B463" s="223"/>
      <c r="C463" s="224"/>
      <c r="D463" s="209" t="s">
        <v>310</v>
      </c>
      <c r="E463" s="225" t="s">
        <v>19</v>
      </c>
      <c r="F463" s="226" t="s">
        <v>746</v>
      </c>
      <c r="G463" s="224"/>
      <c r="H463" s="227">
        <v>48.07</v>
      </c>
      <c r="I463" s="228"/>
      <c r="J463" s="224"/>
      <c r="K463" s="224"/>
      <c r="L463" s="229"/>
      <c r="M463" s="230"/>
      <c r="N463" s="231"/>
      <c r="O463" s="231"/>
      <c r="P463" s="231"/>
      <c r="Q463" s="231"/>
      <c r="R463" s="231"/>
      <c r="S463" s="231"/>
      <c r="T463" s="232"/>
      <c r="AT463" s="233" t="s">
        <v>310</v>
      </c>
      <c r="AU463" s="233" t="s">
        <v>79</v>
      </c>
      <c r="AV463" s="14" t="s">
        <v>79</v>
      </c>
      <c r="AW463" s="14" t="s">
        <v>32</v>
      </c>
      <c r="AX463" s="14" t="s">
        <v>70</v>
      </c>
      <c r="AY463" s="233" t="s">
        <v>299</v>
      </c>
    </row>
    <row r="464" spans="2:51" s="14" customFormat="1" ht="11.25">
      <c r="B464" s="223"/>
      <c r="C464" s="224"/>
      <c r="D464" s="209" t="s">
        <v>310</v>
      </c>
      <c r="E464" s="225" t="s">
        <v>19</v>
      </c>
      <c r="F464" s="226" t="s">
        <v>747</v>
      </c>
      <c r="G464" s="224"/>
      <c r="H464" s="227">
        <v>32.24</v>
      </c>
      <c r="I464" s="228"/>
      <c r="J464" s="224"/>
      <c r="K464" s="224"/>
      <c r="L464" s="229"/>
      <c r="M464" s="230"/>
      <c r="N464" s="231"/>
      <c r="O464" s="231"/>
      <c r="P464" s="231"/>
      <c r="Q464" s="231"/>
      <c r="R464" s="231"/>
      <c r="S464" s="231"/>
      <c r="T464" s="232"/>
      <c r="AT464" s="233" t="s">
        <v>310</v>
      </c>
      <c r="AU464" s="233" t="s">
        <v>79</v>
      </c>
      <c r="AV464" s="14" t="s">
        <v>79</v>
      </c>
      <c r="AW464" s="14" t="s">
        <v>32</v>
      </c>
      <c r="AX464" s="14" t="s">
        <v>70</v>
      </c>
      <c r="AY464" s="233" t="s">
        <v>299</v>
      </c>
    </row>
    <row r="465" spans="2:51" s="14" customFormat="1" ht="11.25">
      <c r="B465" s="223"/>
      <c r="C465" s="224"/>
      <c r="D465" s="209" t="s">
        <v>310</v>
      </c>
      <c r="E465" s="225" t="s">
        <v>19</v>
      </c>
      <c r="F465" s="226" t="s">
        <v>748</v>
      </c>
      <c r="G465" s="224"/>
      <c r="H465" s="227">
        <v>56.288</v>
      </c>
      <c r="I465" s="228"/>
      <c r="J465" s="224"/>
      <c r="K465" s="224"/>
      <c r="L465" s="229"/>
      <c r="M465" s="230"/>
      <c r="N465" s="231"/>
      <c r="O465" s="231"/>
      <c r="P465" s="231"/>
      <c r="Q465" s="231"/>
      <c r="R465" s="231"/>
      <c r="S465" s="231"/>
      <c r="T465" s="232"/>
      <c r="AT465" s="233" t="s">
        <v>310</v>
      </c>
      <c r="AU465" s="233" t="s">
        <v>79</v>
      </c>
      <c r="AV465" s="14" t="s">
        <v>79</v>
      </c>
      <c r="AW465" s="14" t="s">
        <v>32</v>
      </c>
      <c r="AX465" s="14" t="s">
        <v>70</v>
      </c>
      <c r="AY465" s="233" t="s">
        <v>299</v>
      </c>
    </row>
    <row r="466" spans="2:51" s="13" customFormat="1" ht="11.25">
      <c r="B466" s="213"/>
      <c r="C466" s="214"/>
      <c r="D466" s="209" t="s">
        <v>310</v>
      </c>
      <c r="E466" s="215" t="s">
        <v>19</v>
      </c>
      <c r="F466" s="216" t="s">
        <v>749</v>
      </c>
      <c r="G466" s="214"/>
      <c r="H466" s="215" t="s">
        <v>19</v>
      </c>
      <c r="I466" s="217"/>
      <c r="J466" s="214"/>
      <c r="K466" s="214"/>
      <c r="L466" s="218"/>
      <c r="M466" s="219"/>
      <c r="N466" s="220"/>
      <c r="O466" s="220"/>
      <c r="P466" s="220"/>
      <c r="Q466" s="220"/>
      <c r="R466" s="220"/>
      <c r="S466" s="220"/>
      <c r="T466" s="221"/>
      <c r="AT466" s="222" t="s">
        <v>310</v>
      </c>
      <c r="AU466" s="222" t="s">
        <v>79</v>
      </c>
      <c r="AV466" s="13" t="s">
        <v>77</v>
      </c>
      <c r="AW466" s="13" t="s">
        <v>32</v>
      </c>
      <c r="AX466" s="13" t="s">
        <v>70</v>
      </c>
      <c r="AY466" s="222" t="s">
        <v>299</v>
      </c>
    </row>
    <row r="467" spans="2:51" s="14" customFormat="1" ht="11.25">
      <c r="B467" s="223"/>
      <c r="C467" s="224"/>
      <c r="D467" s="209" t="s">
        <v>310</v>
      </c>
      <c r="E467" s="225" t="s">
        <v>19</v>
      </c>
      <c r="F467" s="226" t="s">
        <v>750</v>
      </c>
      <c r="G467" s="224"/>
      <c r="H467" s="227">
        <v>3.276</v>
      </c>
      <c r="I467" s="228"/>
      <c r="J467" s="224"/>
      <c r="K467" s="224"/>
      <c r="L467" s="229"/>
      <c r="M467" s="230"/>
      <c r="N467" s="231"/>
      <c r="O467" s="231"/>
      <c r="P467" s="231"/>
      <c r="Q467" s="231"/>
      <c r="R467" s="231"/>
      <c r="S467" s="231"/>
      <c r="T467" s="232"/>
      <c r="AT467" s="233" t="s">
        <v>310</v>
      </c>
      <c r="AU467" s="233" t="s">
        <v>79</v>
      </c>
      <c r="AV467" s="14" t="s">
        <v>79</v>
      </c>
      <c r="AW467" s="14" t="s">
        <v>32</v>
      </c>
      <c r="AX467" s="14" t="s">
        <v>70</v>
      </c>
      <c r="AY467" s="233" t="s">
        <v>299</v>
      </c>
    </row>
    <row r="468" spans="2:51" s="14" customFormat="1" ht="11.25">
      <c r="B468" s="223"/>
      <c r="C468" s="224"/>
      <c r="D468" s="209" t="s">
        <v>310</v>
      </c>
      <c r="E468" s="225" t="s">
        <v>19</v>
      </c>
      <c r="F468" s="226" t="s">
        <v>751</v>
      </c>
      <c r="G468" s="224"/>
      <c r="H468" s="227">
        <v>3.855</v>
      </c>
      <c r="I468" s="228"/>
      <c r="J468" s="224"/>
      <c r="K468" s="224"/>
      <c r="L468" s="229"/>
      <c r="M468" s="230"/>
      <c r="N468" s="231"/>
      <c r="O468" s="231"/>
      <c r="P468" s="231"/>
      <c r="Q468" s="231"/>
      <c r="R468" s="231"/>
      <c r="S468" s="231"/>
      <c r="T468" s="232"/>
      <c r="AT468" s="233" t="s">
        <v>310</v>
      </c>
      <c r="AU468" s="233" t="s">
        <v>79</v>
      </c>
      <c r="AV468" s="14" t="s">
        <v>79</v>
      </c>
      <c r="AW468" s="14" t="s">
        <v>32</v>
      </c>
      <c r="AX468" s="14" t="s">
        <v>70</v>
      </c>
      <c r="AY468" s="233" t="s">
        <v>299</v>
      </c>
    </row>
    <row r="469" spans="2:51" s="14" customFormat="1" ht="11.25">
      <c r="B469" s="223"/>
      <c r="C469" s="224"/>
      <c r="D469" s="209" t="s">
        <v>310</v>
      </c>
      <c r="E469" s="225" t="s">
        <v>19</v>
      </c>
      <c r="F469" s="226" t="s">
        <v>752</v>
      </c>
      <c r="G469" s="224"/>
      <c r="H469" s="227">
        <v>1.95</v>
      </c>
      <c r="I469" s="228"/>
      <c r="J469" s="224"/>
      <c r="K469" s="224"/>
      <c r="L469" s="229"/>
      <c r="M469" s="230"/>
      <c r="N469" s="231"/>
      <c r="O469" s="231"/>
      <c r="P469" s="231"/>
      <c r="Q469" s="231"/>
      <c r="R469" s="231"/>
      <c r="S469" s="231"/>
      <c r="T469" s="232"/>
      <c r="AT469" s="233" t="s">
        <v>310</v>
      </c>
      <c r="AU469" s="233" t="s">
        <v>79</v>
      </c>
      <c r="AV469" s="14" t="s">
        <v>79</v>
      </c>
      <c r="AW469" s="14" t="s">
        <v>32</v>
      </c>
      <c r="AX469" s="14" t="s">
        <v>70</v>
      </c>
      <c r="AY469" s="233" t="s">
        <v>299</v>
      </c>
    </row>
    <row r="470" spans="2:51" s="14" customFormat="1" ht="11.25">
      <c r="B470" s="223"/>
      <c r="C470" s="224"/>
      <c r="D470" s="209" t="s">
        <v>310</v>
      </c>
      <c r="E470" s="225" t="s">
        <v>19</v>
      </c>
      <c r="F470" s="226" t="s">
        <v>753</v>
      </c>
      <c r="G470" s="224"/>
      <c r="H470" s="227">
        <v>1.44</v>
      </c>
      <c r="I470" s="228"/>
      <c r="J470" s="224"/>
      <c r="K470" s="224"/>
      <c r="L470" s="229"/>
      <c r="M470" s="230"/>
      <c r="N470" s="231"/>
      <c r="O470" s="231"/>
      <c r="P470" s="231"/>
      <c r="Q470" s="231"/>
      <c r="R470" s="231"/>
      <c r="S470" s="231"/>
      <c r="T470" s="232"/>
      <c r="AT470" s="233" t="s">
        <v>310</v>
      </c>
      <c r="AU470" s="233" t="s">
        <v>79</v>
      </c>
      <c r="AV470" s="14" t="s">
        <v>79</v>
      </c>
      <c r="AW470" s="14" t="s">
        <v>32</v>
      </c>
      <c r="AX470" s="14" t="s">
        <v>70</v>
      </c>
      <c r="AY470" s="233" t="s">
        <v>299</v>
      </c>
    </row>
    <row r="471" spans="2:51" s="14" customFormat="1" ht="11.25">
      <c r="B471" s="223"/>
      <c r="C471" s="224"/>
      <c r="D471" s="209" t="s">
        <v>310</v>
      </c>
      <c r="E471" s="225" t="s">
        <v>19</v>
      </c>
      <c r="F471" s="226" t="s">
        <v>754</v>
      </c>
      <c r="G471" s="224"/>
      <c r="H471" s="227">
        <v>1.44</v>
      </c>
      <c r="I471" s="228"/>
      <c r="J471" s="224"/>
      <c r="K471" s="224"/>
      <c r="L471" s="229"/>
      <c r="M471" s="230"/>
      <c r="N471" s="231"/>
      <c r="O471" s="231"/>
      <c r="P471" s="231"/>
      <c r="Q471" s="231"/>
      <c r="R471" s="231"/>
      <c r="S471" s="231"/>
      <c r="T471" s="232"/>
      <c r="AT471" s="233" t="s">
        <v>310</v>
      </c>
      <c r="AU471" s="233" t="s">
        <v>79</v>
      </c>
      <c r="AV471" s="14" t="s">
        <v>79</v>
      </c>
      <c r="AW471" s="14" t="s">
        <v>32</v>
      </c>
      <c r="AX471" s="14" t="s">
        <v>70</v>
      </c>
      <c r="AY471" s="233" t="s">
        <v>299</v>
      </c>
    </row>
    <row r="472" spans="2:51" s="14" customFormat="1" ht="11.25">
      <c r="B472" s="223"/>
      <c r="C472" s="224"/>
      <c r="D472" s="209" t="s">
        <v>310</v>
      </c>
      <c r="E472" s="225" t="s">
        <v>19</v>
      </c>
      <c r="F472" s="226" t="s">
        <v>755</v>
      </c>
      <c r="G472" s="224"/>
      <c r="H472" s="227">
        <v>0.786</v>
      </c>
      <c r="I472" s="228"/>
      <c r="J472" s="224"/>
      <c r="K472" s="224"/>
      <c r="L472" s="229"/>
      <c r="M472" s="230"/>
      <c r="N472" s="231"/>
      <c r="O472" s="231"/>
      <c r="P472" s="231"/>
      <c r="Q472" s="231"/>
      <c r="R472" s="231"/>
      <c r="S472" s="231"/>
      <c r="T472" s="232"/>
      <c r="AT472" s="233" t="s">
        <v>310</v>
      </c>
      <c r="AU472" s="233" t="s">
        <v>79</v>
      </c>
      <c r="AV472" s="14" t="s">
        <v>79</v>
      </c>
      <c r="AW472" s="14" t="s">
        <v>32</v>
      </c>
      <c r="AX472" s="14" t="s">
        <v>70</v>
      </c>
      <c r="AY472" s="233" t="s">
        <v>299</v>
      </c>
    </row>
    <row r="473" spans="2:51" s="13" customFormat="1" ht="11.25">
      <c r="B473" s="213"/>
      <c r="C473" s="214"/>
      <c r="D473" s="209" t="s">
        <v>310</v>
      </c>
      <c r="E473" s="215" t="s">
        <v>19</v>
      </c>
      <c r="F473" s="216" t="s">
        <v>756</v>
      </c>
      <c r="G473" s="214"/>
      <c r="H473" s="215" t="s">
        <v>19</v>
      </c>
      <c r="I473" s="217"/>
      <c r="J473" s="214"/>
      <c r="K473" s="214"/>
      <c r="L473" s="218"/>
      <c r="M473" s="219"/>
      <c r="N473" s="220"/>
      <c r="O473" s="220"/>
      <c r="P473" s="220"/>
      <c r="Q473" s="220"/>
      <c r="R473" s="220"/>
      <c r="S473" s="220"/>
      <c r="T473" s="221"/>
      <c r="AT473" s="222" t="s">
        <v>310</v>
      </c>
      <c r="AU473" s="222" t="s">
        <v>79</v>
      </c>
      <c r="AV473" s="13" t="s">
        <v>77</v>
      </c>
      <c r="AW473" s="13" t="s">
        <v>32</v>
      </c>
      <c r="AX473" s="13" t="s">
        <v>70</v>
      </c>
      <c r="AY473" s="222" t="s">
        <v>299</v>
      </c>
    </row>
    <row r="474" spans="2:51" s="14" customFormat="1" ht="11.25">
      <c r="B474" s="223"/>
      <c r="C474" s="224"/>
      <c r="D474" s="209" t="s">
        <v>310</v>
      </c>
      <c r="E474" s="225" t="s">
        <v>19</v>
      </c>
      <c r="F474" s="226" t="s">
        <v>757</v>
      </c>
      <c r="G474" s="224"/>
      <c r="H474" s="227">
        <v>2.88</v>
      </c>
      <c r="I474" s="228"/>
      <c r="J474" s="224"/>
      <c r="K474" s="224"/>
      <c r="L474" s="229"/>
      <c r="M474" s="230"/>
      <c r="N474" s="231"/>
      <c r="O474" s="231"/>
      <c r="P474" s="231"/>
      <c r="Q474" s="231"/>
      <c r="R474" s="231"/>
      <c r="S474" s="231"/>
      <c r="T474" s="232"/>
      <c r="AT474" s="233" t="s">
        <v>310</v>
      </c>
      <c r="AU474" s="233" t="s">
        <v>79</v>
      </c>
      <c r="AV474" s="14" t="s">
        <v>79</v>
      </c>
      <c r="AW474" s="14" t="s">
        <v>32</v>
      </c>
      <c r="AX474" s="14" t="s">
        <v>70</v>
      </c>
      <c r="AY474" s="233" t="s">
        <v>299</v>
      </c>
    </row>
    <row r="475" spans="2:51" s="14" customFormat="1" ht="11.25">
      <c r="B475" s="223"/>
      <c r="C475" s="224"/>
      <c r="D475" s="209" t="s">
        <v>310</v>
      </c>
      <c r="E475" s="225" t="s">
        <v>19</v>
      </c>
      <c r="F475" s="226" t="s">
        <v>758</v>
      </c>
      <c r="G475" s="224"/>
      <c r="H475" s="227">
        <v>2.88</v>
      </c>
      <c r="I475" s="228"/>
      <c r="J475" s="224"/>
      <c r="K475" s="224"/>
      <c r="L475" s="229"/>
      <c r="M475" s="230"/>
      <c r="N475" s="231"/>
      <c r="O475" s="231"/>
      <c r="P475" s="231"/>
      <c r="Q475" s="231"/>
      <c r="R475" s="231"/>
      <c r="S475" s="231"/>
      <c r="T475" s="232"/>
      <c r="AT475" s="233" t="s">
        <v>310</v>
      </c>
      <c r="AU475" s="233" t="s">
        <v>79</v>
      </c>
      <c r="AV475" s="14" t="s">
        <v>79</v>
      </c>
      <c r="AW475" s="14" t="s">
        <v>32</v>
      </c>
      <c r="AX475" s="14" t="s">
        <v>70</v>
      </c>
      <c r="AY475" s="233" t="s">
        <v>299</v>
      </c>
    </row>
    <row r="476" spans="2:51" s="14" customFormat="1" ht="11.25">
      <c r="B476" s="223"/>
      <c r="C476" s="224"/>
      <c r="D476" s="209" t="s">
        <v>310</v>
      </c>
      <c r="E476" s="225" t="s">
        <v>19</v>
      </c>
      <c r="F476" s="226" t="s">
        <v>759</v>
      </c>
      <c r="G476" s="224"/>
      <c r="H476" s="227">
        <v>1.95</v>
      </c>
      <c r="I476" s="228"/>
      <c r="J476" s="224"/>
      <c r="K476" s="224"/>
      <c r="L476" s="229"/>
      <c r="M476" s="230"/>
      <c r="N476" s="231"/>
      <c r="O476" s="231"/>
      <c r="P476" s="231"/>
      <c r="Q476" s="231"/>
      <c r="R476" s="231"/>
      <c r="S476" s="231"/>
      <c r="T476" s="232"/>
      <c r="AT476" s="233" t="s">
        <v>310</v>
      </c>
      <c r="AU476" s="233" t="s">
        <v>79</v>
      </c>
      <c r="AV476" s="14" t="s">
        <v>79</v>
      </c>
      <c r="AW476" s="14" t="s">
        <v>32</v>
      </c>
      <c r="AX476" s="14" t="s">
        <v>70</v>
      </c>
      <c r="AY476" s="233" t="s">
        <v>299</v>
      </c>
    </row>
    <row r="477" spans="2:51" s="14" customFormat="1" ht="11.25">
      <c r="B477" s="223"/>
      <c r="C477" s="224"/>
      <c r="D477" s="209" t="s">
        <v>310</v>
      </c>
      <c r="E477" s="225" t="s">
        <v>19</v>
      </c>
      <c r="F477" s="226" t="s">
        <v>760</v>
      </c>
      <c r="G477" s="224"/>
      <c r="H477" s="227">
        <v>1.44</v>
      </c>
      <c r="I477" s="228"/>
      <c r="J477" s="224"/>
      <c r="K477" s="224"/>
      <c r="L477" s="229"/>
      <c r="M477" s="230"/>
      <c r="N477" s="231"/>
      <c r="O477" s="231"/>
      <c r="P477" s="231"/>
      <c r="Q477" s="231"/>
      <c r="R477" s="231"/>
      <c r="S477" s="231"/>
      <c r="T477" s="232"/>
      <c r="AT477" s="233" t="s">
        <v>310</v>
      </c>
      <c r="AU477" s="233" t="s">
        <v>79</v>
      </c>
      <c r="AV477" s="14" t="s">
        <v>79</v>
      </c>
      <c r="AW477" s="14" t="s">
        <v>32</v>
      </c>
      <c r="AX477" s="14" t="s">
        <v>70</v>
      </c>
      <c r="AY477" s="233" t="s">
        <v>299</v>
      </c>
    </row>
    <row r="478" spans="2:51" s="14" customFormat="1" ht="11.25">
      <c r="B478" s="223"/>
      <c r="C478" s="224"/>
      <c r="D478" s="209" t="s">
        <v>310</v>
      </c>
      <c r="E478" s="225" t="s">
        <v>19</v>
      </c>
      <c r="F478" s="226" t="s">
        <v>761</v>
      </c>
      <c r="G478" s="224"/>
      <c r="H478" s="227">
        <v>1.44</v>
      </c>
      <c r="I478" s="228"/>
      <c r="J478" s="224"/>
      <c r="K478" s="224"/>
      <c r="L478" s="229"/>
      <c r="M478" s="230"/>
      <c r="N478" s="231"/>
      <c r="O478" s="231"/>
      <c r="P478" s="231"/>
      <c r="Q478" s="231"/>
      <c r="R478" s="231"/>
      <c r="S478" s="231"/>
      <c r="T478" s="232"/>
      <c r="AT478" s="233" t="s">
        <v>310</v>
      </c>
      <c r="AU478" s="233" t="s">
        <v>79</v>
      </c>
      <c r="AV478" s="14" t="s">
        <v>79</v>
      </c>
      <c r="AW478" s="14" t="s">
        <v>32</v>
      </c>
      <c r="AX478" s="14" t="s">
        <v>70</v>
      </c>
      <c r="AY478" s="233" t="s">
        <v>299</v>
      </c>
    </row>
    <row r="479" spans="2:51" s="14" customFormat="1" ht="11.25">
      <c r="B479" s="223"/>
      <c r="C479" s="224"/>
      <c r="D479" s="209" t="s">
        <v>310</v>
      </c>
      <c r="E479" s="225" t="s">
        <v>19</v>
      </c>
      <c r="F479" s="226" t="s">
        <v>762</v>
      </c>
      <c r="G479" s="224"/>
      <c r="H479" s="227">
        <v>0.786</v>
      </c>
      <c r="I479" s="228"/>
      <c r="J479" s="224"/>
      <c r="K479" s="224"/>
      <c r="L479" s="229"/>
      <c r="M479" s="230"/>
      <c r="N479" s="231"/>
      <c r="O479" s="231"/>
      <c r="P479" s="231"/>
      <c r="Q479" s="231"/>
      <c r="R479" s="231"/>
      <c r="S479" s="231"/>
      <c r="T479" s="232"/>
      <c r="AT479" s="233" t="s">
        <v>310</v>
      </c>
      <c r="AU479" s="233" t="s">
        <v>79</v>
      </c>
      <c r="AV479" s="14" t="s">
        <v>79</v>
      </c>
      <c r="AW479" s="14" t="s">
        <v>32</v>
      </c>
      <c r="AX479" s="14" t="s">
        <v>70</v>
      </c>
      <c r="AY479" s="233" t="s">
        <v>299</v>
      </c>
    </row>
    <row r="480" spans="2:51" s="15" customFormat="1" ht="11.25">
      <c r="B480" s="234"/>
      <c r="C480" s="235"/>
      <c r="D480" s="209" t="s">
        <v>310</v>
      </c>
      <c r="E480" s="236" t="s">
        <v>201</v>
      </c>
      <c r="F480" s="237" t="s">
        <v>313</v>
      </c>
      <c r="G480" s="235"/>
      <c r="H480" s="238">
        <v>686.054</v>
      </c>
      <c r="I480" s="239"/>
      <c r="J480" s="235"/>
      <c r="K480" s="235"/>
      <c r="L480" s="240"/>
      <c r="M480" s="241"/>
      <c r="N480" s="242"/>
      <c r="O480" s="242"/>
      <c r="P480" s="242"/>
      <c r="Q480" s="242"/>
      <c r="R480" s="242"/>
      <c r="S480" s="242"/>
      <c r="T480" s="243"/>
      <c r="AT480" s="244" t="s">
        <v>310</v>
      </c>
      <c r="AU480" s="244" t="s">
        <v>79</v>
      </c>
      <c r="AV480" s="15" t="s">
        <v>306</v>
      </c>
      <c r="AW480" s="15" t="s">
        <v>32</v>
      </c>
      <c r="AX480" s="15" t="s">
        <v>77</v>
      </c>
      <c r="AY480" s="244" t="s">
        <v>299</v>
      </c>
    </row>
    <row r="481" spans="1:65" s="2" customFormat="1" ht="16.5" customHeight="1">
      <c r="A481" s="36"/>
      <c r="B481" s="37"/>
      <c r="C481" s="196" t="s">
        <v>763</v>
      </c>
      <c r="D481" s="196" t="s">
        <v>301</v>
      </c>
      <c r="E481" s="197" t="s">
        <v>764</v>
      </c>
      <c r="F481" s="198" t="s">
        <v>765</v>
      </c>
      <c r="G481" s="199" t="s">
        <v>304</v>
      </c>
      <c r="H481" s="200">
        <v>1522.194</v>
      </c>
      <c r="I481" s="201"/>
      <c r="J481" s="202">
        <f>ROUND(I481*H481,2)</f>
        <v>0</v>
      </c>
      <c r="K481" s="198" t="s">
        <v>305</v>
      </c>
      <c r="L481" s="41"/>
      <c r="M481" s="203" t="s">
        <v>19</v>
      </c>
      <c r="N481" s="204" t="s">
        <v>41</v>
      </c>
      <c r="O481" s="66"/>
      <c r="P481" s="205">
        <f>O481*H481</f>
        <v>0</v>
      </c>
      <c r="Q481" s="205">
        <v>0.0079</v>
      </c>
      <c r="R481" s="205">
        <f>Q481*H481</f>
        <v>12.0253326</v>
      </c>
      <c r="S481" s="205">
        <v>0</v>
      </c>
      <c r="T481" s="206">
        <f>S481*H481</f>
        <v>0</v>
      </c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R481" s="207" t="s">
        <v>306</v>
      </c>
      <c r="AT481" s="207" t="s">
        <v>301</v>
      </c>
      <c r="AU481" s="207" t="s">
        <v>79</v>
      </c>
      <c r="AY481" s="19" t="s">
        <v>299</v>
      </c>
      <c r="BE481" s="208">
        <f>IF(N481="základní",J481,0)</f>
        <v>0</v>
      </c>
      <c r="BF481" s="208">
        <f>IF(N481="snížená",J481,0)</f>
        <v>0</v>
      </c>
      <c r="BG481" s="208">
        <f>IF(N481="zákl. přenesená",J481,0)</f>
        <v>0</v>
      </c>
      <c r="BH481" s="208">
        <f>IF(N481="sníž. přenesená",J481,0)</f>
        <v>0</v>
      </c>
      <c r="BI481" s="208">
        <f>IF(N481="nulová",J481,0)</f>
        <v>0</v>
      </c>
      <c r="BJ481" s="19" t="s">
        <v>77</v>
      </c>
      <c r="BK481" s="208">
        <f>ROUND(I481*H481,2)</f>
        <v>0</v>
      </c>
      <c r="BL481" s="19" t="s">
        <v>306</v>
      </c>
      <c r="BM481" s="207" t="s">
        <v>766</v>
      </c>
    </row>
    <row r="482" spans="1:47" s="2" customFormat="1" ht="19.5">
      <c r="A482" s="36"/>
      <c r="B482" s="37"/>
      <c r="C482" s="38"/>
      <c r="D482" s="209" t="s">
        <v>308</v>
      </c>
      <c r="E482" s="38"/>
      <c r="F482" s="210" t="s">
        <v>767</v>
      </c>
      <c r="G482" s="38"/>
      <c r="H482" s="38"/>
      <c r="I482" s="119"/>
      <c r="J482" s="38"/>
      <c r="K482" s="38"/>
      <c r="L482" s="41"/>
      <c r="M482" s="211"/>
      <c r="N482" s="212"/>
      <c r="O482" s="66"/>
      <c r="P482" s="66"/>
      <c r="Q482" s="66"/>
      <c r="R482" s="66"/>
      <c r="S482" s="66"/>
      <c r="T482" s="67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T482" s="19" t="s">
        <v>308</v>
      </c>
      <c r="AU482" s="19" t="s">
        <v>79</v>
      </c>
    </row>
    <row r="483" spans="2:51" s="14" customFormat="1" ht="11.25">
      <c r="B483" s="223"/>
      <c r="C483" s="224"/>
      <c r="D483" s="209" t="s">
        <v>310</v>
      </c>
      <c r="E483" s="225" t="s">
        <v>19</v>
      </c>
      <c r="F483" s="226" t="s">
        <v>714</v>
      </c>
      <c r="G483" s="224"/>
      <c r="H483" s="227">
        <v>761.097</v>
      </c>
      <c r="I483" s="228"/>
      <c r="J483" s="224"/>
      <c r="K483" s="224"/>
      <c r="L483" s="229"/>
      <c r="M483" s="230"/>
      <c r="N483" s="231"/>
      <c r="O483" s="231"/>
      <c r="P483" s="231"/>
      <c r="Q483" s="231"/>
      <c r="R483" s="231"/>
      <c r="S483" s="231"/>
      <c r="T483" s="232"/>
      <c r="AT483" s="233" t="s">
        <v>310</v>
      </c>
      <c r="AU483" s="233" t="s">
        <v>79</v>
      </c>
      <c r="AV483" s="14" t="s">
        <v>79</v>
      </c>
      <c r="AW483" s="14" t="s">
        <v>32</v>
      </c>
      <c r="AX483" s="14" t="s">
        <v>70</v>
      </c>
      <c r="AY483" s="233" t="s">
        <v>299</v>
      </c>
    </row>
    <row r="484" spans="2:51" s="14" customFormat="1" ht="11.25">
      <c r="B484" s="223"/>
      <c r="C484" s="224"/>
      <c r="D484" s="209" t="s">
        <v>310</v>
      </c>
      <c r="E484" s="225" t="s">
        <v>19</v>
      </c>
      <c r="F484" s="226" t="s">
        <v>768</v>
      </c>
      <c r="G484" s="224"/>
      <c r="H484" s="227">
        <v>1522.194</v>
      </c>
      <c r="I484" s="228"/>
      <c r="J484" s="224"/>
      <c r="K484" s="224"/>
      <c r="L484" s="229"/>
      <c r="M484" s="230"/>
      <c r="N484" s="231"/>
      <c r="O484" s="231"/>
      <c r="P484" s="231"/>
      <c r="Q484" s="231"/>
      <c r="R484" s="231"/>
      <c r="S484" s="231"/>
      <c r="T484" s="232"/>
      <c r="AT484" s="233" t="s">
        <v>310</v>
      </c>
      <c r="AU484" s="233" t="s">
        <v>79</v>
      </c>
      <c r="AV484" s="14" t="s">
        <v>79</v>
      </c>
      <c r="AW484" s="14" t="s">
        <v>32</v>
      </c>
      <c r="AX484" s="14" t="s">
        <v>77</v>
      </c>
      <c r="AY484" s="233" t="s">
        <v>299</v>
      </c>
    </row>
    <row r="485" spans="1:65" s="2" customFormat="1" ht="16.5" customHeight="1">
      <c r="A485" s="36"/>
      <c r="B485" s="37"/>
      <c r="C485" s="196" t="s">
        <v>769</v>
      </c>
      <c r="D485" s="196" t="s">
        <v>301</v>
      </c>
      <c r="E485" s="197" t="s">
        <v>770</v>
      </c>
      <c r="F485" s="198" t="s">
        <v>771</v>
      </c>
      <c r="G485" s="199" t="s">
        <v>304</v>
      </c>
      <c r="H485" s="200">
        <v>476.22</v>
      </c>
      <c r="I485" s="201"/>
      <c r="J485" s="202">
        <f>ROUND(I485*H485,2)</f>
        <v>0</v>
      </c>
      <c r="K485" s="198" t="s">
        <v>305</v>
      </c>
      <c r="L485" s="41"/>
      <c r="M485" s="203" t="s">
        <v>19</v>
      </c>
      <c r="N485" s="204" t="s">
        <v>41</v>
      </c>
      <c r="O485" s="66"/>
      <c r="P485" s="205">
        <f>O485*H485</f>
        <v>0</v>
      </c>
      <c r="Q485" s="205">
        <v>0.00418</v>
      </c>
      <c r="R485" s="205">
        <f>Q485*H485</f>
        <v>1.9905996</v>
      </c>
      <c r="S485" s="205">
        <v>0</v>
      </c>
      <c r="T485" s="206">
        <f>S485*H485</f>
        <v>0</v>
      </c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R485" s="207" t="s">
        <v>306</v>
      </c>
      <c r="AT485" s="207" t="s">
        <v>301</v>
      </c>
      <c r="AU485" s="207" t="s">
        <v>79</v>
      </c>
      <c r="AY485" s="19" t="s">
        <v>299</v>
      </c>
      <c r="BE485" s="208">
        <f>IF(N485="základní",J485,0)</f>
        <v>0</v>
      </c>
      <c r="BF485" s="208">
        <f>IF(N485="snížená",J485,0)</f>
        <v>0</v>
      </c>
      <c r="BG485" s="208">
        <f>IF(N485="zákl. přenesená",J485,0)</f>
        <v>0</v>
      </c>
      <c r="BH485" s="208">
        <f>IF(N485="sníž. přenesená",J485,0)</f>
        <v>0</v>
      </c>
      <c r="BI485" s="208">
        <f>IF(N485="nulová",J485,0)</f>
        <v>0</v>
      </c>
      <c r="BJ485" s="19" t="s">
        <v>77</v>
      </c>
      <c r="BK485" s="208">
        <f>ROUND(I485*H485,2)</f>
        <v>0</v>
      </c>
      <c r="BL485" s="19" t="s">
        <v>306</v>
      </c>
      <c r="BM485" s="207" t="s">
        <v>772</v>
      </c>
    </row>
    <row r="486" spans="1:47" s="2" customFormat="1" ht="11.25">
      <c r="A486" s="36"/>
      <c r="B486" s="37"/>
      <c r="C486" s="38"/>
      <c r="D486" s="209" t="s">
        <v>308</v>
      </c>
      <c r="E486" s="38"/>
      <c r="F486" s="210" t="s">
        <v>773</v>
      </c>
      <c r="G486" s="38"/>
      <c r="H486" s="38"/>
      <c r="I486" s="119"/>
      <c r="J486" s="38"/>
      <c r="K486" s="38"/>
      <c r="L486" s="41"/>
      <c r="M486" s="211"/>
      <c r="N486" s="212"/>
      <c r="O486" s="66"/>
      <c r="P486" s="66"/>
      <c r="Q486" s="66"/>
      <c r="R486" s="66"/>
      <c r="S486" s="66"/>
      <c r="T486" s="67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T486" s="19" t="s">
        <v>308</v>
      </c>
      <c r="AU486" s="19" t="s">
        <v>79</v>
      </c>
    </row>
    <row r="487" spans="2:51" s="14" customFormat="1" ht="11.25">
      <c r="B487" s="223"/>
      <c r="C487" s="224"/>
      <c r="D487" s="209" t="s">
        <v>310</v>
      </c>
      <c r="E487" s="225" t="s">
        <v>19</v>
      </c>
      <c r="F487" s="226" t="s">
        <v>774</v>
      </c>
      <c r="G487" s="224"/>
      <c r="H487" s="227">
        <v>476.22</v>
      </c>
      <c r="I487" s="228"/>
      <c r="J487" s="224"/>
      <c r="K487" s="224"/>
      <c r="L487" s="229"/>
      <c r="M487" s="230"/>
      <c r="N487" s="231"/>
      <c r="O487" s="231"/>
      <c r="P487" s="231"/>
      <c r="Q487" s="231"/>
      <c r="R487" s="231"/>
      <c r="S487" s="231"/>
      <c r="T487" s="232"/>
      <c r="AT487" s="233" t="s">
        <v>310</v>
      </c>
      <c r="AU487" s="233" t="s">
        <v>79</v>
      </c>
      <c r="AV487" s="14" t="s">
        <v>79</v>
      </c>
      <c r="AW487" s="14" t="s">
        <v>32</v>
      </c>
      <c r="AX487" s="14" t="s">
        <v>77</v>
      </c>
      <c r="AY487" s="233" t="s">
        <v>299</v>
      </c>
    </row>
    <row r="488" spans="1:65" s="2" customFormat="1" ht="16.5" customHeight="1">
      <c r="A488" s="36"/>
      <c r="B488" s="37"/>
      <c r="C488" s="196" t="s">
        <v>775</v>
      </c>
      <c r="D488" s="196" t="s">
        <v>301</v>
      </c>
      <c r="E488" s="197" t="s">
        <v>776</v>
      </c>
      <c r="F488" s="198" t="s">
        <v>777</v>
      </c>
      <c r="G488" s="199" t="s">
        <v>304</v>
      </c>
      <c r="H488" s="200">
        <v>50</v>
      </c>
      <c r="I488" s="201"/>
      <c r="J488" s="202">
        <f>ROUND(I488*H488,2)</f>
        <v>0</v>
      </c>
      <c r="K488" s="198" t="s">
        <v>305</v>
      </c>
      <c r="L488" s="41"/>
      <c r="M488" s="203" t="s">
        <v>19</v>
      </c>
      <c r="N488" s="204" t="s">
        <v>41</v>
      </c>
      <c r="O488" s="66"/>
      <c r="P488" s="205">
        <f>O488*H488</f>
        <v>0</v>
      </c>
      <c r="Q488" s="205">
        <v>0.02048</v>
      </c>
      <c r="R488" s="205">
        <f>Q488*H488</f>
        <v>1.024</v>
      </c>
      <c r="S488" s="205">
        <v>0</v>
      </c>
      <c r="T488" s="206">
        <f>S488*H488</f>
        <v>0</v>
      </c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R488" s="207" t="s">
        <v>306</v>
      </c>
      <c r="AT488" s="207" t="s">
        <v>301</v>
      </c>
      <c r="AU488" s="207" t="s">
        <v>79</v>
      </c>
      <c r="AY488" s="19" t="s">
        <v>299</v>
      </c>
      <c r="BE488" s="208">
        <f>IF(N488="základní",J488,0)</f>
        <v>0</v>
      </c>
      <c r="BF488" s="208">
        <f>IF(N488="snížená",J488,0)</f>
        <v>0</v>
      </c>
      <c r="BG488" s="208">
        <f>IF(N488="zákl. přenesená",J488,0)</f>
        <v>0</v>
      </c>
      <c r="BH488" s="208">
        <f>IF(N488="sníž. přenesená",J488,0)</f>
        <v>0</v>
      </c>
      <c r="BI488" s="208">
        <f>IF(N488="nulová",J488,0)</f>
        <v>0</v>
      </c>
      <c r="BJ488" s="19" t="s">
        <v>77</v>
      </c>
      <c r="BK488" s="208">
        <f>ROUND(I488*H488,2)</f>
        <v>0</v>
      </c>
      <c r="BL488" s="19" t="s">
        <v>306</v>
      </c>
      <c r="BM488" s="207" t="s">
        <v>778</v>
      </c>
    </row>
    <row r="489" spans="1:47" s="2" customFormat="1" ht="11.25">
      <c r="A489" s="36"/>
      <c r="B489" s="37"/>
      <c r="C489" s="38"/>
      <c r="D489" s="209" t="s">
        <v>308</v>
      </c>
      <c r="E489" s="38"/>
      <c r="F489" s="210" t="s">
        <v>779</v>
      </c>
      <c r="G489" s="38"/>
      <c r="H489" s="38"/>
      <c r="I489" s="119"/>
      <c r="J489" s="38"/>
      <c r="K489" s="38"/>
      <c r="L489" s="41"/>
      <c r="M489" s="211"/>
      <c r="N489" s="212"/>
      <c r="O489" s="66"/>
      <c r="P489" s="66"/>
      <c r="Q489" s="66"/>
      <c r="R489" s="66"/>
      <c r="S489" s="66"/>
      <c r="T489" s="67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T489" s="19" t="s">
        <v>308</v>
      </c>
      <c r="AU489" s="19" t="s">
        <v>79</v>
      </c>
    </row>
    <row r="490" spans="2:51" s="13" customFormat="1" ht="11.25">
      <c r="B490" s="213"/>
      <c r="C490" s="214"/>
      <c r="D490" s="209" t="s">
        <v>310</v>
      </c>
      <c r="E490" s="215" t="s">
        <v>19</v>
      </c>
      <c r="F490" s="216" t="s">
        <v>780</v>
      </c>
      <c r="G490" s="214"/>
      <c r="H490" s="215" t="s">
        <v>19</v>
      </c>
      <c r="I490" s="217"/>
      <c r="J490" s="214"/>
      <c r="K490" s="214"/>
      <c r="L490" s="218"/>
      <c r="M490" s="219"/>
      <c r="N490" s="220"/>
      <c r="O490" s="220"/>
      <c r="P490" s="220"/>
      <c r="Q490" s="220"/>
      <c r="R490" s="220"/>
      <c r="S490" s="220"/>
      <c r="T490" s="221"/>
      <c r="AT490" s="222" t="s">
        <v>310</v>
      </c>
      <c r="AU490" s="222" t="s">
        <v>79</v>
      </c>
      <c r="AV490" s="13" t="s">
        <v>77</v>
      </c>
      <c r="AW490" s="13" t="s">
        <v>32</v>
      </c>
      <c r="AX490" s="13" t="s">
        <v>70</v>
      </c>
      <c r="AY490" s="222" t="s">
        <v>299</v>
      </c>
    </row>
    <row r="491" spans="2:51" s="14" customFormat="1" ht="11.25">
      <c r="B491" s="223"/>
      <c r="C491" s="224"/>
      <c r="D491" s="209" t="s">
        <v>310</v>
      </c>
      <c r="E491" s="225" t="s">
        <v>19</v>
      </c>
      <c r="F491" s="226" t="s">
        <v>781</v>
      </c>
      <c r="G491" s="224"/>
      <c r="H491" s="227">
        <v>50</v>
      </c>
      <c r="I491" s="228"/>
      <c r="J491" s="224"/>
      <c r="K491" s="224"/>
      <c r="L491" s="229"/>
      <c r="M491" s="230"/>
      <c r="N491" s="231"/>
      <c r="O491" s="231"/>
      <c r="P491" s="231"/>
      <c r="Q491" s="231"/>
      <c r="R491" s="231"/>
      <c r="S491" s="231"/>
      <c r="T491" s="232"/>
      <c r="AT491" s="233" t="s">
        <v>310</v>
      </c>
      <c r="AU491" s="233" t="s">
        <v>79</v>
      </c>
      <c r="AV491" s="14" t="s">
        <v>79</v>
      </c>
      <c r="AW491" s="14" t="s">
        <v>32</v>
      </c>
      <c r="AX491" s="14" t="s">
        <v>77</v>
      </c>
      <c r="AY491" s="233" t="s">
        <v>299</v>
      </c>
    </row>
    <row r="492" spans="1:65" s="2" customFormat="1" ht="16.5" customHeight="1">
      <c r="A492" s="36"/>
      <c r="B492" s="37"/>
      <c r="C492" s="196" t="s">
        <v>782</v>
      </c>
      <c r="D492" s="196" t="s">
        <v>301</v>
      </c>
      <c r="E492" s="197" t="s">
        <v>783</v>
      </c>
      <c r="F492" s="198" t="s">
        <v>784</v>
      </c>
      <c r="G492" s="199" t="s">
        <v>304</v>
      </c>
      <c r="H492" s="200">
        <v>200</v>
      </c>
      <c r="I492" s="201"/>
      <c r="J492" s="202">
        <f>ROUND(I492*H492,2)</f>
        <v>0</v>
      </c>
      <c r="K492" s="198" t="s">
        <v>305</v>
      </c>
      <c r="L492" s="41"/>
      <c r="M492" s="203" t="s">
        <v>19</v>
      </c>
      <c r="N492" s="204" t="s">
        <v>41</v>
      </c>
      <c r="O492" s="66"/>
      <c r="P492" s="205">
        <f>O492*H492</f>
        <v>0</v>
      </c>
      <c r="Q492" s="205">
        <v>0.0079</v>
      </c>
      <c r="R492" s="205">
        <f>Q492*H492</f>
        <v>1.58</v>
      </c>
      <c r="S492" s="205">
        <v>0</v>
      </c>
      <c r="T492" s="206">
        <f>S492*H492</f>
        <v>0</v>
      </c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R492" s="207" t="s">
        <v>306</v>
      </c>
      <c r="AT492" s="207" t="s">
        <v>301</v>
      </c>
      <c r="AU492" s="207" t="s">
        <v>79</v>
      </c>
      <c r="AY492" s="19" t="s">
        <v>299</v>
      </c>
      <c r="BE492" s="208">
        <f>IF(N492="základní",J492,0)</f>
        <v>0</v>
      </c>
      <c r="BF492" s="208">
        <f>IF(N492="snížená",J492,0)</f>
        <v>0</v>
      </c>
      <c r="BG492" s="208">
        <f>IF(N492="zákl. přenesená",J492,0)</f>
        <v>0</v>
      </c>
      <c r="BH492" s="208">
        <f>IF(N492="sníž. přenesená",J492,0)</f>
        <v>0</v>
      </c>
      <c r="BI492" s="208">
        <f>IF(N492="nulová",J492,0)</f>
        <v>0</v>
      </c>
      <c r="BJ492" s="19" t="s">
        <v>77</v>
      </c>
      <c r="BK492" s="208">
        <f>ROUND(I492*H492,2)</f>
        <v>0</v>
      </c>
      <c r="BL492" s="19" t="s">
        <v>306</v>
      </c>
      <c r="BM492" s="207" t="s">
        <v>785</v>
      </c>
    </row>
    <row r="493" spans="1:47" s="2" customFormat="1" ht="19.5">
      <c r="A493" s="36"/>
      <c r="B493" s="37"/>
      <c r="C493" s="38"/>
      <c r="D493" s="209" t="s">
        <v>308</v>
      </c>
      <c r="E493" s="38"/>
      <c r="F493" s="210" t="s">
        <v>786</v>
      </c>
      <c r="G493" s="38"/>
      <c r="H493" s="38"/>
      <c r="I493" s="119"/>
      <c r="J493" s="38"/>
      <c r="K493" s="38"/>
      <c r="L493" s="41"/>
      <c r="M493" s="211"/>
      <c r="N493" s="212"/>
      <c r="O493" s="66"/>
      <c r="P493" s="66"/>
      <c r="Q493" s="66"/>
      <c r="R493" s="66"/>
      <c r="S493" s="66"/>
      <c r="T493" s="67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T493" s="19" t="s">
        <v>308</v>
      </c>
      <c r="AU493" s="19" t="s">
        <v>79</v>
      </c>
    </row>
    <row r="494" spans="2:51" s="14" customFormat="1" ht="11.25">
      <c r="B494" s="223"/>
      <c r="C494" s="224"/>
      <c r="D494" s="209" t="s">
        <v>310</v>
      </c>
      <c r="E494" s="225" t="s">
        <v>19</v>
      </c>
      <c r="F494" s="226" t="s">
        <v>655</v>
      </c>
      <c r="G494" s="224"/>
      <c r="H494" s="227">
        <v>50</v>
      </c>
      <c r="I494" s="228"/>
      <c r="J494" s="224"/>
      <c r="K494" s="224"/>
      <c r="L494" s="229"/>
      <c r="M494" s="230"/>
      <c r="N494" s="231"/>
      <c r="O494" s="231"/>
      <c r="P494" s="231"/>
      <c r="Q494" s="231"/>
      <c r="R494" s="231"/>
      <c r="S494" s="231"/>
      <c r="T494" s="232"/>
      <c r="AT494" s="233" t="s">
        <v>310</v>
      </c>
      <c r="AU494" s="233" t="s">
        <v>79</v>
      </c>
      <c r="AV494" s="14" t="s">
        <v>79</v>
      </c>
      <c r="AW494" s="14" t="s">
        <v>32</v>
      </c>
      <c r="AX494" s="14" t="s">
        <v>70</v>
      </c>
      <c r="AY494" s="233" t="s">
        <v>299</v>
      </c>
    </row>
    <row r="495" spans="2:51" s="14" customFormat="1" ht="11.25">
      <c r="B495" s="223"/>
      <c r="C495" s="224"/>
      <c r="D495" s="209" t="s">
        <v>310</v>
      </c>
      <c r="E495" s="225" t="s">
        <v>19</v>
      </c>
      <c r="F495" s="226" t="s">
        <v>787</v>
      </c>
      <c r="G495" s="224"/>
      <c r="H495" s="227">
        <v>200</v>
      </c>
      <c r="I495" s="228"/>
      <c r="J495" s="224"/>
      <c r="K495" s="224"/>
      <c r="L495" s="229"/>
      <c r="M495" s="230"/>
      <c r="N495" s="231"/>
      <c r="O495" s="231"/>
      <c r="P495" s="231"/>
      <c r="Q495" s="231"/>
      <c r="R495" s="231"/>
      <c r="S495" s="231"/>
      <c r="T495" s="232"/>
      <c r="AT495" s="233" t="s">
        <v>310</v>
      </c>
      <c r="AU495" s="233" t="s">
        <v>79</v>
      </c>
      <c r="AV495" s="14" t="s">
        <v>79</v>
      </c>
      <c r="AW495" s="14" t="s">
        <v>32</v>
      </c>
      <c r="AX495" s="14" t="s">
        <v>77</v>
      </c>
      <c r="AY495" s="233" t="s">
        <v>299</v>
      </c>
    </row>
    <row r="496" spans="1:65" s="2" customFormat="1" ht="16.5" customHeight="1">
      <c r="A496" s="36"/>
      <c r="B496" s="37"/>
      <c r="C496" s="196" t="s">
        <v>788</v>
      </c>
      <c r="D496" s="196" t="s">
        <v>301</v>
      </c>
      <c r="E496" s="197" t="s">
        <v>789</v>
      </c>
      <c r="F496" s="198" t="s">
        <v>790</v>
      </c>
      <c r="G496" s="199" t="s">
        <v>304</v>
      </c>
      <c r="H496" s="200">
        <v>21.209</v>
      </c>
      <c r="I496" s="201"/>
      <c r="J496" s="202">
        <f>ROUND(I496*H496,2)</f>
        <v>0</v>
      </c>
      <c r="K496" s="198" t="s">
        <v>305</v>
      </c>
      <c r="L496" s="41"/>
      <c r="M496" s="203" t="s">
        <v>19</v>
      </c>
      <c r="N496" s="204" t="s">
        <v>41</v>
      </c>
      <c r="O496" s="66"/>
      <c r="P496" s="205">
        <f>O496*H496</f>
        <v>0</v>
      </c>
      <c r="Q496" s="205">
        <v>0.00438</v>
      </c>
      <c r="R496" s="205">
        <f>Q496*H496</f>
        <v>0.09289542</v>
      </c>
      <c r="S496" s="205">
        <v>0</v>
      </c>
      <c r="T496" s="206">
        <f>S496*H496</f>
        <v>0</v>
      </c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R496" s="207" t="s">
        <v>306</v>
      </c>
      <c r="AT496" s="207" t="s">
        <v>301</v>
      </c>
      <c r="AU496" s="207" t="s">
        <v>79</v>
      </c>
      <c r="AY496" s="19" t="s">
        <v>299</v>
      </c>
      <c r="BE496" s="208">
        <f>IF(N496="základní",J496,0)</f>
        <v>0</v>
      </c>
      <c r="BF496" s="208">
        <f>IF(N496="snížená",J496,0)</f>
        <v>0</v>
      </c>
      <c r="BG496" s="208">
        <f>IF(N496="zákl. přenesená",J496,0)</f>
        <v>0</v>
      </c>
      <c r="BH496" s="208">
        <f>IF(N496="sníž. přenesená",J496,0)</f>
        <v>0</v>
      </c>
      <c r="BI496" s="208">
        <f>IF(N496="nulová",J496,0)</f>
        <v>0</v>
      </c>
      <c r="BJ496" s="19" t="s">
        <v>77</v>
      </c>
      <c r="BK496" s="208">
        <f>ROUND(I496*H496,2)</f>
        <v>0</v>
      </c>
      <c r="BL496" s="19" t="s">
        <v>306</v>
      </c>
      <c r="BM496" s="207" t="s">
        <v>791</v>
      </c>
    </row>
    <row r="497" spans="1:47" s="2" customFormat="1" ht="11.25">
      <c r="A497" s="36"/>
      <c r="B497" s="37"/>
      <c r="C497" s="38"/>
      <c r="D497" s="209" t="s">
        <v>308</v>
      </c>
      <c r="E497" s="38"/>
      <c r="F497" s="210" t="s">
        <v>792</v>
      </c>
      <c r="G497" s="38"/>
      <c r="H497" s="38"/>
      <c r="I497" s="119"/>
      <c r="J497" s="38"/>
      <c r="K497" s="38"/>
      <c r="L497" s="41"/>
      <c r="M497" s="211"/>
      <c r="N497" s="212"/>
      <c r="O497" s="66"/>
      <c r="P497" s="66"/>
      <c r="Q497" s="66"/>
      <c r="R497" s="66"/>
      <c r="S497" s="66"/>
      <c r="T497" s="67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T497" s="19" t="s">
        <v>308</v>
      </c>
      <c r="AU497" s="19" t="s">
        <v>79</v>
      </c>
    </row>
    <row r="498" spans="2:51" s="14" customFormat="1" ht="11.25">
      <c r="B498" s="223"/>
      <c r="C498" s="224"/>
      <c r="D498" s="209" t="s">
        <v>310</v>
      </c>
      <c r="E498" s="225" t="s">
        <v>19</v>
      </c>
      <c r="F498" s="226" t="s">
        <v>793</v>
      </c>
      <c r="G498" s="224"/>
      <c r="H498" s="227">
        <v>21.209</v>
      </c>
      <c r="I498" s="228"/>
      <c r="J498" s="224"/>
      <c r="K498" s="224"/>
      <c r="L498" s="229"/>
      <c r="M498" s="230"/>
      <c r="N498" s="231"/>
      <c r="O498" s="231"/>
      <c r="P498" s="231"/>
      <c r="Q498" s="231"/>
      <c r="R498" s="231"/>
      <c r="S498" s="231"/>
      <c r="T498" s="232"/>
      <c r="AT498" s="233" t="s">
        <v>310</v>
      </c>
      <c r="AU498" s="233" t="s">
        <v>79</v>
      </c>
      <c r="AV498" s="14" t="s">
        <v>79</v>
      </c>
      <c r="AW498" s="14" t="s">
        <v>32</v>
      </c>
      <c r="AX498" s="14" t="s">
        <v>77</v>
      </c>
      <c r="AY498" s="233" t="s">
        <v>299</v>
      </c>
    </row>
    <row r="499" spans="1:65" s="2" customFormat="1" ht="16.5" customHeight="1">
      <c r="A499" s="36"/>
      <c r="B499" s="37"/>
      <c r="C499" s="196" t="s">
        <v>794</v>
      </c>
      <c r="D499" s="196" t="s">
        <v>301</v>
      </c>
      <c r="E499" s="197" t="s">
        <v>795</v>
      </c>
      <c r="F499" s="198" t="s">
        <v>796</v>
      </c>
      <c r="G499" s="199" t="s">
        <v>304</v>
      </c>
      <c r="H499" s="200">
        <v>45</v>
      </c>
      <c r="I499" s="201"/>
      <c r="J499" s="202">
        <f>ROUND(I499*H499,2)</f>
        <v>0</v>
      </c>
      <c r="K499" s="198" t="s">
        <v>305</v>
      </c>
      <c r="L499" s="41"/>
      <c r="M499" s="203" t="s">
        <v>19</v>
      </c>
      <c r="N499" s="204" t="s">
        <v>41</v>
      </c>
      <c r="O499" s="66"/>
      <c r="P499" s="205">
        <f>O499*H499</f>
        <v>0</v>
      </c>
      <c r="Q499" s="205">
        <v>0.00368</v>
      </c>
      <c r="R499" s="205">
        <f>Q499*H499</f>
        <v>0.1656</v>
      </c>
      <c r="S499" s="205">
        <v>0</v>
      </c>
      <c r="T499" s="206">
        <f>S499*H499</f>
        <v>0</v>
      </c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R499" s="207" t="s">
        <v>306</v>
      </c>
      <c r="AT499" s="207" t="s">
        <v>301</v>
      </c>
      <c r="AU499" s="207" t="s">
        <v>79</v>
      </c>
      <c r="AY499" s="19" t="s">
        <v>299</v>
      </c>
      <c r="BE499" s="208">
        <f>IF(N499="základní",J499,0)</f>
        <v>0</v>
      </c>
      <c r="BF499" s="208">
        <f>IF(N499="snížená",J499,0)</f>
        <v>0</v>
      </c>
      <c r="BG499" s="208">
        <f>IF(N499="zákl. přenesená",J499,0)</f>
        <v>0</v>
      </c>
      <c r="BH499" s="208">
        <f>IF(N499="sníž. přenesená",J499,0)</f>
        <v>0</v>
      </c>
      <c r="BI499" s="208">
        <f>IF(N499="nulová",J499,0)</f>
        <v>0</v>
      </c>
      <c r="BJ499" s="19" t="s">
        <v>77</v>
      </c>
      <c r="BK499" s="208">
        <f>ROUND(I499*H499,2)</f>
        <v>0</v>
      </c>
      <c r="BL499" s="19" t="s">
        <v>306</v>
      </c>
      <c r="BM499" s="207" t="s">
        <v>797</v>
      </c>
    </row>
    <row r="500" spans="1:47" s="2" customFormat="1" ht="11.25">
      <c r="A500" s="36"/>
      <c r="B500" s="37"/>
      <c r="C500" s="38"/>
      <c r="D500" s="209" t="s">
        <v>308</v>
      </c>
      <c r="E500" s="38"/>
      <c r="F500" s="210" t="s">
        <v>798</v>
      </c>
      <c r="G500" s="38"/>
      <c r="H500" s="38"/>
      <c r="I500" s="119"/>
      <c r="J500" s="38"/>
      <c r="K500" s="38"/>
      <c r="L500" s="41"/>
      <c r="M500" s="211"/>
      <c r="N500" s="212"/>
      <c r="O500" s="66"/>
      <c r="P500" s="66"/>
      <c r="Q500" s="66"/>
      <c r="R500" s="66"/>
      <c r="S500" s="66"/>
      <c r="T500" s="67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T500" s="19" t="s">
        <v>308</v>
      </c>
      <c r="AU500" s="19" t="s">
        <v>79</v>
      </c>
    </row>
    <row r="501" spans="2:51" s="14" customFormat="1" ht="11.25">
      <c r="B501" s="223"/>
      <c r="C501" s="224"/>
      <c r="D501" s="209" t="s">
        <v>310</v>
      </c>
      <c r="E501" s="225" t="s">
        <v>19</v>
      </c>
      <c r="F501" s="226" t="s">
        <v>628</v>
      </c>
      <c r="G501" s="224"/>
      <c r="H501" s="227">
        <v>45</v>
      </c>
      <c r="I501" s="228"/>
      <c r="J501" s="224"/>
      <c r="K501" s="224"/>
      <c r="L501" s="229"/>
      <c r="M501" s="230"/>
      <c r="N501" s="231"/>
      <c r="O501" s="231"/>
      <c r="P501" s="231"/>
      <c r="Q501" s="231"/>
      <c r="R501" s="231"/>
      <c r="S501" s="231"/>
      <c r="T501" s="232"/>
      <c r="AT501" s="233" t="s">
        <v>310</v>
      </c>
      <c r="AU501" s="233" t="s">
        <v>79</v>
      </c>
      <c r="AV501" s="14" t="s">
        <v>79</v>
      </c>
      <c r="AW501" s="14" t="s">
        <v>32</v>
      </c>
      <c r="AX501" s="14" t="s">
        <v>77</v>
      </c>
      <c r="AY501" s="233" t="s">
        <v>299</v>
      </c>
    </row>
    <row r="502" spans="1:65" s="2" customFormat="1" ht="16.5" customHeight="1">
      <c r="A502" s="36"/>
      <c r="B502" s="37"/>
      <c r="C502" s="196" t="s">
        <v>799</v>
      </c>
      <c r="D502" s="196" t="s">
        <v>301</v>
      </c>
      <c r="E502" s="197" t="s">
        <v>800</v>
      </c>
      <c r="F502" s="198" t="s">
        <v>801</v>
      </c>
      <c r="G502" s="199" t="s">
        <v>304</v>
      </c>
      <c r="H502" s="200">
        <v>476.22</v>
      </c>
      <c r="I502" s="201"/>
      <c r="J502" s="202">
        <f>ROUND(I502*H502,2)</f>
        <v>0</v>
      </c>
      <c r="K502" s="198" t="s">
        <v>305</v>
      </c>
      <c r="L502" s="41"/>
      <c r="M502" s="203" t="s">
        <v>19</v>
      </c>
      <c r="N502" s="204" t="s">
        <v>41</v>
      </c>
      <c r="O502" s="66"/>
      <c r="P502" s="205">
        <f>O502*H502</f>
        <v>0</v>
      </c>
      <c r="Q502" s="205">
        <v>0</v>
      </c>
      <c r="R502" s="205">
        <f>Q502*H502</f>
        <v>0</v>
      </c>
      <c r="S502" s="205">
        <v>0</v>
      </c>
      <c r="T502" s="206">
        <f>S502*H502</f>
        <v>0</v>
      </c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R502" s="207" t="s">
        <v>306</v>
      </c>
      <c r="AT502" s="207" t="s">
        <v>301</v>
      </c>
      <c r="AU502" s="207" t="s">
        <v>79</v>
      </c>
      <c r="AY502" s="19" t="s">
        <v>299</v>
      </c>
      <c r="BE502" s="208">
        <f>IF(N502="základní",J502,0)</f>
        <v>0</v>
      </c>
      <c r="BF502" s="208">
        <f>IF(N502="snížená",J502,0)</f>
        <v>0</v>
      </c>
      <c r="BG502" s="208">
        <f>IF(N502="zákl. přenesená",J502,0)</f>
        <v>0</v>
      </c>
      <c r="BH502" s="208">
        <f>IF(N502="sníž. přenesená",J502,0)</f>
        <v>0</v>
      </c>
      <c r="BI502" s="208">
        <f>IF(N502="nulová",J502,0)</f>
        <v>0</v>
      </c>
      <c r="BJ502" s="19" t="s">
        <v>77</v>
      </c>
      <c r="BK502" s="208">
        <f>ROUND(I502*H502,2)</f>
        <v>0</v>
      </c>
      <c r="BL502" s="19" t="s">
        <v>306</v>
      </c>
      <c r="BM502" s="207" t="s">
        <v>802</v>
      </c>
    </row>
    <row r="503" spans="1:47" s="2" customFormat="1" ht="11.25">
      <c r="A503" s="36"/>
      <c r="B503" s="37"/>
      <c r="C503" s="38"/>
      <c r="D503" s="209" t="s">
        <v>308</v>
      </c>
      <c r="E503" s="38"/>
      <c r="F503" s="210" t="s">
        <v>803</v>
      </c>
      <c r="G503" s="38"/>
      <c r="H503" s="38"/>
      <c r="I503" s="119"/>
      <c r="J503" s="38"/>
      <c r="K503" s="38"/>
      <c r="L503" s="41"/>
      <c r="M503" s="211"/>
      <c r="N503" s="212"/>
      <c r="O503" s="66"/>
      <c r="P503" s="66"/>
      <c r="Q503" s="66"/>
      <c r="R503" s="66"/>
      <c r="S503" s="66"/>
      <c r="T503" s="67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T503" s="19" t="s">
        <v>308</v>
      </c>
      <c r="AU503" s="19" t="s">
        <v>79</v>
      </c>
    </row>
    <row r="504" spans="2:51" s="14" customFormat="1" ht="11.25">
      <c r="B504" s="223"/>
      <c r="C504" s="224"/>
      <c r="D504" s="209" t="s">
        <v>310</v>
      </c>
      <c r="E504" s="225" t="s">
        <v>19</v>
      </c>
      <c r="F504" s="226" t="s">
        <v>774</v>
      </c>
      <c r="G504" s="224"/>
      <c r="H504" s="227">
        <v>476.22</v>
      </c>
      <c r="I504" s="228"/>
      <c r="J504" s="224"/>
      <c r="K504" s="224"/>
      <c r="L504" s="229"/>
      <c r="M504" s="230"/>
      <c r="N504" s="231"/>
      <c r="O504" s="231"/>
      <c r="P504" s="231"/>
      <c r="Q504" s="231"/>
      <c r="R504" s="231"/>
      <c r="S504" s="231"/>
      <c r="T504" s="232"/>
      <c r="AT504" s="233" t="s">
        <v>310</v>
      </c>
      <c r="AU504" s="233" t="s">
        <v>79</v>
      </c>
      <c r="AV504" s="14" t="s">
        <v>79</v>
      </c>
      <c r="AW504" s="14" t="s">
        <v>32</v>
      </c>
      <c r="AX504" s="14" t="s">
        <v>77</v>
      </c>
      <c r="AY504" s="233" t="s">
        <v>299</v>
      </c>
    </row>
    <row r="505" spans="1:65" s="2" customFormat="1" ht="16.5" customHeight="1">
      <c r="A505" s="36"/>
      <c r="B505" s="37"/>
      <c r="C505" s="196" t="s">
        <v>804</v>
      </c>
      <c r="D505" s="196" t="s">
        <v>301</v>
      </c>
      <c r="E505" s="197" t="s">
        <v>805</v>
      </c>
      <c r="F505" s="198" t="s">
        <v>806</v>
      </c>
      <c r="G505" s="199" t="s">
        <v>304</v>
      </c>
      <c r="H505" s="200">
        <v>93</v>
      </c>
      <c r="I505" s="201"/>
      <c r="J505" s="202">
        <f>ROUND(I505*H505,2)</f>
        <v>0</v>
      </c>
      <c r="K505" s="198" t="s">
        <v>19</v>
      </c>
      <c r="L505" s="41"/>
      <c r="M505" s="203" t="s">
        <v>19</v>
      </c>
      <c r="N505" s="204" t="s">
        <v>41</v>
      </c>
      <c r="O505" s="66"/>
      <c r="P505" s="205">
        <f>O505*H505</f>
        <v>0</v>
      </c>
      <c r="Q505" s="205">
        <v>0</v>
      </c>
      <c r="R505" s="205">
        <f>Q505*H505</f>
        <v>0</v>
      </c>
      <c r="S505" s="205">
        <v>0</v>
      </c>
      <c r="T505" s="206">
        <f>S505*H505</f>
        <v>0</v>
      </c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R505" s="207" t="s">
        <v>306</v>
      </c>
      <c r="AT505" s="207" t="s">
        <v>301</v>
      </c>
      <c r="AU505" s="207" t="s">
        <v>79</v>
      </c>
      <c r="AY505" s="19" t="s">
        <v>299</v>
      </c>
      <c r="BE505" s="208">
        <f>IF(N505="základní",J505,0)</f>
        <v>0</v>
      </c>
      <c r="BF505" s="208">
        <f>IF(N505="snížená",J505,0)</f>
        <v>0</v>
      </c>
      <c r="BG505" s="208">
        <f>IF(N505="zákl. přenesená",J505,0)</f>
        <v>0</v>
      </c>
      <c r="BH505" s="208">
        <f>IF(N505="sníž. přenesená",J505,0)</f>
        <v>0</v>
      </c>
      <c r="BI505" s="208">
        <f>IF(N505="nulová",J505,0)</f>
        <v>0</v>
      </c>
      <c r="BJ505" s="19" t="s">
        <v>77</v>
      </c>
      <c r="BK505" s="208">
        <f>ROUND(I505*H505,2)</f>
        <v>0</v>
      </c>
      <c r="BL505" s="19" t="s">
        <v>306</v>
      </c>
      <c r="BM505" s="207" t="s">
        <v>807</v>
      </c>
    </row>
    <row r="506" spans="1:47" s="2" customFormat="1" ht="11.25">
      <c r="A506" s="36"/>
      <c r="B506" s="37"/>
      <c r="C506" s="38"/>
      <c r="D506" s="209" t="s">
        <v>308</v>
      </c>
      <c r="E506" s="38"/>
      <c r="F506" s="210" t="s">
        <v>806</v>
      </c>
      <c r="G506" s="38"/>
      <c r="H506" s="38"/>
      <c r="I506" s="119"/>
      <c r="J506" s="38"/>
      <c r="K506" s="38"/>
      <c r="L506" s="41"/>
      <c r="M506" s="211"/>
      <c r="N506" s="212"/>
      <c r="O506" s="66"/>
      <c r="P506" s="66"/>
      <c r="Q506" s="66"/>
      <c r="R506" s="66"/>
      <c r="S506" s="66"/>
      <c r="T506" s="67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T506" s="19" t="s">
        <v>308</v>
      </c>
      <c r="AU506" s="19" t="s">
        <v>79</v>
      </c>
    </row>
    <row r="507" spans="2:51" s="14" customFormat="1" ht="11.25">
      <c r="B507" s="223"/>
      <c r="C507" s="224"/>
      <c r="D507" s="209" t="s">
        <v>310</v>
      </c>
      <c r="E507" s="225" t="s">
        <v>19</v>
      </c>
      <c r="F507" s="226" t="s">
        <v>219</v>
      </c>
      <c r="G507" s="224"/>
      <c r="H507" s="227">
        <v>93</v>
      </c>
      <c r="I507" s="228"/>
      <c r="J507" s="224"/>
      <c r="K507" s="224"/>
      <c r="L507" s="229"/>
      <c r="M507" s="230"/>
      <c r="N507" s="231"/>
      <c r="O507" s="231"/>
      <c r="P507" s="231"/>
      <c r="Q507" s="231"/>
      <c r="R507" s="231"/>
      <c r="S507" s="231"/>
      <c r="T507" s="232"/>
      <c r="AT507" s="233" t="s">
        <v>310</v>
      </c>
      <c r="AU507" s="233" t="s">
        <v>79</v>
      </c>
      <c r="AV507" s="14" t="s">
        <v>79</v>
      </c>
      <c r="AW507" s="14" t="s">
        <v>32</v>
      </c>
      <c r="AX507" s="14" t="s">
        <v>77</v>
      </c>
      <c r="AY507" s="233" t="s">
        <v>299</v>
      </c>
    </row>
    <row r="508" spans="1:65" s="2" customFormat="1" ht="16.5" customHeight="1">
      <c r="A508" s="36"/>
      <c r="B508" s="37"/>
      <c r="C508" s="196" t="s">
        <v>808</v>
      </c>
      <c r="D508" s="196" t="s">
        <v>301</v>
      </c>
      <c r="E508" s="197" t="s">
        <v>809</v>
      </c>
      <c r="F508" s="198" t="s">
        <v>810</v>
      </c>
      <c r="G508" s="199" t="s">
        <v>304</v>
      </c>
      <c r="H508" s="200">
        <v>93</v>
      </c>
      <c r="I508" s="201"/>
      <c r="J508" s="202">
        <f>ROUND(I508*H508,2)</f>
        <v>0</v>
      </c>
      <c r="K508" s="198" t="s">
        <v>305</v>
      </c>
      <c r="L508" s="41"/>
      <c r="M508" s="203" t="s">
        <v>19</v>
      </c>
      <c r="N508" s="204" t="s">
        <v>41</v>
      </c>
      <c r="O508" s="66"/>
      <c r="P508" s="205">
        <f>O508*H508</f>
        <v>0</v>
      </c>
      <c r="Q508" s="205">
        <v>0.0345</v>
      </c>
      <c r="R508" s="205">
        <f>Q508*H508</f>
        <v>3.2085000000000004</v>
      </c>
      <c r="S508" s="205">
        <v>0</v>
      </c>
      <c r="T508" s="206">
        <f>S508*H508</f>
        <v>0</v>
      </c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R508" s="207" t="s">
        <v>306</v>
      </c>
      <c r="AT508" s="207" t="s">
        <v>301</v>
      </c>
      <c r="AU508" s="207" t="s">
        <v>79</v>
      </c>
      <c r="AY508" s="19" t="s">
        <v>299</v>
      </c>
      <c r="BE508" s="208">
        <f>IF(N508="základní",J508,0)</f>
        <v>0</v>
      </c>
      <c r="BF508" s="208">
        <f>IF(N508="snížená",J508,0)</f>
        <v>0</v>
      </c>
      <c r="BG508" s="208">
        <f>IF(N508="zákl. přenesená",J508,0)</f>
        <v>0</v>
      </c>
      <c r="BH508" s="208">
        <f>IF(N508="sníž. přenesená",J508,0)</f>
        <v>0</v>
      </c>
      <c r="BI508" s="208">
        <f>IF(N508="nulová",J508,0)</f>
        <v>0</v>
      </c>
      <c r="BJ508" s="19" t="s">
        <v>77</v>
      </c>
      <c r="BK508" s="208">
        <f>ROUND(I508*H508,2)</f>
        <v>0</v>
      </c>
      <c r="BL508" s="19" t="s">
        <v>306</v>
      </c>
      <c r="BM508" s="207" t="s">
        <v>811</v>
      </c>
    </row>
    <row r="509" spans="1:47" s="2" customFormat="1" ht="19.5">
      <c r="A509" s="36"/>
      <c r="B509" s="37"/>
      <c r="C509" s="38"/>
      <c r="D509" s="209" t="s">
        <v>308</v>
      </c>
      <c r="E509" s="38"/>
      <c r="F509" s="210" t="s">
        <v>812</v>
      </c>
      <c r="G509" s="38"/>
      <c r="H509" s="38"/>
      <c r="I509" s="119"/>
      <c r="J509" s="38"/>
      <c r="K509" s="38"/>
      <c r="L509" s="41"/>
      <c r="M509" s="211"/>
      <c r="N509" s="212"/>
      <c r="O509" s="66"/>
      <c r="P509" s="66"/>
      <c r="Q509" s="66"/>
      <c r="R509" s="66"/>
      <c r="S509" s="66"/>
      <c r="T509" s="67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T509" s="19" t="s">
        <v>308</v>
      </c>
      <c r="AU509" s="19" t="s">
        <v>79</v>
      </c>
    </row>
    <row r="510" spans="2:51" s="14" customFormat="1" ht="11.25">
      <c r="B510" s="223"/>
      <c r="C510" s="224"/>
      <c r="D510" s="209" t="s">
        <v>310</v>
      </c>
      <c r="E510" s="225" t="s">
        <v>19</v>
      </c>
      <c r="F510" s="226" t="s">
        <v>813</v>
      </c>
      <c r="G510" s="224"/>
      <c r="H510" s="227">
        <v>93</v>
      </c>
      <c r="I510" s="228"/>
      <c r="J510" s="224"/>
      <c r="K510" s="224"/>
      <c r="L510" s="229"/>
      <c r="M510" s="230"/>
      <c r="N510" s="231"/>
      <c r="O510" s="231"/>
      <c r="P510" s="231"/>
      <c r="Q510" s="231"/>
      <c r="R510" s="231"/>
      <c r="S510" s="231"/>
      <c r="T510" s="232"/>
      <c r="AT510" s="233" t="s">
        <v>310</v>
      </c>
      <c r="AU510" s="233" t="s">
        <v>79</v>
      </c>
      <c r="AV510" s="14" t="s">
        <v>79</v>
      </c>
      <c r="AW510" s="14" t="s">
        <v>32</v>
      </c>
      <c r="AX510" s="14" t="s">
        <v>70</v>
      </c>
      <c r="AY510" s="233" t="s">
        <v>299</v>
      </c>
    </row>
    <row r="511" spans="2:51" s="15" customFormat="1" ht="11.25">
      <c r="B511" s="234"/>
      <c r="C511" s="235"/>
      <c r="D511" s="209" t="s">
        <v>310</v>
      </c>
      <c r="E511" s="236" t="s">
        <v>219</v>
      </c>
      <c r="F511" s="237" t="s">
        <v>313</v>
      </c>
      <c r="G511" s="235"/>
      <c r="H511" s="238">
        <v>93</v>
      </c>
      <c r="I511" s="239"/>
      <c r="J511" s="235"/>
      <c r="K511" s="235"/>
      <c r="L511" s="240"/>
      <c r="M511" s="241"/>
      <c r="N511" s="242"/>
      <c r="O511" s="242"/>
      <c r="P511" s="242"/>
      <c r="Q511" s="242"/>
      <c r="R511" s="242"/>
      <c r="S511" s="242"/>
      <c r="T511" s="243"/>
      <c r="AT511" s="244" t="s">
        <v>310</v>
      </c>
      <c r="AU511" s="244" t="s">
        <v>79</v>
      </c>
      <c r="AV511" s="15" t="s">
        <v>306</v>
      </c>
      <c r="AW511" s="15" t="s">
        <v>32</v>
      </c>
      <c r="AX511" s="15" t="s">
        <v>77</v>
      </c>
      <c r="AY511" s="244" t="s">
        <v>299</v>
      </c>
    </row>
    <row r="512" spans="1:65" s="2" customFormat="1" ht="16.5" customHeight="1">
      <c r="A512" s="36"/>
      <c r="B512" s="37"/>
      <c r="C512" s="196" t="s">
        <v>814</v>
      </c>
      <c r="D512" s="196" t="s">
        <v>301</v>
      </c>
      <c r="E512" s="197" t="s">
        <v>815</v>
      </c>
      <c r="F512" s="198" t="s">
        <v>816</v>
      </c>
      <c r="G512" s="199" t="s">
        <v>304</v>
      </c>
      <c r="H512" s="200">
        <v>23.25</v>
      </c>
      <c r="I512" s="201"/>
      <c r="J512" s="202">
        <f>ROUND(I512*H512,2)</f>
        <v>0</v>
      </c>
      <c r="K512" s="198" t="s">
        <v>305</v>
      </c>
      <c r="L512" s="41"/>
      <c r="M512" s="203" t="s">
        <v>19</v>
      </c>
      <c r="N512" s="204" t="s">
        <v>41</v>
      </c>
      <c r="O512" s="66"/>
      <c r="P512" s="205">
        <f>O512*H512</f>
        <v>0</v>
      </c>
      <c r="Q512" s="205">
        <v>0.016</v>
      </c>
      <c r="R512" s="205">
        <f>Q512*H512</f>
        <v>0.372</v>
      </c>
      <c r="S512" s="205">
        <v>0</v>
      </c>
      <c r="T512" s="206">
        <f>S512*H512</f>
        <v>0</v>
      </c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R512" s="207" t="s">
        <v>306</v>
      </c>
      <c r="AT512" s="207" t="s">
        <v>301</v>
      </c>
      <c r="AU512" s="207" t="s">
        <v>79</v>
      </c>
      <c r="AY512" s="19" t="s">
        <v>299</v>
      </c>
      <c r="BE512" s="208">
        <f>IF(N512="základní",J512,0)</f>
        <v>0</v>
      </c>
      <c r="BF512" s="208">
        <f>IF(N512="snížená",J512,0)</f>
        <v>0</v>
      </c>
      <c r="BG512" s="208">
        <f>IF(N512="zákl. přenesená",J512,0)</f>
        <v>0</v>
      </c>
      <c r="BH512" s="208">
        <f>IF(N512="sníž. přenesená",J512,0)</f>
        <v>0</v>
      </c>
      <c r="BI512" s="208">
        <f>IF(N512="nulová",J512,0)</f>
        <v>0</v>
      </c>
      <c r="BJ512" s="19" t="s">
        <v>77</v>
      </c>
      <c r="BK512" s="208">
        <f>ROUND(I512*H512,2)</f>
        <v>0</v>
      </c>
      <c r="BL512" s="19" t="s">
        <v>306</v>
      </c>
      <c r="BM512" s="207" t="s">
        <v>817</v>
      </c>
    </row>
    <row r="513" spans="1:47" s="2" customFormat="1" ht="11.25">
      <c r="A513" s="36"/>
      <c r="B513" s="37"/>
      <c r="C513" s="38"/>
      <c r="D513" s="209" t="s">
        <v>308</v>
      </c>
      <c r="E513" s="38"/>
      <c r="F513" s="210" t="s">
        <v>818</v>
      </c>
      <c r="G513" s="38"/>
      <c r="H513" s="38"/>
      <c r="I513" s="119"/>
      <c r="J513" s="38"/>
      <c r="K513" s="38"/>
      <c r="L513" s="41"/>
      <c r="M513" s="211"/>
      <c r="N513" s="212"/>
      <c r="O513" s="66"/>
      <c r="P513" s="66"/>
      <c r="Q513" s="66"/>
      <c r="R513" s="66"/>
      <c r="S513" s="66"/>
      <c r="T513" s="67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T513" s="19" t="s">
        <v>308</v>
      </c>
      <c r="AU513" s="19" t="s">
        <v>79</v>
      </c>
    </row>
    <row r="514" spans="1:47" s="2" customFormat="1" ht="19.5">
      <c r="A514" s="36"/>
      <c r="B514" s="37"/>
      <c r="C514" s="38"/>
      <c r="D514" s="209" t="s">
        <v>447</v>
      </c>
      <c r="E514" s="38"/>
      <c r="F514" s="245" t="s">
        <v>819</v>
      </c>
      <c r="G514" s="38"/>
      <c r="H514" s="38"/>
      <c r="I514" s="119"/>
      <c r="J514" s="38"/>
      <c r="K514" s="38"/>
      <c r="L514" s="41"/>
      <c r="M514" s="211"/>
      <c r="N514" s="212"/>
      <c r="O514" s="66"/>
      <c r="P514" s="66"/>
      <c r="Q514" s="66"/>
      <c r="R514" s="66"/>
      <c r="S514" s="66"/>
      <c r="T514" s="67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T514" s="19" t="s">
        <v>447</v>
      </c>
      <c r="AU514" s="19" t="s">
        <v>79</v>
      </c>
    </row>
    <row r="515" spans="2:51" s="13" customFormat="1" ht="11.25">
      <c r="B515" s="213"/>
      <c r="C515" s="214"/>
      <c r="D515" s="209" t="s">
        <v>310</v>
      </c>
      <c r="E515" s="215" t="s">
        <v>19</v>
      </c>
      <c r="F515" s="216" t="s">
        <v>820</v>
      </c>
      <c r="G515" s="214"/>
      <c r="H515" s="215" t="s">
        <v>19</v>
      </c>
      <c r="I515" s="217"/>
      <c r="J515" s="214"/>
      <c r="K515" s="214"/>
      <c r="L515" s="218"/>
      <c r="M515" s="219"/>
      <c r="N515" s="220"/>
      <c r="O515" s="220"/>
      <c r="P515" s="220"/>
      <c r="Q515" s="220"/>
      <c r="R515" s="220"/>
      <c r="S515" s="220"/>
      <c r="T515" s="221"/>
      <c r="AT515" s="222" t="s">
        <v>310</v>
      </c>
      <c r="AU515" s="222" t="s">
        <v>79</v>
      </c>
      <c r="AV515" s="13" t="s">
        <v>77</v>
      </c>
      <c r="AW515" s="13" t="s">
        <v>32</v>
      </c>
      <c r="AX515" s="13" t="s">
        <v>70</v>
      </c>
      <c r="AY515" s="222" t="s">
        <v>299</v>
      </c>
    </row>
    <row r="516" spans="2:51" s="14" customFormat="1" ht="11.25">
      <c r="B516" s="223"/>
      <c r="C516" s="224"/>
      <c r="D516" s="209" t="s">
        <v>310</v>
      </c>
      <c r="E516" s="225" t="s">
        <v>19</v>
      </c>
      <c r="F516" s="226" t="s">
        <v>821</v>
      </c>
      <c r="G516" s="224"/>
      <c r="H516" s="227">
        <v>23.25</v>
      </c>
      <c r="I516" s="228"/>
      <c r="J516" s="224"/>
      <c r="K516" s="224"/>
      <c r="L516" s="229"/>
      <c r="M516" s="230"/>
      <c r="N516" s="231"/>
      <c r="O516" s="231"/>
      <c r="P516" s="231"/>
      <c r="Q516" s="231"/>
      <c r="R516" s="231"/>
      <c r="S516" s="231"/>
      <c r="T516" s="232"/>
      <c r="AT516" s="233" t="s">
        <v>310</v>
      </c>
      <c r="AU516" s="233" t="s">
        <v>79</v>
      </c>
      <c r="AV516" s="14" t="s">
        <v>79</v>
      </c>
      <c r="AW516" s="14" t="s">
        <v>32</v>
      </c>
      <c r="AX516" s="14" t="s">
        <v>77</v>
      </c>
      <c r="AY516" s="233" t="s">
        <v>299</v>
      </c>
    </row>
    <row r="517" spans="1:65" s="2" customFormat="1" ht="16.5" customHeight="1">
      <c r="A517" s="36"/>
      <c r="B517" s="37"/>
      <c r="C517" s="196" t="s">
        <v>822</v>
      </c>
      <c r="D517" s="196" t="s">
        <v>301</v>
      </c>
      <c r="E517" s="197" t="s">
        <v>823</v>
      </c>
      <c r="F517" s="198" t="s">
        <v>824</v>
      </c>
      <c r="G517" s="199" t="s">
        <v>304</v>
      </c>
      <c r="H517" s="200">
        <v>93</v>
      </c>
      <c r="I517" s="201"/>
      <c r="J517" s="202">
        <f>ROUND(I517*H517,2)</f>
        <v>0</v>
      </c>
      <c r="K517" s="198" t="s">
        <v>19</v>
      </c>
      <c r="L517" s="41"/>
      <c r="M517" s="203" t="s">
        <v>19</v>
      </c>
      <c r="N517" s="204" t="s">
        <v>41</v>
      </c>
      <c r="O517" s="66"/>
      <c r="P517" s="205">
        <f>O517*H517</f>
        <v>0</v>
      </c>
      <c r="Q517" s="205">
        <v>0</v>
      </c>
      <c r="R517" s="205">
        <f>Q517*H517</f>
        <v>0</v>
      </c>
      <c r="S517" s="205">
        <v>0</v>
      </c>
      <c r="T517" s="206">
        <f>S517*H517</f>
        <v>0</v>
      </c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R517" s="207" t="s">
        <v>306</v>
      </c>
      <c r="AT517" s="207" t="s">
        <v>301</v>
      </c>
      <c r="AU517" s="207" t="s">
        <v>79</v>
      </c>
      <c r="AY517" s="19" t="s">
        <v>299</v>
      </c>
      <c r="BE517" s="208">
        <f>IF(N517="základní",J517,0)</f>
        <v>0</v>
      </c>
      <c r="BF517" s="208">
        <f>IF(N517="snížená",J517,0)</f>
        <v>0</v>
      </c>
      <c r="BG517" s="208">
        <f>IF(N517="zákl. přenesená",J517,0)</f>
        <v>0</v>
      </c>
      <c r="BH517" s="208">
        <f>IF(N517="sníž. přenesená",J517,0)</f>
        <v>0</v>
      </c>
      <c r="BI517" s="208">
        <f>IF(N517="nulová",J517,0)</f>
        <v>0</v>
      </c>
      <c r="BJ517" s="19" t="s">
        <v>77</v>
      </c>
      <c r="BK517" s="208">
        <f>ROUND(I517*H517,2)</f>
        <v>0</v>
      </c>
      <c r="BL517" s="19" t="s">
        <v>306</v>
      </c>
      <c r="BM517" s="207" t="s">
        <v>825</v>
      </c>
    </row>
    <row r="518" spans="1:47" s="2" customFormat="1" ht="11.25">
      <c r="A518" s="36"/>
      <c r="B518" s="37"/>
      <c r="C518" s="38"/>
      <c r="D518" s="209" t="s">
        <v>308</v>
      </c>
      <c r="E518" s="38"/>
      <c r="F518" s="210" t="s">
        <v>824</v>
      </c>
      <c r="G518" s="38"/>
      <c r="H518" s="38"/>
      <c r="I518" s="119"/>
      <c r="J518" s="38"/>
      <c r="K518" s="38"/>
      <c r="L518" s="41"/>
      <c r="M518" s="211"/>
      <c r="N518" s="212"/>
      <c r="O518" s="66"/>
      <c r="P518" s="66"/>
      <c r="Q518" s="66"/>
      <c r="R518" s="66"/>
      <c r="S518" s="66"/>
      <c r="T518" s="67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T518" s="19" t="s">
        <v>308</v>
      </c>
      <c r="AU518" s="19" t="s">
        <v>79</v>
      </c>
    </row>
    <row r="519" spans="2:51" s="14" customFormat="1" ht="11.25">
      <c r="B519" s="223"/>
      <c r="C519" s="224"/>
      <c r="D519" s="209" t="s">
        <v>310</v>
      </c>
      <c r="E519" s="225" t="s">
        <v>19</v>
      </c>
      <c r="F519" s="226" t="s">
        <v>219</v>
      </c>
      <c r="G519" s="224"/>
      <c r="H519" s="227">
        <v>93</v>
      </c>
      <c r="I519" s="228"/>
      <c r="J519" s="224"/>
      <c r="K519" s="224"/>
      <c r="L519" s="229"/>
      <c r="M519" s="230"/>
      <c r="N519" s="231"/>
      <c r="O519" s="231"/>
      <c r="P519" s="231"/>
      <c r="Q519" s="231"/>
      <c r="R519" s="231"/>
      <c r="S519" s="231"/>
      <c r="T519" s="232"/>
      <c r="AT519" s="233" t="s">
        <v>310</v>
      </c>
      <c r="AU519" s="233" t="s">
        <v>79</v>
      </c>
      <c r="AV519" s="14" t="s">
        <v>79</v>
      </c>
      <c r="AW519" s="14" t="s">
        <v>32</v>
      </c>
      <c r="AX519" s="14" t="s">
        <v>77</v>
      </c>
      <c r="AY519" s="233" t="s">
        <v>299</v>
      </c>
    </row>
    <row r="520" spans="1:65" s="2" customFormat="1" ht="16.5" customHeight="1">
      <c r="A520" s="36"/>
      <c r="B520" s="37"/>
      <c r="C520" s="196" t="s">
        <v>826</v>
      </c>
      <c r="D520" s="196" t="s">
        <v>301</v>
      </c>
      <c r="E520" s="197" t="s">
        <v>827</v>
      </c>
      <c r="F520" s="198" t="s">
        <v>828</v>
      </c>
      <c r="G520" s="199" t="s">
        <v>304</v>
      </c>
      <c r="H520" s="200">
        <v>377.68</v>
      </c>
      <c r="I520" s="201"/>
      <c r="J520" s="202">
        <f>ROUND(I520*H520,2)</f>
        <v>0</v>
      </c>
      <c r="K520" s="198" t="s">
        <v>305</v>
      </c>
      <c r="L520" s="41"/>
      <c r="M520" s="203" t="s">
        <v>19</v>
      </c>
      <c r="N520" s="204" t="s">
        <v>41</v>
      </c>
      <c r="O520" s="66"/>
      <c r="P520" s="205">
        <f>O520*H520</f>
        <v>0</v>
      </c>
      <c r="Q520" s="205">
        <v>0</v>
      </c>
      <c r="R520" s="205">
        <f>Q520*H520</f>
        <v>0</v>
      </c>
      <c r="S520" s="205">
        <v>0</v>
      </c>
      <c r="T520" s="206">
        <f>S520*H520</f>
        <v>0</v>
      </c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R520" s="207" t="s">
        <v>306</v>
      </c>
      <c r="AT520" s="207" t="s">
        <v>301</v>
      </c>
      <c r="AU520" s="207" t="s">
        <v>79</v>
      </c>
      <c r="AY520" s="19" t="s">
        <v>299</v>
      </c>
      <c r="BE520" s="208">
        <f>IF(N520="základní",J520,0)</f>
        <v>0</v>
      </c>
      <c r="BF520" s="208">
        <f>IF(N520="snížená",J520,0)</f>
        <v>0</v>
      </c>
      <c r="BG520" s="208">
        <f>IF(N520="zákl. přenesená",J520,0)</f>
        <v>0</v>
      </c>
      <c r="BH520" s="208">
        <f>IF(N520="sníž. přenesená",J520,0)</f>
        <v>0</v>
      </c>
      <c r="BI520" s="208">
        <f>IF(N520="nulová",J520,0)</f>
        <v>0</v>
      </c>
      <c r="BJ520" s="19" t="s">
        <v>77</v>
      </c>
      <c r="BK520" s="208">
        <f>ROUND(I520*H520,2)</f>
        <v>0</v>
      </c>
      <c r="BL520" s="19" t="s">
        <v>306</v>
      </c>
      <c r="BM520" s="207" t="s">
        <v>829</v>
      </c>
    </row>
    <row r="521" spans="1:47" s="2" customFormat="1" ht="11.25">
      <c r="A521" s="36"/>
      <c r="B521" s="37"/>
      <c r="C521" s="38"/>
      <c r="D521" s="209" t="s">
        <v>308</v>
      </c>
      <c r="E521" s="38"/>
      <c r="F521" s="210" t="s">
        <v>830</v>
      </c>
      <c r="G521" s="38"/>
      <c r="H521" s="38"/>
      <c r="I521" s="119"/>
      <c r="J521" s="38"/>
      <c r="K521" s="38"/>
      <c r="L521" s="41"/>
      <c r="M521" s="211"/>
      <c r="N521" s="212"/>
      <c r="O521" s="66"/>
      <c r="P521" s="66"/>
      <c r="Q521" s="66"/>
      <c r="R521" s="66"/>
      <c r="S521" s="66"/>
      <c r="T521" s="67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T521" s="19" t="s">
        <v>308</v>
      </c>
      <c r="AU521" s="19" t="s">
        <v>79</v>
      </c>
    </row>
    <row r="522" spans="2:51" s="13" customFormat="1" ht="22.5">
      <c r="B522" s="213"/>
      <c r="C522" s="214"/>
      <c r="D522" s="209" t="s">
        <v>310</v>
      </c>
      <c r="E522" s="215" t="s">
        <v>19</v>
      </c>
      <c r="F522" s="216" t="s">
        <v>543</v>
      </c>
      <c r="G522" s="214"/>
      <c r="H522" s="215" t="s">
        <v>19</v>
      </c>
      <c r="I522" s="217"/>
      <c r="J522" s="214"/>
      <c r="K522" s="214"/>
      <c r="L522" s="218"/>
      <c r="M522" s="219"/>
      <c r="N522" s="220"/>
      <c r="O522" s="220"/>
      <c r="P522" s="220"/>
      <c r="Q522" s="220"/>
      <c r="R522" s="220"/>
      <c r="S522" s="220"/>
      <c r="T522" s="221"/>
      <c r="AT522" s="222" t="s">
        <v>310</v>
      </c>
      <c r="AU522" s="222" t="s">
        <v>79</v>
      </c>
      <c r="AV522" s="13" t="s">
        <v>77</v>
      </c>
      <c r="AW522" s="13" t="s">
        <v>32</v>
      </c>
      <c r="AX522" s="13" t="s">
        <v>70</v>
      </c>
      <c r="AY522" s="222" t="s">
        <v>299</v>
      </c>
    </row>
    <row r="523" spans="2:51" s="14" customFormat="1" ht="11.25">
      <c r="B523" s="223"/>
      <c r="C523" s="224"/>
      <c r="D523" s="209" t="s">
        <v>310</v>
      </c>
      <c r="E523" s="225" t="s">
        <v>19</v>
      </c>
      <c r="F523" s="226" t="s">
        <v>688</v>
      </c>
      <c r="G523" s="224"/>
      <c r="H523" s="227">
        <v>57.54</v>
      </c>
      <c r="I523" s="228"/>
      <c r="J523" s="224"/>
      <c r="K523" s="224"/>
      <c r="L523" s="229"/>
      <c r="M523" s="230"/>
      <c r="N523" s="231"/>
      <c r="O523" s="231"/>
      <c r="P523" s="231"/>
      <c r="Q523" s="231"/>
      <c r="R523" s="231"/>
      <c r="S523" s="231"/>
      <c r="T523" s="232"/>
      <c r="AT523" s="233" t="s">
        <v>310</v>
      </c>
      <c r="AU523" s="233" t="s">
        <v>79</v>
      </c>
      <c r="AV523" s="14" t="s">
        <v>79</v>
      </c>
      <c r="AW523" s="14" t="s">
        <v>32</v>
      </c>
      <c r="AX523" s="14" t="s">
        <v>70</v>
      </c>
      <c r="AY523" s="233" t="s">
        <v>299</v>
      </c>
    </row>
    <row r="524" spans="2:51" s="14" customFormat="1" ht="11.25">
      <c r="B524" s="223"/>
      <c r="C524" s="224"/>
      <c r="D524" s="209" t="s">
        <v>310</v>
      </c>
      <c r="E524" s="225" t="s">
        <v>19</v>
      </c>
      <c r="F524" s="226" t="s">
        <v>689</v>
      </c>
      <c r="G524" s="224"/>
      <c r="H524" s="227">
        <v>113.34</v>
      </c>
      <c r="I524" s="228"/>
      <c r="J524" s="224"/>
      <c r="K524" s="224"/>
      <c r="L524" s="229"/>
      <c r="M524" s="230"/>
      <c r="N524" s="231"/>
      <c r="O524" s="231"/>
      <c r="P524" s="231"/>
      <c r="Q524" s="231"/>
      <c r="R524" s="231"/>
      <c r="S524" s="231"/>
      <c r="T524" s="232"/>
      <c r="AT524" s="233" t="s">
        <v>310</v>
      </c>
      <c r="AU524" s="233" t="s">
        <v>79</v>
      </c>
      <c r="AV524" s="14" t="s">
        <v>79</v>
      </c>
      <c r="AW524" s="14" t="s">
        <v>32</v>
      </c>
      <c r="AX524" s="14" t="s">
        <v>70</v>
      </c>
      <c r="AY524" s="233" t="s">
        <v>299</v>
      </c>
    </row>
    <row r="525" spans="2:51" s="14" customFormat="1" ht="11.25">
      <c r="B525" s="223"/>
      <c r="C525" s="224"/>
      <c r="D525" s="209" t="s">
        <v>310</v>
      </c>
      <c r="E525" s="225" t="s">
        <v>19</v>
      </c>
      <c r="F525" s="226" t="s">
        <v>690</v>
      </c>
      <c r="G525" s="224"/>
      <c r="H525" s="227">
        <v>108.65</v>
      </c>
      <c r="I525" s="228"/>
      <c r="J525" s="224"/>
      <c r="K525" s="224"/>
      <c r="L525" s="229"/>
      <c r="M525" s="230"/>
      <c r="N525" s="231"/>
      <c r="O525" s="231"/>
      <c r="P525" s="231"/>
      <c r="Q525" s="231"/>
      <c r="R525" s="231"/>
      <c r="S525" s="231"/>
      <c r="T525" s="232"/>
      <c r="AT525" s="233" t="s">
        <v>310</v>
      </c>
      <c r="AU525" s="233" t="s">
        <v>79</v>
      </c>
      <c r="AV525" s="14" t="s">
        <v>79</v>
      </c>
      <c r="AW525" s="14" t="s">
        <v>32</v>
      </c>
      <c r="AX525" s="14" t="s">
        <v>70</v>
      </c>
      <c r="AY525" s="233" t="s">
        <v>299</v>
      </c>
    </row>
    <row r="526" spans="2:51" s="14" customFormat="1" ht="11.25">
      <c r="B526" s="223"/>
      <c r="C526" s="224"/>
      <c r="D526" s="209" t="s">
        <v>310</v>
      </c>
      <c r="E526" s="225" t="s">
        <v>19</v>
      </c>
      <c r="F526" s="226" t="s">
        <v>831</v>
      </c>
      <c r="G526" s="224"/>
      <c r="H526" s="227">
        <v>98.15</v>
      </c>
      <c r="I526" s="228"/>
      <c r="J526" s="224"/>
      <c r="K526" s="224"/>
      <c r="L526" s="229"/>
      <c r="M526" s="230"/>
      <c r="N526" s="231"/>
      <c r="O526" s="231"/>
      <c r="P526" s="231"/>
      <c r="Q526" s="231"/>
      <c r="R526" s="231"/>
      <c r="S526" s="231"/>
      <c r="T526" s="232"/>
      <c r="AT526" s="233" t="s">
        <v>310</v>
      </c>
      <c r="AU526" s="233" t="s">
        <v>79</v>
      </c>
      <c r="AV526" s="14" t="s">
        <v>79</v>
      </c>
      <c r="AW526" s="14" t="s">
        <v>32</v>
      </c>
      <c r="AX526" s="14" t="s">
        <v>70</v>
      </c>
      <c r="AY526" s="233" t="s">
        <v>299</v>
      </c>
    </row>
    <row r="527" spans="2:51" s="15" customFormat="1" ht="11.25">
      <c r="B527" s="234"/>
      <c r="C527" s="235"/>
      <c r="D527" s="209" t="s">
        <v>310</v>
      </c>
      <c r="E527" s="236" t="s">
        <v>19</v>
      </c>
      <c r="F527" s="237" t="s">
        <v>313</v>
      </c>
      <c r="G527" s="235"/>
      <c r="H527" s="238">
        <v>377.68</v>
      </c>
      <c r="I527" s="239"/>
      <c r="J527" s="235"/>
      <c r="K527" s="235"/>
      <c r="L527" s="240"/>
      <c r="M527" s="241"/>
      <c r="N527" s="242"/>
      <c r="O527" s="242"/>
      <c r="P527" s="242"/>
      <c r="Q527" s="242"/>
      <c r="R527" s="242"/>
      <c r="S527" s="242"/>
      <c r="T527" s="243"/>
      <c r="AT527" s="244" t="s">
        <v>310</v>
      </c>
      <c r="AU527" s="244" t="s">
        <v>79</v>
      </c>
      <c r="AV527" s="15" t="s">
        <v>306</v>
      </c>
      <c r="AW527" s="15" t="s">
        <v>32</v>
      </c>
      <c r="AX527" s="15" t="s">
        <v>77</v>
      </c>
      <c r="AY527" s="244" t="s">
        <v>299</v>
      </c>
    </row>
    <row r="528" spans="1:65" s="2" customFormat="1" ht="16.5" customHeight="1">
      <c r="A528" s="36"/>
      <c r="B528" s="37"/>
      <c r="C528" s="196" t="s">
        <v>832</v>
      </c>
      <c r="D528" s="196" t="s">
        <v>301</v>
      </c>
      <c r="E528" s="197" t="s">
        <v>833</v>
      </c>
      <c r="F528" s="198" t="s">
        <v>834</v>
      </c>
      <c r="G528" s="199" t="s">
        <v>304</v>
      </c>
      <c r="H528" s="200">
        <v>400</v>
      </c>
      <c r="I528" s="201"/>
      <c r="J528" s="202">
        <f>ROUND(I528*H528,2)</f>
        <v>0</v>
      </c>
      <c r="K528" s="198" t="s">
        <v>305</v>
      </c>
      <c r="L528" s="41"/>
      <c r="M528" s="203" t="s">
        <v>19</v>
      </c>
      <c r="N528" s="204" t="s">
        <v>41</v>
      </c>
      <c r="O528" s="66"/>
      <c r="P528" s="205">
        <f>O528*H528</f>
        <v>0</v>
      </c>
      <c r="Q528" s="205">
        <v>0</v>
      </c>
      <c r="R528" s="205">
        <f>Q528*H528</f>
        <v>0</v>
      </c>
      <c r="S528" s="205">
        <v>0</v>
      </c>
      <c r="T528" s="206">
        <f>S528*H528</f>
        <v>0</v>
      </c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R528" s="207" t="s">
        <v>306</v>
      </c>
      <c r="AT528" s="207" t="s">
        <v>301</v>
      </c>
      <c r="AU528" s="207" t="s">
        <v>79</v>
      </c>
      <c r="AY528" s="19" t="s">
        <v>299</v>
      </c>
      <c r="BE528" s="208">
        <f>IF(N528="základní",J528,0)</f>
        <v>0</v>
      </c>
      <c r="BF528" s="208">
        <f>IF(N528="snížená",J528,0)</f>
        <v>0</v>
      </c>
      <c r="BG528" s="208">
        <f>IF(N528="zákl. přenesená",J528,0)</f>
        <v>0</v>
      </c>
      <c r="BH528" s="208">
        <f>IF(N528="sníž. přenesená",J528,0)</f>
        <v>0</v>
      </c>
      <c r="BI528" s="208">
        <f>IF(N528="nulová",J528,0)</f>
        <v>0</v>
      </c>
      <c r="BJ528" s="19" t="s">
        <v>77</v>
      </c>
      <c r="BK528" s="208">
        <f>ROUND(I528*H528,2)</f>
        <v>0</v>
      </c>
      <c r="BL528" s="19" t="s">
        <v>306</v>
      </c>
      <c r="BM528" s="207" t="s">
        <v>835</v>
      </c>
    </row>
    <row r="529" spans="1:47" s="2" customFormat="1" ht="11.25">
      <c r="A529" s="36"/>
      <c r="B529" s="37"/>
      <c r="C529" s="38"/>
      <c r="D529" s="209" t="s">
        <v>308</v>
      </c>
      <c r="E529" s="38"/>
      <c r="F529" s="210" t="s">
        <v>836</v>
      </c>
      <c r="G529" s="38"/>
      <c r="H529" s="38"/>
      <c r="I529" s="119"/>
      <c r="J529" s="38"/>
      <c r="K529" s="38"/>
      <c r="L529" s="41"/>
      <c r="M529" s="211"/>
      <c r="N529" s="212"/>
      <c r="O529" s="66"/>
      <c r="P529" s="66"/>
      <c r="Q529" s="66"/>
      <c r="R529" s="66"/>
      <c r="S529" s="66"/>
      <c r="T529" s="67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T529" s="19" t="s">
        <v>308</v>
      </c>
      <c r="AU529" s="19" t="s">
        <v>79</v>
      </c>
    </row>
    <row r="530" spans="1:65" s="2" customFormat="1" ht="21.75" customHeight="1">
      <c r="A530" s="36"/>
      <c r="B530" s="37"/>
      <c r="C530" s="196" t="s">
        <v>837</v>
      </c>
      <c r="D530" s="196" t="s">
        <v>301</v>
      </c>
      <c r="E530" s="197" t="s">
        <v>838</v>
      </c>
      <c r="F530" s="198" t="s">
        <v>839</v>
      </c>
      <c r="G530" s="199" t="s">
        <v>304</v>
      </c>
      <c r="H530" s="200">
        <v>5.7</v>
      </c>
      <c r="I530" s="201"/>
      <c r="J530" s="202">
        <f>ROUND(I530*H530,2)</f>
        <v>0</v>
      </c>
      <c r="K530" s="198" t="s">
        <v>305</v>
      </c>
      <c r="L530" s="41"/>
      <c r="M530" s="203" t="s">
        <v>19</v>
      </c>
      <c r="N530" s="204" t="s">
        <v>41</v>
      </c>
      <c r="O530" s="66"/>
      <c r="P530" s="205">
        <f>O530*H530</f>
        <v>0</v>
      </c>
      <c r="Q530" s="205">
        <v>0.00929</v>
      </c>
      <c r="R530" s="205">
        <f>Q530*H530</f>
        <v>0.052953</v>
      </c>
      <c r="S530" s="205">
        <v>0</v>
      </c>
      <c r="T530" s="206">
        <f>S530*H530</f>
        <v>0</v>
      </c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R530" s="207" t="s">
        <v>306</v>
      </c>
      <c r="AT530" s="207" t="s">
        <v>301</v>
      </c>
      <c r="AU530" s="207" t="s">
        <v>79</v>
      </c>
      <c r="AY530" s="19" t="s">
        <v>299</v>
      </c>
      <c r="BE530" s="208">
        <f>IF(N530="základní",J530,0)</f>
        <v>0</v>
      </c>
      <c r="BF530" s="208">
        <f>IF(N530="snížená",J530,0)</f>
        <v>0</v>
      </c>
      <c r="BG530" s="208">
        <f>IF(N530="zákl. přenesená",J530,0)</f>
        <v>0</v>
      </c>
      <c r="BH530" s="208">
        <f>IF(N530="sníž. přenesená",J530,0)</f>
        <v>0</v>
      </c>
      <c r="BI530" s="208">
        <f>IF(N530="nulová",J530,0)</f>
        <v>0</v>
      </c>
      <c r="BJ530" s="19" t="s">
        <v>77</v>
      </c>
      <c r="BK530" s="208">
        <f>ROUND(I530*H530,2)</f>
        <v>0</v>
      </c>
      <c r="BL530" s="19" t="s">
        <v>306</v>
      </c>
      <c r="BM530" s="207" t="s">
        <v>840</v>
      </c>
    </row>
    <row r="531" spans="1:47" s="2" customFormat="1" ht="19.5">
      <c r="A531" s="36"/>
      <c r="B531" s="37"/>
      <c r="C531" s="38"/>
      <c r="D531" s="209" t="s">
        <v>308</v>
      </c>
      <c r="E531" s="38"/>
      <c r="F531" s="210" t="s">
        <v>841</v>
      </c>
      <c r="G531" s="38"/>
      <c r="H531" s="38"/>
      <c r="I531" s="119"/>
      <c r="J531" s="38"/>
      <c r="K531" s="38"/>
      <c r="L531" s="41"/>
      <c r="M531" s="211"/>
      <c r="N531" s="212"/>
      <c r="O531" s="66"/>
      <c r="P531" s="66"/>
      <c r="Q531" s="66"/>
      <c r="R531" s="66"/>
      <c r="S531" s="66"/>
      <c r="T531" s="67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T531" s="19" t="s">
        <v>308</v>
      </c>
      <c r="AU531" s="19" t="s">
        <v>79</v>
      </c>
    </row>
    <row r="532" spans="2:51" s="13" customFormat="1" ht="11.25">
      <c r="B532" s="213"/>
      <c r="C532" s="214"/>
      <c r="D532" s="209" t="s">
        <v>310</v>
      </c>
      <c r="E532" s="215" t="s">
        <v>19</v>
      </c>
      <c r="F532" s="216" t="s">
        <v>842</v>
      </c>
      <c r="G532" s="214"/>
      <c r="H532" s="215" t="s">
        <v>19</v>
      </c>
      <c r="I532" s="217"/>
      <c r="J532" s="214"/>
      <c r="K532" s="214"/>
      <c r="L532" s="218"/>
      <c r="M532" s="219"/>
      <c r="N532" s="220"/>
      <c r="O532" s="220"/>
      <c r="P532" s="220"/>
      <c r="Q532" s="220"/>
      <c r="R532" s="220"/>
      <c r="S532" s="220"/>
      <c r="T532" s="221"/>
      <c r="AT532" s="222" t="s">
        <v>310</v>
      </c>
      <c r="AU532" s="222" t="s">
        <v>79</v>
      </c>
      <c r="AV532" s="13" t="s">
        <v>77</v>
      </c>
      <c r="AW532" s="13" t="s">
        <v>32</v>
      </c>
      <c r="AX532" s="13" t="s">
        <v>70</v>
      </c>
      <c r="AY532" s="222" t="s">
        <v>299</v>
      </c>
    </row>
    <row r="533" spans="2:51" s="14" customFormat="1" ht="11.25">
      <c r="B533" s="223"/>
      <c r="C533" s="224"/>
      <c r="D533" s="209" t="s">
        <v>310</v>
      </c>
      <c r="E533" s="225" t="s">
        <v>19</v>
      </c>
      <c r="F533" s="226" t="s">
        <v>191</v>
      </c>
      <c r="G533" s="224"/>
      <c r="H533" s="227">
        <v>5.7</v>
      </c>
      <c r="I533" s="228"/>
      <c r="J533" s="224"/>
      <c r="K533" s="224"/>
      <c r="L533" s="229"/>
      <c r="M533" s="230"/>
      <c r="N533" s="231"/>
      <c r="O533" s="231"/>
      <c r="P533" s="231"/>
      <c r="Q533" s="231"/>
      <c r="R533" s="231"/>
      <c r="S533" s="231"/>
      <c r="T533" s="232"/>
      <c r="AT533" s="233" t="s">
        <v>310</v>
      </c>
      <c r="AU533" s="233" t="s">
        <v>79</v>
      </c>
      <c r="AV533" s="14" t="s">
        <v>79</v>
      </c>
      <c r="AW533" s="14" t="s">
        <v>32</v>
      </c>
      <c r="AX533" s="14" t="s">
        <v>70</v>
      </c>
      <c r="AY533" s="233" t="s">
        <v>299</v>
      </c>
    </row>
    <row r="534" spans="2:51" s="15" customFormat="1" ht="11.25">
      <c r="B534" s="234"/>
      <c r="C534" s="235"/>
      <c r="D534" s="209" t="s">
        <v>310</v>
      </c>
      <c r="E534" s="236" t="s">
        <v>216</v>
      </c>
      <c r="F534" s="237" t="s">
        <v>313</v>
      </c>
      <c r="G534" s="235"/>
      <c r="H534" s="238">
        <v>5.7</v>
      </c>
      <c r="I534" s="239"/>
      <c r="J534" s="235"/>
      <c r="K534" s="235"/>
      <c r="L534" s="240"/>
      <c r="M534" s="241"/>
      <c r="N534" s="242"/>
      <c r="O534" s="242"/>
      <c r="P534" s="242"/>
      <c r="Q534" s="242"/>
      <c r="R534" s="242"/>
      <c r="S534" s="242"/>
      <c r="T534" s="243"/>
      <c r="AT534" s="244" t="s">
        <v>310</v>
      </c>
      <c r="AU534" s="244" t="s">
        <v>79</v>
      </c>
      <c r="AV534" s="15" t="s">
        <v>306</v>
      </c>
      <c r="AW534" s="15" t="s">
        <v>32</v>
      </c>
      <c r="AX534" s="15" t="s">
        <v>77</v>
      </c>
      <c r="AY534" s="244" t="s">
        <v>299</v>
      </c>
    </row>
    <row r="535" spans="1:65" s="2" customFormat="1" ht="16.5" customHeight="1">
      <c r="A535" s="36"/>
      <c r="B535" s="37"/>
      <c r="C535" s="246" t="s">
        <v>843</v>
      </c>
      <c r="D535" s="246" t="s">
        <v>458</v>
      </c>
      <c r="E535" s="247" t="s">
        <v>844</v>
      </c>
      <c r="F535" s="248" t="s">
        <v>845</v>
      </c>
      <c r="G535" s="249" t="s">
        <v>304</v>
      </c>
      <c r="H535" s="250">
        <v>5.814</v>
      </c>
      <c r="I535" s="251"/>
      <c r="J535" s="252">
        <f>ROUND(I535*H535,2)</f>
        <v>0</v>
      </c>
      <c r="K535" s="248" t="s">
        <v>305</v>
      </c>
      <c r="L535" s="253"/>
      <c r="M535" s="254" t="s">
        <v>19</v>
      </c>
      <c r="N535" s="255" t="s">
        <v>41</v>
      </c>
      <c r="O535" s="66"/>
      <c r="P535" s="205">
        <f>O535*H535</f>
        <v>0</v>
      </c>
      <c r="Q535" s="205">
        <v>0.006</v>
      </c>
      <c r="R535" s="205">
        <f>Q535*H535</f>
        <v>0.034884</v>
      </c>
      <c r="S535" s="205">
        <v>0</v>
      </c>
      <c r="T535" s="206">
        <f>S535*H535</f>
        <v>0</v>
      </c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R535" s="207" t="s">
        <v>360</v>
      </c>
      <c r="AT535" s="207" t="s">
        <v>458</v>
      </c>
      <c r="AU535" s="207" t="s">
        <v>79</v>
      </c>
      <c r="AY535" s="19" t="s">
        <v>299</v>
      </c>
      <c r="BE535" s="208">
        <f>IF(N535="základní",J535,0)</f>
        <v>0</v>
      </c>
      <c r="BF535" s="208">
        <f>IF(N535="snížená",J535,0)</f>
        <v>0</v>
      </c>
      <c r="BG535" s="208">
        <f>IF(N535="zákl. přenesená",J535,0)</f>
        <v>0</v>
      </c>
      <c r="BH535" s="208">
        <f>IF(N535="sníž. přenesená",J535,0)</f>
        <v>0</v>
      </c>
      <c r="BI535" s="208">
        <f>IF(N535="nulová",J535,0)</f>
        <v>0</v>
      </c>
      <c r="BJ535" s="19" t="s">
        <v>77</v>
      </c>
      <c r="BK535" s="208">
        <f>ROUND(I535*H535,2)</f>
        <v>0</v>
      </c>
      <c r="BL535" s="19" t="s">
        <v>306</v>
      </c>
      <c r="BM535" s="207" t="s">
        <v>846</v>
      </c>
    </row>
    <row r="536" spans="1:47" s="2" customFormat="1" ht="11.25">
      <c r="A536" s="36"/>
      <c r="B536" s="37"/>
      <c r="C536" s="38"/>
      <c r="D536" s="209" t="s">
        <v>308</v>
      </c>
      <c r="E536" s="38"/>
      <c r="F536" s="210" t="s">
        <v>845</v>
      </c>
      <c r="G536" s="38"/>
      <c r="H536" s="38"/>
      <c r="I536" s="119"/>
      <c r="J536" s="38"/>
      <c r="K536" s="38"/>
      <c r="L536" s="41"/>
      <c r="M536" s="211"/>
      <c r="N536" s="212"/>
      <c r="O536" s="66"/>
      <c r="P536" s="66"/>
      <c r="Q536" s="66"/>
      <c r="R536" s="66"/>
      <c r="S536" s="66"/>
      <c r="T536" s="67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T536" s="19" t="s">
        <v>308</v>
      </c>
      <c r="AU536" s="19" t="s">
        <v>79</v>
      </c>
    </row>
    <row r="537" spans="2:51" s="14" customFormat="1" ht="11.25">
      <c r="B537" s="223"/>
      <c r="C537" s="224"/>
      <c r="D537" s="209" t="s">
        <v>310</v>
      </c>
      <c r="E537" s="225" t="s">
        <v>19</v>
      </c>
      <c r="F537" s="226" t="s">
        <v>847</v>
      </c>
      <c r="G537" s="224"/>
      <c r="H537" s="227">
        <v>5.814</v>
      </c>
      <c r="I537" s="228"/>
      <c r="J537" s="224"/>
      <c r="K537" s="224"/>
      <c r="L537" s="229"/>
      <c r="M537" s="230"/>
      <c r="N537" s="231"/>
      <c r="O537" s="231"/>
      <c r="P537" s="231"/>
      <c r="Q537" s="231"/>
      <c r="R537" s="231"/>
      <c r="S537" s="231"/>
      <c r="T537" s="232"/>
      <c r="AT537" s="233" t="s">
        <v>310</v>
      </c>
      <c r="AU537" s="233" t="s">
        <v>79</v>
      </c>
      <c r="AV537" s="14" t="s">
        <v>79</v>
      </c>
      <c r="AW537" s="14" t="s">
        <v>32</v>
      </c>
      <c r="AX537" s="14" t="s">
        <v>77</v>
      </c>
      <c r="AY537" s="233" t="s">
        <v>299</v>
      </c>
    </row>
    <row r="538" spans="1:65" s="2" customFormat="1" ht="21.75" customHeight="1">
      <c r="A538" s="36"/>
      <c r="B538" s="37"/>
      <c r="C538" s="196" t="s">
        <v>848</v>
      </c>
      <c r="D538" s="196" t="s">
        <v>301</v>
      </c>
      <c r="E538" s="197" t="s">
        <v>849</v>
      </c>
      <c r="F538" s="198" t="s">
        <v>850</v>
      </c>
      <c r="G538" s="199" t="s">
        <v>304</v>
      </c>
      <c r="H538" s="200">
        <v>2.19</v>
      </c>
      <c r="I538" s="201"/>
      <c r="J538" s="202">
        <f>ROUND(I538*H538,2)</f>
        <v>0</v>
      </c>
      <c r="K538" s="198" t="s">
        <v>305</v>
      </c>
      <c r="L538" s="41"/>
      <c r="M538" s="203" t="s">
        <v>19</v>
      </c>
      <c r="N538" s="204" t="s">
        <v>41</v>
      </c>
      <c r="O538" s="66"/>
      <c r="P538" s="205">
        <f>O538*H538</f>
        <v>0</v>
      </c>
      <c r="Q538" s="205">
        <v>0.00965</v>
      </c>
      <c r="R538" s="205">
        <f>Q538*H538</f>
        <v>0.0211335</v>
      </c>
      <c r="S538" s="205">
        <v>0</v>
      </c>
      <c r="T538" s="206">
        <f>S538*H538</f>
        <v>0</v>
      </c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R538" s="207" t="s">
        <v>306</v>
      </c>
      <c r="AT538" s="207" t="s">
        <v>301</v>
      </c>
      <c r="AU538" s="207" t="s">
        <v>79</v>
      </c>
      <c r="AY538" s="19" t="s">
        <v>299</v>
      </c>
      <c r="BE538" s="208">
        <f>IF(N538="základní",J538,0)</f>
        <v>0</v>
      </c>
      <c r="BF538" s="208">
        <f>IF(N538="snížená",J538,0)</f>
        <v>0</v>
      </c>
      <c r="BG538" s="208">
        <f>IF(N538="zákl. přenesená",J538,0)</f>
        <v>0</v>
      </c>
      <c r="BH538" s="208">
        <f>IF(N538="sníž. přenesená",J538,0)</f>
        <v>0</v>
      </c>
      <c r="BI538" s="208">
        <f>IF(N538="nulová",J538,0)</f>
        <v>0</v>
      </c>
      <c r="BJ538" s="19" t="s">
        <v>77</v>
      </c>
      <c r="BK538" s="208">
        <f>ROUND(I538*H538,2)</f>
        <v>0</v>
      </c>
      <c r="BL538" s="19" t="s">
        <v>306</v>
      </c>
      <c r="BM538" s="207" t="s">
        <v>851</v>
      </c>
    </row>
    <row r="539" spans="1:47" s="2" customFormat="1" ht="19.5">
      <c r="A539" s="36"/>
      <c r="B539" s="37"/>
      <c r="C539" s="38"/>
      <c r="D539" s="209" t="s">
        <v>308</v>
      </c>
      <c r="E539" s="38"/>
      <c r="F539" s="210" t="s">
        <v>852</v>
      </c>
      <c r="G539" s="38"/>
      <c r="H539" s="38"/>
      <c r="I539" s="119"/>
      <c r="J539" s="38"/>
      <c r="K539" s="38"/>
      <c r="L539" s="41"/>
      <c r="M539" s="211"/>
      <c r="N539" s="212"/>
      <c r="O539" s="66"/>
      <c r="P539" s="66"/>
      <c r="Q539" s="66"/>
      <c r="R539" s="66"/>
      <c r="S539" s="66"/>
      <c r="T539" s="67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T539" s="19" t="s">
        <v>308</v>
      </c>
      <c r="AU539" s="19" t="s">
        <v>79</v>
      </c>
    </row>
    <row r="540" spans="2:51" s="14" customFormat="1" ht="11.25">
      <c r="B540" s="223"/>
      <c r="C540" s="224"/>
      <c r="D540" s="209" t="s">
        <v>310</v>
      </c>
      <c r="E540" s="225" t="s">
        <v>19</v>
      </c>
      <c r="F540" s="226" t="s">
        <v>853</v>
      </c>
      <c r="G540" s="224"/>
      <c r="H540" s="227">
        <v>2.19</v>
      </c>
      <c r="I540" s="228"/>
      <c r="J540" s="224"/>
      <c r="K540" s="224"/>
      <c r="L540" s="229"/>
      <c r="M540" s="230"/>
      <c r="N540" s="231"/>
      <c r="O540" s="231"/>
      <c r="P540" s="231"/>
      <c r="Q540" s="231"/>
      <c r="R540" s="231"/>
      <c r="S540" s="231"/>
      <c r="T540" s="232"/>
      <c r="AT540" s="233" t="s">
        <v>310</v>
      </c>
      <c r="AU540" s="233" t="s">
        <v>79</v>
      </c>
      <c r="AV540" s="14" t="s">
        <v>79</v>
      </c>
      <c r="AW540" s="14" t="s">
        <v>32</v>
      </c>
      <c r="AX540" s="14" t="s">
        <v>70</v>
      </c>
      <c r="AY540" s="233" t="s">
        <v>299</v>
      </c>
    </row>
    <row r="541" spans="2:51" s="15" customFormat="1" ht="11.25">
      <c r="B541" s="234"/>
      <c r="C541" s="235"/>
      <c r="D541" s="209" t="s">
        <v>310</v>
      </c>
      <c r="E541" s="236" t="s">
        <v>215</v>
      </c>
      <c r="F541" s="237" t="s">
        <v>313</v>
      </c>
      <c r="G541" s="235"/>
      <c r="H541" s="238">
        <v>2.19</v>
      </c>
      <c r="I541" s="239"/>
      <c r="J541" s="235"/>
      <c r="K541" s="235"/>
      <c r="L541" s="240"/>
      <c r="M541" s="241"/>
      <c r="N541" s="242"/>
      <c r="O541" s="242"/>
      <c r="P541" s="242"/>
      <c r="Q541" s="242"/>
      <c r="R541" s="242"/>
      <c r="S541" s="242"/>
      <c r="T541" s="243"/>
      <c r="AT541" s="244" t="s">
        <v>310</v>
      </c>
      <c r="AU541" s="244" t="s">
        <v>79</v>
      </c>
      <c r="AV541" s="15" t="s">
        <v>306</v>
      </c>
      <c r="AW541" s="15" t="s">
        <v>32</v>
      </c>
      <c r="AX541" s="15" t="s">
        <v>77</v>
      </c>
      <c r="AY541" s="244" t="s">
        <v>299</v>
      </c>
    </row>
    <row r="542" spans="1:65" s="2" customFormat="1" ht="16.5" customHeight="1">
      <c r="A542" s="36"/>
      <c r="B542" s="37"/>
      <c r="C542" s="246" t="s">
        <v>854</v>
      </c>
      <c r="D542" s="246" t="s">
        <v>458</v>
      </c>
      <c r="E542" s="247" t="s">
        <v>855</v>
      </c>
      <c r="F542" s="248" t="s">
        <v>856</v>
      </c>
      <c r="G542" s="249" t="s">
        <v>304</v>
      </c>
      <c r="H542" s="250">
        <v>2.234</v>
      </c>
      <c r="I542" s="251"/>
      <c r="J542" s="252">
        <f>ROUND(I542*H542,2)</f>
        <v>0</v>
      </c>
      <c r="K542" s="248" t="s">
        <v>305</v>
      </c>
      <c r="L542" s="253"/>
      <c r="M542" s="254" t="s">
        <v>19</v>
      </c>
      <c r="N542" s="255" t="s">
        <v>41</v>
      </c>
      <c r="O542" s="66"/>
      <c r="P542" s="205">
        <f>O542*H542</f>
        <v>0</v>
      </c>
      <c r="Q542" s="205">
        <v>0.0195</v>
      </c>
      <c r="R542" s="205">
        <f>Q542*H542</f>
        <v>0.043563</v>
      </c>
      <c r="S542" s="205">
        <v>0</v>
      </c>
      <c r="T542" s="206">
        <f>S542*H542</f>
        <v>0</v>
      </c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R542" s="207" t="s">
        <v>360</v>
      </c>
      <c r="AT542" s="207" t="s">
        <v>458</v>
      </c>
      <c r="AU542" s="207" t="s">
        <v>79</v>
      </c>
      <c r="AY542" s="19" t="s">
        <v>299</v>
      </c>
      <c r="BE542" s="208">
        <f>IF(N542="základní",J542,0)</f>
        <v>0</v>
      </c>
      <c r="BF542" s="208">
        <f>IF(N542="snížená",J542,0)</f>
        <v>0</v>
      </c>
      <c r="BG542" s="208">
        <f>IF(N542="zákl. přenesená",J542,0)</f>
        <v>0</v>
      </c>
      <c r="BH542" s="208">
        <f>IF(N542="sníž. přenesená",J542,0)</f>
        <v>0</v>
      </c>
      <c r="BI542" s="208">
        <f>IF(N542="nulová",J542,0)</f>
        <v>0</v>
      </c>
      <c r="BJ542" s="19" t="s">
        <v>77</v>
      </c>
      <c r="BK542" s="208">
        <f>ROUND(I542*H542,2)</f>
        <v>0</v>
      </c>
      <c r="BL542" s="19" t="s">
        <v>306</v>
      </c>
      <c r="BM542" s="207" t="s">
        <v>857</v>
      </c>
    </row>
    <row r="543" spans="1:47" s="2" customFormat="1" ht="11.25">
      <c r="A543" s="36"/>
      <c r="B543" s="37"/>
      <c r="C543" s="38"/>
      <c r="D543" s="209" t="s">
        <v>308</v>
      </c>
      <c r="E543" s="38"/>
      <c r="F543" s="210" t="s">
        <v>856</v>
      </c>
      <c r="G543" s="38"/>
      <c r="H543" s="38"/>
      <c r="I543" s="119"/>
      <c r="J543" s="38"/>
      <c r="K543" s="38"/>
      <c r="L543" s="41"/>
      <c r="M543" s="211"/>
      <c r="N543" s="212"/>
      <c r="O543" s="66"/>
      <c r="P543" s="66"/>
      <c r="Q543" s="66"/>
      <c r="R543" s="66"/>
      <c r="S543" s="66"/>
      <c r="T543" s="67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T543" s="19" t="s">
        <v>308</v>
      </c>
      <c r="AU543" s="19" t="s">
        <v>79</v>
      </c>
    </row>
    <row r="544" spans="2:51" s="14" customFormat="1" ht="11.25">
      <c r="B544" s="223"/>
      <c r="C544" s="224"/>
      <c r="D544" s="209" t="s">
        <v>310</v>
      </c>
      <c r="E544" s="225" t="s">
        <v>19</v>
      </c>
      <c r="F544" s="226" t="s">
        <v>858</v>
      </c>
      <c r="G544" s="224"/>
      <c r="H544" s="227">
        <v>2.234</v>
      </c>
      <c r="I544" s="228"/>
      <c r="J544" s="224"/>
      <c r="K544" s="224"/>
      <c r="L544" s="229"/>
      <c r="M544" s="230"/>
      <c r="N544" s="231"/>
      <c r="O544" s="231"/>
      <c r="P544" s="231"/>
      <c r="Q544" s="231"/>
      <c r="R544" s="231"/>
      <c r="S544" s="231"/>
      <c r="T544" s="232"/>
      <c r="AT544" s="233" t="s">
        <v>310</v>
      </c>
      <c r="AU544" s="233" t="s">
        <v>79</v>
      </c>
      <c r="AV544" s="14" t="s">
        <v>79</v>
      </c>
      <c r="AW544" s="14" t="s">
        <v>32</v>
      </c>
      <c r="AX544" s="14" t="s">
        <v>77</v>
      </c>
      <c r="AY544" s="233" t="s">
        <v>299</v>
      </c>
    </row>
    <row r="545" spans="1:65" s="2" customFormat="1" ht="16.5" customHeight="1">
      <c r="A545" s="36"/>
      <c r="B545" s="37"/>
      <c r="C545" s="196" t="s">
        <v>859</v>
      </c>
      <c r="D545" s="196" t="s">
        <v>301</v>
      </c>
      <c r="E545" s="197" t="s">
        <v>860</v>
      </c>
      <c r="F545" s="198" t="s">
        <v>861</v>
      </c>
      <c r="G545" s="199" t="s">
        <v>304</v>
      </c>
      <c r="H545" s="200">
        <v>7.89</v>
      </c>
      <c r="I545" s="201"/>
      <c r="J545" s="202">
        <f>ROUND(I545*H545,2)</f>
        <v>0</v>
      </c>
      <c r="K545" s="198" t="s">
        <v>305</v>
      </c>
      <c r="L545" s="41"/>
      <c r="M545" s="203" t="s">
        <v>19</v>
      </c>
      <c r="N545" s="204" t="s">
        <v>41</v>
      </c>
      <c r="O545" s="66"/>
      <c r="P545" s="205">
        <f>O545*H545</f>
        <v>0</v>
      </c>
      <c r="Q545" s="205">
        <v>0.00348</v>
      </c>
      <c r="R545" s="205">
        <f>Q545*H545</f>
        <v>0.027457199999999998</v>
      </c>
      <c r="S545" s="205">
        <v>0</v>
      </c>
      <c r="T545" s="206">
        <f>S545*H545</f>
        <v>0</v>
      </c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R545" s="207" t="s">
        <v>306</v>
      </c>
      <c r="AT545" s="207" t="s">
        <v>301</v>
      </c>
      <c r="AU545" s="207" t="s">
        <v>79</v>
      </c>
      <c r="AY545" s="19" t="s">
        <v>299</v>
      </c>
      <c r="BE545" s="208">
        <f>IF(N545="základní",J545,0)</f>
        <v>0</v>
      </c>
      <c r="BF545" s="208">
        <f>IF(N545="snížená",J545,0)</f>
        <v>0</v>
      </c>
      <c r="BG545" s="208">
        <f>IF(N545="zákl. přenesená",J545,0)</f>
        <v>0</v>
      </c>
      <c r="BH545" s="208">
        <f>IF(N545="sníž. přenesená",J545,0)</f>
        <v>0</v>
      </c>
      <c r="BI545" s="208">
        <f>IF(N545="nulová",J545,0)</f>
        <v>0</v>
      </c>
      <c r="BJ545" s="19" t="s">
        <v>77</v>
      </c>
      <c r="BK545" s="208">
        <f>ROUND(I545*H545,2)</f>
        <v>0</v>
      </c>
      <c r="BL545" s="19" t="s">
        <v>306</v>
      </c>
      <c r="BM545" s="207" t="s">
        <v>862</v>
      </c>
    </row>
    <row r="546" spans="1:47" s="2" customFormat="1" ht="11.25">
      <c r="A546" s="36"/>
      <c r="B546" s="37"/>
      <c r="C546" s="38"/>
      <c r="D546" s="209" t="s">
        <v>308</v>
      </c>
      <c r="E546" s="38"/>
      <c r="F546" s="210" t="s">
        <v>863</v>
      </c>
      <c r="G546" s="38"/>
      <c r="H546" s="38"/>
      <c r="I546" s="119"/>
      <c r="J546" s="38"/>
      <c r="K546" s="38"/>
      <c r="L546" s="41"/>
      <c r="M546" s="211"/>
      <c r="N546" s="212"/>
      <c r="O546" s="66"/>
      <c r="P546" s="66"/>
      <c r="Q546" s="66"/>
      <c r="R546" s="66"/>
      <c r="S546" s="66"/>
      <c r="T546" s="67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T546" s="19" t="s">
        <v>308</v>
      </c>
      <c r="AU546" s="19" t="s">
        <v>79</v>
      </c>
    </row>
    <row r="547" spans="1:47" s="2" customFormat="1" ht="19.5">
      <c r="A547" s="36"/>
      <c r="B547" s="37"/>
      <c r="C547" s="38"/>
      <c r="D547" s="209" t="s">
        <v>447</v>
      </c>
      <c r="E547" s="38"/>
      <c r="F547" s="245" t="s">
        <v>864</v>
      </c>
      <c r="G547" s="38"/>
      <c r="H547" s="38"/>
      <c r="I547" s="119"/>
      <c r="J547" s="38"/>
      <c r="K547" s="38"/>
      <c r="L547" s="41"/>
      <c r="M547" s="211"/>
      <c r="N547" s="212"/>
      <c r="O547" s="66"/>
      <c r="P547" s="66"/>
      <c r="Q547" s="66"/>
      <c r="R547" s="66"/>
      <c r="S547" s="66"/>
      <c r="T547" s="67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T547" s="19" t="s">
        <v>447</v>
      </c>
      <c r="AU547" s="19" t="s">
        <v>79</v>
      </c>
    </row>
    <row r="548" spans="2:51" s="14" customFormat="1" ht="11.25">
      <c r="B548" s="223"/>
      <c r="C548" s="224"/>
      <c r="D548" s="209" t="s">
        <v>310</v>
      </c>
      <c r="E548" s="225" t="s">
        <v>19</v>
      </c>
      <c r="F548" s="226" t="s">
        <v>865</v>
      </c>
      <c r="G548" s="224"/>
      <c r="H548" s="227">
        <v>7.89</v>
      </c>
      <c r="I548" s="228"/>
      <c r="J548" s="224"/>
      <c r="K548" s="224"/>
      <c r="L548" s="229"/>
      <c r="M548" s="230"/>
      <c r="N548" s="231"/>
      <c r="O548" s="231"/>
      <c r="P548" s="231"/>
      <c r="Q548" s="231"/>
      <c r="R548" s="231"/>
      <c r="S548" s="231"/>
      <c r="T548" s="232"/>
      <c r="AT548" s="233" t="s">
        <v>310</v>
      </c>
      <c r="AU548" s="233" t="s">
        <v>79</v>
      </c>
      <c r="AV548" s="14" t="s">
        <v>79</v>
      </c>
      <c r="AW548" s="14" t="s">
        <v>32</v>
      </c>
      <c r="AX548" s="14" t="s">
        <v>77</v>
      </c>
      <c r="AY548" s="233" t="s">
        <v>299</v>
      </c>
    </row>
    <row r="549" spans="1:65" s="2" customFormat="1" ht="16.5" customHeight="1">
      <c r="A549" s="36"/>
      <c r="B549" s="37"/>
      <c r="C549" s="196" t="s">
        <v>866</v>
      </c>
      <c r="D549" s="196" t="s">
        <v>301</v>
      </c>
      <c r="E549" s="197" t="s">
        <v>867</v>
      </c>
      <c r="F549" s="198" t="s">
        <v>868</v>
      </c>
      <c r="G549" s="199" t="s">
        <v>553</v>
      </c>
      <c r="H549" s="200">
        <v>52.25</v>
      </c>
      <c r="I549" s="201"/>
      <c r="J549" s="202">
        <f>ROUND(I549*H549,2)</f>
        <v>0</v>
      </c>
      <c r="K549" s="198" t="s">
        <v>305</v>
      </c>
      <c r="L549" s="41"/>
      <c r="M549" s="203" t="s">
        <v>19</v>
      </c>
      <c r="N549" s="204" t="s">
        <v>41</v>
      </c>
      <c r="O549" s="66"/>
      <c r="P549" s="205">
        <f>O549*H549</f>
        <v>0</v>
      </c>
      <c r="Q549" s="205">
        <v>0</v>
      </c>
      <c r="R549" s="205">
        <f>Q549*H549</f>
        <v>0</v>
      </c>
      <c r="S549" s="205">
        <v>0</v>
      </c>
      <c r="T549" s="206">
        <f>S549*H549</f>
        <v>0</v>
      </c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R549" s="207" t="s">
        <v>306</v>
      </c>
      <c r="AT549" s="207" t="s">
        <v>301</v>
      </c>
      <c r="AU549" s="207" t="s">
        <v>79</v>
      </c>
      <c r="AY549" s="19" t="s">
        <v>299</v>
      </c>
      <c r="BE549" s="208">
        <f>IF(N549="základní",J549,0)</f>
        <v>0</v>
      </c>
      <c r="BF549" s="208">
        <f>IF(N549="snížená",J549,0)</f>
        <v>0</v>
      </c>
      <c r="BG549" s="208">
        <f>IF(N549="zákl. přenesená",J549,0)</f>
        <v>0</v>
      </c>
      <c r="BH549" s="208">
        <f>IF(N549="sníž. přenesená",J549,0)</f>
        <v>0</v>
      </c>
      <c r="BI549" s="208">
        <f>IF(N549="nulová",J549,0)</f>
        <v>0</v>
      </c>
      <c r="BJ549" s="19" t="s">
        <v>77</v>
      </c>
      <c r="BK549" s="208">
        <f>ROUND(I549*H549,2)</f>
        <v>0</v>
      </c>
      <c r="BL549" s="19" t="s">
        <v>306</v>
      </c>
      <c r="BM549" s="207" t="s">
        <v>869</v>
      </c>
    </row>
    <row r="550" spans="1:47" s="2" customFormat="1" ht="19.5">
      <c r="A550" s="36"/>
      <c r="B550" s="37"/>
      <c r="C550" s="38"/>
      <c r="D550" s="209" t="s">
        <v>308</v>
      </c>
      <c r="E550" s="38"/>
      <c r="F550" s="210" t="s">
        <v>870</v>
      </c>
      <c r="G550" s="38"/>
      <c r="H550" s="38"/>
      <c r="I550" s="119"/>
      <c r="J550" s="38"/>
      <c r="K550" s="38"/>
      <c r="L550" s="41"/>
      <c r="M550" s="211"/>
      <c r="N550" s="212"/>
      <c r="O550" s="66"/>
      <c r="P550" s="66"/>
      <c r="Q550" s="66"/>
      <c r="R550" s="66"/>
      <c r="S550" s="66"/>
      <c r="T550" s="67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T550" s="19" t="s">
        <v>308</v>
      </c>
      <c r="AU550" s="19" t="s">
        <v>79</v>
      </c>
    </row>
    <row r="551" spans="2:51" s="14" customFormat="1" ht="11.25">
      <c r="B551" s="223"/>
      <c r="C551" s="224"/>
      <c r="D551" s="209" t="s">
        <v>310</v>
      </c>
      <c r="E551" s="225" t="s">
        <v>19</v>
      </c>
      <c r="F551" s="226" t="s">
        <v>871</v>
      </c>
      <c r="G551" s="224"/>
      <c r="H551" s="227">
        <v>52.25</v>
      </c>
      <c r="I551" s="228"/>
      <c r="J551" s="224"/>
      <c r="K551" s="224"/>
      <c r="L551" s="229"/>
      <c r="M551" s="230"/>
      <c r="N551" s="231"/>
      <c r="O551" s="231"/>
      <c r="P551" s="231"/>
      <c r="Q551" s="231"/>
      <c r="R551" s="231"/>
      <c r="S551" s="231"/>
      <c r="T551" s="232"/>
      <c r="AT551" s="233" t="s">
        <v>310</v>
      </c>
      <c r="AU551" s="233" t="s">
        <v>79</v>
      </c>
      <c r="AV551" s="14" t="s">
        <v>79</v>
      </c>
      <c r="AW551" s="14" t="s">
        <v>32</v>
      </c>
      <c r="AX551" s="14" t="s">
        <v>70</v>
      </c>
      <c r="AY551" s="233" t="s">
        <v>299</v>
      </c>
    </row>
    <row r="552" spans="2:51" s="15" customFormat="1" ht="11.25">
      <c r="B552" s="234"/>
      <c r="C552" s="235"/>
      <c r="D552" s="209" t="s">
        <v>310</v>
      </c>
      <c r="E552" s="236" t="s">
        <v>19</v>
      </c>
      <c r="F552" s="237" t="s">
        <v>313</v>
      </c>
      <c r="G552" s="235"/>
      <c r="H552" s="238">
        <v>52.25</v>
      </c>
      <c r="I552" s="239"/>
      <c r="J552" s="235"/>
      <c r="K552" s="235"/>
      <c r="L552" s="240"/>
      <c r="M552" s="241"/>
      <c r="N552" s="242"/>
      <c r="O552" s="242"/>
      <c r="P552" s="242"/>
      <c r="Q552" s="242"/>
      <c r="R552" s="242"/>
      <c r="S552" s="242"/>
      <c r="T552" s="243"/>
      <c r="AT552" s="244" t="s">
        <v>310</v>
      </c>
      <c r="AU552" s="244" t="s">
        <v>79</v>
      </c>
      <c r="AV552" s="15" t="s">
        <v>306</v>
      </c>
      <c r="AW552" s="15" t="s">
        <v>32</v>
      </c>
      <c r="AX552" s="15" t="s">
        <v>77</v>
      </c>
      <c r="AY552" s="244" t="s">
        <v>299</v>
      </c>
    </row>
    <row r="553" spans="1:65" s="2" customFormat="1" ht="16.5" customHeight="1">
      <c r="A553" s="36"/>
      <c r="B553" s="37"/>
      <c r="C553" s="246" t="s">
        <v>872</v>
      </c>
      <c r="D553" s="246" t="s">
        <v>458</v>
      </c>
      <c r="E553" s="247" t="s">
        <v>873</v>
      </c>
      <c r="F553" s="248" t="s">
        <v>874</v>
      </c>
      <c r="G553" s="249" t="s">
        <v>553</v>
      </c>
      <c r="H553" s="250">
        <v>54.863</v>
      </c>
      <c r="I553" s="251"/>
      <c r="J553" s="252">
        <f>ROUND(I553*H553,2)</f>
        <v>0</v>
      </c>
      <c r="K553" s="248" t="s">
        <v>305</v>
      </c>
      <c r="L553" s="253"/>
      <c r="M553" s="254" t="s">
        <v>19</v>
      </c>
      <c r="N553" s="255" t="s">
        <v>41</v>
      </c>
      <c r="O553" s="66"/>
      <c r="P553" s="205">
        <f>O553*H553</f>
        <v>0</v>
      </c>
      <c r="Q553" s="205">
        <v>0.00068</v>
      </c>
      <c r="R553" s="205">
        <f>Q553*H553</f>
        <v>0.03730684</v>
      </c>
      <c r="S553" s="205">
        <v>0</v>
      </c>
      <c r="T553" s="206">
        <f>S553*H553</f>
        <v>0</v>
      </c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R553" s="207" t="s">
        <v>360</v>
      </c>
      <c r="AT553" s="207" t="s">
        <v>458</v>
      </c>
      <c r="AU553" s="207" t="s">
        <v>79</v>
      </c>
      <c r="AY553" s="19" t="s">
        <v>299</v>
      </c>
      <c r="BE553" s="208">
        <f>IF(N553="základní",J553,0)</f>
        <v>0</v>
      </c>
      <c r="BF553" s="208">
        <f>IF(N553="snížená",J553,0)</f>
        <v>0</v>
      </c>
      <c r="BG553" s="208">
        <f>IF(N553="zákl. přenesená",J553,0)</f>
        <v>0</v>
      </c>
      <c r="BH553" s="208">
        <f>IF(N553="sníž. přenesená",J553,0)</f>
        <v>0</v>
      </c>
      <c r="BI553" s="208">
        <f>IF(N553="nulová",J553,0)</f>
        <v>0</v>
      </c>
      <c r="BJ553" s="19" t="s">
        <v>77</v>
      </c>
      <c r="BK553" s="208">
        <f>ROUND(I553*H553,2)</f>
        <v>0</v>
      </c>
      <c r="BL553" s="19" t="s">
        <v>306</v>
      </c>
      <c r="BM553" s="207" t="s">
        <v>875</v>
      </c>
    </row>
    <row r="554" spans="1:47" s="2" customFormat="1" ht="11.25">
      <c r="A554" s="36"/>
      <c r="B554" s="37"/>
      <c r="C554" s="38"/>
      <c r="D554" s="209" t="s">
        <v>308</v>
      </c>
      <c r="E554" s="38"/>
      <c r="F554" s="210" t="s">
        <v>874</v>
      </c>
      <c r="G554" s="38"/>
      <c r="H554" s="38"/>
      <c r="I554" s="119"/>
      <c r="J554" s="38"/>
      <c r="K554" s="38"/>
      <c r="L554" s="41"/>
      <c r="M554" s="211"/>
      <c r="N554" s="212"/>
      <c r="O554" s="66"/>
      <c r="P554" s="66"/>
      <c r="Q554" s="66"/>
      <c r="R554" s="66"/>
      <c r="S554" s="66"/>
      <c r="T554" s="67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T554" s="19" t="s">
        <v>308</v>
      </c>
      <c r="AU554" s="19" t="s">
        <v>79</v>
      </c>
    </row>
    <row r="555" spans="2:51" s="14" customFormat="1" ht="11.25">
      <c r="B555" s="223"/>
      <c r="C555" s="224"/>
      <c r="D555" s="209" t="s">
        <v>310</v>
      </c>
      <c r="E555" s="225" t="s">
        <v>19</v>
      </c>
      <c r="F555" s="226" t="s">
        <v>876</v>
      </c>
      <c r="G555" s="224"/>
      <c r="H555" s="227">
        <v>54.863</v>
      </c>
      <c r="I555" s="228"/>
      <c r="J555" s="224"/>
      <c r="K555" s="224"/>
      <c r="L555" s="229"/>
      <c r="M555" s="230"/>
      <c r="N555" s="231"/>
      <c r="O555" s="231"/>
      <c r="P555" s="231"/>
      <c r="Q555" s="231"/>
      <c r="R555" s="231"/>
      <c r="S555" s="231"/>
      <c r="T555" s="232"/>
      <c r="AT555" s="233" t="s">
        <v>310</v>
      </c>
      <c r="AU555" s="233" t="s">
        <v>79</v>
      </c>
      <c r="AV555" s="14" t="s">
        <v>79</v>
      </c>
      <c r="AW555" s="14" t="s">
        <v>32</v>
      </c>
      <c r="AX555" s="14" t="s">
        <v>77</v>
      </c>
      <c r="AY555" s="233" t="s">
        <v>299</v>
      </c>
    </row>
    <row r="556" spans="1:65" s="2" customFormat="1" ht="16.5" customHeight="1">
      <c r="A556" s="36"/>
      <c r="B556" s="37"/>
      <c r="C556" s="196" t="s">
        <v>877</v>
      </c>
      <c r="D556" s="196" t="s">
        <v>301</v>
      </c>
      <c r="E556" s="197" t="s">
        <v>878</v>
      </c>
      <c r="F556" s="198" t="s">
        <v>879</v>
      </c>
      <c r="G556" s="199" t="s">
        <v>553</v>
      </c>
      <c r="H556" s="200">
        <v>94.54</v>
      </c>
      <c r="I556" s="201"/>
      <c r="J556" s="202">
        <f>ROUND(I556*H556,2)</f>
        <v>0</v>
      </c>
      <c r="K556" s="198" t="s">
        <v>305</v>
      </c>
      <c r="L556" s="41"/>
      <c r="M556" s="203" t="s">
        <v>19</v>
      </c>
      <c r="N556" s="204" t="s">
        <v>41</v>
      </c>
      <c r="O556" s="66"/>
      <c r="P556" s="205">
        <f>O556*H556</f>
        <v>0</v>
      </c>
      <c r="Q556" s="205">
        <v>0</v>
      </c>
      <c r="R556" s="205">
        <f>Q556*H556</f>
        <v>0</v>
      </c>
      <c r="S556" s="205">
        <v>0</v>
      </c>
      <c r="T556" s="206">
        <f>S556*H556</f>
        <v>0</v>
      </c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R556" s="207" t="s">
        <v>306</v>
      </c>
      <c r="AT556" s="207" t="s">
        <v>301</v>
      </c>
      <c r="AU556" s="207" t="s">
        <v>79</v>
      </c>
      <c r="AY556" s="19" t="s">
        <v>299</v>
      </c>
      <c r="BE556" s="208">
        <f>IF(N556="základní",J556,0)</f>
        <v>0</v>
      </c>
      <c r="BF556" s="208">
        <f>IF(N556="snížená",J556,0)</f>
        <v>0</v>
      </c>
      <c r="BG556" s="208">
        <f>IF(N556="zákl. přenesená",J556,0)</f>
        <v>0</v>
      </c>
      <c r="BH556" s="208">
        <f>IF(N556="sníž. přenesená",J556,0)</f>
        <v>0</v>
      </c>
      <c r="BI556" s="208">
        <f>IF(N556="nulová",J556,0)</f>
        <v>0</v>
      </c>
      <c r="BJ556" s="19" t="s">
        <v>77</v>
      </c>
      <c r="BK556" s="208">
        <f>ROUND(I556*H556,2)</f>
        <v>0</v>
      </c>
      <c r="BL556" s="19" t="s">
        <v>306</v>
      </c>
      <c r="BM556" s="207" t="s">
        <v>880</v>
      </c>
    </row>
    <row r="557" spans="1:47" s="2" customFormat="1" ht="19.5">
      <c r="A557" s="36"/>
      <c r="B557" s="37"/>
      <c r="C557" s="38"/>
      <c r="D557" s="209" t="s">
        <v>308</v>
      </c>
      <c r="E557" s="38"/>
      <c r="F557" s="210" t="s">
        <v>881</v>
      </c>
      <c r="G557" s="38"/>
      <c r="H557" s="38"/>
      <c r="I557" s="119"/>
      <c r="J557" s="38"/>
      <c r="K557" s="38"/>
      <c r="L557" s="41"/>
      <c r="M557" s="211"/>
      <c r="N557" s="212"/>
      <c r="O557" s="66"/>
      <c r="P557" s="66"/>
      <c r="Q557" s="66"/>
      <c r="R557" s="66"/>
      <c r="S557" s="66"/>
      <c r="T557" s="67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T557" s="19" t="s">
        <v>308</v>
      </c>
      <c r="AU557" s="19" t="s">
        <v>79</v>
      </c>
    </row>
    <row r="558" spans="2:51" s="13" customFormat="1" ht="11.25">
      <c r="B558" s="213"/>
      <c r="C558" s="214"/>
      <c r="D558" s="209" t="s">
        <v>310</v>
      </c>
      <c r="E558" s="215" t="s">
        <v>19</v>
      </c>
      <c r="F558" s="216" t="s">
        <v>882</v>
      </c>
      <c r="G558" s="214"/>
      <c r="H558" s="215" t="s">
        <v>19</v>
      </c>
      <c r="I558" s="217"/>
      <c r="J558" s="214"/>
      <c r="K558" s="214"/>
      <c r="L558" s="218"/>
      <c r="M558" s="219"/>
      <c r="N558" s="220"/>
      <c r="O558" s="220"/>
      <c r="P558" s="220"/>
      <c r="Q558" s="220"/>
      <c r="R558" s="220"/>
      <c r="S558" s="220"/>
      <c r="T558" s="221"/>
      <c r="AT558" s="222" t="s">
        <v>310</v>
      </c>
      <c r="AU558" s="222" t="s">
        <v>79</v>
      </c>
      <c r="AV558" s="13" t="s">
        <v>77</v>
      </c>
      <c r="AW558" s="13" t="s">
        <v>32</v>
      </c>
      <c r="AX558" s="13" t="s">
        <v>70</v>
      </c>
      <c r="AY558" s="222" t="s">
        <v>299</v>
      </c>
    </row>
    <row r="559" spans="2:51" s="13" customFormat="1" ht="11.25">
      <c r="B559" s="213"/>
      <c r="C559" s="214"/>
      <c r="D559" s="209" t="s">
        <v>310</v>
      </c>
      <c r="E559" s="215" t="s">
        <v>19</v>
      </c>
      <c r="F559" s="216" t="s">
        <v>80</v>
      </c>
      <c r="G559" s="214"/>
      <c r="H559" s="215" t="s">
        <v>19</v>
      </c>
      <c r="I559" s="217"/>
      <c r="J559" s="214"/>
      <c r="K559" s="214"/>
      <c r="L559" s="218"/>
      <c r="M559" s="219"/>
      <c r="N559" s="220"/>
      <c r="O559" s="220"/>
      <c r="P559" s="220"/>
      <c r="Q559" s="220"/>
      <c r="R559" s="220"/>
      <c r="S559" s="220"/>
      <c r="T559" s="221"/>
      <c r="AT559" s="222" t="s">
        <v>310</v>
      </c>
      <c r="AU559" s="222" t="s">
        <v>79</v>
      </c>
      <c r="AV559" s="13" t="s">
        <v>77</v>
      </c>
      <c r="AW559" s="13" t="s">
        <v>32</v>
      </c>
      <c r="AX559" s="13" t="s">
        <v>70</v>
      </c>
      <c r="AY559" s="222" t="s">
        <v>299</v>
      </c>
    </row>
    <row r="560" spans="2:51" s="14" customFormat="1" ht="11.25">
      <c r="B560" s="223"/>
      <c r="C560" s="224"/>
      <c r="D560" s="209" t="s">
        <v>310</v>
      </c>
      <c r="E560" s="225" t="s">
        <v>19</v>
      </c>
      <c r="F560" s="226" t="s">
        <v>655</v>
      </c>
      <c r="G560" s="224"/>
      <c r="H560" s="227">
        <v>50</v>
      </c>
      <c r="I560" s="228"/>
      <c r="J560" s="224"/>
      <c r="K560" s="224"/>
      <c r="L560" s="229"/>
      <c r="M560" s="230"/>
      <c r="N560" s="231"/>
      <c r="O560" s="231"/>
      <c r="P560" s="231"/>
      <c r="Q560" s="231"/>
      <c r="R560" s="231"/>
      <c r="S560" s="231"/>
      <c r="T560" s="232"/>
      <c r="AT560" s="233" t="s">
        <v>310</v>
      </c>
      <c r="AU560" s="233" t="s">
        <v>79</v>
      </c>
      <c r="AV560" s="14" t="s">
        <v>79</v>
      </c>
      <c r="AW560" s="14" t="s">
        <v>32</v>
      </c>
      <c r="AX560" s="14" t="s">
        <v>70</v>
      </c>
      <c r="AY560" s="233" t="s">
        <v>299</v>
      </c>
    </row>
    <row r="561" spans="2:51" s="13" customFormat="1" ht="11.25">
      <c r="B561" s="213"/>
      <c r="C561" s="214"/>
      <c r="D561" s="209" t="s">
        <v>310</v>
      </c>
      <c r="E561" s="215" t="s">
        <v>19</v>
      </c>
      <c r="F561" s="216" t="s">
        <v>883</v>
      </c>
      <c r="G561" s="214"/>
      <c r="H561" s="215" t="s">
        <v>19</v>
      </c>
      <c r="I561" s="217"/>
      <c r="J561" s="214"/>
      <c r="K561" s="214"/>
      <c r="L561" s="218"/>
      <c r="M561" s="219"/>
      <c r="N561" s="220"/>
      <c r="O561" s="220"/>
      <c r="P561" s="220"/>
      <c r="Q561" s="220"/>
      <c r="R561" s="220"/>
      <c r="S561" s="220"/>
      <c r="T561" s="221"/>
      <c r="AT561" s="222" t="s">
        <v>310</v>
      </c>
      <c r="AU561" s="222" t="s">
        <v>79</v>
      </c>
      <c r="AV561" s="13" t="s">
        <v>77</v>
      </c>
      <c r="AW561" s="13" t="s">
        <v>32</v>
      </c>
      <c r="AX561" s="13" t="s">
        <v>70</v>
      </c>
      <c r="AY561" s="222" t="s">
        <v>299</v>
      </c>
    </row>
    <row r="562" spans="2:51" s="14" customFormat="1" ht="11.25">
      <c r="B562" s="223"/>
      <c r="C562" s="224"/>
      <c r="D562" s="209" t="s">
        <v>310</v>
      </c>
      <c r="E562" s="225" t="s">
        <v>19</v>
      </c>
      <c r="F562" s="226" t="s">
        <v>884</v>
      </c>
      <c r="G562" s="224"/>
      <c r="H562" s="227">
        <v>2.4</v>
      </c>
      <c r="I562" s="228"/>
      <c r="J562" s="224"/>
      <c r="K562" s="224"/>
      <c r="L562" s="229"/>
      <c r="M562" s="230"/>
      <c r="N562" s="231"/>
      <c r="O562" s="231"/>
      <c r="P562" s="231"/>
      <c r="Q562" s="231"/>
      <c r="R562" s="231"/>
      <c r="S562" s="231"/>
      <c r="T562" s="232"/>
      <c r="AT562" s="233" t="s">
        <v>310</v>
      </c>
      <c r="AU562" s="233" t="s">
        <v>79</v>
      </c>
      <c r="AV562" s="14" t="s">
        <v>79</v>
      </c>
      <c r="AW562" s="14" t="s">
        <v>32</v>
      </c>
      <c r="AX562" s="14" t="s">
        <v>70</v>
      </c>
      <c r="AY562" s="233" t="s">
        <v>299</v>
      </c>
    </row>
    <row r="563" spans="2:51" s="14" customFormat="1" ht="11.25">
      <c r="B563" s="223"/>
      <c r="C563" s="224"/>
      <c r="D563" s="209" t="s">
        <v>310</v>
      </c>
      <c r="E563" s="225" t="s">
        <v>19</v>
      </c>
      <c r="F563" s="226" t="s">
        <v>885</v>
      </c>
      <c r="G563" s="224"/>
      <c r="H563" s="227">
        <v>24.57</v>
      </c>
      <c r="I563" s="228"/>
      <c r="J563" s="224"/>
      <c r="K563" s="224"/>
      <c r="L563" s="229"/>
      <c r="M563" s="230"/>
      <c r="N563" s="231"/>
      <c r="O563" s="231"/>
      <c r="P563" s="231"/>
      <c r="Q563" s="231"/>
      <c r="R563" s="231"/>
      <c r="S563" s="231"/>
      <c r="T563" s="232"/>
      <c r="AT563" s="233" t="s">
        <v>310</v>
      </c>
      <c r="AU563" s="233" t="s">
        <v>79</v>
      </c>
      <c r="AV563" s="14" t="s">
        <v>79</v>
      </c>
      <c r="AW563" s="14" t="s">
        <v>32</v>
      </c>
      <c r="AX563" s="14" t="s">
        <v>70</v>
      </c>
      <c r="AY563" s="233" t="s">
        <v>299</v>
      </c>
    </row>
    <row r="564" spans="2:51" s="14" customFormat="1" ht="11.25">
      <c r="B564" s="223"/>
      <c r="C564" s="224"/>
      <c r="D564" s="209" t="s">
        <v>310</v>
      </c>
      <c r="E564" s="225" t="s">
        <v>19</v>
      </c>
      <c r="F564" s="226" t="s">
        <v>886</v>
      </c>
      <c r="G564" s="224"/>
      <c r="H564" s="227">
        <v>17.57</v>
      </c>
      <c r="I564" s="228"/>
      <c r="J564" s="224"/>
      <c r="K564" s="224"/>
      <c r="L564" s="229"/>
      <c r="M564" s="230"/>
      <c r="N564" s="231"/>
      <c r="O564" s="231"/>
      <c r="P564" s="231"/>
      <c r="Q564" s="231"/>
      <c r="R564" s="231"/>
      <c r="S564" s="231"/>
      <c r="T564" s="232"/>
      <c r="AT564" s="233" t="s">
        <v>310</v>
      </c>
      <c r="AU564" s="233" t="s">
        <v>79</v>
      </c>
      <c r="AV564" s="14" t="s">
        <v>79</v>
      </c>
      <c r="AW564" s="14" t="s">
        <v>32</v>
      </c>
      <c r="AX564" s="14" t="s">
        <v>70</v>
      </c>
      <c r="AY564" s="233" t="s">
        <v>299</v>
      </c>
    </row>
    <row r="565" spans="2:51" s="15" customFormat="1" ht="11.25">
      <c r="B565" s="234"/>
      <c r="C565" s="235"/>
      <c r="D565" s="209" t="s">
        <v>310</v>
      </c>
      <c r="E565" s="236" t="s">
        <v>19</v>
      </c>
      <c r="F565" s="237" t="s">
        <v>313</v>
      </c>
      <c r="G565" s="235"/>
      <c r="H565" s="238">
        <v>94.54</v>
      </c>
      <c r="I565" s="239"/>
      <c r="J565" s="235"/>
      <c r="K565" s="235"/>
      <c r="L565" s="240"/>
      <c r="M565" s="241"/>
      <c r="N565" s="242"/>
      <c r="O565" s="242"/>
      <c r="P565" s="242"/>
      <c r="Q565" s="242"/>
      <c r="R565" s="242"/>
      <c r="S565" s="242"/>
      <c r="T565" s="243"/>
      <c r="AT565" s="244" t="s">
        <v>310</v>
      </c>
      <c r="AU565" s="244" t="s">
        <v>79</v>
      </c>
      <c r="AV565" s="15" t="s">
        <v>306</v>
      </c>
      <c r="AW565" s="15" t="s">
        <v>32</v>
      </c>
      <c r="AX565" s="15" t="s">
        <v>77</v>
      </c>
      <c r="AY565" s="244" t="s">
        <v>299</v>
      </c>
    </row>
    <row r="566" spans="1:65" s="2" customFormat="1" ht="16.5" customHeight="1">
      <c r="A566" s="36"/>
      <c r="B566" s="37"/>
      <c r="C566" s="246" t="s">
        <v>887</v>
      </c>
      <c r="D566" s="246" t="s">
        <v>458</v>
      </c>
      <c r="E566" s="247" t="s">
        <v>888</v>
      </c>
      <c r="F566" s="248" t="s">
        <v>889</v>
      </c>
      <c r="G566" s="249" t="s">
        <v>553</v>
      </c>
      <c r="H566" s="250">
        <v>99.267</v>
      </c>
      <c r="I566" s="251"/>
      <c r="J566" s="252">
        <f>ROUND(I566*H566,2)</f>
        <v>0</v>
      </c>
      <c r="K566" s="248" t="s">
        <v>305</v>
      </c>
      <c r="L566" s="253"/>
      <c r="M566" s="254" t="s">
        <v>19</v>
      </c>
      <c r="N566" s="255" t="s">
        <v>41</v>
      </c>
      <c r="O566" s="66"/>
      <c r="P566" s="205">
        <f>O566*H566</f>
        <v>0</v>
      </c>
      <c r="Q566" s="205">
        <v>3E-05</v>
      </c>
      <c r="R566" s="205">
        <f>Q566*H566</f>
        <v>0.00297801</v>
      </c>
      <c r="S566" s="205">
        <v>0</v>
      </c>
      <c r="T566" s="206">
        <f>S566*H566</f>
        <v>0</v>
      </c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R566" s="207" t="s">
        <v>360</v>
      </c>
      <c r="AT566" s="207" t="s">
        <v>458</v>
      </c>
      <c r="AU566" s="207" t="s">
        <v>79</v>
      </c>
      <c r="AY566" s="19" t="s">
        <v>299</v>
      </c>
      <c r="BE566" s="208">
        <f>IF(N566="základní",J566,0)</f>
        <v>0</v>
      </c>
      <c r="BF566" s="208">
        <f>IF(N566="snížená",J566,0)</f>
        <v>0</v>
      </c>
      <c r="BG566" s="208">
        <f>IF(N566="zákl. přenesená",J566,0)</f>
        <v>0</v>
      </c>
      <c r="BH566" s="208">
        <f>IF(N566="sníž. přenesená",J566,0)</f>
        <v>0</v>
      </c>
      <c r="BI566" s="208">
        <f>IF(N566="nulová",J566,0)</f>
        <v>0</v>
      </c>
      <c r="BJ566" s="19" t="s">
        <v>77</v>
      </c>
      <c r="BK566" s="208">
        <f>ROUND(I566*H566,2)</f>
        <v>0</v>
      </c>
      <c r="BL566" s="19" t="s">
        <v>306</v>
      </c>
      <c r="BM566" s="207" t="s">
        <v>890</v>
      </c>
    </row>
    <row r="567" spans="1:47" s="2" customFormat="1" ht="11.25">
      <c r="A567" s="36"/>
      <c r="B567" s="37"/>
      <c r="C567" s="38"/>
      <c r="D567" s="209" t="s">
        <v>308</v>
      </c>
      <c r="E567" s="38"/>
      <c r="F567" s="210" t="s">
        <v>889</v>
      </c>
      <c r="G567" s="38"/>
      <c r="H567" s="38"/>
      <c r="I567" s="119"/>
      <c r="J567" s="38"/>
      <c r="K567" s="38"/>
      <c r="L567" s="41"/>
      <c r="M567" s="211"/>
      <c r="N567" s="212"/>
      <c r="O567" s="66"/>
      <c r="P567" s="66"/>
      <c r="Q567" s="66"/>
      <c r="R567" s="66"/>
      <c r="S567" s="66"/>
      <c r="T567" s="67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T567" s="19" t="s">
        <v>308</v>
      </c>
      <c r="AU567" s="19" t="s">
        <v>79</v>
      </c>
    </row>
    <row r="568" spans="2:51" s="14" customFormat="1" ht="11.25">
      <c r="B568" s="223"/>
      <c r="C568" s="224"/>
      <c r="D568" s="209" t="s">
        <v>310</v>
      </c>
      <c r="E568" s="225" t="s">
        <v>19</v>
      </c>
      <c r="F568" s="226" t="s">
        <v>891</v>
      </c>
      <c r="G568" s="224"/>
      <c r="H568" s="227">
        <v>99.267</v>
      </c>
      <c r="I568" s="228"/>
      <c r="J568" s="224"/>
      <c r="K568" s="224"/>
      <c r="L568" s="229"/>
      <c r="M568" s="230"/>
      <c r="N568" s="231"/>
      <c r="O568" s="231"/>
      <c r="P568" s="231"/>
      <c r="Q568" s="231"/>
      <c r="R568" s="231"/>
      <c r="S568" s="231"/>
      <c r="T568" s="232"/>
      <c r="AT568" s="233" t="s">
        <v>310</v>
      </c>
      <c r="AU568" s="233" t="s">
        <v>79</v>
      </c>
      <c r="AV568" s="14" t="s">
        <v>79</v>
      </c>
      <c r="AW568" s="14" t="s">
        <v>32</v>
      </c>
      <c r="AX568" s="14" t="s">
        <v>77</v>
      </c>
      <c r="AY568" s="233" t="s">
        <v>299</v>
      </c>
    </row>
    <row r="569" spans="1:65" s="2" customFormat="1" ht="16.5" customHeight="1">
      <c r="A569" s="36"/>
      <c r="B569" s="37"/>
      <c r="C569" s="196" t="s">
        <v>892</v>
      </c>
      <c r="D569" s="196" t="s">
        <v>301</v>
      </c>
      <c r="E569" s="197" t="s">
        <v>893</v>
      </c>
      <c r="F569" s="198" t="s">
        <v>894</v>
      </c>
      <c r="G569" s="199" t="s">
        <v>553</v>
      </c>
      <c r="H569" s="200">
        <v>176.39</v>
      </c>
      <c r="I569" s="201"/>
      <c r="J569" s="202">
        <f>ROUND(I569*H569,2)</f>
        <v>0</v>
      </c>
      <c r="K569" s="198" t="s">
        <v>305</v>
      </c>
      <c r="L569" s="41"/>
      <c r="M569" s="203" t="s">
        <v>19</v>
      </c>
      <c r="N569" s="204" t="s">
        <v>41</v>
      </c>
      <c r="O569" s="66"/>
      <c r="P569" s="205">
        <f>O569*H569</f>
        <v>0</v>
      </c>
      <c r="Q569" s="205">
        <v>0</v>
      </c>
      <c r="R569" s="205">
        <f>Q569*H569</f>
        <v>0</v>
      </c>
      <c r="S569" s="205">
        <v>0</v>
      </c>
      <c r="T569" s="206">
        <f>S569*H569</f>
        <v>0</v>
      </c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R569" s="207" t="s">
        <v>306</v>
      </c>
      <c r="AT569" s="207" t="s">
        <v>301</v>
      </c>
      <c r="AU569" s="207" t="s">
        <v>79</v>
      </c>
      <c r="AY569" s="19" t="s">
        <v>299</v>
      </c>
      <c r="BE569" s="208">
        <f>IF(N569="základní",J569,0)</f>
        <v>0</v>
      </c>
      <c r="BF569" s="208">
        <f>IF(N569="snížená",J569,0)</f>
        <v>0</v>
      </c>
      <c r="BG569" s="208">
        <f>IF(N569="zákl. přenesená",J569,0)</f>
        <v>0</v>
      </c>
      <c r="BH569" s="208">
        <f>IF(N569="sníž. přenesená",J569,0)</f>
        <v>0</v>
      </c>
      <c r="BI569" s="208">
        <f>IF(N569="nulová",J569,0)</f>
        <v>0</v>
      </c>
      <c r="BJ569" s="19" t="s">
        <v>77</v>
      </c>
      <c r="BK569" s="208">
        <f>ROUND(I569*H569,2)</f>
        <v>0</v>
      </c>
      <c r="BL569" s="19" t="s">
        <v>306</v>
      </c>
      <c r="BM569" s="207" t="s">
        <v>895</v>
      </c>
    </row>
    <row r="570" spans="1:47" s="2" customFormat="1" ht="19.5">
      <c r="A570" s="36"/>
      <c r="B570" s="37"/>
      <c r="C570" s="38"/>
      <c r="D570" s="209" t="s">
        <v>308</v>
      </c>
      <c r="E570" s="38"/>
      <c r="F570" s="210" t="s">
        <v>896</v>
      </c>
      <c r="G570" s="38"/>
      <c r="H570" s="38"/>
      <c r="I570" s="119"/>
      <c r="J570" s="38"/>
      <c r="K570" s="38"/>
      <c r="L570" s="41"/>
      <c r="M570" s="211"/>
      <c r="N570" s="212"/>
      <c r="O570" s="66"/>
      <c r="P570" s="66"/>
      <c r="Q570" s="66"/>
      <c r="R570" s="66"/>
      <c r="S570" s="66"/>
      <c r="T570" s="67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T570" s="19" t="s">
        <v>308</v>
      </c>
      <c r="AU570" s="19" t="s">
        <v>79</v>
      </c>
    </row>
    <row r="571" spans="2:51" s="13" customFormat="1" ht="11.25">
      <c r="B571" s="213"/>
      <c r="C571" s="214"/>
      <c r="D571" s="209" t="s">
        <v>310</v>
      </c>
      <c r="E571" s="215" t="s">
        <v>19</v>
      </c>
      <c r="F571" s="216" t="s">
        <v>882</v>
      </c>
      <c r="G571" s="214"/>
      <c r="H571" s="215" t="s">
        <v>19</v>
      </c>
      <c r="I571" s="217"/>
      <c r="J571" s="214"/>
      <c r="K571" s="214"/>
      <c r="L571" s="218"/>
      <c r="M571" s="219"/>
      <c r="N571" s="220"/>
      <c r="O571" s="220"/>
      <c r="P571" s="220"/>
      <c r="Q571" s="220"/>
      <c r="R571" s="220"/>
      <c r="S571" s="220"/>
      <c r="T571" s="221"/>
      <c r="AT571" s="222" t="s">
        <v>310</v>
      </c>
      <c r="AU571" s="222" t="s">
        <v>79</v>
      </c>
      <c r="AV571" s="13" t="s">
        <v>77</v>
      </c>
      <c r="AW571" s="13" t="s">
        <v>32</v>
      </c>
      <c r="AX571" s="13" t="s">
        <v>70</v>
      </c>
      <c r="AY571" s="222" t="s">
        <v>299</v>
      </c>
    </row>
    <row r="572" spans="2:51" s="13" customFormat="1" ht="11.25">
      <c r="B572" s="213"/>
      <c r="C572" s="214"/>
      <c r="D572" s="209" t="s">
        <v>310</v>
      </c>
      <c r="E572" s="215" t="s">
        <v>19</v>
      </c>
      <c r="F572" s="216" t="s">
        <v>897</v>
      </c>
      <c r="G572" s="214"/>
      <c r="H572" s="215" t="s">
        <v>19</v>
      </c>
      <c r="I572" s="217"/>
      <c r="J572" s="214"/>
      <c r="K572" s="214"/>
      <c r="L572" s="218"/>
      <c r="M572" s="219"/>
      <c r="N572" s="220"/>
      <c r="O572" s="220"/>
      <c r="P572" s="220"/>
      <c r="Q572" s="220"/>
      <c r="R572" s="220"/>
      <c r="S572" s="220"/>
      <c r="T572" s="221"/>
      <c r="AT572" s="222" t="s">
        <v>310</v>
      </c>
      <c r="AU572" s="222" t="s">
        <v>79</v>
      </c>
      <c r="AV572" s="13" t="s">
        <v>77</v>
      </c>
      <c r="AW572" s="13" t="s">
        <v>32</v>
      </c>
      <c r="AX572" s="13" t="s">
        <v>70</v>
      </c>
      <c r="AY572" s="222" t="s">
        <v>299</v>
      </c>
    </row>
    <row r="573" spans="2:51" s="14" customFormat="1" ht="11.25">
      <c r="B573" s="223"/>
      <c r="C573" s="224"/>
      <c r="D573" s="209" t="s">
        <v>310</v>
      </c>
      <c r="E573" s="225" t="s">
        <v>19</v>
      </c>
      <c r="F573" s="226" t="s">
        <v>898</v>
      </c>
      <c r="G573" s="224"/>
      <c r="H573" s="227">
        <v>5.4</v>
      </c>
      <c r="I573" s="228"/>
      <c r="J573" s="224"/>
      <c r="K573" s="224"/>
      <c r="L573" s="229"/>
      <c r="M573" s="230"/>
      <c r="N573" s="231"/>
      <c r="O573" s="231"/>
      <c r="P573" s="231"/>
      <c r="Q573" s="231"/>
      <c r="R573" s="231"/>
      <c r="S573" s="231"/>
      <c r="T573" s="232"/>
      <c r="AT573" s="233" t="s">
        <v>310</v>
      </c>
      <c r="AU573" s="233" t="s">
        <v>79</v>
      </c>
      <c r="AV573" s="14" t="s">
        <v>79</v>
      </c>
      <c r="AW573" s="14" t="s">
        <v>32</v>
      </c>
      <c r="AX573" s="14" t="s">
        <v>70</v>
      </c>
      <c r="AY573" s="233" t="s">
        <v>299</v>
      </c>
    </row>
    <row r="574" spans="2:51" s="14" customFormat="1" ht="11.25">
      <c r="B574" s="223"/>
      <c r="C574" s="224"/>
      <c r="D574" s="209" t="s">
        <v>310</v>
      </c>
      <c r="E574" s="225" t="s">
        <v>19</v>
      </c>
      <c r="F574" s="226" t="s">
        <v>899</v>
      </c>
      <c r="G574" s="224"/>
      <c r="H574" s="227">
        <v>58.65</v>
      </c>
      <c r="I574" s="228"/>
      <c r="J574" s="224"/>
      <c r="K574" s="224"/>
      <c r="L574" s="229"/>
      <c r="M574" s="230"/>
      <c r="N574" s="231"/>
      <c r="O574" s="231"/>
      <c r="P574" s="231"/>
      <c r="Q574" s="231"/>
      <c r="R574" s="231"/>
      <c r="S574" s="231"/>
      <c r="T574" s="232"/>
      <c r="AT574" s="233" t="s">
        <v>310</v>
      </c>
      <c r="AU574" s="233" t="s">
        <v>79</v>
      </c>
      <c r="AV574" s="14" t="s">
        <v>79</v>
      </c>
      <c r="AW574" s="14" t="s">
        <v>32</v>
      </c>
      <c r="AX574" s="14" t="s">
        <v>70</v>
      </c>
      <c r="AY574" s="233" t="s">
        <v>299</v>
      </c>
    </row>
    <row r="575" spans="2:51" s="14" customFormat="1" ht="11.25">
      <c r="B575" s="223"/>
      <c r="C575" s="224"/>
      <c r="D575" s="209" t="s">
        <v>310</v>
      </c>
      <c r="E575" s="225" t="s">
        <v>19</v>
      </c>
      <c r="F575" s="226" t="s">
        <v>900</v>
      </c>
      <c r="G575" s="224"/>
      <c r="H575" s="227">
        <v>49.28</v>
      </c>
      <c r="I575" s="228"/>
      <c r="J575" s="224"/>
      <c r="K575" s="224"/>
      <c r="L575" s="229"/>
      <c r="M575" s="230"/>
      <c r="N575" s="231"/>
      <c r="O575" s="231"/>
      <c r="P575" s="231"/>
      <c r="Q575" s="231"/>
      <c r="R575" s="231"/>
      <c r="S575" s="231"/>
      <c r="T575" s="232"/>
      <c r="AT575" s="233" t="s">
        <v>310</v>
      </c>
      <c r="AU575" s="233" t="s">
        <v>79</v>
      </c>
      <c r="AV575" s="14" t="s">
        <v>79</v>
      </c>
      <c r="AW575" s="14" t="s">
        <v>32</v>
      </c>
      <c r="AX575" s="14" t="s">
        <v>70</v>
      </c>
      <c r="AY575" s="233" t="s">
        <v>299</v>
      </c>
    </row>
    <row r="576" spans="2:51" s="16" customFormat="1" ht="11.25">
      <c r="B576" s="256"/>
      <c r="C576" s="257"/>
      <c r="D576" s="209" t="s">
        <v>310</v>
      </c>
      <c r="E576" s="258" t="s">
        <v>205</v>
      </c>
      <c r="F576" s="259" t="s">
        <v>901</v>
      </c>
      <c r="G576" s="257"/>
      <c r="H576" s="260">
        <v>113.33</v>
      </c>
      <c r="I576" s="261"/>
      <c r="J576" s="257"/>
      <c r="K576" s="257"/>
      <c r="L576" s="262"/>
      <c r="M576" s="263"/>
      <c r="N576" s="264"/>
      <c r="O576" s="264"/>
      <c r="P576" s="264"/>
      <c r="Q576" s="264"/>
      <c r="R576" s="264"/>
      <c r="S576" s="264"/>
      <c r="T576" s="265"/>
      <c r="AT576" s="266" t="s">
        <v>310</v>
      </c>
      <c r="AU576" s="266" t="s">
        <v>79</v>
      </c>
      <c r="AV576" s="16" t="s">
        <v>87</v>
      </c>
      <c r="AW576" s="16" t="s">
        <v>32</v>
      </c>
      <c r="AX576" s="16" t="s">
        <v>70</v>
      </c>
      <c r="AY576" s="266" t="s">
        <v>299</v>
      </c>
    </row>
    <row r="577" spans="2:51" s="13" customFormat="1" ht="11.25">
      <c r="B577" s="213"/>
      <c r="C577" s="214"/>
      <c r="D577" s="209" t="s">
        <v>310</v>
      </c>
      <c r="E577" s="215" t="s">
        <v>19</v>
      </c>
      <c r="F577" s="216" t="s">
        <v>902</v>
      </c>
      <c r="G577" s="214"/>
      <c r="H577" s="215" t="s">
        <v>19</v>
      </c>
      <c r="I577" s="217"/>
      <c r="J577" s="214"/>
      <c r="K577" s="214"/>
      <c r="L577" s="218"/>
      <c r="M577" s="219"/>
      <c r="N577" s="220"/>
      <c r="O577" s="220"/>
      <c r="P577" s="220"/>
      <c r="Q577" s="220"/>
      <c r="R577" s="220"/>
      <c r="S577" s="220"/>
      <c r="T577" s="221"/>
      <c r="AT577" s="222" t="s">
        <v>310</v>
      </c>
      <c r="AU577" s="222" t="s">
        <v>79</v>
      </c>
      <c r="AV577" s="13" t="s">
        <v>77</v>
      </c>
      <c r="AW577" s="13" t="s">
        <v>32</v>
      </c>
      <c r="AX577" s="13" t="s">
        <v>70</v>
      </c>
      <c r="AY577" s="222" t="s">
        <v>299</v>
      </c>
    </row>
    <row r="578" spans="2:51" s="14" customFormat="1" ht="11.25">
      <c r="B578" s="223"/>
      <c r="C578" s="224"/>
      <c r="D578" s="209" t="s">
        <v>310</v>
      </c>
      <c r="E578" s="225" t="s">
        <v>19</v>
      </c>
      <c r="F578" s="226" t="s">
        <v>903</v>
      </c>
      <c r="G578" s="224"/>
      <c r="H578" s="227">
        <v>1.5</v>
      </c>
      <c r="I578" s="228"/>
      <c r="J578" s="224"/>
      <c r="K578" s="224"/>
      <c r="L578" s="229"/>
      <c r="M578" s="230"/>
      <c r="N578" s="231"/>
      <c r="O578" s="231"/>
      <c r="P578" s="231"/>
      <c r="Q578" s="231"/>
      <c r="R578" s="231"/>
      <c r="S578" s="231"/>
      <c r="T578" s="232"/>
      <c r="AT578" s="233" t="s">
        <v>310</v>
      </c>
      <c r="AU578" s="233" t="s">
        <v>79</v>
      </c>
      <c r="AV578" s="14" t="s">
        <v>79</v>
      </c>
      <c r="AW578" s="14" t="s">
        <v>32</v>
      </c>
      <c r="AX578" s="14" t="s">
        <v>70</v>
      </c>
      <c r="AY578" s="233" t="s">
        <v>299</v>
      </c>
    </row>
    <row r="579" spans="2:51" s="14" customFormat="1" ht="11.25">
      <c r="B579" s="223"/>
      <c r="C579" s="224"/>
      <c r="D579" s="209" t="s">
        <v>310</v>
      </c>
      <c r="E579" s="225" t="s">
        <v>19</v>
      </c>
      <c r="F579" s="226" t="s">
        <v>904</v>
      </c>
      <c r="G579" s="224"/>
      <c r="H579" s="227">
        <v>14.85</v>
      </c>
      <c r="I579" s="228"/>
      <c r="J579" s="224"/>
      <c r="K579" s="224"/>
      <c r="L579" s="229"/>
      <c r="M579" s="230"/>
      <c r="N579" s="231"/>
      <c r="O579" s="231"/>
      <c r="P579" s="231"/>
      <c r="Q579" s="231"/>
      <c r="R579" s="231"/>
      <c r="S579" s="231"/>
      <c r="T579" s="232"/>
      <c r="AT579" s="233" t="s">
        <v>310</v>
      </c>
      <c r="AU579" s="233" t="s">
        <v>79</v>
      </c>
      <c r="AV579" s="14" t="s">
        <v>79</v>
      </c>
      <c r="AW579" s="14" t="s">
        <v>32</v>
      </c>
      <c r="AX579" s="14" t="s">
        <v>70</v>
      </c>
      <c r="AY579" s="233" t="s">
        <v>299</v>
      </c>
    </row>
    <row r="580" spans="2:51" s="14" customFormat="1" ht="11.25">
      <c r="B580" s="223"/>
      <c r="C580" s="224"/>
      <c r="D580" s="209" t="s">
        <v>310</v>
      </c>
      <c r="E580" s="225" t="s">
        <v>19</v>
      </c>
      <c r="F580" s="226" t="s">
        <v>905</v>
      </c>
      <c r="G580" s="224"/>
      <c r="H580" s="227">
        <v>10.71</v>
      </c>
      <c r="I580" s="228"/>
      <c r="J580" s="224"/>
      <c r="K580" s="224"/>
      <c r="L580" s="229"/>
      <c r="M580" s="230"/>
      <c r="N580" s="231"/>
      <c r="O580" s="231"/>
      <c r="P580" s="231"/>
      <c r="Q580" s="231"/>
      <c r="R580" s="231"/>
      <c r="S580" s="231"/>
      <c r="T580" s="232"/>
      <c r="AT580" s="233" t="s">
        <v>310</v>
      </c>
      <c r="AU580" s="233" t="s">
        <v>79</v>
      </c>
      <c r="AV580" s="14" t="s">
        <v>79</v>
      </c>
      <c r="AW580" s="14" t="s">
        <v>32</v>
      </c>
      <c r="AX580" s="14" t="s">
        <v>70</v>
      </c>
      <c r="AY580" s="233" t="s">
        <v>299</v>
      </c>
    </row>
    <row r="581" spans="2:51" s="16" customFormat="1" ht="11.25">
      <c r="B581" s="256"/>
      <c r="C581" s="257"/>
      <c r="D581" s="209" t="s">
        <v>310</v>
      </c>
      <c r="E581" s="258" t="s">
        <v>207</v>
      </c>
      <c r="F581" s="259" t="s">
        <v>901</v>
      </c>
      <c r="G581" s="257"/>
      <c r="H581" s="260">
        <v>27.06</v>
      </c>
      <c r="I581" s="261"/>
      <c r="J581" s="257"/>
      <c r="K581" s="257"/>
      <c r="L581" s="262"/>
      <c r="M581" s="263"/>
      <c r="N581" s="264"/>
      <c r="O581" s="264"/>
      <c r="P581" s="264"/>
      <c r="Q581" s="264"/>
      <c r="R581" s="264"/>
      <c r="S581" s="264"/>
      <c r="T581" s="265"/>
      <c r="AT581" s="266" t="s">
        <v>310</v>
      </c>
      <c r="AU581" s="266" t="s">
        <v>79</v>
      </c>
      <c r="AV581" s="16" t="s">
        <v>87</v>
      </c>
      <c r="AW581" s="16" t="s">
        <v>32</v>
      </c>
      <c r="AX581" s="16" t="s">
        <v>70</v>
      </c>
      <c r="AY581" s="266" t="s">
        <v>299</v>
      </c>
    </row>
    <row r="582" spans="2:51" s="13" customFormat="1" ht="11.25">
      <c r="B582" s="213"/>
      <c r="C582" s="214"/>
      <c r="D582" s="209" t="s">
        <v>310</v>
      </c>
      <c r="E582" s="215" t="s">
        <v>19</v>
      </c>
      <c r="F582" s="216" t="s">
        <v>906</v>
      </c>
      <c r="G582" s="214"/>
      <c r="H582" s="215" t="s">
        <v>19</v>
      </c>
      <c r="I582" s="217"/>
      <c r="J582" s="214"/>
      <c r="K582" s="214"/>
      <c r="L582" s="218"/>
      <c r="M582" s="219"/>
      <c r="N582" s="220"/>
      <c r="O582" s="220"/>
      <c r="P582" s="220"/>
      <c r="Q582" s="220"/>
      <c r="R582" s="220"/>
      <c r="S582" s="220"/>
      <c r="T582" s="221"/>
      <c r="AT582" s="222" t="s">
        <v>310</v>
      </c>
      <c r="AU582" s="222" t="s">
        <v>79</v>
      </c>
      <c r="AV582" s="13" t="s">
        <v>77</v>
      </c>
      <c r="AW582" s="13" t="s">
        <v>32</v>
      </c>
      <c r="AX582" s="13" t="s">
        <v>70</v>
      </c>
      <c r="AY582" s="222" t="s">
        <v>299</v>
      </c>
    </row>
    <row r="583" spans="2:51" s="14" customFormat="1" ht="11.25">
      <c r="B583" s="223"/>
      <c r="C583" s="224"/>
      <c r="D583" s="209" t="s">
        <v>310</v>
      </c>
      <c r="E583" s="225" t="s">
        <v>19</v>
      </c>
      <c r="F583" s="226" t="s">
        <v>210</v>
      </c>
      <c r="G583" s="224"/>
      <c r="H583" s="227">
        <v>26</v>
      </c>
      <c r="I583" s="228"/>
      <c r="J583" s="224"/>
      <c r="K583" s="224"/>
      <c r="L583" s="229"/>
      <c r="M583" s="230"/>
      <c r="N583" s="231"/>
      <c r="O583" s="231"/>
      <c r="P583" s="231"/>
      <c r="Q583" s="231"/>
      <c r="R583" s="231"/>
      <c r="S583" s="231"/>
      <c r="T583" s="232"/>
      <c r="AT583" s="233" t="s">
        <v>310</v>
      </c>
      <c r="AU583" s="233" t="s">
        <v>79</v>
      </c>
      <c r="AV583" s="14" t="s">
        <v>79</v>
      </c>
      <c r="AW583" s="14" t="s">
        <v>32</v>
      </c>
      <c r="AX583" s="14" t="s">
        <v>70</v>
      </c>
      <c r="AY583" s="233" t="s">
        <v>299</v>
      </c>
    </row>
    <row r="584" spans="2:51" s="16" customFormat="1" ht="11.25">
      <c r="B584" s="256"/>
      <c r="C584" s="257"/>
      <c r="D584" s="209" t="s">
        <v>310</v>
      </c>
      <c r="E584" s="258" t="s">
        <v>209</v>
      </c>
      <c r="F584" s="259" t="s">
        <v>901</v>
      </c>
      <c r="G584" s="257"/>
      <c r="H584" s="260">
        <v>26</v>
      </c>
      <c r="I584" s="261"/>
      <c r="J584" s="257"/>
      <c r="K584" s="257"/>
      <c r="L584" s="262"/>
      <c r="M584" s="263"/>
      <c r="N584" s="264"/>
      <c r="O584" s="264"/>
      <c r="P584" s="264"/>
      <c r="Q584" s="264"/>
      <c r="R584" s="264"/>
      <c r="S584" s="264"/>
      <c r="T584" s="265"/>
      <c r="AT584" s="266" t="s">
        <v>310</v>
      </c>
      <c r="AU584" s="266" t="s">
        <v>79</v>
      </c>
      <c r="AV584" s="16" t="s">
        <v>87</v>
      </c>
      <c r="AW584" s="16" t="s">
        <v>32</v>
      </c>
      <c r="AX584" s="16" t="s">
        <v>70</v>
      </c>
      <c r="AY584" s="266" t="s">
        <v>299</v>
      </c>
    </row>
    <row r="585" spans="2:51" s="13" customFormat="1" ht="11.25">
      <c r="B585" s="213"/>
      <c r="C585" s="214"/>
      <c r="D585" s="209" t="s">
        <v>310</v>
      </c>
      <c r="E585" s="215" t="s">
        <v>19</v>
      </c>
      <c r="F585" s="216" t="s">
        <v>907</v>
      </c>
      <c r="G585" s="214"/>
      <c r="H585" s="215" t="s">
        <v>19</v>
      </c>
      <c r="I585" s="217"/>
      <c r="J585" s="214"/>
      <c r="K585" s="214"/>
      <c r="L585" s="218"/>
      <c r="M585" s="219"/>
      <c r="N585" s="220"/>
      <c r="O585" s="220"/>
      <c r="P585" s="220"/>
      <c r="Q585" s="220"/>
      <c r="R585" s="220"/>
      <c r="S585" s="220"/>
      <c r="T585" s="221"/>
      <c r="AT585" s="222" t="s">
        <v>310</v>
      </c>
      <c r="AU585" s="222" t="s">
        <v>79</v>
      </c>
      <c r="AV585" s="13" t="s">
        <v>77</v>
      </c>
      <c r="AW585" s="13" t="s">
        <v>32</v>
      </c>
      <c r="AX585" s="13" t="s">
        <v>70</v>
      </c>
      <c r="AY585" s="222" t="s">
        <v>299</v>
      </c>
    </row>
    <row r="586" spans="2:51" s="14" customFormat="1" ht="11.25">
      <c r="B586" s="223"/>
      <c r="C586" s="224"/>
      <c r="D586" s="209" t="s">
        <v>310</v>
      </c>
      <c r="E586" s="225" t="s">
        <v>19</v>
      </c>
      <c r="F586" s="226" t="s">
        <v>212</v>
      </c>
      <c r="G586" s="224"/>
      <c r="H586" s="227">
        <v>10</v>
      </c>
      <c r="I586" s="228"/>
      <c r="J586" s="224"/>
      <c r="K586" s="224"/>
      <c r="L586" s="229"/>
      <c r="M586" s="230"/>
      <c r="N586" s="231"/>
      <c r="O586" s="231"/>
      <c r="P586" s="231"/>
      <c r="Q586" s="231"/>
      <c r="R586" s="231"/>
      <c r="S586" s="231"/>
      <c r="T586" s="232"/>
      <c r="AT586" s="233" t="s">
        <v>310</v>
      </c>
      <c r="AU586" s="233" t="s">
        <v>79</v>
      </c>
      <c r="AV586" s="14" t="s">
        <v>79</v>
      </c>
      <c r="AW586" s="14" t="s">
        <v>32</v>
      </c>
      <c r="AX586" s="14" t="s">
        <v>70</v>
      </c>
      <c r="AY586" s="233" t="s">
        <v>299</v>
      </c>
    </row>
    <row r="587" spans="2:51" s="16" customFormat="1" ht="11.25">
      <c r="B587" s="256"/>
      <c r="C587" s="257"/>
      <c r="D587" s="209" t="s">
        <v>310</v>
      </c>
      <c r="E587" s="258" t="s">
        <v>211</v>
      </c>
      <c r="F587" s="259" t="s">
        <v>901</v>
      </c>
      <c r="G587" s="257"/>
      <c r="H587" s="260">
        <v>10</v>
      </c>
      <c r="I587" s="261"/>
      <c r="J587" s="257"/>
      <c r="K587" s="257"/>
      <c r="L587" s="262"/>
      <c r="M587" s="263"/>
      <c r="N587" s="264"/>
      <c r="O587" s="264"/>
      <c r="P587" s="264"/>
      <c r="Q587" s="264"/>
      <c r="R587" s="264"/>
      <c r="S587" s="264"/>
      <c r="T587" s="265"/>
      <c r="AT587" s="266" t="s">
        <v>310</v>
      </c>
      <c r="AU587" s="266" t="s">
        <v>79</v>
      </c>
      <c r="AV587" s="16" t="s">
        <v>87</v>
      </c>
      <c r="AW587" s="16" t="s">
        <v>32</v>
      </c>
      <c r="AX587" s="16" t="s">
        <v>70</v>
      </c>
      <c r="AY587" s="266" t="s">
        <v>299</v>
      </c>
    </row>
    <row r="588" spans="2:51" s="15" customFormat="1" ht="11.25">
      <c r="B588" s="234"/>
      <c r="C588" s="235"/>
      <c r="D588" s="209" t="s">
        <v>310</v>
      </c>
      <c r="E588" s="236" t="s">
        <v>19</v>
      </c>
      <c r="F588" s="237" t="s">
        <v>313</v>
      </c>
      <c r="G588" s="235"/>
      <c r="H588" s="238">
        <v>176.39</v>
      </c>
      <c r="I588" s="239"/>
      <c r="J588" s="235"/>
      <c r="K588" s="235"/>
      <c r="L588" s="240"/>
      <c r="M588" s="241"/>
      <c r="N588" s="242"/>
      <c r="O588" s="242"/>
      <c r="P588" s="242"/>
      <c r="Q588" s="242"/>
      <c r="R588" s="242"/>
      <c r="S588" s="242"/>
      <c r="T588" s="243"/>
      <c r="AT588" s="244" t="s">
        <v>310</v>
      </c>
      <c r="AU588" s="244" t="s">
        <v>79</v>
      </c>
      <c r="AV588" s="15" t="s">
        <v>306</v>
      </c>
      <c r="AW588" s="15" t="s">
        <v>32</v>
      </c>
      <c r="AX588" s="15" t="s">
        <v>77</v>
      </c>
      <c r="AY588" s="244" t="s">
        <v>299</v>
      </c>
    </row>
    <row r="589" spans="1:65" s="2" customFormat="1" ht="16.5" customHeight="1">
      <c r="A589" s="36"/>
      <c r="B589" s="37"/>
      <c r="C589" s="246" t="s">
        <v>908</v>
      </c>
      <c r="D589" s="246" t="s">
        <v>458</v>
      </c>
      <c r="E589" s="247" t="s">
        <v>909</v>
      </c>
      <c r="F589" s="248" t="s">
        <v>910</v>
      </c>
      <c r="G589" s="249" t="s">
        <v>553</v>
      </c>
      <c r="H589" s="250">
        <v>118.997</v>
      </c>
      <c r="I589" s="251"/>
      <c r="J589" s="252">
        <f>ROUND(I589*H589,2)</f>
        <v>0</v>
      </c>
      <c r="K589" s="248" t="s">
        <v>305</v>
      </c>
      <c r="L589" s="253"/>
      <c r="M589" s="254" t="s">
        <v>19</v>
      </c>
      <c r="N589" s="255" t="s">
        <v>41</v>
      </c>
      <c r="O589" s="66"/>
      <c r="P589" s="205">
        <f>O589*H589</f>
        <v>0</v>
      </c>
      <c r="Q589" s="205">
        <v>4E-05</v>
      </c>
      <c r="R589" s="205">
        <f>Q589*H589</f>
        <v>0.00475988</v>
      </c>
      <c r="S589" s="205">
        <v>0</v>
      </c>
      <c r="T589" s="206">
        <f>S589*H589</f>
        <v>0</v>
      </c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R589" s="207" t="s">
        <v>360</v>
      </c>
      <c r="AT589" s="207" t="s">
        <v>458</v>
      </c>
      <c r="AU589" s="207" t="s">
        <v>79</v>
      </c>
      <c r="AY589" s="19" t="s">
        <v>299</v>
      </c>
      <c r="BE589" s="208">
        <f>IF(N589="základní",J589,0)</f>
        <v>0</v>
      </c>
      <c r="BF589" s="208">
        <f>IF(N589="snížená",J589,0)</f>
        <v>0</v>
      </c>
      <c r="BG589" s="208">
        <f>IF(N589="zákl. přenesená",J589,0)</f>
        <v>0</v>
      </c>
      <c r="BH589" s="208">
        <f>IF(N589="sníž. přenesená",J589,0)</f>
        <v>0</v>
      </c>
      <c r="BI589" s="208">
        <f>IF(N589="nulová",J589,0)</f>
        <v>0</v>
      </c>
      <c r="BJ589" s="19" t="s">
        <v>77</v>
      </c>
      <c r="BK589" s="208">
        <f>ROUND(I589*H589,2)</f>
        <v>0</v>
      </c>
      <c r="BL589" s="19" t="s">
        <v>306</v>
      </c>
      <c r="BM589" s="207" t="s">
        <v>911</v>
      </c>
    </row>
    <row r="590" spans="1:47" s="2" customFormat="1" ht="11.25">
      <c r="A590" s="36"/>
      <c r="B590" s="37"/>
      <c r="C590" s="38"/>
      <c r="D590" s="209" t="s">
        <v>308</v>
      </c>
      <c r="E590" s="38"/>
      <c r="F590" s="210" t="s">
        <v>910</v>
      </c>
      <c r="G590" s="38"/>
      <c r="H590" s="38"/>
      <c r="I590" s="119"/>
      <c r="J590" s="38"/>
      <c r="K590" s="38"/>
      <c r="L590" s="41"/>
      <c r="M590" s="211"/>
      <c r="N590" s="212"/>
      <c r="O590" s="66"/>
      <c r="P590" s="66"/>
      <c r="Q590" s="66"/>
      <c r="R590" s="66"/>
      <c r="S590" s="66"/>
      <c r="T590" s="67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T590" s="19" t="s">
        <v>308</v>
      </c>
      <c r="AU590" s="19" t="s">
        <v>79</v>
      </c>
    </row>
    <row r="591" spans="2:51" s="14" customFormat="1" ht="11.25">
      <c r="B591" s="223"/>
      <c r="C591" s="224"/>
      <c r="D591" s="209" t="s">
        <v>310</v>
      </c>
      <c r="E591" s="225" t="s">
        <v>19</v>
      </c>
      <c r="F591" s="226" t="s">
        <v>205</v>
      </c>
      <c r="G591" s="224"/>
      <c r="H591" s="227">
        <v>113.33</v>
      </c>
      <c r="I591" s="228"/>
      <c r="J591" s="224"/>
      <c r="K591" s="224"/>
      <c r="L591" s="229"/>
      <c r="M591" s="230"/>
      <c r="N591" s="231"/>
      <c r="O591" s="231"/>
      <c r="P591" s="231"/>
      <c r="Q591" s="231"/>
      <c r="R591" s="231"/>
      <c r="S591" s="231"/>
      <c r="T591" s="232"/>
      <c r="AT591" s="233" t="s">
        <v>310</v>
      </c>
      <c r="AU591" s="233" t="s">
        <v>79</v>
      </c>
      <c r="AV591" s="14" t="s">
        <v>79</v>
      </c>
      <c r="AW591" s="14" t="s">
        <v>32</v>
      </c>
      <c r="AX591" s="14" t="s">
        <v>70</v>
      </c>
      <c r="AY591" s="233" t="s">
        <v>299</v>
      </c>
    </row>
    <row r="592" spans="2:51" s="14" customFormat="1" ht="11.25">
      <c r="B592" s="223"/>
      <c r="C592" s="224"/>
      <c r="D592" s="209" t="s">
        <v>310</v>
      </c>
      <c r="E592" s="225" t="s">
        <v>19</v>
      </c>
      <c r="F592" s="226" t="s">
        <v>912</v>
      </c>
      <c r="G592" s="224"/>
      <c r="H592" s="227">
        <v>118.997</v>
      </c>
      <c r="I592" s="228"/>
      <c r="J592" s="224"/>
      <c r="K592" s="224"/>
      <c r="L592" s="229"/>
      <c r="M592" s="230"/>
      <c r="N592" s="231"/>
      <c r="O592" s="231"/>
      <c r="P592" s="231"/>
      <c r="Q592" s="231"/>
      <c r="R592" s="231"/>
      <c r="S592" s="231"/>
      <c r="T592" s="232"/>
      <c r="AT592" s="233" t="s">
        <v>310</v>
      </c>
      <c r="AU592" s="233" t="s">
        <v>79</v>
      </c>
      <c r="AV592" s="14" t="s">
        <v>79</v>
      </c>
      <c r="AW592" s="14" t="s">
        <v>32</v>
      </c>
      <c r="AX592" s="14" t="s">
        <v>77</v>
      </c>
      <c r="AY592" s="233" t="s">
        <v>299</v>
      </c>
    </row>
    <row r="593" spans="1:65" s="2" customFormat="1" ht="16.5" customHeight="1">
      <c r="A593" s="36"/>
      <c r="B593" s="37"/>
      <c r="C593" s="246" t="s">
        <v>913</v>
      </c>
      <c r="D593" s="246" t="s">
        <v>458</v>
      </c>
      <c r="E593" s="247" t="s">
        <v>914</v>
      </c>
      <c r="F593" s="248" t="s">
        <v>915</v>
      </c>
      <c r="G593" s="249" t="s">
        <v>553</v>
      </c>
      <c r="H593" s="250">
        <v>28.413</v>
      </c>
      <c r="I593" s="251"/>
      <c r="J593" s="252">
        <f>ROUND(I593*H593,2)</f>
        <v>0</v>
      </c>
      <c r="K593" s="248" t="s">
        <v>19</v>
      </c>
      <c r="L593" s="253"/>
      <c r="M593" s="254" t="s">
        <v>19</v>
      </c>
      <c r="N593" s="255" t="s">
        <v>41</v>
      </c>
      <c r="O593" s="66"/>
      <c r="P593" s="205">
        <f>O593*H593</f>
        <v>0</v>
      </c>
      <c r="Q593" s="205">
        <v>4E-05</v>
      </c>
      <c r="R593" s="205">
        <f>Q593*H593</f>
        <v>0.00113652</v>
      </c>
      <c r="S593" s="205">
        <v>0</v>
      </c>
      <c r="T593" s="206">
        <f>S593*H593</f>
        <v>0</v>
      </c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R593" s="207" t="s">
        <v>360</v>
      </c>
      <c r="AT593" s="207" t="s">
        <v>458</v>
      </c>
      <c r="AU593" s="207" t="s">
        <v>79</v>
      </c>
      <c r="AY593" s="19" t="s">
        <v>299</v>
      </c>
      <c r="BE593" s="208">
        <f>IF(N593="základní",J593,0)</f>
        <v>0</v>
      </c>
      <c r="BF593" s="208">
        <f>IF(N593="snížená",J593,0)</f>
        <v>0</v>
      </c>
      <c r="BG593" s="208">
        <f>IF(N593="zákl. přenesená",J593,0)</f>
        <v>0</v>
      </c>
      <c r="BH593" s="208">
        <f>IF(N593="sníž. přenesená",J593,0)</f>
        <v>0</v>
      </c>
      <c r="BI593" s="208">
        <f>IF(N593="nulová",J593,0)</f>
        <v>0</v>
      </c>
      <c r="BJ593" s="19" t="s">
        <v>77</v>
      </c>
      <c r="BK593" s="208">
        <f>ROUND(I593*H593,2)</f>
        <v>0</v>
      </c>
      <c r="BL593" s="19" t="s">
        <v>306</v>
      </c>
      <c r="BM593" s="207" t="s">
        <v>916</v>
      </c>
    </row>
    <row r="594" spans="1:47" s="2" customFormat="1" ht="11.25">
      <c r="A594" s="36"/>
      <c r="B594" s="37"/>
      <c r="C594" s="38"/>
      <c r="D594" s="209" t="s">
        <v>308</v>
      </c>
      <c r="E594" s="38"/>
      <c r="F594" s="210" t="s">
        <v>915</v>
      </c>
      <c r="G594" s="38"/>
      <c r="H594" s="38"/>
      <c r="I594" s="119"/>
      <c r="J594" s="38"/>
      <c r="K594" s="38"/>
      <c r="L594" s="41"/>
      <c r="M594" s="211"/>
      <c r="N594" s="212"/>
      <c r="O594" s="66"/>
      <c r="P594" s="66"/>
      <c r="Q594" s="66"/>
      <c r="R594" s="66"/>
      <c r="S594" s="66"/>
      <c r="T594" s="67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T594" s="19" t="s">
        <v>308</v>
      </c>
      <c r="AU594" s="19" t="s">
        <v>79</v>
      </c>
    </row>
    <row r="595" spans="2:51" s="14" customFormat="1" ht="11.25">
      <c r="B595" s="223"/>
      <c r="C595" s="224"/>
      <c r="D595" s="209" t="s">
        <v>310</v>
      </c>
      <c r="E595" s="225" t="s">
        <v>19</v>
      </c>
      <c r="F595" s="226" t="s">
        <v>207</v>
      </c>
      <c r="G595" s="224"/>
      <c r="H595" s="227">
        <v>27.06</v>
      </c>
      <c r="I595" s="228"/>
      <c r="J595" s="224"/>
      <c r="K595" s="224"/>
      <c r="L595" s="229"/>
      <c r="M595" s="230"/>
      <c r="N595" s="231"/>
      <c r="O595" s="231"/>
      <c r="P595" s="231"/>
      <c r="Q595" s="231"/>
      <c r="R595" s="231"/>
      <c r="S595" s="231"/>
      <c r="T595" s="232"/>
      <c r="AT595" s="233" t="s">
        <v>310</v>
      </c>
      <c r="AU595" s="233" t="s">
        <v>79</v>
      </c>
      <c r="AV595" s="14" t="s">
        <v>79</v>
      </c>
      <c r="AW595" s="14" t="s">
        <v>32</v>
      </c>
      <c r="AX595" s="14" t="s">
        <v>70</v>
      </c>
      <c r="AY595" s="233" t="s">
        <v>299</v>
      </c>
    </row>
    <row r="596" spans="2:51" s="14" customFormat="1" ht="11.25">
      <c r="B596" s="223"/>
      <c r="C596" s="224"/>
      <c r="D596" s="209" t="s">
        <v>310</v>
      </c>
      <c r="E596" s="225" t="s">
        <v>19</v>
      </c>
      <c r="F596" s="226" t="s">
        <v>917</v>
      </c>
      <c r="G596" s="224"/>
      <c r="H596" s="227">
        <v>28.413</v>
      </c>
      <c r="I596" s="228"/>
      <c r="J596" s="224"/>
      <c r="K596" s="224"/>
      <c r="L596" s="229"/>
      <c r="M596" s="230"/>
      <c r="N596" s="231"/>
      <c r="O596" s="231"/>
      <c r="P596" s="231"/>
      <c r="Q596" s="231"/>
      <c r="R596" s="231"/>
      <c r="S596" s="231"/>
      <c r="T596" s="232"/>
      <c r="AT596" s="233" t="s">
        <v>310</v>
      </c>
      <c r="AU596" s="233" t="s">
        <v>79</v>
      </c>
      <c r="AV596" s="14" t="s">
        <v>79</v>
      </c>
      <c r="AW596" s="14" t="s">
        <v>32</v>
      </c>
      <c r="AX596" s="14" t="s">
        <v>77</v>
      </c>
      <c r="AY596" s="233" t="s">
        <v>299</v>
      </c>
    </row>
    <row r="597" spans="1:65" s="2" customFormat="1" ht="16.5" customHeight="1">
      <c r="A597" s="36"/>
      <c r="B597" s="37"/>
      <c r="C597" s="246" t="s">
        <v>918</v>
      </c>
      <c r="D597" s="246" t="s">
        <v>458</v>
      </c>
      <c r="E597" s="247" t="s">
        <v>919</v>
      </c>
      <c r="F597" s="248" t="s">
        <v>920</v>
      </c>
      <c r="G597" s="249" t="s">
        <v>553</v>
      </c>
      <c r="H597" s="250">
        <v>27.3</v>
      </c>
      <c r="I597" s="251"/>
      <c r="J597" s="252">
        <f>ROUND(I597*H597,2)</f>
        <v>0</v>
      </c>
      <c r="K597" s="248" t="s">
        <v>305</v>
      </c>
      <c r="L597" s="253"/>
      <c r="M597" s="254" t="s">
        <v>19</v>
      </c>
      <c r="N597" s="255" t="s">
        <v>41</v>
      </c>
      <c r="O597" s="66"/>
      <c r="P597" s="205">
        <f>O597*H597</f>
        <v>0</v>
      </c>
      <c r="Q597" s="205">
        <v>0.0002</v>
      </c>
      <c r="R597" s="205">
        <f>Q597*H597</f>
        <v>0.0054600000000000004</v>
      </c>
      <c r="S597" s="205">
        <v>0</v>
      </c>
      <c r="T597" s="206">
        <f>S597*H597</f>
        <v>0</v>
      </c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R597" s="207" t="s">
        <v>360</v>
      </c>
      <c r="AT597" s="207" t="s">
        <v>458</v>
      </c>
      <c r="AU597" s="207" t="s">
        <v>79</v>
      </c>
      <c r="AY597" s="19" t="s">
        <v>299</v>
      </c>
      <c r="BE597" s="208">
        <f>IF(N597="základní",J597,0)</f>
        <v>0</v>
      </c>
      <c r="BF597" s="208">
        <f>IF(N597="snížená",J597,0)</f>
        <v>0</v>
      </c>
      <c r="BG597" s="208">
        <f>IF(N597="zákl. přenesená",J597,0)</f>
        <v>0</v>
      </c>
      <c r="BH597" s="208">
        <f>IF(N597="sníž. přenesená",J597,0)</f>
        <v>0</v>
      </c>
      <c r="BI597" s="208">
        <f>IF(N597="nulová",J597,0)</f>
        <v>0</v>
      </c>
      <c r="BJ597" s="19" t="s">
        <v>77</v>
      </c>
      <c r="BK597" s="208">
        <f>ROUND(I597*H597,2)</f>
        <v>0</v>
      </c>
      <c r="BL597" s="19" t="s">
        <v>306</v>
      </c>
      <c r="BM597" s="207" t="s">
        <v>921</v>
      </c>
    </row>
    <row r="598" spans="1:47" s="2" customFormat="1" ht="11.25">
      <c r="A598" s="36"/>
      <c r="B598" s="37"/>
      <c r="C598" s="38"/>
      <c r="D598" s="209" t="s">
        <v>308</v>
      </c>
      <c r="E598" s="38"/>
      <c r="F598" s="210" t="s">
        <v>920</v>
      </c>
      <c r="G598" s="38"/>
      <c r="H598" s="38"/>
      <c r="I598" s="119"/>
      <c r="J598" s="38"/>
      <c r="K598" s="38"/>
      <c r="L598" s="41"/>
      <c r="M598" s="211"/>
      <c r="N598" s="212"/>
      <c r="O598" s="66"/>
      <c r="P598" s="66"/>
      <c r="Q598" s="66"/>
      <c r="R598" s="66"/>
      <c r="S598" s="66"/>
      <c r="T598" s="67"/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T598" s="19" t="s">
        <v>308</v>
      </c>
      <c r="AU598" s="19" t="s">
        <v>79</v>
      </c>
    </row>
    <row r="599" spans="2:51" s="14" customFormat="1" ht="11.25">
      <c r="B599" s="223"/>
      <c r="C599" s="224"/>
      <c r="D599" s="209" t="s">
        <v>310</v>
      </c>
      <c r="E599" s="225" t="s">
        <v>19</v>
      </c>
      <c r="F599" s="226" t="s">
        <v>209</v>
      </c>
      <c r="G599" s="224"/>
      <c r="H599" s="227">
        <v>26</v>
      </c>
      <c r="I599" s="228"/>
      <c r="J599" s="224"/>
      <c r="K599" s="224"/>
      <c r="L599" s="229"/>
      <c r="M599" s="230"/>
      <c r="N599" s="231"/>
      <c r="O599" s="231"/>
      <c r="P599" s="231"/>
      <c r="Q599" s="231"/>
      <c r="R599" s="231"/>
      <c r="S599" s="231"/>
      <c r="T599" s="232"/>
      <c r="AT599" s="233" t="s">
        <v>310</v>
      </c>
      <c r="AU599" s="233" t="s">
        <v>79</v>
      </c>
      <c r="AV599" s="14" t="s">
        <v>79</v>
      </c>
      <c r="AW599" s="14" t="s">
        <v>32</v>
      </c>
      <c r="AX599" s="14" t="s">
        <v>70</v>
      </c>
      <c r="AY599" s="233" t="s">
        <v>299</v>
      </c>
    </row>
    <row r="600" spans="2:51" s="14" customFormat="1" ht="11.25">
      <c r="B600" s="223"/>
      <c r="C600" s="224"/>
      <c r="D600" s="209" t="s">
        <v>310</v>
      </c>
      <c r="E600" s="225" t="s">
        <v>19</v>
      </c>
      <c r="F600" s="226" t="s">
        <v>922</v>
      </c>
      <c r="G600" s="224"/>
      <c r="H600" s="227">
        <v>27.3</v>
      </c>
      <c r="I600" s="228"/>
      <c r="J600" s="224"/>
      <c r="K600" s="224"/>
      <c r="L600" s="229"/>
      <c r="M600" s="230"/>
      <c r="N600" s="231"/>
      <c r="O600" s="231"/>
      <c r="P600" s="231"/>
      <c r="Q600" s="231"/>
      <c r="R600" s="231"/>
      <c r="S600" s="231"/>
      <c r="T600" s="232"/>
      <c r="AT600" s="233" t="s">
        <v>310</v>
      </c>
      <c r="AU600" s="233" t="s">
        <v>79</v>
      </c>
      <c r="AV600" s="14" t="s">
        <v>79</v>
      </c>
      <c r="AW600" s="14" t="s">
        <v>32</v>
      </c>
      <c r="AX600" s="14" t="s">
        <v>77</v>
      </c>
      <c r="AY600" s="233" t="s">
        <v>299</v>
      </c>
    </row>
    <row r="601" spans="1:65" s="2" customFormat="1" ht="16.5" customHeight="1">
      <c r="A601" s="36"/>
      <c r="B601" s="37"/>
      <c r="C601" s="246" t="s">
        <v>923</v>
      </c>
      <c r="D601" s="246" t="s">
        <v>458</v>
      </c>
      <c r="E601" s="247" t="s">
        <v>924</v>
      </c>
      <c r="F601" s="248" t="s">
        <v>925</v>
      </c>
      <c r="G601" s="249" t="s">
        <v>553</v>
      </c>
      <c r="H601" s="250">
        <v>10.5</v>
      </c>
      <c r="I601" s="251"/>
      <c r="J601" s="252">
        <f>ROUND(I601*H601,2)</f>
        <v>0</v>
      </c>
      <c r="K601" s="248" t="s">
        <v>19</v>
      </c>
      <c r="L601" s="253"/>
      <c r="M601" s="254" t="s">
        <v>19</v>
      </c>
      <c r="N601" s="255" t="s">
        <v>41</v>
      </c>
      <c r="O601" s="66"/>
      <c r="P601" s="205">
        <f>O601*H601</f>
        <v>0</v>
      </c>
      <c r="Q601" s="205">
        <v>0.0002</v>
      </c>
      <c r="R601" s="205">
        <f>Q601*H601</f>
        <v>0.0021000000000000003</v>
      </c>
      <c r="S601" s="205">
        <v>0</v>
      </c>
      <c r="T601" s="206">
        <f>S601*H601</f>
        <v>0</v>
      </c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R601" s="207" t="s">
        <v>360</v>
      </c>
      <c r="AT601" s="207" t="s">
        <v>458</v>
      </c>
      <c r="AU601" s="207" t="s">
        <v>79</v>
      </c>
      <c r="AY601" s="19" t="s">
        <v>299</v>
      </c>
      <c r="BE601" s="208">
        <f>IF(N601="základní",J601,0)</f>
        <v>0</v>
      </c>
      <c r="BF601" s="208">
        <f>IF(N601="snížená",J601,0)</f>
        <v>0</v>
      </c>
      <c r="BG601" s="208">
        <f>IF(N601="zákl. přenesená",J601,0)</f>
        <v>0</v>
      </c>
      <c r="BH601" s="208">
        <f>IF(N601="sníž. přenesená",J601,0)</f>
        <v>0</v>
      </c>
      <c r="BI601" s="208">
        <f>IF(N601="nulová",J601,0)</f>
        <v>0</v>
      </c>
      <c r="BJ601" s="19" t="s">
        <v>77</v>
      </c>
      <c r="BK601" s="208">
        <f>ROUND(I601*H601,2)</f>
        <v>0</v>
      </c>
      <c r="BL601" s="19" t="s">
        <v>306</v>
      </c>
      <c r="BM601" s="207" t="s">
        <v>926</v>
      </c>
    </row>
    <row r="602" spans="1:47" s="2" customFormat="1" ht="11.25">
      <c r="A602" s="36"/>
      <c r="B602" s="37"/>
      <c r="C602" s="38"/>
      <c r="D602" s="209" t="s">
        <v>308</v>
      </c>
      <c r="E602" s="38"/>
      <c r="F602" s="210" t="s">
        <v>925</v>
      </c>
      <c r="G602" s="38"/>
      <c r="H602" s="38"/>
      <c r="I602" s="119"/>
      <c r="J602" s="38"/>
      <c r="K602" s="38"/>
      <c r="L602" s="41"/>
      <c r="M602" s="211"/>
      <c r="N602" s="212"/>
      <c r="O602" s="66"/>
      <c r="P602" s="66"/>
      <c r="Q602" s="66"/>
      <c r="R602" s="66"/>
      <c r="S602" s="66"/>
      <c r="T602" s="67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T602" s="19" t="s">
        <v>308</v>
      </c>
      <c r="AU602" s="19" t="s">
        <v>79</v>
      </c>
    </row>
    <row r="603" spans="2:51" s="14" customFormat="1" ht="11.25">
      <c r="B603" s="223"/>
      <c r="C603" s="224"/>
      <c r="D603" s="209" t="s">
        <v>310</v>
      </c>
      <c r="E603" s="225" t="s">
        <v>19</v>
      </c>
      <c r="F603" s="226" t="s">
        <v>211</v>
      </c>
      <c r="G603" s="224"/>
      <c r="H603" s="227">
        <v>10</v>
      </c>
      <c r="I603" s="228"/>
      <c r="J603" s="224"/>
      <c r="K603" s="224"/>
      <c r="L603" s="229"/>
      <c r="M603" s="230"/>
      <c r="N603" s="231"/>
      <c r="O603" s="231"/>
      <c r="P603" s="231"/>
      <c r="Q603" s="231"/>
      <c r="R603" s="231"/>
      <c r="S603" s="231"/>
      <c r="T603" s="232"/>
      <c r="AT603" s="233" t="s">
        <v>310</v>
      </c>
      <c r="AU603" s="233" t="s">
        <v>79</v>
      </c>
      <c r="AV603" s="14" t="s">
        <v>79</v>
      </c>
      <c r="AW603" s="14" t="s">
        <v>32</v>
      </c>
      <c r="AX603" s="14" t="s">
        <v>70</v>
      </c>
      <c r="AY603" s="233" t="s">
        <v>299</v>
      </c>
    </row>
    <row r="604" spans="2:51" s="14" customFormat="1" ht="11.25">
      <c r="B604" s="223"/>
      <c r="C604" s="224"/>
      <c r="D604" s="209" t="s">
        <v>310</v>
      </c>
      <c r="E604" s="225" t="s">
        <v>19</v>
      </c>
      <c r="F604" s="226" t="s">
        <v>927</v>
      </c>
      <c r="G604" s="224"/>
      <c r="H604" s="227">
        <v>10.5</v>
      </c>
      <c r="I604" s="228"/>
      <c r="J604" s="224"/>
      <c r="K604" s="224"/>
      <c r="L604" s="229"/>
      <c r="M604" s="230"/>
      <c r="N604" s="231"/>
      <c r="O604" s="231"/>
      <c r="P604" s="231"/>
      <c r="Q604" s="231"/>
      <c r="R604" s="231"/>
      <c r="S604" s="231"/>
      <c r="T604" s="232"/>
      <c r="AT604" s="233" t="s">
        <v>310</v>
      </c>
      <c r="AU604" s="233" t="s">
        <v>79</v>
      </c>
      <c r="AV604" s="14" t="s">
        <v>79</v>
      </c>
      <c r="AW604" s="14" t="s">
        <v>32</v>
      </c>
      <c r="AX604" s="14" t="s">
        <v>77</v>
      </c>
      <c r="AY604" s="233" t="s">
        <v>299</v>
      </c>
    </row>
    <row r="605" spans="1:65" s="2" customFormat="1" ht="21.75" customHeight="1">
      <c r="A605" s="36"/>
      <c r="B605" s="37"/>
      <c r="C605" s="196" t="s">
        <v>928</v>
      </c>
      <c r="D605" s="196" t="s">
        <v>301</v>
      </c>
      <c r="E605" s="197" t="s">
        <v>929</v>
      </c>
      <c r="F605" s="198" t="s">
        <v>930</v>
      </c>
      <c r="G605" s="199" t="s">
        <v>304</v>
      </c>
      <c r="H605" s="200">
        <v>39.188</v>
      </c>
      <c r="I605" s="201"/>
      <c r="J605" s="202">
        <f>ROUND(I605*H605,2)</f>
        <v>0</v>
      </c>
      <c r="K605" s="198" t="s">
        <v>305</v>
      </c>
      <c r="L605" s="41"/>
      <c r="M605" s="203" t="s">
        <v>19</v>
      </c>
      <c r="N605" s="204" t="s">
        <v>41</v>
      </c>
      <c r="O605" s="66"/>
      <c r="P605" s="205">
        <f>O605*H605</f>
        <v>0</v>
      </c>
      <c r="Q605" s="205">
        <v>0.00868</v>
      </c>
      <c r="R605" s="205">
        <f>Q605*H605</f>
        <v>0.34015184000000004</v>
      </c>
      <c r="S605" s="205">
        <v>0</v>
      </c>
      <c r="T605" s="206">
        <f>S605*H605</f>
        <v>0</v>
      </c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R605" s="207" t="s">
        <v>306</v>
      </c>
      <c r="AT605" s="207" t="s">
        <v>301</v>
      </c>
      <c r="AU605" s="207" t="s">
        <v>79</v>
      </c>
      <c r="AY605" s="19" t="s">
        <v>299</v>
      </c>
      <c r="BE605" s="208">
        <f>IF(N605="základní",J605,0)</f>
        <v>0</v>
      </c>
      <c r="BF605" s="208">
        <f>IF(N605="snížená",J605,0)</f>
        <v>0</v>
      </c>
      <c r="BG605" s="208">
        <f>IF(N605="zákl. přenesená",J605,0)</f>
        <v>0</v>
      </c>
      <c r="BH605" s="208">
        <f>IF(N605="sníž. přenesená",J605,0)</f>
        <v>0</v>
      </c>
      <c r="BI605" s="208">
        <f>IF(N605="nulová",J605,0)</f>
        <v>0</v>
      </c>
      <c r="BJ605" s="19" t="s">
        <v>77</v>
      </c>
      <c r="BK605" s="208">
        <f>ROUND(I605*H605,2)</f>
        <v>0</v>
      </c>
      <c r="BL605" s="19" t="s">
        <v>306</v>
      </c>
      <c r="BM605" s="207" t="s">
        <v>931</v>
      </c>
    </row>
    <row r="606" spans="1:47" s="2" customFormat="1" ht="19.5">
      <c r="A606" s="36"/>
      <c r="B606" s="37"/>
      <c r="C606" s="38"/>
      <c r="D606" s="209" t="s">
        <v>308</v>
      </c>
      <c r="E606" s="38"/>
      <c r="F606" s="210" t="s">
        <v>932</v>
      </c>
      <c r="G606" s="38"/>
      <c r="H606" s="38"/>
      <c r="I606" s="119"/>
      <c r="J606" s="38"/>
      <c r="K606" s="38"/>
      <c r="L606" s="41"/>
      <c r="M606" s="211"/>
      <c r="N606" s="212"/>
      <c r="O606" s="66"/>
      <c r="P606" s="66"/>
      <c r="Q606" s="66"/>
      <c r="R606" s="66"/>
      <c r="S606" s="66"/>
      <c r="T606" s="67"/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T606" s="19" t="s">
        <v>308</v>
      </c>
      <c r="AU606" s="19" t="s">
        <v>79</v>
      </c>
    </row>
    <row r="607" spans="2:51" s="14" customFormat="1" ht="11.25">
      <c r="B607" s="223"/>
      <c r="C607" s="224"/>
      <c r="D607" s="209" t="s">
        <v>310</v>
      </c>
      <c r="E607" s="225" t="s">
        <v>19</v>
      </c>
      <c r="F607" s="226" t="s">
        <v>933</v>
      </c>
      <c r="G607" s="224"/>
      <c r="H607" s="227">
        <v>39.188</v>
      </c>
      <c r="I607" s="228"/>
      <c r="J607" s="224"/>
      <c r="K607" s="224"/>
      <c r="L607" s="229"/>
      <c r="M607" s="230"/>
      <c r="N607" s="231"/>
      <c r="O607" s="231"/>
      <c r="P607" s="231"/>
      <c r="Q607" s="231"/>
      <c r="R607" s="231"/>
      <c r="S607" s="231"/>
      <c r="T607" s="232"/>
      <c r="AT607" s="233" t="s">
        <v>310</v>
      </c>
      <c r="AU607" s="233" t="s">
        <v>79</v>
      </c>
      <c r="AV607" s="14" t="s">
        <v>79</v>
      </c>
      <c r="AW607" s="14" t="s">
        <v>32</v>
      </c>
      <c r="AX607" s="14" t="s">
        <v>70</v>
      </c>
      <c r="AY607" s="233" t="s">
        <v>299</v>
      </c>
    </row>
    <row r="608" spans="2:51" s="15" customFormat="1" ht="11.25">
      <c r="B608" s="234"/>
      <c r="C608" s="235"/>
      <c r="D608" s="209" t="s">
        <v>310</v>
      </c>
      <c r="E608" s="236" t="s">
        <v>225</v>
      </c>
      <c r="F608" s="237" t="s">
        <v>313</v>
      </c>
      <c r="G608" s="235"/>
      <c r="H608" s="238">
        <v>39.188</v>
      </c>
      <c r="I608" s="239"/>
      <c r="J608" s="235"/>
      <c r="K608" s="235"/>
      <c r="L608" s="240"/>
      <c r="M608" s="241"/>
      <c r="N608" s="242"/>
      <c r="O608" s="242"/>
      <c r="P608" s="242"/>
      <c r="Q608" s="242"/>
      <c r="R608" s="242"/>
      <c r="S608" s="242"/>
      <c r="T608" s="243"/>
      <c r="AT608" s="244" t="s">
        <v>310</v>
      </c>
      <c r="AU608" s="244" t="s">
        <v>79</v>
      </c>
      <c r="AV608" s="15" t="s">
        <v>306</v>
      </c>
      <c r="AW608" s="15" t="s">
        <v>32</v>
      </c>
      <c r="AX608" s="15" t="s">
        <v>77</v>
      </c>
      <c r="AY608" s="244" t="s">
        <v>299</v>
      </c>
    </row>
    <row r="609" spans="1:65" s="2" customFormat="1" ht="16.5" customHeight="1">
      <c r="A609" s="36"/>
      <c r="B609" s="37"/>
      <c r="C609" s="246" t="s">
        <v>934</v>
      </c>
      <c r="D609" s="246" t="s">
        <v>458</v>
      </c>
      <c r="E609" s="247" t="s">
        <v>935</v>
      </c>
      <c r="F609" s="248" t="s">
        <v>936</v>
      </c>
      <c r="G609" s="249" t="s">
        <v>316</v>
      </c>
      <c r="H609" s="250">
        <v>7.195</v>
      </c>
      <c r="I609" s="251"/>
      <c r="J609" s="252">
        <f>ROUND(I609*H609,2)</f>
        <v>0</v>
      </c>
      <c r="K609" s="248" t="s">
        <v>305</v>
      </c>
      <c r="L609" s="253"/>
      <c r="M609" s="254" t="s">
        <v>19</v>
      </c>
      <c r="N609" s="255" t="s">
        <v>41</v>
      </c>
      <c r="O609" s="66"/>
      <c r="P609" s="205">
        <f>O609*H609</f>
        <v>0</v>
      </c>
      <c r="Q609" s="205">
        <v>0.032</v>
      </c>
      <c r="R609" s="205">
        <f>Q609*H609</f>
        <v>0.23024</v>
      </c>
      <c r="S609" s="205">
        <v>0</v>
      </c>
      <c r="T609" s="206">
        <f>S609*H609</f>
        <v>0</v>
      </c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R609" s="207" t="s">
        <v>360</v>
      </c>
      <c r="AT609" s="207" t="s">
        <v>458</v>
      </c>
      <c r="AU609" s="207" t="s">
        <v>79</v>
      </c>
      <c r="AY609" s="19" t="s">
        <v>299</v>
      </c>
      <c r="BE609" s="208">
        <f>IF(N609="základní",J609,0)</f>
        <v>0</v>
      </c>
      <c r="BF609" s="208">
        <f>IF(N609="snížená",J609,0)</f>
        <v>0</v>
      </c>
      <c r="BG609" s="208">
        <f>IF(N609="zákl. přenesená",J609,0)</f>
        <v>0</v>
      </c>
      <c r="BH609" s="208">
        <f>IF(N609="sníž. přenesená",J609,0)</f>
        <v>0</v>
      </c>
      <c r="BI609" s="208">
        <f>IF(N609="nulová",J609,0)</f>
        <v>0</v>
      </c>
      <c r="BJ609" s="19" t="s">
        <v>77</v>
      </c>
      <c r="BK609" s="208">
        <f>ROUND(I609*H609,2)</f>
        <v>0</v>
      </c>
      <c r="BL609" s="19" t="s">
        <v>306</v>
      </c>
      <c r="BM609" s="207" t="s">
        <v>937</v>
      </c>
    </row>
    <row r="610" spans="1:47" s="2" customFormat="1" ht="11.25">
      <c r="A610" s="36"/>
      <c r="B610" s="37"/>
      <c r="C610" s="38"/>
      <c r="D610" s="209" t="s">
        <v>308</v>
      </c>
      <c r="E610" s="38"/>
      <c r="F610" s="210" t="s">
        <v>936</v>
      </c>
      <c r="G610" s="38"/>
      <c r="H610" s="38"/>
      <c r="I610" s="119"/>
      <c r="J610" s="38"/>
      <c r="K610" s="38"/>
      <c r="L610" s="41"/>
      <c r="M610" s="211"/>
      <c r="N610" s="212"/>
      <c r="O610" s="66"/>
      <c r="P610" s="66"/>
      <c r="Q610" s="66"/>
      <c r="R610" s="66"/>
      <c r="S610" s="66"/>
      <c r="T610" s="67"/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T610" s="19" t="s">
        <v>308</v>
      </c>
      <c r="AU610" s="19" t="s">
        <v>79</v>
      </c>
    </row>
    <row r="611" spans="2:51" s="14" customFormat="1" ht="11.25">
      <c r="B611" s="223"/>
      <c r="C611" s="224"/>
      <c r="D611" s="209" t="s">
        <v>310</v>
      </c>
      <c r="E611" s="225" t="s">
        <v>19</v>
      </c>
      <c r="F611" s="226" t="s">
        <v>938</v>
      </c>
      <c r="G611" s="224"/>
      <c r="H611" s="227">
        <v>7.054</v>
      </c>
      <c r="I611" s="228"/>
      <c r="J611" s="224"/>
      <c r="K611" s="224"/>
      <c r="L611" s="229"/>
      <c r="M611" s="230"/>
      <c r="N611" s="231"/>
      <c r="O611" s="231"/>
      <c r="P611" s="231"/>
      <c r="Q611" s="231"/>
      <c r="R611" s="231"/>
      <c r="S611" s="231"/>
      <c r="T611" s="232"/>
      <c r="AT611" s="233" t="s">
        <v>310</v>
      </c>
      <c r="AU611" s="233" t="s">
        <v>79</v>
      </c>
      <c r="AV611" s="14" t="s">
        <v>79</v>
      </c>
      <c r="AW611" s="14" t="s">
        <v>32</v>
      </c>
      <c r="AX611" s="14" t="s">
        <v>70</v>
      </c>
      <c r="AY611" s="233" t="s">
        <v>299</v>
      </c>
    </row>
    <row r="612" spans="2:51" s="14" customFormat="1" ht="11.25">
      <c r="B612" s="223"/>
      <c r="C612" s="224"/>
      <c r="D612" s="209" t="s">
        <v>310</v>
      </c>
      <c r="E612" s="225" t="s">
        <v>19</v>
      </c>
      <c r="F612" s="226" t="s">
        <v>939</v>
      </c>
      <c r="G612" s="224"/>
      <c r="H612" s="227">
        <v>7.195</v>
      </c>
      <c r="I612" s="228"/>
      <c r="J612" s="224"/>
      <c r="K612" s="224"/>
      <c r="L612" s="229"/>
      <c r="M612" s="230"/>
      <c r="N612" s="231"/>
      <c r="O612" s="231"/>
      <c r="P612" s="231"/>
      <c r="Q612" s="231"/>
      <c r="R612" s="231"/>
      <c r="S612" s="231"/>
      <c r="T612" s="232"/>
      <c r="AT612" s="233" t="s">
        <v>310</v>
      </c>
      <c r="AU612" s="233" t="s">
        <v>79</v>
      </c>
      <c r="AV612" s="14" t="s">
        <v>79</v>
      </c>
      <c r="AW612" s="14" t="s">
        <v>32</v>
      </c>
      <c r="AX612" s="14" t="s">
        <v>77</v>
      </c>
      <c r="AY612" s="233" t="s">
        <v>299</v>
      </c>
    </row>
    <row r="613" spans="1:65" s="2" customFormat="1" ht="21.75" customHeight="1">
      <c r="A613" s="36"/>
      <c r="B613" s="37"/>
      <c r="C613" s="196" t="s">
        <v>940</v>
      </c>
      <c r="D613" s="196" t="s">
        <v>301</v>
      </c>
      <c r="E613" s="197" t="s">
        <v>941</v>
      </c>
      <c r="F613" s="198" t="s">
        <v>942</v>
      </c>
      <c r="G613" s="199" t="s">
        <v>304</v>
      </c>
      <c r="H613" s="200">
        <v>33.422</v>
      </c>
      <c r="I613" s="201"/>
      <c r="J613" s="202">
        <f>ROUND(I613*H613,2)</f>
        <v>0</v>
      </c>
      <c r="K613" s="198" t="s">
        <v>305</v>
      </c>
      <c r="L613" s="41"/>
      <c r="M613" s="203" t="s">
        <v>19</v>
      </c>
      <c r="N613" s="204" t="s">
        <v>41</v>
      </c>
      <c r="O613" s="66"/>
      <c r="P613" s="205">
        <f>O613*H613</f>
        <v>0</v>
      </c>
      <c r="Q613" s="205">
        <v>0.00835</v>
      </c>
      <c r="R613" s="205">
        <f>Q613*H613</f>
        <v>0.2790737</v>
      </c>
      <c r="S613" s="205">
        <v>0</v>
      </c>
      <c r="T613" s="206">
        <f>S613*H613</f>
        <v>0</v>
      </c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R613" s="207" t="s">
        <v>306</v>
      </c>
      <c r="AT613" s="207" t="s">
        <v>301</v>
      </c>
      <c r="AU613" s="207" t="s">
        <v>79</v>
      </c>
      <c r="AY613" s="19" t="s">
        <v>299</v>
      </c>
      <c r="BE613" s="208">
        <f>IF(N613="základní",J613,0)</f>
        <v>0</v>
      </c>
      <c r="BF613" s="208">
        <f>IF(N613="snížená",J613,0)</f>
        <v>0</v>
      </c>
      <c r="BG613" s="208">
        <f>IF(N613="zákl. přenesená",J613,0)</f>
        <v>0</v>
      </c>
      <c r="BH613" s="208">
        <f>IF(N613="sníž. přenesená",J613,0)</f>
        <v>0</v>
      </c>
      <c r="BI613" s="208">
        <f>IF(N613="nulová",J613,0)</f>
        <v>0</v>
      </c>
      <c r="BJ613" s="19" t="s">
        <v>77</v>
      </c>
      <c r="BK613" s="208">
        <f>ROUND(I613*H613,2)</f>
        <v>0</v>
      </c>
      <c r="BL613" s="19" t="s">
        <v>306</v>
      </c>
      <c r="BM613" s="207" t="s">
        <v>943</v>
      </c>
    </row>
    <row r="614" spans="1:47" s="2" customFormat="1" ht="19.5">
      <c r="A614" s="36"/>
      <c r="B614" s="37"/>
      <c r="C614" s="38"/>
      <c r="D614" s="209" t="s">
        <v>308</v>
      </c>
      <c r="E614" s="38"/>
      <c r="F614" s="210" t="s">
        <v>944</v>
      </c>
      <c r="G614" s="38"/>
      <c r="H614" s="38"/>
      <c r="I614" s="119"/>
      <c r="J614" s="38"/>
      <c r="K614" s="38"/>
      <c r="L614" s="41"/>
      <c r="M614" s="211"/>
      <c r="N614" s="212"/>
      <c r="O614" s="66"/>
      <c r="P614" s="66"/>
      <c r="Q614" s="66"/>
      <c r="R614" s="66"/>
      <c r="S614" s="66"/>
      <c r="T614" s="67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T614" s="19" t="s">
        <v>308</v>
      </c>
      <c r="AU614" s="19" t="s">
        <v>79</v>
      </c>
    </row>
    <row r="615" spans="2:51" s="14" customFormat="1" ht="11.25">
      <c r="B615" s="223"/>
      <c r="C615" s="224"/>
      <c r="D615" s="209" t="s">
        <v>310</v>
      </c>
      <c r="E615" s="225" t="s">
        <v>247</v>
      </c>
      <c r="F615" s="226" t="s">
        <v>945</v>
      </c>
      <c r="G615" s="224"/>
      <c r="H615" s="227">
        <v>33.422</v>
      </c>
      <c r="I615" s="228"/>
      <c r="J615" s="224"/>
      <c r="K615" s="224"/>
      <c r="L615" s="229"/>
      <c r="M615" s="230"/>
      <c r="N615" s="231"/>
      <c r="O615" s="231"/>
      <c r="P615" s="231"/>
      <c r="Q615" s="231"/>
      <c r="R615" s="231"/>
      <c r="S615" s="231"/>
      <c r="T615" s="232"/>
      <c r="AT615" s="233" t="s">
        <v>310</v>
      </c>
      <c r="AU615" s="233" t="s">
        <v>79</v>
      </c>
      <c r="AV615" s="14" t="s">
        <v>79</v>
      </c>
      <c r="AW615" s="14" t="s">
        <v>32</v>
      </c>
      <c r="AX615" s="14" t="s">
        <v>77</v>
      </c>
      <c r="AY615" s="233" t="s">
        <v>299</v>
      </c>
    </row>
    <row r="616" spans="1:65" s="2" customFormat="1" ht="16.5" customHeight="1">
      <c r="A616" s="36"/>
      <c r="B616" s="37"/>
      <c r="C616" s="246" t="s">
        <v>946</v>
      </c>
      <c r="D616" s="246" t="s">
        <v>458</v>
      </c>
      <c r="E616" s="247" t="s">
        <v>947</v>
      </c>
      <c r="F616" s="248" t="s">
        <v>948</v>
      </c>
      <c r="G616" s="249" t="s">
        <v>304</v>
      </c>
      <c r="H616" s="250">
        <v>34.09</v>
      </c>
      <c r="I616" s="251"/>
      <c r="J616" s="252">
        <f>ROUND(I616*H616,2)</f>
        <v>0</v>
      </c>
      <c r="K616" s="248" t="s">
        <v>305</v>
      </c>
      <c r="L616" s="253"/>
      <c r="M616" s="254" t="s">
        <v>19</v>
      </c>
      <c r="N616" s="255" t="s">
        <v>41</v>
      </c>
      <c r="O616" s="66"/>
      <c r="P616" s="205">
        <f>O616*H616</f>
        <v>0</v>
      </c>
      <c r="Q616" s="205">
        <v>0.0028</v>
      </c>
      <c r="R616" s="205">
        <f>Q616*H616</f>
        <v>0.09545200000000001</v>
      </c>
      <c r="S616" s="205">
        <v>0</v>
      </c>
      <c r="T616" s="206">
        <f>S616*H616</f>
        <v>0</v>
      </c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R616" s="207" t="s">
        <v>360</v>
      </c>
      <c r="AT616" s="207" t="s">
        <v>458</v>
      </c>
      <c r="AU616" s="207" t="s">
        <v>79</v>
      </c>
      <c r="AY616" s="19" t="s">
        <v>299</v>
      </c>
      <c r="BE616" s="208">
        <f>IF(N616="základní",J616,0)</f>
        <v>0</v>
      </c>
      <c r="BF616" s="208">
        <f>IF(N616="snížená",J616,0)</f>
        <v>0</v>
      </c>
      <c r="BG616" s="208">
        <f>IF(N616="zákl. přenesená",J616,0)</f>
        <v>0</v>
      </c>
      <c r="BH616" s="208">
        <f>IF(N616="sníž. přenesená",J616,0)</f>
        <v>0</v>
      </c>
      <c r="BI616" s="208">
        <f>IF(N616="nulová",J616,0)</f>
        <v>0</v>
      </c>
      <c r="BJ616" s="19" t="s">
        <v>77</v>
      </c>
      <c r="BK616" s="208">
        <f>ROUND(I616*H616,2)</f>
        <v>0</v>
      </c>
      <c r="BL616" s="19" t="s">
        <v>306</v>
      </c>
      <c r="BM616" s="207" t="s">
        <v>949</v>
      </c>
    </row>
    <row r="617" spans="1:47" s="2" customFormat="1" ht="11.25">
      <c r="A617" s="36"/>
      <c r="B617" s="37"/>
      <c r="C617" s="38"/>
      <c r="D617" s="209" t="s">
        <v>308</v>
      </c>
      <c r="E617" s="38"/>
      <c r="F617" s="210" t="s">
        <v>948</v>
      </c>
      <c r="G617" s="38"/>
      <c r="H617" s="38"/>
      <c r="I617" s="119"/>
      <c r="J617" s="38"/>
      <c r="K617" s="38"/>
      <c r="L617" s="41"/>
      <c r="M617" s="211"/>
      <c r="N617" s="212"/>
      <c r="O617" s="66"/>
      <c r="P617" s="66"/>
      <c r="Q617" s="66"/>
      <c r="R617" s="66"/>
      <c r="S617" s="66"/>
      <c r="T617" s="67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T617" s="19" t="s">
        <v>308</v>
      </c>
      <c r="AU617" s="19" t="s">
        <v>79</v>
      </c>
    </row>
    <row r="618" spans="2:51" s="14" customFormat="1" ht="11.25">
      <c r="B618" s="223"/>
      <c r="C618" s="224"/>
      <c r="D618" s="209" t="s">
        <v>310</v>
      </c>
      <c r="E618" s="225" t="s">
        <v>19</v>
      </c>
      <c r="F618" s="226" t="s">
        <v>950</v>
      </c>
      <c r="G618" s="224"/>
      <c r="H618" s="227">
        <v>34.09</v>
      </c>
      <c r="I618" s="228"/>
      <c r="J618" s="224"/>
      <c r="K618" s="224"/>
      <c r="L618" s="229"/>
      <c r="M618" s="230"/>
      <c r="N618" s="231"/>
      <c r="O618" s="231"/>
      <c r="P618" s="231"/>
      <c r="Q618" s="231"/>
      <c r="R618" s="231"/>
      <c r="S618" s="231"/>
      <c r="T618" s="232"/>
      <c r="AT618" s="233" t="s">
        <v>310</v>
      </c>
      <c r="AU618" s="233" t="s">
        <v>79</v>
      </c>
      <c r="AV618" s="14" t="s">
        <v>79</v>
      </c>
      <c r="AW618" s="14" t="s">
        <v>32</v>
      </c>
      <c r="AX618" s="14" t="s">
        <v>77</v>
      </c>
      <c r="AY618" s="233" t="s">
        <v>299</v>
      </c>
    </row>
    <row r="619" spans="1:65" s="2" customFormat="1" ht="21.75" customHeight="1">
      <c r="A619" s="36"/>
      <c r="B619" s="37"/>
      <c r="C619" s="196" t="s">
        <v>220</v>
      </c>
      <c r="D619" s="196" t="s">
        <v>301</v>
      </c>
      <c r="E619" s="197" t="s">
        <v>951</v>
      </c>
      <c r="F619" s="198" t="s">
        <v>952</v>
      </c>
      <c r="G619" s="199" t="s">
        <v>304</v>
      </c>
      <c r="H619" s="200">
        <v>1.36</v>
      </c>
      <c r="I619" s="201"/>
      <c r="J619" s="202">
        <f>ROUND(I619*H619,2)</f>
        <v>0</v>
      </c>
      <c r="K619" s="198" t="s">
        <v>305</v>
      </c>
      <c r="L619" s="41"/>
      <c r="M619" s="203" t="s">
        <v>19</v>
      </c>
      <c r="N619" s="204" t="s">
        <v>41</v>
      </c>
      <c r="O619" s="66"/>
      <c r="P619" s="205">
        <f>O619*H619</f>
        <v>0</v>
      </c>
      <c r="Q619" s="205">
        <v>0.00927</v>
      </c>
      <c r="R619" s="205">
        <f>Q619*H619</f>
        <v>0.0126072</v>
      </c>
      <c r="S619" s="205">
        <v>0</v>
      </c>
      <c r="T619" s="206">
        <f>S619*H619</f>
        <v>0</v>
      </c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R619" s="207" t="s">
        <v>306</v>
      </c>
      <c r="AT619" s="207" t="s">
        <v>301</v>
      </c>
      <c r="AU619" s="207" t="s">
        <v>79</v>
      </c>
      <c r="AY619" s="19" t="s">
        <v>299</v>
      </c>
      <c r="BE619" s="208">
        <f>IF(N619="základní",J619,0)</f>
        <v>0</v>
      </c>
      <c r="BF619" s="208">
        <f>IF(N619="snížená",J619,0)</f>
        <v>0</v>
      </c>
      <c r="BG619" s="208">
        <f>IF(N619="zákl. přenesená",J619,0)</f>
        <v>0</v>
      </c>
      <c r="BH619" s="208">
        <f>IF(N619="sníž. přenesená",J619,0)</f>
        <v>0</v>
      </c>
      <c r="BI619" s="208">
        <f>IF(N619="nulová",J619,0)</f>
        <v>0</v>
      </c>
      <c r="BJ619" s="19" t="s">
        <v>77</v>
      </c>
      <c r="BK619" s="208">
        <f>ROUND(I619*H619,2)</f>
        <v>0</v>
      </c>
      <c r="BL619" s="19" t="s">
        <v>306</v>
      </c>
      <c r="BM619" s="207" t="s">
        <v>953</v>
      </c>
    </row>
    <row r="620" spans="1:47" s="2" customFormat="1" ht="19.5">
      <c r="A620" s="36"/>
      <c r="B620" s="37"/>
      <c r="C620" s="38"/>
      <c r="D620" s="209" t="s">
        <v>308</v>
      </c>
      <c r="E620" s="38"/>
      <c r="F620" s="210" t="s">
        <v>954</v>
      </c>
      <c r="G620" s="38"/>
      <c r="H620" s="38"/>
      <c r="I620" s="119"/>
      <c r="J620" s="38"/>
      <c r="K620" s="38"/>
      <c r="L620" s="41"/>
      <c r="M620" s="211"/>
      <c r="N620" s="212"/>
      <c r="O620" s="66"/>
      <c r="P620" s="66"/>
      <c r="Q620" s="66"/>
      <c r="R620" s="66"/>
      <c r="S620" s="66"/>
      <c r="T620" s="67"/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T620" s="19" t="s">
        <v>308</v>
      </c>
      <c r="AU620" s="19" t="s">
        <v>79</v>
      </c>
    </row>
    <row r="621" spans="2:51" s="14" customFormat="1" ht="11.25">
      <c r="B621" s="223"/>
      <c r="C621" s="224"/>
      <c r="D621" s="209" t="s">
        <v>310</v>
      </c>
      <c r="E621" s="225" t="s">
        <v>217</v>
      </c>
      <c r="F621" s="226" t="s">
        <v>955</v>
      </c>
      <c r="G621" s="224"/>
      <c r="H621" s="227">
        <v>1.36</v>
      </c>
      <c r="I621" s="228"/>
      <c r="J621" s="224"/>
      <c r="K621" s="224"/>
      <c r="L621" s="229"/>
      <c r="M621" s="230"/>
      <c r="N621" s="231"/>
      <c r="O621" s="231"/>
      <c r="P621" s="231"/>
      <c r="Q621" s="231"/>
      <c r="R621" s="231"/>
      <c r="S621" s="231"/>
      <c r="T621" s="232"/>
      <c r="AT621" s="233" t="s">
        <v>310</v>
      </c>
      <c r="AU621" s="233" t="s">
        <v>79</v>
      </c>
      <c r="AV621" s="14" t="s">
        <v>79</v>
      </c>
      <c r="AW621" s="14" t="s">
        <v>32</v>
      </c>
      <c r="AX621" s="14" t="s">
        <v>77</v>
      </c>
      <c r="AY621" s="233" t="s">
        <v>299</v>
      </c>
    </row>
    <row r="622" spans="1:65" s="2" customFormat="1" ht="16.5" customHeight="1">
      <c r="A622" s="36"/>
      <c r="B622" s="37"/>
      <c r="C622" s="246" t="s">
        <v>956</v>
      </c>
      <c r="D622" s="246" t="s">
        <v>458</v>
      </c>
      <c r="E622" s="247" t="s">
        <v>844</v>
      </c>
      <c r="F622" s="248" t="s">
        <v>845</v>
      </c>
      <c r="G622" s="249" t="s">
        <v>304</v>
      </c>
      <c r="H622" s="250">
        <v>1.387</v>
      </c>
      <c r="I622" s="251"/>
      <c r="J622" s="252">
        <f>ROUND(I622*H622,2)</f>
        <v>0</v>
      </c>
      <c r="K622" s="248" t="s">
        <v>305</v>
      </c>
      <c r="L622" s="253"/>
      <c r="M622" s="254" t="s">
        <v>19</v>
      </c>
      <c r="N622" s="255" t="s">
        <v>41</v>
      </c>
      <c r="O622" s="66"/>
      <c r="P622" s="205">
        <f>O622*H622</f>
        <v>0</v>
      </c>
      <c r="Q622" s="205">
        <v>0.006</v>
      </c>
      <c r="R622" s="205">
        <f>Q622*H622</f>
        <v>0.008322</v>
      </c>
      <c r="S622" s="205">
        <v>0</v>
      </c>
      <c r="T622" s="206">
        <f>S622*H622</f>
        <v>0</v>
      </c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R622" s="207" t="s">
        <v>360</v>
      </c>
      <c r="AT622" s="207" t="s">
        <v>458</v>
      </c>
      <c r="AU622" s="207" t="s">
        <v>79</v>
      </c>
      <c r="AY622" s="19" t="s">
        <v>299</v>
      </c>
      <c r="BE622" s="208">
        <f>IF(N622="základní",J622,0)</f>
        <v>0</v>
      </c>
      <c r="BF622" s="208">
        <f>IF(N622="snížená",J622,0)</f>
        <v>0</v>
      </c>
      <c r="BG622" s="208">
        <f>IF(N622="zákl. přenesená",J622,0)</f>
        <v>0</v>
      </c>
      <c r="BH622" s="208">
        <f>IF(N622="sníž. přenesená",J622,0)</f>
        <v>0</v>
      </c>
      <c r="BI622" s="208">
        <f>IF(N622="nulová",J622,0)</f>
        <v>0</v>
      </c>
      <c r="BJ622" s="19" t="s">
        <v>77</v>
      </c>
      <c r="BK622" s="208">
        <f>ROUND(I622*H622,2)</f>
        <v>0</v>
      </c>
      <c r="BL622" s="19" t="s">
        <v>306</v>
      </c>
      <c r="BM622" s="207" t="s">
        <v>957</v>
      </c>
    </row>
    <row r="623" spans="1:47" s="2" customFormat="1" ht="11.25">
      <c r="A623" s="36"/>
      <c r="B623" s="37"/>
      <c r="C623" s="38"/>
      <c r="D623" s="209" t="s">
        <v>308</v>
      </c>
      <c r="E623" s="38"/>
      <c r="F623" s="210" t="s">
        <v>845</v>
      </c>
      <c r="G623" s="38"/>
      <c r="H623" s="38"/>
      <c r="I623" s="119"/>
      <c r="J623" s="38"/>
      <c r="K623" s="38"/>
      <c r="L623" s="41"/>
      <c r="M623" s="211"/>
      <c r="N623" s="212"/>
      <c r="O623" s="66"/>
      <c r="P623" s="66"/>
      <c r="Q623" s="66"/>
      <c r="R623" s="66"/>
      <c r="S623" s="66"/>
      <c r="T623" s="67"/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T623" s="19" t="s">
        <v>308</v>
      </c>
      <c r="AU623" s="19" t="s">
        <v>79</v>
      </c>
    </row>
    <row r="624" spans="2:51" s="14" customFormat="1" ht="11.25">
      <c r="B624" s="223"/>
      <c r="C624" s="224"/>
      <c r="D624" s="209" t="s">
        <v>310</v>
      </c>
      <c r="E624" s="225" t="s">
        <v>19</v>
      </c>
      <c r="F624" s="226" t="s">
        <v>958</v>
      </c>
      <c r="G624" s="224"/>
      <c r="H624" s="227">
        <v>1.387</v>
      </c>
      <c r="I624" s="228"/>
      <c r="J624" s="224"/>
      <c r="K624" s="224"/>
      <c r="L624" s="229"/>
      <c r="M624" s="230"/>
      <c r="N624" s="231"/>
      <c r="O624" s="231"/>
      <c r="P624" s="231"/>
      <c r="Q624" s="231"/>
      <c r="R624" s="231"/>
      <c r="S624" s="231"/>
      <c r="T624" s="232"/>
      <c r="AT624" s="233" t="s">
        <v>310</v>
      </c>
      <c r="AU624" s="233" t="s">
        <v>79</v>
      </c>
      <c r="AV624" s="14" t="s">
        <v>79</v>
      </c>
      <c r="AW624" s="14" t="s">
        <v>32</v>
      </c>
      <c r="AX624" s="14" t="s">
        <v>77</v>
      </c>
      <c r="AY624" s="233" t="s">
        <v>299</v>
      </c>
    </row>
    <row r="625" spans="1:65" s="2" customFormat="1" ht="21.75" customHeight="1">
      <c r="A625" s="36"/>
      <c r="B625" s="37"/>
      <c r="C625" s="196" t="s">
        <v>959</v>
      </c>
      <c r="D625" s="196" t="s">
        <v>301</v>
      </c>
      <c r="E625" s="197" t="s">
        <v>960</v>
      </c>
      <c r="F625" s="198" t="s">
        <v>961</v>
      </c>
      <c r="G625" s="199" t="s">
        <v>304</v>
      </c>
      <c r="H625" s="200">
        <v>394.36</v>
      </c>
      <c r="I625" s="201"/>
      <c r="J625" s="202">
        <f>ROUND(I625*H625,2)</f>
        <v>0</v>
      </c>
      <c r="K625" s="198" t="s">
        <v>305</v>
      </c>
      <c r="L625" s="41"/>
      <c r="M625" s="203" t="s">
        <v>19</v>
      </c>
      <c r="N625" s="204" t="s">
        <v>41</v>
      </c>
      <c r="O625" s="66"/>
      <c r="P625" s="205">
        <f>O625*H625</f>
        <v>0</v>
      </c>
      <c r="Q625" s="205">
        <v>0.0095</v>
      </c>
      <c r="R625" s="205">
        <f>Q625*H625</f>
        <v>3.74642</v>
      </c>
      <c r="S625" s="205">
        <v>0</v>
      </c>
      <c r="T625" s="206">
        <f>S625*H625</f>
        <v>0</v>
      </c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R625" s="207" t="s">
        <v>306</v>
      </c>
      <c r="AT625" s="207" t="s">
        <v>301</v>
      </c>
      <c r="AU625" s="207" t="s">
        <v>79</v>
      </c>
      <c r="AY625" s="19" t="s">
        <v>299</v>
      </c>
      <c r="BE625" s="208">
        <f>IF(N625="základní",J625,0)</f>
        <v>0</v>
      </c>
      <c r="BF625" s="208">
        <f>IF(N625="snížená",J625,0)</f>
        <v>0</v>
      </c>
      <c r="BG625" s="208">
        <f>IF(N625="zákl. přenesená",J625,0)</f>
        <v>0</v>
      </c>
      <c r="BH625" s="208">
        <f>IF(N625="sníž. přenesená",J625,0)</f>
        <v>0</v>
      </c>
      <c r="BI625" s="208">
        <f>IF(N625="nulová",J625,0)</f>
        <v>0</v>
      </c>
      <c r="BJ625" s="19" t="s">
        <v>77</v>
      </c>
      <c r="BK625" s="208">
        <f>ROUND(I625*H625,2)</f>
        <v>0</v>
      </c>
      <c r="BL625" s="19" t="s">
        <v>306</v>
      </c>
      <c r="BM625" s="207" t="s">
        <v>962</v>
      </c>
    </row>
    <row r="626" spans="1:47" s="2" customFormat="1" ht="19.5">
      <c r="A626" s="36"/>
      <c r="B626" s="37"/>
      <c r="C626" s="38"/>
      <c r="D626" s="209" t="s">
        <v>308</v>
      </c>
      <c r="E626" s="38"/>
      <c r="F626" s="210" t="s">
        <v>963</v>
      </c>
      <c r="G626" s="38"/>
      <c r="H626" s="38"/>
      <c r="I626" s="119"/>
      <c r="J626" s="38"/>
      <c r="K626" s="38"/>
      <c r="L626" s="41"/>
      <c r="M626" s="211"/>
      <c r="N626" s="212"/>
      <c r="O626" s="66"/>
      <c r="P626" s="66"/>
      <c r="Q626" s="66"/>
      <c r="R626" s="66"/>
      <c r="S626" s="66"/>
      <c r="T626" s="67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T626" s="19" t="s">
        <v>308</v>
      </c>
      <c r="AU626" s="19" t="s">
        <v>79</v>
      </c>
    </row>
    <row r="627" spans="2:51" s="13" customFormat="1" ht="22.5">
      <c r="B627" s="213"/>
      <c r="C627" s="214"/>
      <c r="D627" s="209" t="s">
        <v>310</v>
      </c>
      <c r="E627" s="215" t="s">
        <v>19</v>
      </c>
      <c r="F627" s="216" t="s">
        <v>543</v>
      </c>
      <c r="G627" s="214"/>
      <c r="H627" s="215" t="s">
        <v>19</v>
      </c>
      <c r="I627" s="217"/>
      <c r="J627" s="214"/>
      <c r="K627" s="214"/>
      <c r="L627" s="218"/>
      <c r="M627" s="219"/>
      <c r="N627" s="220"/>
      <c r="O627" s="220"/>
      <c r="P627" s="220"/>
      <c r="Q627" s="220"/>
      <c r="R627" s="220"/>
      <c r="S627" s="220"/>
      <c r="T627" s="221"/>
      <c r="AT627" s="222" t="s">
        <v>310</v>
      </c>
      <c r="AU627" s="222" t="s">
        <v>79</v>
      </c>
      <c r="AV627" s="13" t="s">
        <v>77</v>
      </c>
      <c r="AW627" s="13" t="s">
        <v>32</v>
      </c>
      <c r="AX627" s="13" t="s">
        <v>70</v>
      </c>
      <c r="AY627" s="222" t="s">
        <v>299</v>
      </c>
    </row>
    <row r="628" spans="2:51" s="14" customFormat="1" ht="11.25">
      <c r="B628" s="223"/>
      <c r="C628" s="224"/>
      <c r="D628" s="209" t="s">
        <v>310</v>
      </c>
      <c r="E628" s="225" t="s">
        <v>19</v>
      </c>
      <c r="F628" s="226" t="s">
        <v>228</v>
      </c>
      <c r="G628" s="224"/>
      <c r="H628" s="227">
        <v>394.36</v>
      </c>
      <c r="I628" s="228"/>
      <c r="J628" s="224"/>
      <c r="K628" s="224"/>
      <c r="L628" s="229"/>
      <c r="M628" s="230"/>
      <c r="N628" s="231"/>
      <c r="O628" s="231"/>
      <c r="P628" s="231"/>
      <c r="Q628" s="231"/>
      <c r="R628" s="231"/>
      <c r="S628" s="231"/>
      <c r="T628" s="232"/>
      <c r="AT628" s="233" t="s">
        <v>310</v>
      </c>
      <c r="AU628" s="233" t="s">
        <v>79</v>
      </c>
      <c r="AV628" s="14" t="s">
        <v>79</v>
      </c>
      <c r="AW628" s="14" t="s">
        <v>32</v>
      </c>
      <c r="AX628" s="14" t="s">
        <v>70</v>
      </c>
      <c r="AY628" s="233" t="s">
        <v>299</v>
      </c>
    </row>
    <row r="629" spans="2:51" s="15" customFormat="1" ht="11.25">
      <c r="B629" s="234"/>
      <c r="C629" s="235"/>
      <c r="D629" s="209" t="s">
        <v>310</v>
      </c>
      <c r="E629" s="236" t="s">
        <v>227</v>
      </c>
      <c r="F629" s="237" t="s">
        <v>313</v>
      </c>
      <c r="G629" s="235"/>
      <c r="H629" s="238">
        <v>394.36</v>
      </c>
      <c r="I629" s="239"/>
      <c r="J629" s="235"/>
      <c r="K629" s="235"/>
      <c r="L629" s="240"/>
      <c r="M629" s="241"/>
      <c r="N629" s="242"/>
      <c r="O629" s="242"/>
      <c r="P629" s="242"/>
      <c r="Q629" s="242"/>
      <c r="R629" s="242"/>
      <c r="S629" s="242"/>
      <c r="T629" s="243"/>
      <c r="AT629" s="244" t="s">
        <v>310</v>
      </c>
      <c r="AU629" s="244" t="s">
        <v>79</v>
      </c>
      <c r="AV629" s="15" t="s">
        <v>306</v>
      </c>
      <c r="AW629" s="15" t="s">
        <v>32</v>
      </c>
      <c r="AX629" s="15" t="s">
        <v>77</v>
      </c>
      <c r="AY629" s="244" t="s">
        <v>299</v>
      </c>
    </row>
    <row r="630" spans="1:65" s="2" customFormat="1" ht="16.5" customHeight="1">
      <c r="A630" s="36"/>
      <c r="B630" s="37"/>
      <c r="C630" s="246" t="s">
        <v>964</v>
      </c>
      <c r="D630" s="246" t="s">
        <v>458</v>
      </c>
      <c r="E630" s="247" t="s">
        <v>855</v>
      </c>
      <c r="F630" s="248" t="s">
        <v>856</v>
      </c>
      <c r="G630" s="249" t="s">
        <v>304</v>
      </c>
      <c r="H630" s="250">
        <v>402.247</v>
      </c>
      <c r="I630" s="251"/>
      <c r="J630" s="252">
        <f>ROUND(I630*H630,2)</f>
        <v>0</v>
      </c>
      <c r="K630" s="248" t="s">
        <v>305</v>
      </c>
      <c r="L630" s="253"/>
      <c r="M630" s="254" t="s">
        <v>19</v>
      </c>
      <c r="N630" s="255" t="s">
        <v>41</v>
      </c>
      <c r="O630" s="66"/>
      <c r="P630" s="205">
        <f>O630*H630</f>
        <v>0</v>
      </c>
      <c r="Q630" s="205">
        <v>0.0195</v>
      </c>
      <c r="R630" s="205">
        <f>Q630*H630</f>
        <v>7.8438165</v>
      </c>
      <c r="S630" s="205">
        <v>0</v>
      </c>
      <c r="T630" s="206">
        <f>S630*H630</f>
        <v>0</v>
      </c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R630" s="207" t="s">
        <v>360</v>
      </c>
      <c r="AT630" s="207" t="s">
        <v>458</v>
      </c>
      <c r="AU630" s="207" t="s">
        <v>79</v>
      </c>
      <c r="AY630" s="19" t="s">
        <v>299</v>
      </c>
      <c r="BE630" s="208">
        <f>IF(N630="základní",J630,0)</f>
        <v>0</v>
      </c>
      <c r="BF630" s="208">
        <f>IF(N630="snížená",J630,0)</f>
        <v>0</v>
      </c>
      <c r="BG630" s="208">
        <f>IF(N630="zákl. přenesená",J630,0)</f>
        <v>0</v>
      </c>
      <c r="BH630" s="208">
        <f>IF(N630="sníž. přenesená",J630,0)</f>
        <v>0</v>
      </c>
      <c r="BI630" s="208">
        <f>IF(N630="nulová",J630,0)</f>
        <v>0</v>
      </c>
      <c r="BJ630" s="19" t="s">
        <v>77</v>
      </c>
      <c r="BK630" s="208">
        <f>ROUND(I630*H630,2)</f>
        <v>0</v>
      </c>
      <c r="BL630" s="19" t="s">
        <v>306</v>
      </c>
      <c r="BM630" s="207" t="s">
        <v>965</v>
      </c>
    </row>
    <row r="631" spans="1:47" s="2" customFormat="1" ht="11.25">
      <c r="A631" s="36"/>
      <c r="B631" s="37"/>
      <c r="C631" s="38"/>
      <c r="D631" s="209" t="s">
        <v>308</v>
      </c>
      <c r="E631" s="38"/>
      <c r="F631" s="210" t="s">
        <v>856</v>
      </c>
      <c r="G631" s="38"/>
      <c r="H631" s="38"/>
      <c r="I631" s="119"/>
      <c r="J631" s="38"/>
      <c r="K631" s="38"/>
      <c r="L631" s="41"/>
      <c r="M631" s="211"/>
      <c r="N631" s="212"/>
      <c r="O631" s="66"/>
      <c r="P631" s="66"/>
      <c r="Q631" s="66"/>
      <c r="R631" s="66"/>
      <c r="S631" s="66"/>
      <c r="T631" s="67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T631" s="19" t="s">
        <v>308</v>
      </c>
      <c r="AU631" s="19" t="s">
        <v>79</v>
      </c>
    </row>
    <row r="632" spans="2:51" s="14" customFormat="1" ht="11.25">
      <c r="B632" s="223"/>
      <c r="C632" s="224"/>
      <c r="D632" s="209" t="s">
        <v>310</v>
      </c>
      <c r="E632" s="225" t="s">
        <v>19</v>
      </c>
      <c r="F632" s="226" t="s">
        <v>966</v>
      </c>
      <c r="G632" s="224"/>
      <c r="H632" s="227">
        <v>402.247</v>
      </c>
      <c r="I632" s="228"/>
      <c r="J632" s="224"/>
      <c r="K632" s="224"/>
      <c r="L632" s="229"/>
      <c r="M632" s="230"/>
      <c r="N632" s="231"/>
      <c r="O632" s="231"/>
      <c r="P632" s="231"/>
      <c r="Q632" s="231"/>
      <c r="R632" s="231"/>
      <c r="S632" s="231"/>
      <c r="T632" s="232"/>
      <c r="AT632" s="233" t="s">
        <v>310</v>
      </c>
      <c r="AU632" s="233" t="s">
        <v>79</v>
      </c>
      <c r="AV632" s="14" t="s">
        <v>79</v>
      </c>
      <c r="AW632" s="14" t="s">
        <v>32</v>
      </c>
      <c r="AX632" s="14" t="s">
        <v>77</v>
      </c>
      <c r="AY632" s="233" t="s">
        <v>299</v>
      </c>
    </row>
    <row r="633" spans="1:65" s="2" customFormat="1" ht="16.5" customHeight="1">
      <c r="A633" s="36"/>
      <c r="B633" s="37"/>
      <c r="C633" s="196" t="s">
        <v>967</v>
      </c>
      <c r="D633" s="196" t="s">
        <v>301</v>
      </c>
      <c r="E633" s="197" t="s">
        <v>968</v>
      </c>
      <c r="F633" s="198" t="s">
        <v>969</v>
      </c>
      <c r="G633" s="199" t="s">
        <v>304</v>
      </c>
      <c r="H633" s="200">
        <v>39.998</v>
      </c>
      <c r="I633" s="201"/>
      <c r="J633" s="202">
        <f>ROUND(I633*H633,2)</f>
        <v>0</v>
      </c>
      <c r="K633" s="198" t="s">
        <v>305</v>
      </c>
      <c r="L633" s="41"/>
      <c r="M633" s="203" t="s">
        <v>19</v>
      </c>
      <c r="N633" s="204" t="s">
        <v>41</v>
      </c>
      <c r="O633" s="66"/>
      <c r="P633" s="205">
        <f>O633*H633</f>
        <v>0</v>
      </c>
      <c r="Q633" s="205">
        <v>0.00628</v>
      </c>
      <c r="R633" s="205">
        <f>Q633*H633</f>
        <v>0.25118744</v>
      </c>
      <c r="S633" s="205">
        <v>0</v>
      </c>
      <c r="T633" s="206">
        <f>S633*H633</f>
        <v>0</v>
      </c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R633" s="207" t="s">
        <v>306</v>
      </c>
      <c r="AT633" s="207" t="s">
        <v>301</v>
      </c>
      <c r="AU633" s="207" t="s">
        <v>79</v>
      </c>
      <c r="AY633" s="19" t="s">
        <v>299</v>
      </c>
      <c r="BE633" s="208">
        <f>IF(N633="základní",J633,0)</f>
        <v>0</v>
      </c>
      <c r="BF633" s="208">
        <f>IF(N633="snížená",J633,0)</f>
        <v>0</v>
      </c>
      <c r="BG633" s="208">
        <f>IF(N633="zákl. přenesená",J633,0)</f>
        <v>0</v>
      </c>
      <c r="BH633" s="208">
        <f>IF(N633="sníž. přenesená",J633,0)</f>
        <v>0</v>
      </c>
      <c r="BI633" s="208">
        <f>IF(N633="nulová",J633,0)</f>
        <v>0</v>
      </c>
      <c r="BJ633" s="19" t="s">
        <v>77</v>
      </c>
      <c r="BK633" s="208">
        <f>ROUND(I633*H633,2)</f>
        <v>0</v>
      </c>
      <c r="BL633" s="19" t="s">
        <v>306</v>
      </c>
      <c r="BM633" s="207" t="s">
        <v>970</v>
      </c>
    </row>
    <row r="634" spans="1:47" s="2" customFormat="1" ht="11.25">
      <c r="A634" s="36"/>
      <c r="B634" s="37"/>
      <c r="C634" s="38"/>
      <c r="D634" s="209" t="s">
        <v>308</v>
      </c>
      <c r="E634" s="38"/>
      <c r="F634" s="210" t="s">
        <v>971</v>
      </c>
      <c r="G634" s="38"/>
      <c r="H634" s="38"/>
      <c r="I634" s="119"/>
      <c r="J634" s="38"/>
      <c r="K634" s="38"/>
      <c r="L634" s="41"/>
      <c r="M634" s="211"/>
      <c r="N634" s="212"/>
      <c r="O634" s="66"/>
      <c r="P634" s="66"/>
      <c r="Q634" s="66"/>
      <c r="R634" s="66"/>
      <c r="S634" s="66"/>
      <c r="T634" s="67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T634" s="19" t="s">
        <v>308</v>
      </c>
      <c r="AU634" s="19" t="s">
        <v>79</v>
      </c>
    </row>
    <row r="635" spans="1:47" s="2" customFormat="1" ht="19.5">
      <c r="A635" s="36"/>
      <c r="B635" s="37"/>
      <c r="C635" s="38"/>
      <c r="D635" s="209" t="s">
        <v>447</v>
      </c>
      <c r="E635" s="38"/>
      <c r="F635" s="245" t="s">
        <v>864</v>
      </c>
      <c r="G635" s="38"/>
      <c r="H635" s="38"/>
      <c r="I635" s="119"/>
      <c r="J635" s="38"/>
      <c r="K635" s="38"/>
      <c r="L635" s="41"/>
      <c r="M635" s="211"/>
      <c r="N635" s="212"/>
      <c r="O635" s="66"/>
      <c r="P635" s="66"/>
      <c r="Q635" s="66"/>
      <c r="R635" s="66"/>
      <c r="S635" s="66"/>
      <c r="T635" s="67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T635" s="19" t="s">
        <v>447</v>
      </c>
      <c r="AU635" s="19" t="s">
        <v>79</v>
      </c>
    </row>
    <row r="636" spans="2:51" s="13" customFormat="1" ht="11.25">
      <c r="B636" s="213"/>
      <c r="C636" s="214"/>
      <c r="D636" s="209" t="s">
        <v>310</v>
      </c>
      <c r="E636" s="215" t="s">
        <v>19</v>
      </c>
      <c r="F636" s="216" t="s">
        <v>972</v>
      </c>
      <c r="G636" s="214"/>
      <c r="H636" s="215" t="s">
        <v>19</v>
      </c>
      <c r="I636" s="217"/>
      <c r="J636" s="214"/>
      <c r="K636" s="214"/>
      <c r="L636" s="218"/>
      <c r="M636" s="219"/>
      <c r="N636" s="220"/>
      <c r="O636" s="220"/>
      <c r="P636" s="220"/>
      <c r="Q636" s="220"/>
      <c r="R636" s="220"/>
      <c r="S636" s="220"/>
      <c r="T636" s="221"/>
      <c r="AT636" s="222" t="s">
        <v>310</v>
      </c>
      <c r="AU636" s="222" t="s">
        <v>79</v>
      </c>
      <c r="AV636" s="13" t="s">
        <v>77</v>
      </c>
      <c r="AW636" s="13" t="s">
        <v>32</v>
      </c>
      <c r="AX636" s="13" t="s">
        <v>70</v>
      </c>
      <c r="AY636" s="222" t="s">
        <v>299</v>
      </c>
    </row>
    <row r="637" spans="2:51" s="14" customFormat="1" ht="11.25">
      <c r="B637" s="223"/>
      <c r="C637" s="224"/>
      <c r="D637" s="209" t="s">
        <v>310</v>
      </c>
      <c r="E637" s="225" t="s">
        <v>19</v>
      </c>
      <c r="F637" s="226" t="s">
        <v>225</v>
      </c>
      <c r="G637" s="224"/>
      <c r="H637" s="227">
        <v>39.188</v>
      </c>
      <c r="I637" s="228"/>
      <c r="J637" s="224"/>
      <c r="K637" s="224"/>
      <c r="L637" s="229"/>
      <c r="M637" s="230"/>
      <c r="N637" s="231"/>
      <c r="O637" s="231"/>
      <c r="P637" s="231"/>
      <c r="Q637" s="231"/>
      <c r="R637" s="231"/>
      <c r="S637" s="231"/>
      <c r="T637" s="232"/>
      <c r="AT637" s="233" t="s">
        <v>310</v>
      </c>
      <c r="AU637" s="233" t="s">
        <v>79</v>
      </c>
      <c r="AV637" s="14" t="s">
        <v>79</v>
      </c>
      <c r="AW637" s="14" t="s">
        <v>32</v>
      </c>
      <c r="AX637" s="14" t="s">
        <v>70</v>
      </c>
      <c r="AY637" s="233" t="s">
        <v>299</v>
      </c>
    </row>
    <row r="638" spans="2:51" s="16" customFormat="1" ht="11.25">
      <c r="B638" s="256"/>
      <c r="C638" s="257"/>
      <c r="D638" s="209" t="s">
        <v>310</v>
      </c>
      <c r="E638" s="258" t="s">
        <v>19</v>
      </c>
      <c r="F638" s="259" t="s">
        <v>901</v>
      </c>
      <c r="G638" s="257"/>
      <c r="H638" s="260">
        <v>39.188</v>
      </c>
      <c r="I638" s="261"/>
      <c r="J638" s="257"/>
      <c r="K638" s="257"/>
      <c r="L638" s="262"/>
      <c r="M638" s="263"/>
      <c r="N638" s="264"/>
      <c r="O638" s="264"/>
      <c r="P638" s="264"/>
      <c r="Q638" s="264"/>
      <c r="R638" s="264"/>
      <c r="S638" s="264"/>
      <c r="T638" s="265"/>
      <c r="AT638" s="266" t="s">
        <v>310</v>
      </c>
      <c r="AU638" s="266" t="s">
        <v>79</v>
      </c>
      <c r="AV638" s="16" t="s">
        <v>87</v>
      </c>
      <c r="AW638" s="16" t="s">
        <v>32</v>
      </c>
      <c r="AX638" s="16" t="s">
        <v>70</v>
      </c>
      <c r="AY638" s="266" t="s">
        <v>299</v>
      </c>
    </row>
    <row r="639" spans="2:51" s="14" customFormat="1" ht="11.25">
      <c r="B639" s="223"/>
      <c r="C639" s="224"/>
      <c r="D639" s="209" t="s">
        <v>310</v>
      </c>
      <c r="E639" s="225" t="s">
        <v>19</v>
      </c>
      <c r="F639" s="226" t="s">
        <v>973</v>
      </c>
      <c r="G639" s="224"/>
      <c r="H639" s="227">
        <v>0.81</v>
      </c>
      <c r="I639" s="228"/>
      <c r="J639" s="224"/>
      <c r="K639" s="224"/>
      <c r="L639" s="229"/>
      <c r="M639" s="230"/>
      <c r="N639" s="231"/>
      <c r="O639" s="231"/>
      <c r="P639" s="231"/>
      <c r="Q639" s="231"/>
      <c r="R639" s="231"/>
      <c r="S639" s="231"/>
      <c r="T639" s="232"/>
      <c r="AT639" s="233" t="s">
        <v>310</v>
      </c>
      <c r="AU639" s="233" t="s">
        <v>79</v>
      </c>
      <c r="AV639" s="14" t="s">
        <v>79</v>
      </c>
      <c r="AW639" s="14" t="s">
        <v>32</v>
      </c>
      <c r="AX639" s="14" t="s">
        <v>70</v>
      </c>
      <c r="AY639" s="233" t="s">
        <v>299</v>
      </c>
    </row>
    <row r="640" spans="2:51" s="16" customFormat="1" ht="11.25">
      <c r="B640" s="256"/>
      <c r="C640" s="257"/>
      <c r="D640" s="209" t="s">
        <v>310</v>
      </c>
      <c r="E640" s="258" t="s">
        <v>241</v>
      </c>
      <c r="F640" s="259" t="s">
        <v>901</v>
      </c>
      <c r="G640" s="257"/>
      <c r="H640" s="260">
        <v>0.81</v>
      </c>
      <c r="I640" s="261"/>
      <c r="J640" s="257"/>
      <c r="K640" s="257"/>
      <c r="L640" s="262"/>
      <c r="M640" s="263"/>
      <c r="N640" s="264"/>
      <c r="O640" s="264"/>
      <c r="P640" s="264"/>
      <c r="Q640" s="264"/>
      <c r="R640" s="264"/>
      <c r="S640" s="264"/>
      <c r="T640" s="265"/>
      <c r="AT640" s="266" t="s">
        <v>310</v>
      </c>
      <c r="AU640" s="266" t="s">
        <v>79</v>
      </c>
      <c r="AV640" s="16" t="s">
        <v>87</v>
      </c>
      <c r="AW640" s="16" t="s">
        <v>32</v>
      </c>
      <c r="AX640" s="16" t="s">
        <v>70</v>
      </c>
      <c r="AY640" s="266" t="s">
        <v>299</v>
      </c>
    </row>
    <row r="641" spans="2:51" s="15" customFormat="1" ht="11.25">
      <c r="B641" s="234"/>
      <c r="C641" s="235"/>
      <c r="D641" s="209" t="s">
        <v>310</v>
      </c>
      <c r="E641" s="236" t="s">
        <v>19</v>
      </c>
      <c r="F641" s="237" t="s">
        <v>313</v>
      </c>
      <c r="G641" s="235"/>
      <c r="H641" s="238">
        <v>39.998</v>
      </c>
      <c r="I641" s="239"/>
      <c r="J641" s="235"/>
      <c r="K641" s="235"/>
      <c r="L641" s="240"/>
      <c r="M641" s="241"/>
      <c r="N641" s="242"/>
      <c r="O641" s="242"/>
      <c r="P641" s="242"/>
      <c r="Q641" s="242"/>
      <c r="R641" s="242"/>
      <c r="S641" s="242"/>
      <c r="T641" s="243"/>
      <c r="AT641" s="244" t="s">
        <v>310</v>
      </c>
      <c r="AU641" s="244" t="s">
        <v>79</v>
      </c>
      <c r="AV641" s="15" t="s">
        <v>306</v>
      </c>
      <c r="AW641" s="15" t="s">
        <v>32</v>
      </c>
      <c r="AX641" s="15" t="s">
        <v>77</v>
      </c>
      <c r="AY641" s="244" t="s">
        <v>299</v>
      </c>
    </row>
    <row r="642" spans="1:65" s="2" customFormat="1" ht="16.5" customHeight="1">
      <c r="A642" s="36"/>
      <c r="B642" s="37"/>
      <c r="C642" s="196" t="s">
        <v>974</v>
      </c>
      <c r="D642" s="196" t="s">
        <v>301</v>
      </c>
      <c r="E642" s="197" t="s">
        <v>975</v>
      </c>
      <c r="F642" s="198" t="s">
        <v>976</v>
      </c>
      <c r="G642" s="199" t="s">
        <v>304</v>
      </c>
      <c r="H642" s="200">
        <v>414.759</v>
      </c>
      <c r="I642" s="201"/>
      <c r="J642" s="202">
        <f>ROUND(I642*H642,2)</f>
        <v>0</v>
      </c>
      <c r="K642" s="198" t="s">
        <v>305</v>
      </c>
      <c r="L642" s="41"/>
      <c r="M642" s="203" t="s">
        <v>19</v>
      </c>
      <c r="N642" s="204" t="s">
        <v>41</v>
      </c>
      <c r="O642" s="66"/>
      <c r="P642" s="205">
        <f>O642*H642</f>
        <v>0</v>
      </c>
      <c r="Q642" s="205">
        <v>0.00348</v>
      </c>
      <c r="R642" s="205">
        <f>Q642*H642</f>
        <v>1.4433613200000002</v>
      </c>
      <c r="S642" s="205">
        <v>0</v>
      </c>
      <c r="T642" s="206">
        <f>S642*H642</f>
        <v>0</v>
      </c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R642" s="207" t="s">
        <v>306</v>
      </c>
      <c r="AT642" s="207" t="s">
        <v>301</v>
      </c>
      <c r="AU642" s="207" t="s">
        <v>79</v>
      </c>
      <c r="AY642" s="19" t="s">
        <v>299</v>
      </c>
      <c r="BE642" s="208">
        <f>IF(N642="základní",J642,0)</f>
        <v>0</v>
      </c>
      <c r="BF642" s="208">
        <f>IF(N642="snížená",J642,0)</f>
        <v>0</v>
      </c>
      <c r="BG642" s="208">
        <f>IF(N642="zákl. přenesená",J642,0)</f>
        <v>0</v>
      </c>
      <c r="BH642" s="208">
        <f>IF(N642="sníž. přenesená",J642,0)</f>
        <v>0</v>
      </c>
      <c r="BI642" s="208">
        <f>IF(N642="nulová",J642,0)</f>
        <v>0</v>
      </c>
      <c r="BJ642" s="19" t="s">
        <v>77</v>
      </c>
      <c r="BK642" s="208">
        <f>ROUND(I642*H642,2)</f>
        <v>0</v>
      </c>
      <c r="BL642" s="19" t="s">
        <v>306</v>
      </c>
      <c r="BM642" s="207" t="s">
        <v>977</v>
      </c>
    </row>
    <row r="643" spans="1:47" s="2" customFormat="1" ht="11.25">
      <c r="A643" s="36"/>
      <c r="B643" s="37"/>
      <c r="C643" s="38"/>
      <c r="D643" s="209" t="s">
        <v>308</v>
      </c>
      <c r="E643" s="38"/>
      <c r="F643" s="210" t="s">
        <v>978</v>
      </c>
      <c r="G643" s="38"/>
      <c r="H643" s="38"/>
      <c r="I643" s="119"/>
      <c r="J643" s="38"/>
      <c r="K643" s="38"/>
      <c r="L643" s="41"/>
      <c r="M643" s="211"/>
      <c r="N643" s="212"/>
      <c r="O643" s="66"/>
      <c r="P643" s="66"/>
      <c r="Q643" s="66"/>
      <c r="R643" s="66"/>
      <c r="S643" s="66"/>
      <c r="T643" s="67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T643" s="19" t="s">
        <v>308</v>
      </c>
      <c r="AU643" s="19" t="s">
        <v>79</v>
      </c>
    </row>
    <row r="644" spans="1:47" s="2" customFormat="1" ht="19.5">
      <c r="A644" s="36"/>
      <c r="B644" s="37"/>
      <c r="C644" s="38"/>
      <c r="D644" s="209" t="s">
        <v>447</v>
      </c>
      <c r="E644" s="38"/>
      <c r="F644" s="245" t="s">
        <v>864</v>
      </c>
      <c r="G644" s="38"/>
      <c r="H644" s="38"/>
      <c r="I644" s="119"/>
      <c r="J644" s="38"/>
      <c r="K644" s="38"/>
      <c r="L644" s="41"/>
      <c r="M644" s="211"/>
      <c r="N644" s="212"/>
      <c r="O644" s="66"/>
      <c r="P644" s="66"/>
      <c r="Q644" s="66"/>
      <c r="R644" s="66"/>
      <c r="S644" s="66"/>
      <c r="T644" s="67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T644" s="19" t="s">
        <v>447</v>
      </c>
      <c r="AU644" s="19" t="s">
        <v>79</v>
      </c>
    </row>
    <row r="645" spans="2:51" s="14" customFormat="1" ht="11.25">
      <c r="B645" s="223"/>
      <c r="C645" s="224"/>
      <c r="D645" s="209" t="s">
        <v>310</v>
      </c>
      <c r="E645" s="225" t="s">
        <v>19</v>
      </c>
      <c r="F645" s="226" t="s">
        <v>227</v>
      </c>
      <c r="G645" s="224"/>
      <c r="H645" s="227">
        <v>394.36</v>
      </c>
      <c r="I645" s="228"/>
      <c r="J645" s="224"/>
      <c r="K645" s="224"/>
      <c r="L645" s="229"/>
      <c r="M645" s="230"/>
      <c r="N645" s="231"/>
      <c r="O645" s="231"/>
      <c r="P645" s="231"/>
      <c r="Q645" s="231"/>
      <c r="R645" s="231"/>
      <c r="S645" s="231"/>
      <c r="T645" s="232"/>
      <c r="AT645" s="233" t="s">
        <v>310</v>
      </c>
      <c r="AU645" s="233" t="s">
        <v>79</v>
      </c>
      <c r="AV645" s="14" t="s">
        <v>79</v>
      </c>
      <c r="AW645" s="14" t="s">
        <v>32</v>
      </c>
      <c r="AX645" s="14" t="s">
        <v>70</v>
      </c>
      <c r="AY645" s="233" t="s">
        <v>299</v>
      </c>
    </row>
    <row r="646" spans="2:51" s="16" customFormat="1" ht="11.25">
      <c r="B646" s="256"/>
      <c r="C646" s="257"/>
      <c r="D646" s="209" t="s">
        <v>310</v>
      </c>
      <c r="E646" s="258" t="s">
        <v>19</v>
      </c>
      <c r="F646" s="259" t="s">
        <v>901</v>
      </c>
      <c r="G646" s="257"/>
      <c r="H646" s="260">
        <v>394.36</v>
      </c>
      <c r="I646" s="261"/>
      <c r="J646" s="257"/>
      <c r="K646" s="257"/>
      <c r="L646" s="262"/>
      <c r="M646" s="263"/>
      <c r="N646" s="264"/>
      <c r="O646" s="264"/>
      <c r="P646" s="264"/>
      <c r="Q646" s="264"/>
      <c r="R646" s="264"/>
      <c r="S646" s="264"/>
      <c r="T646" s="265"/>
      <c r="AT646" s="266" t="s">
        <v>310</v>
      </c>
      <c r="AU646" s="266" t="s">
        <v>79</v>
      </c>
      <c r="AV646" s="16" t="s">
        <v>87</v>
      </c>
      <c r="AW646" s="16" t="s">
        <v>32</v>
      </c>
      <c r="AX646" s="16" t="s">
        <v>70</v>
      </c>
      <c r="AY646" s="266" t="s">
        <v>299</v>
      </c>
    </row>
    <row r="647" spans="2:51" s="13" customFormat="1" ht="11.25">
      <c r="B647" s="213"/>
      <c r="C647" s="214"/>
      <c r="D647" s="209" t="s">
        <v>310</v>
      </c>
      <c r="E647" s="215" t="s">
        <v>19</v>
      </c>
      <c r="F647" s="216" t="s">
        <v>979</v>
      </c>
      <c r="G647" s="214"/>
      <c r="H647" s="215" t="s">
        <v>19</v>
      </c>
      <c r="I647" s="217"/>
      <c r="J647" s="214"/>
      <c r="K647" s="214"/>
      <c r="L647" s="218"/>
      <c r="M647" s="219"/>
      <c r="N647" s="220"/>
      <c r="O647" s="220"/>
      <c r="P647" s="220"/>
      <c r="Q647" s="220"/>
      <c r="R647" s="220"/>
      <c r="S647" s="220"/>
      <c r="T647" s="221"/>
      <c r="AT647" s="222" t="s">
        <v>310</v>
      </c>
      <c r="AU647" s="222" t="s">
        <v>79</v>
      </c>
      <c r="AV647" s="13" t="s">
        <v>77</v>
      </c>
      <c r="AW647" s="13" t="s">
        <v>32</v>
      </c>
      <c r="AX647" s="13" t="s">
        <v>70</v>
      </c>
      <c r="AY647" s="222" t="s">
        <v>299</v>
      </c>
    </row>
    <row r="648" spans="2:51" s="14" customFormat="1" ht="11.25">
      <c r="B648" s="223"/>
      <c r="C648" s="224"/>
      <c r="D648" s="209" t="s">
        <v>310</v>
      </c>
      <c r="E648" s="225" t="s">
        <v>19</v>
      </c>
      <c r="F648" s="226" t="s">
        <v>980</v>
      </c>
      <c r="G648" s="224"/>
      <c r="H648" s="227">
        <v>0.972</v>
      </c>
      <c r="I648" s="228"/>
      <c r="J648" s="224"/>
      <c r="K648" s="224"/>
      <c r="L648" s="229"/>
      <c r="M648" s="230"/>
      <c r="N648" s="231"/>
      <c r="O648" s="231"/>
      <c r="P648" s="231"/>
      <c r="Q648" s="231"/>
      <c r="R648" s="231"/>
      <c r="S648" s="231"/>
      <c r="T648" s="232"/>
      <c r="AT648" s="233" t="s">
        <v>310</v>
      </c>
      <c r="AU648" s="233" t="s">
        <v>79</v>
      </c>
      <c r="AV648" s="14" t="s">
        <v>79</v>
      </c>
      <c r="AW648" s="14" t="s">
        <v>32</v>
      </c>
      <c r="AX648" s="14" t="s">
        <v>70</v>
      </c>
      <c r="AY648" s="233" t="s">
        <v>299</v>
      </c>
    </row>
    <row r="649" spans="2:51" s="14" customFormat="1" ht="11.25">
      <c r="B649" s="223"/>
      <c r="C649" s="224"/>
      <c r="D649" s="209" t="s">
        <v>310</v>
      </c>
      <c r="E649" s="225" t="s">
        <v>19</v>
      </c>
      <c r="F649" s="226" t="s">
        <v>981</v>
      </c>
      <c r="G649" s="224"/>
      <c r="H649" s="227">
        <v>10.557</v>
      </c>
      <c r="I649" s="228"/>
      <c r="J649" s="224"/>
      <c r="K649" s="224"/>
      <c r="L649" s="229"/>
      <c r="M649" s="230"/>
      <c r="N649" s="231"/>
      <c r="O649" s="231"/>
      <c r="P649" s="231"/>
      <c r="Q649" s="231"/>
      <c r="R649" s="231"/>
      <c r="S649" s="231"/>
      <c r="T649" s="232"/>
      <c r="AT649" s="233" t="s">
        <v>310</v>
      </c>
      <c r="AU649" s="233" t="s">
        <v>79</v>
      </c>
      <c r="AV649" s="14" t="s">
        <v>79</v>
      </c>
      <c r="AW649" s="14" t="s">
        <v>32</v>
      </c>
      <c r="AX649" s="14" t="s">
        <v>70</v>
      </c>
      <c r="AY649" s="233" t="s">
        <v>299</v>
      </c>
    </row>
    <row r="650" spans="2:51" s="14" customFormat="1" ht="11.25">
      <c r="B650" s="223"/>
      <c r="C650" s="224"/>
      <c r="D650" s="209" t="s">
        <v>310</v>
      </c>
      <c r="E650" s="225" t="s">
        <v>19</v>
      </c>
      <c r="F650" s="226" t="s">
        <v>982</v>
      </c>
      <c r="G650" s="224"/>
      <c r="H650" s="227">
        <v>8.87</v>
      </c>
      <c r="I650" s="228"/>
      <c r="J650" s="224"/>
      <c r="K650" s="224"/>
      <c r="L650" s="229"/>
      <c r="M650" s="230"/>
      <c r="N650" s="231"/>
      <c r="O650" s="231"/>
      <c r="P650" s="231"/>
      <c r="Q650" s="231"/>
      <c r="R650" s="231"/>
      <c r="S650" s="231"/>
      <c r="T650" s="232"/>
      <c r="AT650" s="233" t="s">
        <v>310</v>
      </c>
      <c r="AU650" s="233" t="s">
        <v>79</v>
      </c>
      <c r="AV650" s="14" t="s">
        <v>79</v>
      </c>
      <c r="AW650" s="14" t="s">
        <v>32</v>
      </c>
      <c r="AX650" s="14" t="s">
        <v>70</v>
      </c>
      <c r="AY650" s="233" t="s">
        <v>299</v>
      </c>
    </row>
    <row r="651" spans="2:51" s="16" customFormat="1" ht="11.25">
      <c r="B651" s="256"/>
      <c r="C651" s="257"/>
      <c r="D651" s="209" t="s">
        <v>310</v>
      </c>
      <c r="E651" s="258" t="s">
        <v>239</v>
      </c>
      <c r="F651" s="259" t="s">
        <v>901</v>
      </c>
      <c r="G651" s="257"/>
      <c r="H651" s="260">
        <v>20.399</v>
      </c>
      <c r="I651" s="261"/>
      <c r="J651" s="257"/>
      <c r="K651" s="257"/>
      <c r="L651" s="262"/>
      <c r="M651" s="263"/>
      <c r="N651" s="264"/>
      <c r="O651" s="264"/>
      <c r="P651" s="264"/>
      <c r="Q651" s="264"/>
      <c r="R651" s="264"/>
      <c r="S651" s="264"/>
      <c r="T651" s="265"/>
      <c r="AT651" s="266" t="s">
        <v>310</v>
      </c>
      <c r="AU651" s="266" t="s">
        <v>79</v>
      </c>
      <c r="AV651" s="16" t="s">
        <v>87</v>
      </c>
      <c r="AW651" s="16" t="s">
        <v>32</v>
      </c>
      <c r="AX651" s="16" t="s">
        <v>70</v>
      </c>
      <c r="AY651" s="266" t="s">
        <v>299</v>
      </c>
    </row>
    <row r="652" spans="2:51" s="15" customFormat="1" ht="11.25">
      <c r="B652" s="234"/>
      <c r="C652" s="235"/>
      <c r="D652" s="209" t="s">
        <v>310</v>
      </c>
      <c r="E652" s="236" t="s">
        <v>19</v>
      </c>
      <c r="F652" s="237" t="s">
        <v>313</v>
      </c>
      <c r="G652" s="235"/>
      <c r="H652" s="238">
        <v>414.759</v>
      </c>
      <c r="I652" s="239"/>
      <c r="J652" s="235"/>
      <c r="K652" s="235"/>
      <c r="L652" s="240"/>
      <c r="M652" s="241"/>
      <c r="N652" s="242"/>
      <c r="O652" s="242"/>
      <c r="P652" s="242"/>
      <c r="Q652" s="242"/>
      <c r="R652" s="242"/>
      <c r="S652" s="242"/>
      <c r="T652" s="243"/>
      <c r="AT652" s="244" t="s">
        <v>310</v>
      </c>
      <c r="AU652" s="244" t="s">
        <v>79</v>
      </c>
      <c r="AV652" s="15" t="s">
        <v>306</v>
      </c>
      <c r="AW652" s="15" t="s">
        <v>32</v>
      </c>
      <c r="AX652" s="15" t="s">
        <v>77</v>
      </c>
      <c r="AY652" s="244" t="s">
        <v>299</v>
      </c>
    </row>
    <row r="653" spans="1:65" s="2" customFormat="1" ht="16.5" customHeight="1">
      <c r="A653" s="36"/>
      <c r="B653" s="37"/>
      <c r="C653" s="196" t="s">
        <v>983</v>
      </c>
      <c r="D653" s="196" t="s">
        <v>301</v>
      </c>
      <c r="E653" s="197" t="s">
        <v>984</v>
      </c>
      <c r="F653" s="198" t="s">
        <v>985</v>
      </c>
      <c r="G653" s="199" t="s">
        <v>304</v>
      </c>
      <c r="H653" s="200">
        <v>55</v>
      </c>
      <c r="I653" s="201"/>
      <c r="J653" s="202">
        <f>ROUND(I653*H653,2)</f>
        <v>0</v>
      </c>
      <c r="K653" s="198" t="s">
        <v>305</v>
      </c>
      <c r="L653" s="41"/>
      <c r="M653" s="203" t="s">
        <v>19</v>
      </c>
      <c r="N653" s="204" t="s">
        <v>41</v>
      </c>
      <c r="O653" s="66"/>
      <c r="P653" s="205">
        <f>O653*H653</f>
        <v>0</v>
      </c>
      <c r="Q653" s="205">
        <v>0</v>
      </c>
      <c r="R653" s="205">
        <f>Q653*H653</f>
        <v>0</v>
      </c>
      <c r="S653" s="205">
        <v>0</v>
      </c>
      <c r="T653" s="206">
        <f>S653*H653</f>
        <v>0</v>
      </c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R653" s="207" t="s">
        <v>306</v>
      </c>
      <c r="AT653" s="207" t="s">
        <v>301</v>
      </c>
      <c r="AU653" s="207" t="s">
        <v>79</v>
      </c>
      <c r="AY653" s="19" t="s">
        <v>299</v>
      </c>
      <c r="BE653" s="208">
        <f>IF(N653="základní",J653,0)</f>
        <v>0</v>
      </c>
      <c r="BF653" s="208">
        <f>IF(N653="snížená",J653,0)</f>
        <v>0</v>
      </c>
      <c r="BG653" s="208">
        <f>IF(N653="zákl. přenesená",J653,0)</f>
        <v>0</v>
      </c>
      <c r="BH653" s="208">
        <f>IF(N653="sníž. přenesená",J653,0)</f>
        <v>0</v>
      </c>
      <c r="BI653" s="208">
        <f>IF(N653="nulová",J653,0)</f>
        <v>0</v>
      </c>
      <c r="BJ653" s="19" t="s">
        <v>77</v>
      </c>
      <c r="BK653" s="208">
        <f>ROUND(I653*H653,2)</f>
        <v>0</v>
      </c>
      <c r="BL653" s="19" t="s">
        <v>306</v>
      </c>
      <c r="BM653" s="207" t="s">
        <v>986</v>
      </c>
    </row>
    <row r="654" spans="1:47" s="2" customFormat="1" ht="11.25">
      <c r="A654" s="36"/>
      <c r="B654" s="37"/>
      <c r="C654" s="38"/>
      <c r="D654" s="209" t="s">
        <v>308</v>
      </c>
      <c r="E654" s="38"/>
      <c r="F654" s="210" t="s">
        <v>987</v>
      </c>
      <c r="G654" s="38"/>
      <c r="H654" s="38"/>
      <c r="I654" s="119"/>
      <c r="J654" s="38"/>
      <c r="K654" s="38"/>
      <c r="L654" s="41"/>
      <c r="M654" s="211"/>
      <c r="N654" s="212"/>
      <c r="O654" s="66"/>
      <c r="P654" s="66"/>
      <c r="Q654" s="66"/>
      <c r="R654" s="66"/>
      <c r="S654" s="66"/>
      <c r="T654" s="67"/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T654" s="19" t="s">
        <v>308</v>
      </c>
      <c r="AU654" s="19" t="s">
        <v>79</v>
      </c>
    </row>
    <row r="655" spans="2:51" s="14" customFormat="1" ht="11.25">
      <c r="B655" s="223"/>
      <c r="C655" s="224"/>
      <c r="D655" s="209" t="s">
        <v>310</v>
      </c>
      <c r="E655" s="225" t="s">
        <v>19</v>
      </c>
      <c r="F655" s="226" t="s">
        <v>988</v>
      </c>
      <c r="G655" s="224"/>
      <c r="H655" s="227">
        <v>30</v>
      </c>
      <c r="I655" s="228"/>
      <c r="J655" s="224"/>
      <c r="K655" s="224"/>
      <c r="L655" s="229"/>
      <c r="M655" s="230"/>
      <c r="N655" s="231"/>
      <c r="O655" s="231"/>
      <c r="P655" s="231"/>
      <c r="Q655" s="231"/>
      <c r="R655" s="231"/>
      <c r="S655" s="231"/>
      <c r="T655" s="232"/>
      <c r="AT655" s="233" t="s">
        <v>310</v>
      </c>
      <c r="AU655" s="233" t="s">
        <v>79</v>
      </c>
      <c r="AV655" s="14" t="s">
        <v>79</v>
      </c>
      <c r="AW655" s="14" t="s">
        <v>32</v>
      </c>
      <c r="AX655" s="14" t="s">
        <v>70</v>
      </c>
      <c r="AY655" s="233" t="s">
        <v>299</v>
      </c>
    </row>
    <row r="656" spans="2:51" s="14" customFormat="1" ht="11.25">
      <c r="B656" s="223"/>
      <c r="C656" s="224"/>
      <c r="D656" s="209" t="s">
        <v>310</v>
      </c>
      <c r="E656" s="225" t="s">
        <v>19</v>
      </c>
      <c r="F656" s="226" t="s">
        <v>989</v>
      </c>
      <c r="G656" s="224"/>
      <c r="H656" s="227">
        <v>25</v>
      </c>
      <c r="I656" s="228"/>
      <c r="J656" s="224"/>
      <c r="K656" s="224"/>
      <c r="L656" s="229"/>
      <c r="M656" s="230"/>
      <c r="N656" s="231"/>
      <c r="O656" s="231"/>
      <c r="P656" s="231"/>
      <c r="Q656" s="231"/>
      <c r="R656" s="231"/>
      <c r="S656" s="231"/>
      <c r="T656" s="232"/>
      <c r="AT656" s="233" t="s">
        <v>310</v>
      </c>
      <c r="AU656" s="233" t="s">
        <v>79</v>
      </c>
      <c r="AV656" s="14" t="s">
        <v>79</v>
      </c>
      <c r="AW656" s="14" t="s">
        <v>32</v>
      </c>
      <c r="AX656" s="14" t="s">
        <v>70</v>
      </c>
      <c r="AY656" s="233" t="s">
        <v>299</v>
      </c>
    </row>
    <row r="657" spans="2:51" s="15" customFormat="1" ht="11.25">
      <c r="B657" s="234"/>
      <c r="C657" s="235"/>
      <c r="D657" s="209" t="s">
        <v>310</v>
      </c>
      <c r="E657" s="236" t="s">
        <v>19</v>
      </c>
      <c r="F657" s="237" t="s">
        <v>313</v>
      </c>
      <c r="G657" s="235"/>
      <c r="H657" s="238">
        <v>55</v>
      </c>
      <c r="I657" s="239"/>
      <c r="J657" s="235"/>
      <c r="K657" s="235"/>
      <c r="L657" s="240"/>
      <c r="M657" s="241"/>
      <c r="N657" s="242"/>
      <c r="O657" s="242"/>
      <c r="P657" s="242"/>
      <c r="Q657" s="242"/>
      <c r="R657" s="242"/>
      <c r="S657" s="242"/>
      <c r="T657" s="243"/>
      <c r="AT657" s="244" t="s">
        <v>310</v>
      </c>
      <c r="AU657" s="244" t="s">
        <v>79</v>
      </c>
      <c r="AV657" s="15" t="s">
        <v>306</v>
      </c>
      <c r="AW657" s="15" t="s">
        <v>32</v>
      </c>
      <c r="AX657" s="15" t="s">
        <v>77</v>
      </c>
      <c r="AY657" s="244" t="s">
        <v>299</v>
      </c>
    </row>
    <row r="658" spans="1:65" s="2" customFormat="1" ht="16.5" customHeight="1">
      <c r="A658" s="36"/>
      <c r="B658" s="37"/>
      <c r="C658" s="196" t="s">
        <v>990</v>
      </c>
      <c r="D658" s="196" t="s">
        <v>301</v>
      </c>
      <c r="E658" s="197" t="s">
        <v>991</v>
      </c>
      <c r="F658" s="198" t="s">
        <v>992</v>
      </c>
      <c r="G658" s="199" t="s">
        <v>316</v>
      </c>
      <c r="H658" s="200">
        <v>7.251</v>
      </c>
      <c r="I658" s="201"/>
      <c r="J658" s="202">
        <f>ROUND(I658*H658,2)</f>
        <v>0</v>
      </c>
      <c r="K658" s="198" t="s">
        <v>305</v>
      </c>
      <c r="L658" s="41"/>
      <c r="M658" s="203" t="s">
        <v>19</v>
      </c>
      <c r="N658" s="204" t="s">
        <v>41</v>
      </c>
      <c r="O658" s="66"/>
      <c r="P658" s="205">
        <f>O658*H658</f>
        <v>0</v>
      </c>
      <c r="Q658" s="205">
        <v>2.45329</v>
      </c>
      <c r="R658" s="205">
        <f>Q658*H658</f>
        <v>17.78880579</v>
      </c>
      <c r="S658" s="205">
        <v>0</v>
      </c>
      <c r="T658" s="206">
        <f>S658*H658</f>
        <v>0</v>
      </c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R658" s="207" t="s">
        <v>306</v>
      </c>
      <c r="AT658" s="207" t="s">
        <v>301</v>
      </c>
      <c r="AU658" s="207" t="s">
        <v>79</v>
      </c>
      <c r="AY658" s="19" t="s">
        <v>299</v>
      </c>
      <c r="BE658" s="208">
        <f>IF(N658="základní",J658,0)</f>
        <v>0</v>
      </c>
      <c r="BF658" s="208">
        <f>IF(N658="snížená",J658,0)</f>
        <v>0</v>
      </c>
      <c r="BG658" s="208">
        <f>IF(N658="zákl. přenesená",J658,0)</f>
        <v>0</v>
      </c>
      <c r="BH658" s="208">
        <f>IF(N658="sníž. přenesená",J658,0)</f>
        <v>0</v>
      </c>
      <c r="BI658" s="208">
        <f>IF(N658="nulová",J658,0)</f>
        <v>0</v>
      </c>
      <c r="BJ658" s="19" t="s">
        <v>77</v>
      </c>
      <c r="BK658" s="208">
        <f>ROUND(I658*H658,2)</f>
        <v>0</v>
      </c>
      <c r="BL658" s="19" t="s">
        <v>306</v>
      </c>
      <c r="BM658" s="207" t="s">
        <v>993</v>
      </c>
    </row>
    <row r="659" spans="1:47" s="2" customFormat="1" ht="11.25">
      <c r="A659" s="36"/>
      <c r="B659" s="37"/>
      <c r="C659" s="38"/>
      <c r="D659" s="209" t="s">
        <v>308</v>
      </c>
      <c r="E659" s="38"/>
      <c r="F659" s="210" t="s">
        <v>994</v>
      </c>
      <c r="G659" s="38"/>
      <c r="H659" s="38"/>
      <c r="I659" s="119"/>
      <c r="J659" s="38"/>
      <c r="K659" s="38"/>
      <c r="L659" s="41"/>
      <c r="M659" s="211"/>
      <c r="N659" s="212"/>
      <c r="O659" s="66"/>
      <c r="P659" s="66"/>
      <c r="Q659" s="66"/>
      <c r="R659" s="66"/>
      <c r="S659" s="66"/>
      <c r="T659" s="67"/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T659" s="19" t="s">
        <v>308</v>
      </c>
      <c r="AU659" s="19" t="s">
        <v>79</v>
      </c>
    </row>
    <row r="660" spans="2:51" s="13" customFormat="1" ht="11.25">
      <c r="B660" s="213"/>
      <c r="C660" s="214"/>
      <c r="D660" s="209" t="s">
        <v>310</v>
      </c>
      <c r="E660" s="215" t="s">
        <v>19</v>
      </c>
      <c r="F660" s="216" t="s">
        <v>383</v>
      </c>
      <c r="G660" s="214"/>
      <c r="H660" s="215" t="s">
        <v>19</v>
      </c>
      <c r="I660" s="217"/>
      <c r="J660" s="214"/>
      <c r="K660" s="214"/>
      <c r="L660" s="218"/>
      <c r="M660" s="219"/>
      <c r="N660" s="220"/>
      <c r="O660" s="220"/>
      <c r="P660" s="220"/>
      <c r="Q660" s="220"/>
      <c r="R660" s="220"/>
      <c r="S660" s="220"/>
      <c r="T660" s="221"/>
      <c r="AT660" s="222" t="s">
        <v>310</v>
      </c>
      <c r="AU660" s="222" t="s">
        <v>79</v>
      </c>
      <c r="AV660" s="13" t="s">
        <v>77</v>
      </c>
      <c r="AW660" s="13" t="s">
        <v>32</v>
      </c>
      <c r="AX660" s="13" t="s">
        <v>70</v>
      </c>
      <c r="AY660" s="222" t="s">
        <v>299</v>
      </c>
    </row>
    <row r="661" spans="2:51" s="14" customFormat="1" ht="11.25">
      <c r="B661" s="223"/>
      <c r="C661" s="224"/>
      <c r="D661" s="209" t="s">
        <v>310</v>
      </c>
      <c r="E661" s="225" t="s">
        <v>19</v>
      </c>
      <c r="F661" s="226" t="s">
        <v>995</v>
      </c>
      <c r="G661" s="224"/>
      <c r="H661" s="227">
        <v>6.109</v>
      </c>
      <c r="I661" s="228"/>
      <c r="J661" s="224"/>
      <c r="K661" s="224"/>
      <c r="L661" s="229"/>
      <c r="M661" s="230"/>
      <c r="N661" s="231"/>
      <c r="O661" s="231"/>
      <c r="P661" s="231"/>
      <c r="Q661" s="231"/>
      <c r="R661" s="231"/>
      <c r="S661" s="231"/>
      <c r="T661" s="232"/>
      <c r="AT661" s="233" t="s">
        <v>310</v>
      </c>
      <c r="AU661" s="233" t="s">
        <v>79</v>
      </c>
      <c r="AV661" s="14" t="s">
        <v>79</v>
      </c>
      <c r="AW661" s="14" t="s">
        <v>32</v>
      </c>
      <c r="AX661" s="14" t="s">
        <v>70</v>
      </c>
      <c r="AY661" s="233" t="s">
        <v>299</v>
      </c>
    </row>
    <row r="662" spans="2:51" s="14" customFormat="1" ht="11.25">
      <c r="B662" s="223"/>
      <c r="C662" s="224"/>
      <c r="D662" s="209" t="s">
        <v>310</v>
      </c>
      <c r="E662" s="225" t="s">
        <v>19</v>
      </c>
      <c r="F662" s="226" t="s">
        <v>996</v>
      </c>
      <c r="G662" s="224"/>
      <c r="H662" s="227">
        <v>1.142</v>
      </c>
      <c r="I662" s="228"/>
      <c r="J662" s="224"/>
      <c r="K662" s="224"/>
      <c r="L662" s="229"/>
      <c r="M662" s="230"/>
      <c r="N662" s="231"/>
      <c r="O662" s="231"/>
      <c r="P662" s="231"/>
      <c r="Q662" s="231"/>
      <c r="R662" s="231"/>
      <c r="S662" s="231"/>
      <c r="T662" s="232"/>
      <c r="AT662" s="233" t="s">
        <v>310</v>
      </c>
      <c r="AU662" s="233" t="s">
        <v>79</v>
      </c>
      <c r="AV662" s="14" t="s">
        <v>79</v>
      </c>
      <c r="AW662" s="14" t="s">
        <v>32</v>
      </c>
      <c r="AX662" s="14" t="s">
        <v>70</v>
      </c>
      <c r="AY662" s="233" t="s">
        <v>299</v>
      </c>
    </row>
    <row r="663" spans="2:51" s="15" customFormat="1" ht="11.25">
      <c r="B663" s="234"/>
      <c r="C663" s="235"/>
      <c r="D663" s="209" t="s">
        <v>310</v>
      </c>
      <c r="E663" s="236" t="s">
        <v>170</v>
      </c>
      <c r="F663" s="237" t="s">
        <v>313</v>
      </c>
      <c r="G663" s="235"/>
      <c r="H663" s="238">
        <v>7.251</v>
      </c>
      <c r="I663" s="239"/>
      <c r="J663" s="235"/>
      <c r="K663" s="235"/>
      <c r="L663" s="240"/>
      <c r="M663" s="241"/>
      <c r="N663" s="242"/>
      <c r="O663" s="242"/>
      <c r="P663" s="242"/>
      <c r="Q663" s="242"/>
      <c r="R663" s="242"/>
      <c r="S663" s="242"/>
      <c r="T663" s="243"/>
      <c r="AT663" s="244" t="s">
        <v>310</v>
      </c>
      <c r="AU663" s="244" t="s">
        <v>79</v>
      </c>
      <c r="AV663" s="15" t="s">
        <v>306</v>
      </c>
      <c r="AW663" s="15" t="s">
        <v>32</v>
      </c>
      <c r="AX663" s="15" t="s">
        <v>77</v>
      </c>
      <c r="AY663" s="244" t="s">
        <v>299</v>
      </c>
    </row>
    <row r="664" spans="1:65" s="2" customFormat="1" ht="16.5" customHeight="1">
      <c r="A664" s="36"/>
      <c r="B664" s="37"/>
      <c r="C664" s="196" t="s">
        <v>997</v>
      </c>
      <c r="D664" s="196" t="s">
        <v>301</v>
      </c>
      <c r="E664" s="197" t="s">
        <v>998</v>
      </c>
      <c r="F664" s="198" t="s">
        <v>999</v>
      </c>
      <c r="G664" s="199" t="s">
        <v>316</v>
      </c>
      <c r="H664" s="200">
        <v>7.251</v>
      </c>
      <c r="I664" s="201"/>
      <c r="J664" s="202">
        <f>ROUND(I664*H664,2)</f>
        <v>0</v>
      </c>
      <c r="K664" s="198" t="s">
        <v>305</v>
      </c>
      <c r="L664" s="41"/>
      <c r="M664" s="203" t="s">
        <v>19</v>
      </c>
      <c r="N664" s="204" t="s">
        <v>41</v>
      </c>
      <c r="O664" s="66"/>
      <c r="P664" s="205">
        <f>O664*H664</f>
        <v>0</v>
      </c>
      <c r="Q664" s="205">
        <v>0</v>
      </c>
      <c r="R664" s="205">
        <f>Q664*H664</f>
        <v>0</v>
      </c>
      <c r="S664" s="205">
        <v>0</v>
      </c>
      <c r="T664" s="206">
        <f>S664*H664</f>
        <v>0</v>
      </c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R664" s="207" t="s">
        <v>306</v>
      </c>
      <c r="AT664" s="207" t="s">
        <v>301</v>
      </c>
      <c r="AU664" s="207" t="s">
        <v>79</v>
      </c>
      <c r="AY664" s="19" t="s">
        <v>299</v>
      </c>
      <c r="BE664" s="208">
        <f>IF(N664="základní",J664,0)</f>
        <v>0</v>
      </c>
      <c r="BF664" s="208">
        <f>IF(N664="snížená",J664,0)</f>
        <v>0</v>
      </c>
      <c r="BG664" s="208">
        <f>IF(N664="zákl. přenesená",J664,0)</f>
        <v>0</v>
      </c>
      <c r="BH664" s="208">
        <f>IF(N664="sníž. přenesená",J664,0)</f>
        <v>0</v>
      </c>
      <c r="BI664" s="208">
        <f>IF(N664="nulová",J664,0)</f>
        <v>0</v>
      </c>
      <c r="BJ664" s="19" t="s">
        <v>77</v>
      </c>
      <c r="BK664" s="208">
        <f>ROUND(I664*H664,2)</f>
        <v>0</v>
      </c>
      <c r="BL664" s="19" t="s">
        <v>306</v>
      </c>
      <c r="BM664" s="207" t="s">
        <v>1000</v>
      </c>
    </row>
    <row r="665" spans="1:47" s="2" customFormat="1" ht="11.25">
      <c r="A665" s="36"/>
      <c r="B665" s="37"/>
      <c r="C665" s="38"/>
      <c r="D665" s="209" t="s">
        <v>308</v>
      </c>
      <c r="E665" s="38"/>
      <c r="F665" s="210" t="s">
        <v>1001</v>
      </c>
      <c r="G665" s="38"/>
      <c r="H665" s="38"/>
      <c r="I665" s="119"/>
      <c r="J665" s="38"/>
      <c r="K665" s="38"/>
      <c r="L665" s="41"/>
      <c r="M665" s="211"/>
      <c r="N665" s="212"/>
      <c r="O665" s="66"/>
      <c r="P665" s="66"/>
      <c r="Q665" s="66"/>
      <c r="R665" s="66"/>
      <c r="S665" s="66"/>
      <c r="T665" s="67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T665" s="19" t="s">
        <v>308</v>
      </c>
      <c r="AU665" s="19" t="s">
        <v>79</v>
      </c>
    </row>
    <row r="666" spans="2:51" s="14" customFormat="1" ht="11.25">
      <c r="B666" s="223"/>
      <c r="C666" s="224"/>
      <c r="D666" s="209" t="s">
        <v>310</v>
      </c>
      <c r="E666" s="225" t="s">
        <v>19</v>
      </c>
      <c r="F666" s="226" t="s">
        <v>170</v>
      </c>
      <c r="G666" s="224"/>
      <c r="H666" s="227">
        <v>7.251</v>
      </c>
      <c r="I666" s="228"/>
      <c r="J666" s="224"/>
      <c r="K666" s="224"/>
      <c r="L666" s="229"/>
      <c r="M666" s="230"/>
      <c r="N666" s="231"/>
      <c r="O666" s="231"/>
      <c r="P666" s="231"/>
      <c r="Q666" s="231"/>
      <c r="R666" s="231"/>
      <c r="S666" s="231"/>
      <c r="T666" s="232"/>
      <c r="AT666" s="233" t="s">
        <v>310</v>
      </c>
      <c r="AU666" s="233" t="s">
        <v>79</v>
      </c>
      <c r="AV666" s="14" t="s">
        <v>79</v>
      </c>
      <c r="AW666" s="14" t="s">
        <v>32</v>
      </c>
      <c r="AX666" s="14" t="s">
        <v>77</v>
      </c>
      <c r="AY666" s="233" t="s">
        <v>299</v>
      </c>
    </row>
    <row r="667" spans="1:65" s="2" customFormat="1" ht="16.5" customHeight="1">
      <c r="A667" s="36"/>
      <c r="B667" s="37"/>
      <c r="C667" s="196" t="s">
        <v>1002</v>
      </c>
      <c r="D667" s="196" t="s">
        <v>301</v>
      </c>
      <c r="E667" s="197" t="s">
        <v>1003</v>
      </c>
      <c r="F667" s="198" t="s">
        <v>1004</v>
      </c>
      <c r="G667" s="199" t="s">
        <v>316</v>
      </c>
      <c r="H667" s="200">
        <v>7.251</v>
      </c>
      <c r="I667" s="201"/>
      <c r="J667" s="202">
        <f>ROUND(I667*H667,2)</f>
        <v>0</v>
      </c>
      <c r="K667" s="198" t="s">
        <v>305</v>
      </c>
      <c r="L667" s="41"/>
      <c r="M667" s="203" t="s">
        <v>19</v>
      </c>
      <c r="N667" s="204" t="s">
        <v>41</v>
      </c>
      <c r="O667" s="66"/>
      <c r="P667" s="205">
        <f>O667*H667</f>
        <v>0</v>
      </c>
      <c r="Q667" s="205">
        <v>0</v>
      </c>
      <c r="R667" s="205">
        <f>Q667*H667</f>
        <v>0</v>
      </c>
      <c r="S667" s="205">
        <v>0</v>
      </c>
      <c r="T667" s="206">
        <f>S667*H667</f>
        <v>0</v>
      </c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R667" s="207" t="s">
        <v>306</v>
      </c>
      <c r="AT667" s="207" t="s">
        <v>301</v>
      </c>
      <c r="AU667" s="207" t="s">
        <v>79</v>
      </c>
      <c r="AY667" s="19" t="s">
        <v>299</v>
      </c>
      <c r="BE667" s="208">
        <f>IF(N667="základní",J667,0)</f>
        <v>0</v>
      </c>
      <c r="BF667" s="208">
        <f>IF(N667="snížená",J667,0)</f>
        <v>0</v>
      </c>
      <c r="BG667" s="208">
        <f>IF(N667="zákl. přenesená",J667,0)</f>
        <v>0</v>
      </c>
      <c r="BH667" s="208">
        <f>IF(N667="sníž. přenesená",J667,0)</f>
        <v>0</v>
      </c>
      <c r="BI667" s="208">
        <f>IF(N667="nulová",J667,0)</f>
        <v>0</v>
      </c>
      <c r="BJ667" s="19" t="s">
        <v>77</v>
      </c>
      <c r="BK667" s="208">
        <f>ROUND(I667*H667,2)</f>
        <v>0</v>
      </c>
      <c r="BL667" s="19" t="s">
        <v>306</v>
      </c>
      <c r="BM667" s="207" t="s">
        <v>1005</v>
      </c>
    </row>
    <row r="668" spans="1:47" s="2" customFormat="1" ht="19.5">
      <c r="A668" s="36"/>
      <c r="B668" s="37"/>
      <c r="C668" s="38"/>
      <c r="D668" s="209" t="s">
        <v>308</v>
      </c>
      <c r="E668" s="38"/>
      <c r="F668" s="210" t="s">
        <v>1006</v>
      </c>
      <c r="G668" s="38"/>
      <c r="H668" s="38"/>
      <c r="I668" s="119"/>
      <c r="J668" s="38"/>
      <c r="K668" s="38"/>
      <c r="L668" s="41"/>
      <c r="M668" s="211"/>
      <c r="N668" s="212"/>
      <c r="O668" s="66"/>
      <c r="P668" s="66"/>
      <c r="Q668" s="66"/>
      <c r="R668" s="66"/>
      <c r="S668" s="66"/>
      <c r="T668" s="67"/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T668" s="19" t="s">
        <v>308</v>
      </c>
      <c r="AU668" s="19" t="s">
        <v>79</v>
      </c>
    </row>
    <row r="669" spans="2:51" s="14" customFormat="1" ht="11.25">
      <c r="B669" s="223"/>
      <c r="C669" s="224"/>
      <c r="D669" s="209" t="s">
        <v>310</v>
      </c>
      <c r="E669" s="225" t="s">
        <v>19</v>
      </c>
      <c r="F669" s="226" t="s">
        <v>170</v>
      </c>
      <c r="G669" s="224"/>
      <c r="H669" s="227">
        <v>7.251</v>
      </c>
      <c r="I669" s="228"/>
      <c r="J669" s="224"/>
      <c r="K669" s="224"/>
      <c r="L669" s="229"/>
      <c r="M669" s="230"/>
      <c r="N669" s="231"/>
      <c r="O669" s="231"/>
      <c r="P669" s="231"/>
      <c r="Q669" s="231"/>
      <c r="R669" s="231"/>
      <c r="S669" s="231"/>
      <c r="T669" s="232"/>
      <c r="AT669" s="233" t="s">
        <v>310</v>
      </c>
      <c r="AU669" s="233" t="s">
        <v>79</v>
      </c>
      <c r="AV669" s="14" t="s">
        <v>79</v>
      </c>
      <c r="AW669" s="14" t="s">
        <v>32</v>
      </c>
      <c r="AX669" s="14" t="s">
        <v>77</v>
      </c>
      <c r="AY669" s="233" t="s">
        <v>299</v>
      </c>
    </row>
    <row r="670" spans="1:65" s="2" customFormat="1" ht="16.5" customHeight="1">
      <c r="A670" s="36"/>
      <c r="B670" s="37"/>
      <c r="C670" s="196" t="s">
        <v>1007</v>
      </c>
      <c r="D670" s="196" t="s">
        <v>301</v>
      </c>
      <c r="E670" s="197" t="s">
        <v>1008</v>
      </c>
      <c r="F670" s="198" t="s">
        <v>1009</v>
      </c>
      <c r="G670" s="199" t="s">
        <v>304</v>
      </c>
      <c r="H670" s="200">
        <v>3</v>
      </c>
      <c r="I670" s="201"/>
      <c r="J670" s="202">
        <f>ROUND(I670*H670,2)</f>
        <v>0</v>
      </c>
      <c r="K670" s="198" t="s">
        <v>305</v>
      </c>
      <c r="L670" s="41"/>
      <c r="M670" s="203" t="s">
        <v>19</v>
      </c>
      <c r="N670" s="204" t="s">
        <v>41</v>
      </c>
      <c r="O670" s="66"/>
      <c r="P670" s="205">
        <f>O670*H670</f>
        <v>0</v>
      </c>
      <c r="Q670" s="205">
        <v>0.01352</v>
      </c>
      <c r="R670" s="205">
        <f>Q670*H670</f>
        <v>0.04056</v>
      </c>
      <c r="S670" s="205">
        <v>0</v>
      </c>
      <c r="T670" s="206">
        <f>S670*H670</f>
        <v>0</v>
      </c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R670" s="207" t="s">
        <v>306</v>
      </c>
      <c r="AT670" s="207" t="s">
        <v>301</v>
      </c>
      <c r="AU670" s="207" t="s">
        <v>79</v>
      </c>
      <c r="AY670" s="19" t="s">
        <v>299</v>
      </c>
      <c r="BE670" s="208">
        <f>IF(N670="základní",J670,0)</f>
        <v>0</v>
      </c>
      <c r="BF670" s="208">
        <f>IF(N670="snížená",J670,0)</f>
        <v>0</v>
      </c>
      <c r="BG670" s="208">
        <f>IF(N670="zákl. přenesená",J670,0)</f>
        <v>0</v>
      </c>
      <c r="BH670" s="208">
        <f>IF(N670="sníž. přenesená",J670,0)</f>
        <v>0</v>
      </c>
      <c r="BI670" s="208">
        <f>IF(N670="nulová",J670,0)</f>
        <v>0</v>
      </c>
      <c r="BJ670" s="19" t="s">
        <v>77</v>
      </c>
      <c r="BK670" s="208">
        <f>ROUND(I670*H670,2)</f>
        <v>0</v>
      </c>
      <c r="BL670" s="19" t="s">
        <v>306</v>
      </c>
      <c r="BM670" s="207" t="s">
        <v>1010</v>
      </c>
    </row>
    <row r="671" spans="1:47" s="2" customFormat="1" ht="11.25">
      <c r="A671" s="36"/>
      <c r="B671" s="37"/>
      <c r="C671" s="38"/>
      <c r="D671" s="209" t="s">
        <v>308</v>
      </c>
      <c r="E671" s="38"/>
      <c r="F671" s="210" t="s">
        <v>1011</v>
      </c>
      <c r="G671" s="38"/>
      <c r="H671" s="38"/>
      <c r="I671" s="119"/>
      <c r="J671" s="38"/>
      <c r="K671" s="38"/>
      <c r="L671" s="41"/>
      <c r="M671" s="211"/>
      <c r="N671" s="212"/>
      <c r="O671" s="66"/>
      <c r="P671" s="66"/>
      <c r="Q671" s="66"/>
      <c r="R671" s="66"/>
      <c r="S671" s="66"/>
      <c r="T671" s="67"/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T671" s="19" t="s">
        <v>308</v>
      </c>
      <c r="AU671" s="19" t="s">
        <v>79</v>
      </c>
    </row>
    <row r="672" spans="2:51" s="14" customFormat="1" ht="11.25">
      <c r="B672" s="223"/>
      <c r="C672" s="224"/>
      <c r="D672" s="209" t="s">
        <v>310</v>
      </c>
      <c r="E672" s="225" t="s">
        <v>172</v>
      </c>
      <c r="F672" s="226" t="s">
        <v>87</v>
      </c>
      <c r="G672" s="224"/>
      <c r="H672" s="227">
        <v>3</v>
      </c>
      <c r="I672" s="228"/>
      <c r="J672" s="224"/>
      <c r="K672" s="224"/>
      <c r="L672" s="229"/>
      <c r="M672" s="230"/>
      <c r="N672" s="231"/>
      <c r="O672" s="231"/>
      <c r="P672" s="231"/>
      <c r="Q672" s="231"/>
      <c r="R672" s="231"/>
      <c r="S672" s="231"/>
      <c r="T672" s="232"/>
      <c r="AT672" s="233" t="s">
        <v>310</v>
      </c>
      <c r="AU672" s="233" t="s">
        <v>79</v>
      </c>
      <c r="AV672" s="14" t="s">
        <v>79</v>
      </c>
      <c r="AW672" s="14" t="s">
        <v>32</v>
      </c>
      <c r="AX672" s="14" t="s">
        <v>77</v>
      </c>
      <c r="AY672" s="233" t="s">
        <v>299</v>
      </c>
    </row>
    <row r="673" spans="1:65" s="2" customFormat="1" ht="16.5" customHeight="1">
      <c r="A673" s="36"/>
      <c r="B673" s="37"/>
      <c r="C673" s="196" t="s">
        <v>1012</v>
      </c>
      <c r="D673" s="196" t="s">
        <v>301</v>
      </c>
      <c r="E673" s="197" t="s">
        <v>1013</v>
      </c>
      <c r="F673" s="198" t="s">
        <v>1014</v>
      </c>
      <c r="G673" s="199" t="s">
        <v>304</v>
      </c>
      <c r="H673" s="200">
        <v>3</v>
      </c>
      <c r="I673" s="201"/>
      <c r="J673" s="202">
        <f>ROUND(I673*H673,2)</f>
        <v>0</v>
      </c>
      <c r="K673" s="198" t="s">
        <v>305</v>
      </c>
      <c r="L673" s="41"/>
      <c r="M673" s="203" t="s">
        <v>19</v>
      </c>
      <c r="N673" s="204" t="s">
        <v>41</v>
      </c>
      <c r="O673" s="66"/>
      <c r="P673" s="205">
        <f>O673*H673</f>
        <v>0</v>
      </c>
      <c r="Q673" s="205">
        <v>0</v>
      </c>
      <c r="R673" s="205">
        <f>Q673*H673</f>
        <v>0</v>
      </c>
      <c r="S673" s="205">
        <v>0</v>
      </c>
      <c r="T673" s="206">
        <f>S673*H673</f>
        <v>0</v>
      </c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R673" s="207" t="s">
        <v>306</v>
      </c>
      <c r="AT673" s="207" t="s">
        <v>301</v>
      </c>
      <c r="AU673" s="207" t="s">
        <v>79</v>
      </c>
      <c r="AY673" s="19" t="s">
        <v>299</v>
      </c>
      <c r="BE673" s="208">
        <f>IF(N673="základní",J673,0)</f>
        <v>0</v>
      </c>
      <c r="BF673" s="208">
        <f>IF(N673="snížená",J673,0)</f>
        <v>0</v>
      </c>
      <c r="BG673" s="208">
        <f>IF(N673="zákl. přenesená",J673,0)</f>
        <v>0</v>
      </c>
      <c r="BH673" s="208">
        <f>IF(N673="sníž. přenesená",J673,0)</f>
        <v>0</v>
      </c>
      <c r="BI673" s="208">
        <f>IF(N673="nulová",J673,0)</f>
        <v>0</v>
      </c>
      <c r="BJ673" s="19" t="s">
        <v>77</v>
      </c>
      <c r="BK673" s="208">
        <f>ROUND(I673*H673,2)</f>
        <v>0</v>
      </c>
      <c r="BL673" s="19" t="s">
        <v>306</v>
      </c>
      <c r="BM673" s="207" t="s">
        <v>1015</v>
      </c>
    </row>
    <row r="674" spans="1:47" s="2" customFormat="1" ht="11.25">
      <c r="A674" s="36"/>
      <c r="B674" s="37"/>
      <c r="C674" s="38"/>
      <c r="D674" s="209" t="s">
        <v>308</v>
      </c>
      <c r="E674" s="38"/>
      <c r="F674" s="210" t="s">
        <v>1016</v>
      </c>
      <c r="G674" s="38"/>
      <c r="H674" s="38"/>
      <c r="I674" s="119"/>
      <c r="J674" s="38"/>
      <c r="K674" s="38"/>
      <c r="L674" s="41"/>
      <c r="M674" s="211"/>
      <c r="N674" s="212"/>
      <c r="O674" s="66"/>
      <c r="P674" s="66"/>
      <c r="Q674" s="66"/>
      <c r="R674" s="66"/>
      <c r="S674" s="66"/>
      <c r="T674" s="67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T674" s="19" t="s">
        <v>308</v>
      </c>
      <c r="AU674" s="19" t="s">
        <v>79</v>
      </c>
    </row>
    <row r="675" spans="2:51" s="14" customFormat="1" ht="11.25">
      <c r="B675" s="223"/>
      <c r="C675" s="224"/>
      <c r="D675" s="209" t="s">
        <v>310</v>
      </c>
      <c r="E675" s="225" t="s">
        <v>19</v>
      </c>
      <c r="F675" s="226" t="s">
        <v>172</v>
      </c>
      <c r="G675" s="224"/>
      <c r="H675" s="227">
        <v>3</v>
      </c>
      <c r="I675" s="228"/>
      <c r="J675" s="224"/>
      <c r="K675" s="224"/>
      <c r="L675" s="229"/>
      <c r="M675" s="230"/>
      <c r="N675" s="231"/>
      <c r="O675" s="231"/>
      <c r="P675" s="231"/>
      <c r="Q675" s="231"/>
      <c r="R675" s="231"/>
      <c r="S675" s="231"/>
      <c r="T675" s="232"/>
      <c r="AT675" s="233" t="s">
        <v>310</v>
      </c>
      <c r="AU675" s="233" t="s">
        <v>79</v>
      </c>
      <c r="AV675" s="14" t="s">
        <v>79</v>
      </c>
      <c r="AW675" s="14" t="s">
        <v>32</v>
      </c>
      <c r="AX675" s="14" t="s">
        <v>77</v>
      </c>
      <c r="AY675" s="233" t="s">
        <v>299</v>
      </c>
    </row>
    <row r="676" spans="1:65" s="2" customFormat="1" ht="16.5" customHeight="1">
      <c r="A676" s="36"/>
      <c r="B676" s="37"/>
      <c r="C676" s="196" t="s">
        <v>1017</v>
      </c>
      <c r="D676" s="196" t="s">
        <v>301</v>
      </c>
      <c r="E676" s="197" t="s">
        <v>1018</v>
      </c>
      <c r="F676" s="198" t="s">
        <v>1019</v>
      </c>
      <c r="G676" s="199" t="s">
        <v>368</v>
      </c>
      <c r="H676" s="200">
        <v>0.514</v>
      </c>
      <c r="I676" s="201"/>
      <c r="J676" s="202">
        <f>ROUND(I676*H676,2)</f>
        <v>0</v>
      </c>
      <c r="K676" s="198" t="s">
        <v>305</v>
      </c>
      <c r="L676" s="41"/>
      <c r="M676" s="203" t="s">
        <v>19</v>
      </c>
      <c r="N676" s="204" t="s">
        <v>41</v>
      </c>
      <c r="O676" s="66"/>
      <c r="P676" s="205">
        <f>O676*H676</f>
        <v>0</v>
      </c>
      <c r="Q676" s="205">
        <v>1.06277</v>
      </c>
      <c r="R676" s="205">
        <f>Q676*H676</f>
        <v>0.54626378</v>
      </c>
      <c r="S676" s="205">
        <v>0</v>
      </c>
      <c r="T676" s="206">
        <f>S676*H676</f>
        <v>0</v>
      </c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R676" s="207" t="s">
        <v>306</v>
      </c>
      <c r="AT676" s="207" t="s">
        <v>301</v>
      </c>
      <c r="AU676" s="207" t="s">
        <v>79</v>
      </c>
      <c r="AY676" s="19" t="s">
        <v>299</v>
      </c>
      <c r="BE676" s="208">
        <f>IF(N676="základní",J676,0)</f>
        <v>0</v>
      </c>
      <c r="BF676" s="208">
        <f>IF(N676="snížená",J676,0)</f>
        <v>0</v>
      </c>
      <c r="BG676" s="208">
        <f>IF(N676="zákl. přenesená",J676,0)</f>
        <v>0</v>
      </c>
      <c r="BH676" s="208">
        <f>IF(N676="sníž. přenesená",J676,0)</f>
        <v>0</v>
      </c>
      <c r="BI676" s="208">
        <f>IF(N676="nulová",J676,0)</f>
        <v>0</v>
      </c>
      <c r="BJ676" s="19" t="s">
        <v>77</v>
      </c>
      <c r="BK676" s="208">
        <f>ROUND(I676*H676,2)</f>
        <v>0</v>
      </c>
      <c r="BL676" s="19" t="s">
        <v>306</v>
      </c>
      <c r="BM676" s="207" t="s">
        <v>1020</v>
      </c>
    </row>
    <row r="677" spans="1:47" s="2" customFormat="1" ht="11.25">
      <c r="A677" s="36"/>
      <c r="B677" s="37"/>
      <c r="C677" s="38"/>
      <c r="D677" s="209" t="s">
        <v>308</v>
      </c>
      <c r="E677" s="38"/>
      <c r="F677" s="210" t="s">
        <v>1021</v>
      </c>
      <c r="G677" s="38"/>
      <c r="H677" s="38"/>
      <c r="I677" s="119"/>
      <c r="J677" s="38"/>
      <c r="K677" s="38"/>
      <c r="L677" s="41"/>
      <c r="M677" s="211"/>
      <c r="N677" s="212"/>
      <c r="O677" s="66"/>
      <c r="P677" s="66"/>
      <c r="Q677" s="66"/>
      <c r="R677" s="66"/>
      <c r="S677" s="66"/>
      <c r="T677" s="67"/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T677" s="19" t="s">
        <v>308</v>
      </c>
      <c r="AU677" s="19" t="s">
        <v>79</v>
      </c>
    </row>
    <row r="678" spans="2:51" s="14" customFormat="1" ht="11.25">
      <c r="B678" s="223"/>
      <c r="C678" s="224"/>
      <c r="D678" s="209" t="s">
        <v>310</v>
      </c>
      <c r="E678" s="225" t="s">
        <v>19</v>
      </c>
      <c r="F678" s="226" t="s">
        <v>1022</v>
      </c>
      <c r="G678" s="224"/>
      <c r="H678" s="227">
        <v>0.514</v>
      </c>
      <c r="I678" s="228"/>
      <c r="J678" s="224"/>
      <c r="K678" s="224"/>
      <c r="L678" s="229"/>
      <c r="M678" s="230"/>
      <c r="N678" s="231"/>
      <c r="O678" s="231"/>
      <c r="P678" s="231"/>
      <c r="Q678" s="231"/>
      <c r="R678" s="231"/>
      <c r="S678" s="231"/>
      <c r="T678" s="232"/>
      <c r="AT678" s="233" t="s">
        <v>310</v>
      </c>
      <c r="AU678" s="233" t="s">
        <v>79</v>
      </c>
      <c r="AV678" s="14" t="s">
        <v>79</v>
      </c>
      <c r="AW678" s="14" t="s">
        <v>32</v>
      </c>
      <c r="AX678" s="14" t="s">
        <v>77</v>
      </c>
      <c r="AY678" s="233" t="s">
        <v>299</v>
      </c>
    </row>
    <row r="679" spans="1:65" s="2" customFormat="1" ht="16.5" customHeight="1">
      <c r="A679" s="36"/>
      <c r="B679" s="37"/>
      <c r="C679" s="196" t="s">
        <v>1023</v>
      </c>
      <c r="D679" s="196" t="s">
        <v>301</v>
      </c>
      <c r="E679" s="197" t="s">
        <v>1024</v>
      </c>
      <c r="F679" s="198" t="s">
        <v>1025</v>
      </c>
      <c r="G679" s="199" t="s">
        <v>304</v>
      </c>
      <c r="H679" s="200">
        <v>101.815</v>
      </c>
      <c r="I679" s="201"/>
      <c r="J679" s="202">
        <f>ROUND(I679*H679,2)</f>
        <v>0</v>
      </c>
      <c r="K679" s="198" t="s">
        <v>305</v>
      </c>
      <c r="L679" s="41"/>
      <c r="M679" s="203" t="s">
        <v>19</v>
      </c>
      <c r="N679" s="204" t="s">
        <v>41</v>
      </c>
      <c r="O679" s="66"/>
      <c r="P679" s="205">
        <f>O679*H679</f>
        <v>0</v>
      </c>
      <c r="Q679" s="205">
        <v>0.00013</v>
      </c>
      <c r="R679" s="205">
        <f>Q679*H679</f>
        <v>0.013235949999999998</v>
      </c>
      <c r="S679" s="205">
        <v>0</v>
      </c>
      <c r="T679" s="206">
        <f>S679*H679</f>
        <v>0</v>
      </c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R679" s="207" t="s">
        <v>306</v>
      </c>
      <c r="AT679" s="207" t="s">
        <v>301</v>
      </c>
      <c r="AU679" s="207" t="s">
        <v>79</v>
      </c>
      <c r="AY679" s="19" t="s">
        <v>299</v>
      </c>
      <c r="BE679" s="208">
        <f>IF(N679="základní",J679,0)</f>
        <v>0</v>
      </c>
      <c r="BF679" s="208">
        <f>IF(N679="snížená",J679,0)</f>
        <v>0</v>
      </c>
      <c r="BG679" s="208">
        <f>IF(N679="zákl. přenesená",J679,0)</f>
        <v>0</v>
      </c>
      <c r="BH679" s="208">
        <f>IF(N679="sníž. přenesená",J679,0)</f>
        <v>0</v>
      </c>
      <c r="BI679" s="208">
        <f>IF(N679="nulová",J679,0)</f>
        <v>0</v>
      </c>
      <c r="BJ679" s="19" t="s">
        <v>77</v>
      </c>
      <c r="BK679" s="208">
        <f>ROUND(I679*H679,2)</f>
        <v>0</v>
      </c>
      <c r="BL679" s="19" t="s">
        <v>306</v>
      </c>
      <c r="BM679" s="207" t="s">
        <v>1026</v>
      </c>
    </row>
    <row r="680" spans="1:47" s="2" customFormat="1" ht="11.25">
      <c r="A680" s="36"/>
      <c r="B680" s="37"/>
      <c r="C680" s="38"/>
      <c r="D680" s="209" t="s">
        <v>308</v>
      </c>
      <c r="E680" s="38"/>
      <c r="F680" s="210" t="s">
        <v>1027</v>
      </c>
      <c r="G680" s="38"/>
      <c r="H680" s="38"/>
      <c r="I680" s="119"/>
      <c r="J680" s="38"/>
      <c r="K680" s="38"/>
      <c r="L680" s="41"/>
      <c r="M680" s="211"/>
      <c r="N680" s="212"/>
      <c r="O680" s="66"/>
      <c r="P680" s="66"/>
      <c r="Q680" s="66"/>
      <c r="R680" s="66"/>
      <c r="S680" s="66"/>
      <c r="T680" s="67"/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T680" s="19" t="s">
        <v>308</v>
      </c>
      <c r="AU680" s="19" t="s">
        <v>79</v>
      </c>
    </row>
    <row r="681" spans="2:51" s="14" customFormat="1" ht="11.25">
      <c r="B681" s="223"/>
      <c r="C681" s="224"/>
      <c r="D681" s="209" t="s">
        <v>310</v>
      </c>
      <c r="E681" s="225" t="s">
        <v>19</v>
      </c>
      <c r="F681" s="226" t="s">
        <v>1028</v>
      </c>
      <c r="G681" s="224"/>
      <c r="H681" s="227">
        <v>101.815</v>
      </c>
      <c r="I681" s="228"/>
      <c r="J681" s="224"/>
      <c r="K681" s="224"/>
      <c r="L681" s="229"/>
      <c r="M681" s="230"/>
      <c r="N681" s="231"/>
      <c r="O681" s="231"/>
      <c r="P681" s="231"/>
      <c r="Q681" s="231"/>
      <c r="R681" s="231"/>
      <c r="S681" s="231"/>
      <c r="T681" s="232"/>
      <c r="AT681" s="233" t="s">
        <v>310</v>
      </c>
      <c r="AU681" s="233" t="s">
        <v>79</v>
      </c>
      <c r="AV681" s="14" t="s">
        <v>79</v>
      </c>
      <c r="AW681" s="14" t="s">
        <v>32</v>
      </c>
      <c r="AX681" s="14" t="s">
        <v>77</v>
      </c>
      <c r="AY681" s="233" t="s">
        <v>299</v>
      </c>
    </row>
    <row r="682" spans="1:65" s="2" customFormat="1" ht="16.5" customHeight="1">
      <c r="A682" s="36"/>
      <c r="B682" s="37"/>
      <c r="C682" s="196" t="s">
        <v>1029</v>
      </c>
      <c r="D682" s="196" t="s">
        <v>301</v>
      </c>
      <c r="E682" s="197" t="s">
        <v>1030</v>
      </c>
      <c r="F682" s="198" t="s">
        <v>1031</v>
      </c>
      <c r="G682" s="199" t="s">
        <v>553</v>
      </c>
      <c r="H682" s="200">
        <v>226.143</v>
      </c>
      <c r="I682" s="201"/>
      <c r="J682" s="202">
        <f>ROUND(I682*H682,2)</f>
        <v>0</v>
      </c>
      <c r="K682" s="198" t="s">
        <v>305</v>
      </c>
      <c r="L682" s="41"/>
      <c r="M682" s="203" t="s">
        <v>19</v>
      </c>
      <c r="N682" s="204" t="s">
        <v>41</v>
      </c>
      <c r="O682" s="66"/>
      <c r="P682" s="205">
        <f>O682*H682</f>
        <v>0</v>
      </c>
      <c r="Q682" s="205">
        <v>2E-05</v>
      </c>
      <c r="R682" s="205">
        <f>Q682*H682</f>
        <v>0.00452286</v>
      </c>
      <c r="S682" s="205">
        <v>0</v>
      </c>
      <c r="T682" s="206">
        <f>S682*H682</f>
        <v>0</v>
      </c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R682" s="207" t="s">
        <v>306</v>
      </c>
      <c r="AT682" s="207" t="s">
        <v>301</v>
      </c>
      <c r="AU682" s="207" t="s">
        <v>79</v>
      </c>
      <c r="AY682" s="19" t="s">
        <v>299</v>
      </c>
      <c r="BE682" s="208">
        <f>IF(N682="základní",J682,0)</f>
        <v>0</v>
      </c>
      <c r="BF682" s="208">
        <f>IF(N682="snížená",J682,0)</f>
        <v>0</v>
      </c>
      <c r="BG682" s="208">
        <f>IF(N682="zákl. přenesená",J682,0)</f>
        <v>0</v>
      </c>
      <c r="BH682" s="208">
        <f>IF(N682="sníž. přenesená",J682,0)</f>
        <v>0</v>
      </c>
      <c r="BI682" s="208">
        <f>IF(N682="nulová",J682,0)</f>
        <v>0</v>
      </c>
      <c r="BJ682" s="19" t="s">
        <v>77</v>
      </c>
      <c r="BK682" s="208">
        <f>ROUND(I682*H682,2)</f>
        <v>0</v>
      </c>
      <c r="BL682" s="19" t="s">
        <v>306</v>
      </c>
      <c r="BM682" s="207" t="s">
        <v>1032</v>
      </c>
    </row>
    <row r="683" spans="1:47" s="2" customFormat="1" ht="11.25">
      <c r="A683" s="36"/>
      <c r="B683" s="37"/>
      <c r="C683" s="38"/>
      <c r="D683" s="209" t="s">
        <v>308</v>
      </c>
      <c r="E683" s="38"/>
      <c r="F683" s="210" t="s">
        <v>1033</v>
      </c>
      <c r="G683" s="38"/>
      <c r="H683" s="38"/>
      <c r="I683" s="119"/>
      <c r="J683" s="38"/>
      <c r="K683" s="38"/>
      <c r="L683" s="41"/>
      <c r="M683" s="211"/>
      <c r="N683" s="212"/>
      <c r="O683" s="66"/>
      <c r="P683" s="66"/>
      <c r="Q683" s="66"/>
      <c r="R683" s="66"/>
      <c r="S683" s="66"/>
      <c r="T683" s="67"/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T683" s="19" t="s">
        <v>308</v>
      </c>
      <c r="AU683" s="19" t="s">
        <v>79</v>
      </c>
    </row>
    <row r="684" spans="2:51" s="13" customFormat="1" ht="11.25">
      <c r="B684" s="213"/>
      <c r="C684" s="214"/>
      <c r="D684" s="209" t="s">
        <v>310</v>
      </c>
      <c r="E684" s="215" t="s">
        <v>19</v>
      </c>
      <c r="F684" s="216" t="s">
        <v>1034</v>
      </c>
      <c r="G684" s="214"/>
      <c r="H684" s="215" t="s">
        <v>19</v>
      </c>
      <c r="I684" s="217"/>
      <c r="J684" s="214"/>
      <c r="K684" s="214"/>
      <c r="L684" s="218"/>
      <c r="M684" s="219"/>
      <c r="N684" s="220"/>
      <c r="O684" s="220"/>
      <c r="P684" s="220"/>
      <c r="Q684" s="220"/>
      <c r="R684" s="220"/>
      <c r="S684" s="220"/>
      <c r="T684" s="221"/>
      <c r="AT684" s="222" t="s">
        <v>310</v>
      </c>
      <c r="AU684" s="222" t="s">
        <v>79</v>
      </c>
      <c r="AV684" s="13" t="s">
        <v>77</v>
      </c>
      <c r="AW684" s="13" t="s">
        <v>32</v>
      </c>
      <c r="AX684" s="13" t="s">
        <v>70</v>
      </c>
      <c r="AY684" s="222" t="s">
        <v>299</v>
      </c>
    </row>
    <row r="685" spans="2:51" s="14" customFormat="1" ht="11.25">
      <c r="B685" s="223"/>
      <c r="C685" s="224"/>
      <c r="D685" s="209" t="s">
        <v>310</v>
      </c>
      <c r="E685" s="225" t="s">
        <v>19</v>
      </c>
      <c r="F685" s="226" t="s">
        <v>1035</v>
      </c>
      <c r="G685" s="224"/>
      <c r="H685" s="227">
        <v>93.841</v>
      </c>
      <c r="I685" s="228"/>
      <c r="J685" s="224"/>
      <c r="K685" s="224"/>
      <c r="L685" s="229"/>
      <c r="M685" s="230"/>
      <c r="N685" s="231"/>
      <c r="O685" s="231"/>
      <c r="P685" s="231"/>
      <c r="Q685" s="231"/>
      <c r="R685" s="231"/>
      <c r="S685" s="231"/>
      <c r="T685" s="232"/>
      <c r="AT685" s="233" t="s">
        <v>310</v>
      </c>
      <c r="AU685" s="233" t="s">
        <v>79</v>
      </c>
      <c r="AV685" s="14" t="s">
        <v>79</v>
      </c>
      <c r="AW685" s="14" t="s">
        <v>32</v>
      </c>
      <c r="AX685" s="14" t="s">
        <v>70</v>
      </c>
      <c r="AY685" s="233" t="s">
        <v>299</v>
      </c>
    </row>
    <row r="686" spans="2:51" s="13" customFormat="1" ht="11.25">
      <c r="B686" s="213"/>
      <c r="C686" s="214"/>
      <c r="D686" s="209" t="s">
        <v>310</v>
      </c>
      <c r="E686" s="215" t="s">
        <v>19</v>
      </c>
      <c r="F686" s="216" t="s">
        <v>1036</v>
      </c>
      <c r="G686" s="214"/>
      <c r="H686" s="215" t="s">
        <v>19</v>
      </c>
      <c r="I686" s="217"/>
      <c r="J686" s="214"/>
      <c r="K686" s="214"/>
      <c r="L686" s="218"/>
      <c r="M686" s="219"/>
      <c r="N686" s="220"/>
      <c r="O686" s="220"/>
      <c r="P686" s="220"/>
      <c r="Q686" s="220"/>
      <c r="R686" s="220"/>
      <c r="S686" s="220"/>
      <c r="T686" s="221"/>
      <c r="AT686" s="222" t="s">
        <v>310</v>
      </c>
      <c r="AU686" s="222" t="s">
        <v>79</v>
      </c>
      <c r="AV686" s="13" t="s">
        <v>77</v>
      </c>
      <c r="AW686" s="13" t="s">
        <v>32</v>
      </c>
      <c r="AX686" s="13" t="s">
        <v>70</v>
      </c>
      <c r="AY686" s="222" t="s">
        <v>299</v>
      </c>
    </row>
    <row r="687" spans="2:51" s="14" customFormat="1" ht="11.25">
      <c r="B687" s="223"/>
      <c r="C687" s="224"/>
      <c r="D687" s="209" t="s">
        <v>310</v>
      </c>
      <c r="E687" s="225" t="s">
        <v>19</v>
      </c>
      <c r="F687" s="226" t="s">
        <v>1037</v>
      </c>
      <c r="G687" s="224"/>
      <c r="H687" s="227">
        <v>51.5</v>
      </c>
      <c r="I687" s="228"/>
      <c r="J687" s="224"/>
      <c r="K687" s="224"/>
      <c r="L687" s="229"/>
      <c r="M687" s="230"/>
      <c r="N687" s="231"/>
      <c r="O687" s="231"/>
      <c r="P687" s="231"/>
      <c r="Q687" s="231"/>
      <c r="R687" s="231"/>
      <c r="S687" s="231"/>
      <c r="T687" s="232"/>
      <c r="AT687" s="233" t="s">
        <v>310</v>
      </c>
      <c r="AU687" s="233" t="s">
        <v>79</v>
      </c>
      <c r="AV687" s="14" t="s">
        <v>79</v>
      </c>
      <c r="AW687" s="14" t="s">
        <v>32</v>
      </c>
      <c r="AX687" s="14" t="s">
        <v>70</v>
      </c>
      <c r="AY687" s="233" t="s">
        <v>299</v>
      </c>
    </row>
    <row r="688" spans="2:51" s="13" customFormat="1" ht="11.25">
      <c r="B688" s="213"/>
      <c r="C688" s="214"/>
      <c r="D688" s="209" t="s">
        <v>310</v>
      </c>
      <c r="E688" s="215" t="s">
        <v>19</v>
      </c>
      <c r="F688" s="216" t="s">
        <v>1038</v>
      </c>
      <c r="G688" s="214"/>
      <c r="H688" s="215" t="s">
        <v>19</v>
      </c>
      <c r="I688" s="217"/>
      <c r="J688" s="214"/>
      <c r="K688" s="214"/>
      <c r="L688" s="218"/>
      <c r="M688" s="219"/>
      <c r="N688" s="220"/>
      <c r="O688" s="220"/>
      <c r="P688" s="220"/>
      <c r="Q688" s="220"/>
      <c r="R688" s="220"/>
      <c r="S688" s="220"/>
      <c r="T688" s="221"/>
      <c r="AT688" s="222" t="s">
        <v>310</v>
      </c>
      <c r="AU688" s="222" t="s">
        <v>79</v>
      </c>
      <c r="AV688" s="13" t="s">
        <v>77</v>
      </c>
      <c r="AW688" s="13" t="s">
        <v>32</v>
      </c>
      <c r="AX688" s="13" t="s">
        <v>70</v>
      </c>
      <c r="AY688" s="222" t="s">
        <v>299</v>
      </c>
    </row>
    <row r="689" spans="2:51" s="14" customFormat="1" ht="11.25">
      <c r="B689" s="223"/>
      <c r="C689" s="224"/>
      <c r="D689" s="209" t="s">
        <v>310</v>
      </c>
      <c r="E689" s="225" t="s">
        <v>19</v>
      </c>
      <c r="F689" s="226" t="s">
        <v>1039</v>
      </c>
      <c r="G689" s="224"/>
      <c r="H689" s="227">
        <v>42.802</v>
      </c>
      <c r="I689" s="228"/>
      <c r="J689" s="224"/>
      <c r="K689" s="224"/>
      <c r="L689" s="229"/>
      <c r="M689" s="230"/>
      <c r="N689" s="231"/>
      <c r="O689" s="231"/>
      <c r="P689" s="231"/>
      <c r="Q689" s="231"/>
      <c r="R689" s="231"/>
      <c r="S689" s="231"/>
      <c r="T689" s="232"/>
      <c r="AT689" s="233" t="s">
        <v>310</v>
      </c>
      <c r="AU689" s="233" t="s">
        <v>79</v>
      </c>
      <c r="AV689" s="14" t="s">
        <v>79</v>
      </c>
      <c r="AW689" s="14" t="s">
        <v>32</v>
      </c>
      <c r="AX689" s="14" t="s">
        <v>70</v>
      </c>
      <c r="AY689" s="233" t="s">
        <v>299</v>
      </c>
    </row>
    <row r="690" spans="2:51" s="13" customFormat="1" ht="11.25">
      <c r="B690" s="213"/>
      <c r="C690" s="214"/>
      <c r="D690" s="209" t="s">
        <v>310</v>
      </c>
      <c r="E690" s="215" t="s">
        <v>19</v>
      </c>
      <c r="F690" s="216" t="s">
        <v>1040</v>
      </c>
      <c r="G690" s="214"/>
      <c r="H690" s="215" t="s">
        <v>19</v>
      </c>
      <c r="I690" s="217"/>
      <c r="J690" s="214"/>
      <c r="K690" s="214"/>
      <c r="L690" s="218"/>
      <c r="M690" s="219"/>
      <c r="N690" s="220"/>
      <c r="O690" s="220"/>
      <c r="P690" s="220"/>
      <c r="Q690" s="220"/>
      <c r="R690" s="220"/>
      <c r="S690" s="220"/>
      <c r="T690" s="221"/>
      <c r="AT690" s="222" t="s">
        <v>310</v>
      </c>
      <c r="AU690" s="222" t="s">
        <v>79</v>
      </c>
      <c r="AV690" s="13" t="s">
        <v>77</v>
      </c>
      <c r="AW690" s="13" t="s">
        <v>32</v>
      </c>
      <c r="AX690" s="13" t="s">
        <v>70</v>
      </c>
      <c r="AY690" s="222" t="s">
        <v>299</v>
      </c>
    </row>
    <row r="691" spans="2:51" s="14" customFormat="1" ht="11.25">
      <c r="B691" s="223"/>
      <c r="C691" s="224"/>
      <c r="D691" s="209" t="s">
        <v>310</v>
      </c>
      <c r="E691" s="225" t="s">
        <v>19</v>
      </c>
      <c r="F691" s="226" t="s">
        <v>1041</v>
      </c>
      <c r="G691" s="224"/>
      <c r="H691" s="227">
        <v>38</v>
      </c>
      <c r="I691" s="228"/>
      <c r="J691" s="224"/>
      <c r="K691" s="224"/>
      <c r="L691" s="229"/>
      <c r="M691" s="230"/>
      <c r="N691" s="231"/>
      <c r="O691" s="231"/>
      <c r="P691" s="231"/>
      <c r="Q691" s="231"/>
      <c r="R691" s="231"/>
      <c r="S691" s="231"/>
      <c r="T691" s="232"/>
      <c r="AT691" s="233" t="s">
        <v>310</v>
      </c>
      <c r="AU691" s="233" t="s">
        <v>79</v>
      </c>
      <c r="AV691" s="14" t="s">
        <v>79</v>
      </c>
      <c r="AW691" s="14" t="s">
        <v>32</v>
      </c>
      <c r="AX691" s="14" t="s">
        <v>70</v>
      </c>
      <c r="AY691" s="233" t="s">
        <v>299</v>
      </c>
    </row>
    <row r="692" spans="2:51" s="15" customFormat="1" ht="11.25">
      <c r="B692" s="234"/>
      <c r="C692" s="235"/>
      <c r="D692" s="209" t="s">
        <v>310</v>
      </c>
      <c r="E692" s="236" t="s">
        <v>19</v>
      </c>
      <c r="F692" s="237" t="s">
        <v>313</v>
      </c>
      <c r="G692" s="235"/>
      <c r="H692" s="238">
        <v>226.143</v>
      </c>
      <c r="I692" s="239"/>
      <c r="J692" s="235"/>
      <c r="K692" s="235"/>
      <c r="L692" s="240"/>
      <c r="M692" s="241"/>
      <c r="N692" s="242"/>
      <c r="O692" s="242"/>
      <c r="P692" s="242"/>
      <c r="Q692" s="242"/>
      <c r="R692" s="242"/>
      <c r="S692" s="242"/>
      <c r="T692" s="243"/>
      <c r="AT692" s="244" t="s">
        <v>310</v>
      </c>
      <c r="AU692" s="244" t="s">
        <v>79</v>
      </c>
      <c r="AV692" s="15" t="s">
        <v>306</v>
      </c>
      <c r="AW692" s="15" t="s">
        <v>32</v>
      </c>
      <c r="AX692" s="15" t="s">
        <v>77</v>
      </c>
      <c r="AY692" s="244" t="s">
        <v>299</v>
      </c>
    </row>
    <row r="693" spans="1:65" s="2" customFormat="1" ht="16.5" customHeight="1">
      <c r="A693" s="36"/>
      <c r="B693" s="37"/>
      <c r="C693" s="196" t="s">
        <v>1042</v>
      </c>
      <c r="D693" s="196" t="s">
        <v>301</v>
      </c>
      <c r="E693" s="197" t="s">
        <v>1043</v>
      </c>
      <c r="F693" s="198" t="s">
        <v>1044</v>
      </c>
      <c r="G693" s="199" t="s">
        <v>304</v>
      </c>
      <c r="H693" s="200">
        <v>25.125</v>
      </c>
      <c r="I693" s="201"/>
      <c r="J693" s="202">
        <f>ROUND(I693*H693,2)</f>
        <v>0</v>
      </c>
      <c r="K693" s="198" t="s">
        <v>305</v>
      </c>
      <c r="L693" s="41"/>
      <c r="M693" s="203" t="s">
        <v>19</v>
      </c>
      <c r="N693" s="204" t="s">
        <v>41</v>
      </c>
      <c r="O693" s="66"/>
      <c r="P693" s="205">
        <f>O693*H693</f>
        <v>0</v>
      </c>
      <c r="Q693" s="205">
        <v>0.0025</v>
      </c>
      <c r="R693" s="205">
        <f>Q693*H693</f>
        <v>0.06281250000000001</v>
      </c>
      <c r="S693" s="205">
        <v>0</v>
      </c>
      <c r="T693" s="206">
        <f>S693*H693</f>
        <v>0</v>
      </c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R693" s="207" t="s">
        <v>306</v>
      </c>
      <c r="AT693" s="207" t="s">
        <v>301</v>
      </c>
      <c r="AU693" s="207" t="s">
        <v>79</v>
      </c>
      <c r="AY693" s="19" t="s">
        <v>299</v>
      </c>
      <c r="BE693" s="208">
        <f>IF(N693="základní",J693,0)</f>
        <v>0</v>
      </c>
      <c r="BF693" s="208">
        <f>IF(N693="snížená",J693,0)</f>
        <v>0</v>
      </c>
      <c r="BG693" s="208">
        <f>IF(N693="zákl. přenesená",J693,0)</f>
        <v>0</v>
      </c>
      <c r="BH693" s="208">
        <f>IF(N693="sníž. přenesená",J693,0)</f>
        <v>0</v>
      </c>
      <c r="BI693" s="208">
        <f>IF(N693="nulová",J693,0)</f>
        <v>0</v>
      </c>
      <c r="BJ693" s="19" t="s">
        <v>77</v>
      </c>
      <c r="BK693" s="208">
        <f>ROUND(I693*H693,2)</f>
        <v>0</v>
      </c>
      <c r="BL693" s="19" t="s">
        <v>306</v>
      </c>
      <c r="BM693" s="207" t="s">
        <v>1045</v>
      </c>
    </row>
    <row r="694" spans="1:47" s="2" customFormat="1" ht="11.25">
      <c r="A694" s="36"/>
      <c r="B694" s="37"/>
      <c r="C694" s="38"/>
      <c r="D694" s="209" t="s">
        <v>308</v>
      </c>
      <c r="E694" s="38"/>
      <c r="F694" s="210" t="s">
        <v>1046</v>
      </c>
      <c r="G694" s="38"/>
      <c r="H694" s="38"/>
      <c r="I694" s="119"/>
      <c r="J694" s="38"/>
      <c r="K694" s="38"/>
      <c r="L694" s="41"/>
      <c r="M694" s="211"/>
      <c r="N694" s="212"/>
      <c r="O694" s="66"/>
      <c r="P694" s="66"/>
      <c r="Q694" s="66"/>
      <c r="R694" s="66"/>
      <c r="S694" s="66"/>
      <c r="T694" s="67"/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T694" s="19" t="s">
        <v>308</v>
      </c>
      <c r="AU694" s="19" t="s">
        <v>79</v>
      </c>
    </row>
    <row r="695" spans="2:51" s="13" customFormat="1" ht="11.25">
      <c r="B695" s="213"/>
      <c r="C695" s="214"/>
      <c r="D695" s="209" t="s">
        <v>310</v>
      </c>
      <c r="E695" s="215" t="s">
        <v>19</v>
      </c>
      <c r="F695" s="216" t="s">
        <v>842</v>
      </c>
      <c r="G695" s="214"/>
      <c r="H695" s="215" t="s">
        <v>19</v>
      </c>
      <c r="I695" s="217"/>
      <c r="J695" s="214"/>
      <c r="K695" s="214"/>
      <c r="L695" s="218"/>
      <c r="M695" s="219"/>
      <c r="N695" s="220"/>
      <c r="O695" s="220"/>
      <c r="P695" s="220"/>
      <c r="Q695" s="220"/>
      <c r="R695" s="220"/>
      <c r="S695" s="220"/>
      <c r="T695" s="221"/>
      <c r="AT695" s="222" t="s">
        <v>310</v>
      </c>
      <c r="AU695" s="222" t="s">
        <v>79</v>
      </c>
      <c r="AV695" s="13" t="s">
        <v>77</v>
      </c>
      <c r="AW695" s="13" t="s">
        <v>32</v>
      </c>
      <c r="AX695" s="13" t="s">
        <v>70</v>
      </c>
      <c r="AY695" s="222" t="s">
        <v>299</v>
      </c>
    </row>
    <row r="696" spans="2:51" s="14" customFormat="1" ht="11.25">
      <c r="B696" s="223"/>
      <c r="C696" s="224"/>
      <c r="D696" s="209" t="s">
        <v>310</v>
      </c>
      <c r="E696" s="225" t="s">
        <v>19</v>
      </c>
      <c r="F696" s="226" t="s">
        <v>1047</v>
      </c>
      <c r="G696" s="224"/>
      <c r="H696" s="227">
        <v>19.425</v>
      </c>
      <c r="I696" s="228"/>
      <c r="J696" s="224"/>
      <c r="K696" s="224"/>
      <c r="L696" s="229"/>
      <c r="M696" s="230"/>
      <c r="N696" s="231"/>
      <c r="O696" s="231"/>
      <c r="P696" s="231"/>
      <c r="Q696" s="231"/>
      <c r="R696" s="231"/>
      <c r="S696" s="231"/>
      <c r="T696" s="232"/>
      <c r="AT696" s="233" t="s">
        <v>310</v>
      </c>
      <c r="AU696" s="233" t="s">
        <v>79</v>
      </c>
      <c r="AV696" s="14" t="s">
        <v>79</v>
      </c>
      <c r="AW696" s="14" t="s">
        <v>32</v>
      </c>
      <c r="AX696" s="14" t="s">
        <v>70</v>
      </c>
      <c r="AY696" s="233" t="s">
        <v>299</v>
      </c>
    </row>
    <row r="697" spans="2:51" s="16" customFormat="1" ht="11.25">
      <c r="B697" s="256"/>
      <c r="C697" s="257"/>
      <c r="D697" s="209" t="s">
        <v>310</v>
      </c>
      <c r="E697" s="258" t="s">
        <v>199</v>
      </c>
      <c r="F697" s="259" t="s">
        <v>901</v>
      </c>
      <c r="G697" s="257"/>
      <c r="H697" s="260">
        <v>19.425</v>
      </c>
      <c r="I697" s="261"/>
      <c r="J697" s="257"/>
      <c r="K697" s="257"/>
      <c r="L697" s="262"/>
      <c r="M697" s="263"/>
      <c r="N697" s="264"/>
      <c r="O697" s="264"/>
      <c r="P697" s="264"/>
      <c r="Q697" s="264"/>
      <c r="R697" s="264"/>
      <c r="S697" s="264"/>
      <c r="T697" s="265"/>
      <c r="AT697" s="266" t="s">
        <v>310</v>
      </c>
      <c r="AU697" s="266" t="s">
        <v>79</v>
      </c>
      <c r="AV697" s="16" t="s">
        <v>87</v>
      </c>
      <c r="AW697" s="16" t="s">
        <v>32</v>
      </c>
      <c r="AX697" s="16" t="s">
        <v>70</v>
      </c>
      <c r="AY697" s="266" t="s">
        <v>299</v>
      </c>
    </row>
    <row r="698" spans="2:51" s="14" customFormat="1" ht="11.25">
      <c r="B698" s="223"/>
      <c r="C698" s="224"/>
      <c r="D698" s="209" t="s">
        <v>310</v>
      </c>
      <c r="E698" s="225" t="s">
        <v>19</v>
      </c>
      <c r="F698" s="226" t="s">
        <v>1048</v>
      </c>
      <c r="G698" s="224"/>
      <c r="H698" s="227">
        <v>5.7</v>
      </c>
      <c r="I698" s="228"/>
      <c r="J698" s="224"/>
      <c r="K698" s="224"/>
      <c r="L698" s="229"/>
      <c r="M698" s="230"/>
      <c r="N698" s="231"/>
      <c r="O698" s="231"/>
      <c r="P698" s="231"/>
      <c r="Q698" s="231"/>
      <c r="R698" s="231"/>
      <c r="S698" s="231"/>
      <c r="T698" s="232"/>
      <c r="AT698" s="233" t="s">
        <v>310</v>
      </c>
      <c r="AU698" s="233" t="s">
        <v>79</v>
      </c>
      <c r="AV698" s="14" t="s">
        <v>79</v>
      </c>
      <c r="AW698" s="14" t="s">
        <v>32</v>
      </c>
      <c r="AX698" s="14" t="s">
        <v>70</v>
      </c>
      <c r="AY698" s="233" t="s">
        <v>299</v>
      </c>
    </row>
    <row r="699" spans="2:51" s="16" customFormat="1" ht="11.25">
      <c r="B699" s="256"/>
      <c r="C699" s="257"/>
      <c r="D699" s="209" t="s">
        <v>310</v>
      </c>
      <c r="E699" s="258" t="s">
        <v>191</v>
      </c>
      <c r="F699" s="259" t="s">
        <v>901</v>
      </c>
      <c r="G699" s="257"/>
      <c r="H699" s="260">
        <v>5.7</v>
      </c>
      <c r="I699" s="261"/>
      <c r="J699" s="257"/>
      <c r="K699" s="257"/>
      <c r="L699" s="262"/>
      <c r="M699" s="263"/>
      <c r="N699" s="264"/>
      <c r="O699" s="264"/>
      <c r="P699" s="264"/>
      <c r="Q699" s="264"/>
      <c r="R699" s="264"/>
      <c r="S699" s="264"/>
      <c r="T699" s="265"/>
      <c r="AT699" s="266" t="s">
        <v>310</v>
      </c>
      <c r="AU699" s="266" t="s">
        <v>79</v>
      </c>
      <c r="AV699" s="16" t="s">
        <v>87</v>
      </c>
      <c r="AW699" s="16" t="s">
        <v>32</v>
      </c>
      <c r="AX699" s="16" t="s">
        <v>70</v>
      </c>
      <c r="AY699" s="266" t="s">
        <v>299</v>
      </c>
    </row>
    <row r="700" spans="2:51" s="15" customFormat="1" ht="11.25">
      <c r="B700" s="234"/>
      <c r="C700" s="235"/>
      <c r="D700" s="209" t="s">
        <v>310</v>
      </c>
      <c r="E700" s="236" t="s">
        <v>19</v>
      </c>
      <c r="F700" s="237" t="s">
        <v>313</v>
      </c>
      <c r="G700" s="235"/>
      <c r="H700" s="238">
        <v>25.125</v>
      </c>
      <c r="I700" s="239"/>
      <c r="J700" s="235"/>
      <c r="K700" s="235"/>
      <c r="L700" s="240"/>
      <c r="M700" s="241"/>
      <c r="N700" s="242"/>
      <c r="O700" s="242"/>
      <c r="P700" s="242"/>
      <c r="Q700" s="242"/>
      <c r="R700" s="242"/>
      <c r="S700" s="242"/>
      <c r="T700" s="243"/>
      <c r="AT700" s="244" t="s">
        <v>310</v>
      </c>
      <c r="AU700" s="244" t="s">
        <v>79</v>
      </c>
      <c r="AV700" s="15" t="s">
        <v>306</v>
      </c>
      <c r="AW700" s="15" t="s">
        <v>32</v>
      </c>
      <c r="AX700" s="15" t="s">
        <v>77</v>
      </c>
      <c r="AY700" s="244" t="s">
        <v>299</v>
      </c>
    </row>
    <row r="701" spans="1:65" s="2" customFormat="1" ht="16.5" customHeight="1">
      <c r="A701" s="36"/>
      <c r="B701" s="37"/>
      <c r="C701" s="246" t="s">
        <v>1049</v>
      </c>
      <c r="D701" s="246" t="s">
        <v>458</v>
      </c>
      <c r="E701" s="247" t="s">
        <v>1050</v>
      </c>
      <c r="F701" s="248" t="s">
        <v>1051</v>
      </c>
      <c r="G701" s="249" t="s">
        <v>304</v>
      </c>
      <c r="H701" s="250">
        <v>25.628</v>
      </c>
      <c r="I701" s="251"/>
      <c r="J701" s="252">
        <f>ROUND(I701*H701,2)</f>
        <v>0</v>
      </c>
      <c r="K701" s="248" t="s">
        <v>305</v>
      </c>
      <c r="L701" s="253"/>
      <c r="M701" s="254" t="s">
        <v>19</v>
      </c>
      <c r="N701" s="255" t="s">
        <v>41</v>
      </c>
      <c r="O701" s="66"/>
      <c r="P701" s="205">
        <f>O701*H701</f>
        <v>0</v>
      </c>
      <c r="Q701" s="205">
        <v>0.091</v>
      </c>
      <c r="R701" s="205">
        <f>Q701*H701</f>
        <v>2.332148</v>
      </c>
      <c r="S701" s="205">
        <v>0</v>
      </c>
      <c r="T701" s="206">
        <f>S701*H701</f>
        <v>0</v>
      </c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R701" s="207" t="s">
        <v>360</v>
      </c>
      <c r="AT701" s="207" t="s">
        <v>458</v>
      </c>
      <c r="AU701" s="207" t="s">
        <v>79</v>
      </c>
      <c r="AY701" s="19" t="s">
        <v>299</v>
      </c>
      <c r="BE701" s="208">
        <f>IF(N701="základní",J701,0)</f>
        <v>0</v>
      </c>
      <c r="BF701" s="208">
        <f>IF(N701="snížená",J701,0)</f>
        <v>0</v>
      </c>
      <c r="BG701" s="208">
        <f>IF(N701="zákl. přenesená",J701,0)</f>
        <v>0</v>
      </c>
      <c r="BH701" s="208">
        <f>IF(N701="sníž. přenesená",J701,0)</f>
        <v>0</v>
      </c>
      <c r="BI701" s="208">
        <f>IF(N701="nulová",J701,0)</f>
        <v>0</v>
      </c>
      <c r="BJ701" s="19" t="s">
        <v>77</v>
      </c>
      <c r="BK701" s="208">
        <f>ROUND(I701*H701,2)</f>
        <v>0</v>
      </c>
      <c r="BL701" s="19" t="s">
        <v>306</v>
      </c>
      <c r="BM701" s="207" t="s">
        <v>1052</v>
      </c>
    </row>
    <row r="702" spans="1:47" s="2" customFormat="1" ht="11.25">
      <c r="A702" s="36"/>
      <c r="B702" s="37"/>
      <c r="C702" s="38"/>
      <c r="D702" s="209" t="s">
        <v>308</v>
      </c>
      <c r="E702" s="38"/>
      <c r="F702" s="210" t="s">
        <v>1051</v>
      </c>
      <c r="G702" s="38"/>
      <c r="H702" s="38"/>
      <c r="I702" s="119"/>
      <c r="J702" s="38"/>
      <c r="K702" s="38"/>
      <c r="L702" s="41"/>
      <c r="M702" s="211"/>
      <c r="N702" s="212"/>
      <c r="O702" s="66"/>
      <c r="P702" s="66"/>
      <c r="Q702" s="66"/>
      <c r="R702" s="66"/>
      <c r="S702" s="66"/>
      <c r="T702" s="67"/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T702" s="19" t="s">
        <v>308</v>
      </c>
      <c r="AU702" s="19" t="s">
        <v>79</v>
      </c>
    </row>
    <row r="703" spans="1:47" s="2" customFormat="1" ht="19.5">
      <c r="A703" s="36"/>
      <c r="B703" s="37"/>
      <c r="C703" s="38"/>
      <c r="D703" s="209" t="s">
        <v>447</v>
      </c>
      <c r="E703" s="38"/>
      <c r="F703" s="245" t="s">
        <v>1053</v>
      </c>
      <c r="G703" s="38"/>
      <c r="H703" s="38"/>
      <c r="I703" s="119"/>
      <c r="J703" s="38"/>
      <c r="K703" s="38"/>
      <c r="L703" s="41"/>
      <c r="M703" s="211"/>
      <c r="N703" s="212"/>
      <c r="O703" s="66"/>
      <c r="P703" s="66"/>
      <c r="Q703" s="66"/>
      <c r="R703" s="66"/>
      <c r="S703" s="66"/>
      <c r="T703" s="67"/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T703" s="19" t="s">
        <v>447</v>
      </c>
      <c r="AU703" s="19" t="s">
        <v>79</v>
      </c>
    </row>
    <row r="704" spans="2:51" s="14" customFormat="1" ht="11.25">
      <c r="B704" s="223"/>
      <c r="C704" s="224"/>
      <c r="D704" s="209" t="s">
        <v>310</v>
      </c>
      <c r="E704" s="225" t="s">
        <v>19</v>
      </c>
      <c r="F704" s="226" t="s">
        <v>1054</v>
      </c>
      <c r="G704" s="224"/>
      <c r="H704" s="227">
        <v>25.628</v>
      </c>
      <c r="I704" s="228"/>
      <c r="J704" s="224"/>
      <c r="K704" s="224"/>
      <c r="L704" s="229"/>
      <c r="M704" s="230"/>
      <c r="N704" s="231"/>
      <c r="O704" s="231"/>
      <c r="P704" s="231"/>
      <c r="Q704" s="231"/>
      <c r="R704" s="231"/>
      <c r="S704" s="231"/>
      <c r="T704" s="232"/>
      <c r="AT704" s="233" t="s">
        <v>310</v>
      </c>
      <c r="AU704" s="233" t="s">
        <v>79</v>
      </c>
      <c r="AV704" s="14" t="s">
        <v>79</v>
      </c>
      <c r="AW704" s="14" t="s">
        <v>32</v>
      </c>
      <c r="AX704" s="14" t="s">
        <v>77</v>
      </c>
      <c r="AY704" s="233" t="s">
        <v>299</v>
      </c>
    </row>
    <row r="705" spans="2:63" s="12" customFormat="1" ht="22.9" customHeight="1">
      <c r="B705" s="180"/>
      <c r="C705" s="181"/>
      <c r="D705" s="182" t="s">
        <v>69</v>
      </c>
      <c r="E705" s="194" t="s">
        <v>365</v>
      </c>
      <c r="F705" s="194" t="s">
        <v>1055</v>
      </c>
      <c r="G705" s="181"/>
      <c r="H705" s="181"/>
      <c r="I705" s="184"/>
      <c r="J705" s="195">
        <f>BK705</f>
        <v>0</v>
      </c>
      <c r="K705" s="181"/>
      <c r="L705" s="186"/>
      <c r="M705" s="187"/>
      <c r="N705" s="188"/>
      <c r="O705" s="188"/>
      <c r="P705" s="189">
        <f>SUM(P706:P959)</f>
        <v>0</v>
      </c>
      <c r="Q705" s="188"/>
      <c r="R705" s="189">
        <f>SUM(R706:R959)</f>
        <v>0.0642056</v>
      </c>
      <c r="S705" s="188"/>
      <c r="T705" s="190">
        <f>SUM(T706:T959)</f>
        <v>214.121584</v>
      </c>
      <c r="AR705" s="191" t="s">
        <v>77</v>
      </c>
      <c r="AT705" s="192" t="s">
        <v>69</v>
      </c>
      <c r="AU705" s="192" t="s">
        <v>77</v>
      </c>
      <c r="AY705" s="191" t="s">
        <v>299</v>
      </c>
      <c r="BK705" s="193">
        <f>SUM(BK706:BK959)</f>
        <v>0</v>
      </c>
    </row>
    <row r="706" spans="1:65" s="2" customFormat="1" ht="16.5" customHeight="1">
      <c r="A706" s="36"/>
      <c r="B706" s="37"/>
      <c r="C706" s="196" t="s">
        <v>1056</v>
      </c>
      <c r="D706" s="196" t="s">
        <v>301</v>
      </c>
      <c r="E706" s="197" t="s">
        <v>1057</v>
      </c>
      <c r="F706" s="198" t="s">
        <v>1058</v>
      </c>
      <c r="G706" s="199" t="s">
        <v>304</v>
      </c>
      <c r="H706" s="200">
        <v>392</v>
      </c>
      <c r="I706" s="201"/>
      <c r="J706" s="202">
        <f>ROUND(I706*H706,2)</f>
        <v>0</v>
      </c>
      <c r="K706" s="198" t="s">
        <v>305</v>
      </c>
      <c r="L706" s="41"/>
      <c r="M706" s="203" t="s">
        <v>19</v>
      </c>
      <c r="N706" s="204" t="s">
        <v>41</v>
      </c>
      <c r="O706" s="66"/>
      <c r="P706" s="205">
        <f>O706*H706</f>
        <v>0</v>
      </c>
      <c r="Q706" s="205">
        <v>0</v>
      </c>
      <c r="R706" s="205">
        <f>Q706*H706</f>
        <v>0</v>
      </c>
      <c r="S706" s="205">
        <v>0</v>
      </c>
      <c r="T706" s="206">
        <f>S706*H706</f>
        <v>0</v>
      </c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R706" s="207" t="s">
        <v>306</v>
      </c>
      <c r="AT706" s="207" t="s">
        <v>301</v>
      </c>
      <c r="AU706" s="207" t="s">
        <v>79</v>
      </c>
      <c r="AY706" s="19" t="s">
        <v>299</v>
      </c>
      <c r="BE706" s="208">
        <f>IF(N706="základní",J706,0)</f>
        <v>0</v>
      </c>
      <c r="BF706" s="208">
        <f>IF(N706="snížená",J706,0)</f>
        <v>0</v>
      </c>
      <c r="BG706" s="208">
        <f>IF(N706="zákl. přenesená",J706,0)</f>
        <v>0</v>
      </c>
      <c r="BH706" s="208">
        <f>IF(N706="sníž. přenesená",J706,0)</f>
        <v>0</v>
      </c>
      <c r="BI706" s="208">
        <f>IF(N706="nulová",J706,0)</f>
        <v>0</v>
      </c>
      <c r="BJ706" s="19" t="s">
        <v>77</v>
      </c>
      <c r="BK706" s="208">
        <f>ROUND(I706*H706,2)</f>
        <v>0</v>
      </c>
      <c r="BL706" s="19" t="s">
        <v>306</v>
      </c>
      <c r="BM706" s="207" t="s">
        <v>1059</v>
      </c>
    </row>
    <row r="707" spans="1:47" s="2" customFormat="1" ht="19.5">
      <c r="A707" s="36"/>
      <c r="B707" s="37"/>
      <c r="C707" s="38"/>
      <c r="D707" s="209" t="s">
        <v>308</v>
      </c>
      <c r="E707" s="38"/>
      <c r="F707" s="210" t="s">
        <v>1060</v>
      </c>
      <c r="G707" s="38"/>
      <c r="H707" s="38"/>
      <c r="I707" s="119"/>
      <c r="J707" s="38"/>
      <c r="K707" s="38"/>
      <c r="L707" s="41"/>
      <c r="M707" s="211"/>
      <c r="N707" s="212"/>
      <c r="O707" s="66"/>
      <c r="P707" s="66"/>
      <c r="Q707" s="66"/>
      <c r="R707" s="66"/>
      <c r="S707" s="66"/>
      <c r="T707" s="67"/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T707" s="19" t="s">
        <v>308</v>
      </c>
      <c r="AU707" s="19" t="s">
        <v>79</v>
      </c>
    </row>
    <row r="708" spans="2:51" s="13" customFormat="1" ht="11.25">
      <c r="B708" s="213"/>
      <c r="C708" s="214"/>
      <c r="D708" s="209" t="s">
        <v>310</v>
      </c>
      <c r="E708" s="215" t="s">
        <v>19</v>
      </c>
      <c r="F708" s="216" t="s">
        <v>1061</v>
      </c>
      <c r="G708" s="214"/>
      <c r="H708" s="215" t="s">
        <v>19</v>
      </c>
      <c r="I708" s="217"/>
      <c r="J708" s="214"/>
      <c r="K708" s="214"/>
      <c r="L708" s="218"/>
      <c r="M708" s="219"/>
      <c r="N708" s="220"/>
      <c r="O708" s="220"/>
      <c r="P708" s="220"/>
      <c r="Q708" s="220"/>
      <c r="R708" s="220"/>
      <c r="S708" s="220"/>
      <c r="T708" s="221"/>
      <c r="AT708" s="222" t="s">
        <v>310</v>
      </c>
      <c r="AU708" s="222" t="s">
        <v>79</v>
      </c>
      <c r="AV708" s="13" t="s">
        <v>77</v>
      </c>
      <c r="AW708" s="13" t="s">
        <v>32</v>
      </c>
      <c r="AX708" s="13" t="s">
        <v>70</v>
      </c>
      <c r="AY708" s="222" t="s">
        <v>299</v>
      </c>
    </row>
    <row r="709" spans="2:51" s="14" customFormat="1" ht="11.25">
      <c r="B709" s="223"/>
      <c r="C709" s="224"/>
      <c r="D709" s="209" t="s">
        <v>310</v>
      </c>
      <c r="E709" s="225" t="s">
        <v>19</v>
      </c>
      <c r="F709" s="226" t="s">
        <v>194</v>
      </c>
      <c r="G709" s="224"/>
      <c r="H709" s="227">
        <v>392</v>
      </c>
      <c r="I709" s="228"/>
      <c r="J709" s="224"/>
      <c r="K709" s="224"/>
      <c r="L709" s="229"/>
      <c r="M709" s="230"/>
      <c r="N709" s="231"/>
      <c r="O709" s="231"/>
      <c r="P709" s="231"/>
      <c r="Q709" s="231"/>
      <c r="R709" s="231"/>
      <c r="S709" s="231"/>
      <c r="T709" s="232"/>
      <c r="AT709" s="233" t="s">
        <v>310</v>
      </c>
      <c r="AU709" s="233" t="s">
        <v>79</v>
      </c>
      <c r="AV709" s="14" t="s">
        <v>79</v>
      </c>
      <c r="AW709" s="14" t="s">
        <v>32</v>
      </c>
      <c r="AX709" s="14" t="s">
        <v>70</v>
      </c>
      <c r="AY709" s="233" t="s">
        <v>299</v>
      </c>
    </row>
    <row r="710" spans="2:51" s="15" customFormat="1" ht="11.25">
      <c r="B710" s="234"/>
      <c r="C710" s="235"/>
      <c r="D710" s="209" t="s">
        <v>310</v>
      </c>
      <c r="E710" s="236" t="s">
        <v>193</v>
      </c>
      <c r="F710" s="237" t="s">
        <v>313</v>
      </c>
      <c r="G710" s="235"/>
      <c r="H710" s="238">
        <v>392</v>
      </c>
      <c r="I710" s="239"/>
      <c r="J710" s="235"/>
      <c r="K710" s="235"/>
      <c r="L710" s="240"/>
      <c r="M710" s="241"/>
      <c r="N710" s="242"/>
      <c r="O710" s="242"/>
      <c r="P710" s="242"/>
      <c r="Q710" s="242"/>
      <c r="R710" s="242"/>
      <c r="S710" s="242"/>
      <c r="T710" s="243"/>
      <c r="AT710" s="244" t="s">
        <v>310</v>
      </c>
      <c r="AU710" s="244" t="s">
        <v>79</v>
      </c>
      <c r="AV710" s="15" t="s">
        <v>306</v>
      </c>
      <c r="AW710" s="15" t="s">
        <v>32</v>
      </c>
      <c r="AX710" s="15" t="s">
        <v>77</v>
      </c>
      <c r="AY710" s="244" t="s">
        <v>299</v>
      </c>
    </row>
    <row r="711" spans="1:65" s="2" customFormat="1" ht="16.5" customHeight="1">
      <c r="A711" s="36"/>
      <c r="B711" s="37"/>
      <c r="C711" s="196" t="s">
        <v>1062</v>
      </c>
      <c r="D711" s="196" t="s">
        <v>301</v>
      </c>
      <c r="E711" s="197" t="s">
        <v>1063</v>
      </c>
      <c r="F711" s="198" t="s">
        <v>1064</v>
      </c>
      <c r="G711" s="199" t="s">
        <v>304</v>
      </c>
      <c r="H711" s="200">
        <v>23520</v>
      </c>
      <c r="I711" s="201"/>
      <c r="J711" s="202">
        <f>ROUND(I711*H711,2)</f>
        <v>0</v>
      </c>
      <c r="K711" s="198" t="s">
        <v>305</v>
      </c>
      <c r="L711" s="41"/>
      <c r="M711" s="203" t="s">
        <v>19</v>
      </c>
      <c r="N711" s="204" t="s">
        <v>41</v>
      </c>
      <c r="O711" s="66"/>
      <c r="P711" s="205">
        <f>O711*H711</f>
        <v>0</v>
      </c>
      <c r="Q711" s="205">
        <v>0</v>
      </c>
      <c r="R711" s="205">
        <f>Q711*H711</f>
        <v>0</v>
      </c>
      <c r="S711" s="205">
        <v>0</v>
      </c>
      <c r="T711" s="206">
        <f>S711*H711</f>
        <v>0</v>
      </c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R711" s="207" t="s">
        <v>306</v>
      </c>
      <c r="AT711" s="207" t="s">
        <v>301</v>
      </c>
      <c r="AU711" s="207" t="s">
        <v>79</v>
      </c>
      <c r="AY711" s="19" t="s">
        <v>299</v>
      </c>
      <c r="BE711" s="208">
        <f>IF(N711="základní",J711,0)</f>
        <v>0</v>
      </c>
      <c r="BF711" s="208">
        <f>IF(N711="snížená",J711,0)</f>
        <v>0</v>
      </c>
      <c r="BG711" s="208">
        <f>IF(N711="zákl. přenesená",J711,0)</f>
        <v>0</v>
      </c>
      <c r="BH711" s="208">
        <f>IF(N711="sníž. přenesená",J711,0)</f>
        <v>0</v>
      </c>
      <c r="BI711" s="208">
        <f>IF(N711="nulová",J711,0)</f>
        <v>0</v>
      </c>
      <c r="BJ711" s="19" t="s">
        <v>77</v>
      </c>
      <c r="BK711" s="208">
        <f>ROUND(I711*H711,2)</f>
        <v>0</v>
      </c>
      <c r="BL711" s="19" t="s">
        <v>306</v>
      </c>
      <c r="BM711" s="207" t="s">
        <v>1065</v>
      </c>
    </row>
    <row r="712" spans="1:47" s="2" customFormat="1" ht="19.5">
      <c r="A712" s="36"/>
      <c r="B712" s="37"/>
      <c r="C712" s="38"/>
      <c r="D712" s="209" t="s">
        <v>308</v>
      </c>
      <c r="E712" s="38"/>
      <c r="F712" s="210" t="s">
        <v>1066</v>
      </c>
      <c r="G712" s="38"/>
      <c r="H712" s="38"/>
      <c r="I712" s="119"/>
      <c r="J712" s="38"/>
      <c r="K712" s="38"/>
      <c r="L712" s="41"/>
      <c r="M712" s="211"/>
      <c r="N712" s="212"/>
      <c r="O712" s="66"/>
      <c r="P712" s="66"/>
      <c r="Q712" s="66"/>
      <c r="R712" s="66"/>
      <c r="S712" s="66"/>
      <c r="T712" s="67"/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T712" s="19" t="s">
        <v>308</v>
      </c>
      <c r="AU712" s="19" t="s">
        <v>79</v>
      </c>
    </row>
    <row r="713" spans="2:51" s="14" customFormat="1" ht="11.25">
      <c r="B713" s="223"/>
      <c r="C713" s="224"/>
      <c r="D713" s="209" t="s">
        <v>310</v>
      </c>
      <c r="E713" s="225" t="s">
        <v>19</v>
      </c>
      <c r="F713" s="226" t="s">
        <v>193</v>
      </c>
      <c r="G713" s="224"/>
      <c r="H713" s="227">
        <v>392</v>
      </c>
      <c r="I713" s="228"/>
      <c r="J713" s="224"/>
      <c r="K713" s="224"/>
      <c r="L713" s="229"/>
      <c r="M713" s="230"/>
      <c r="N713" s="231"/>
      <c r="O713" s="231"/>
      <c r="P713" s="231"/>
      <c r="Q713" s="231"/>
      <c r="R713" s="231"/>
      <c r="S713" s="231"/>
      <c r="T713" s="232"/>
      <c r="AT713" s="233" t="s">
        <v>310</v>
      </c>
      <c r="AU713" s="233" t="s">
        <v>79</v>
      </c>
      <c r="AV713" s="14" t="s">
        <v>79</v>
      </c>
      <c r="AW713" s="14" t="s">
        <v>32</v>
      </c>
      <c r="AX713" s="14" t="s">
        <v>70</v>
      </c>
      <c r="AY713" s="233" t="s">
        <v>299</v>
      </c>
    </row>
    <row r="714" spans="2:51" s="14" customFormat="1" ht="11.25">
      <c r="B714" s="223"/>
      <c r="C714" s="224"/>
      <c r="D714" s="209" t="s">
        <v>310</v>
      </c>
      <c r="E714" s="225" t="s">
        <v>19</v>
      </c>
      <c r="F714" s="226" t="s">
        <v>1067</v>
      </c>
      <c r="G714" s="224"/>
      <c r="H714" s="227">
        <v>23520</v>
      </c>
      <c r="I714" s="228"/>
      <c r="J714" s="224"/>
      <c r="K714" s="224"/>
      <c r="L714" s="229"/>
      <c r="M714" s="230"/>
      <c r="N714" s="231"/>
      <c r="O714" s="231"/>
      <c r="P714" s="231"/>
      <c r="Q714" s="231"/>
      <c r="R714" s="231"/>
      <c r="S714" s="231"/>
      <c r="T714" s="232"/>
      <c r="AT714" s="233" t="s">
        <v>310</v>
      </c>
      <c r="AU714" s="233" t="s">
        <v>79</v>
      </c>
      <c r="AV714" s="14" t="s">
        <v>79</v>
      </c>
      <c r="AW714" s="14" t="s">
        <v>32</v>
      </c>
      <c r="AX714" s="14" t="s">
        <v>77</v>
      </c>
      <c r="AY714" s="233" t="s">
        <v>299</v>
      </c>
    </row>
    <row r="715" spans="1:65" s="2" customFormat="1" ht="16.5" customHeight="1">
      <c r="A715" s="36"/>
      <c r="B715" s="37"/>
      <c r="C715" s="196" t="s">
        <v>1068</v>
      </c>
      <c r="D715" s="196" t="s">
        <v>301</v>
      </c>
      <c r="E715" s="197" t="s">
        <v>1069</v>
      </c>
      <c r="F715" s="198" t="s">
        <v>1070</v>
      </c>
      <c r="G715" s="199" t="s">
        <v>304</v>
      </c>
      <c r="H715" s="200">
        <v>392</v>
      </c>
      <c r="I715" s="201"/>
      <c r="J715" s="202">
        <f>ROUND(I715*H715,2)</f>
        <v>0</v>
      </c>
      <c r="K715" s="198" t="s">
        <v>305</v>
      </c>
      <c r="L715" s="41"/>
      <c r="M715" s="203" t="s">
        <v>19</v>
      </c>
      <c r="N715" s="204" t="s">
        <v>41</v>
      </c>
      <c r="O715" s="66"/>
      <c r="P715" s="205">
        <f>O715*H715</f>
        <v>0</v>
      </c>
      <c r="Q715" s="205">
        <v>0</v>
      </c>
      <c r="R715" s="205">
        <f>Q715*H715</f>
        <v>0</v>
      </c>
      <c r="S715" s="205">
        <v>0</v>
      </c>
      <c r="T715" s="206">
        <f>S715*H715</f>
        <v>0</v>
      </c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R715" s="207" t="s">
        <v>306</v>
      </c>
      <c r="AT715" s="207" t="s">
        <v>301</v>
      </c>
      <c r="AU715" s="207" t="s">
        <v>79</v>
      </c>
      <c r="AY715" s="19" t="s">
        <v>299</v>
      </c>
      <c r="BE715" s="208">
        <f>IF(N715="základní",J715,0)</f>
        <v>0</v>
      </c>
      <c r="BF715" s="208">
        <f>IF(N715="snížená",J715,0)</f>
        <v>0</v>
      </c>
      <c r="BG715" s="208">
        <f>IF(N715="zákl. přenesená",J715,0)</f>
        <v>0</v>
      </c>
      <c r="BH715" s="208">
        <f>IF(N715="sníž. přenesená",J715,0)</f>
        <v>0</v>
      </c>
      <c r="BI715" s="208">
        <f>IF(N715="nulová",J715,0)</f>
        <v>0</v>
      </c>
      <c r="BJ715" s="19" t="s">
        <v>77</v>
      </c>
      <c r="BK715" s="208">
        <f>ROUND(I715*H715,2)</f>
        <v>0</v>
      </c>
      <c r="BL715" s="19" t="s">
        <v>306</v>
      </c>
      <c r="BM715" s="207" t="s">
        <v>1071</v>
      </c>
    </row>
    <row r="716" spans="1:47" s="2" customFormat="1" ht="19.5">
      <c r="A716" s="36"/>
      <c r="B716" s="37"/>
      <c r="C716" s="38"/>
      <c r="D716" s="209" t="s">
        <v>308</v>
      </c>
      <c r="E716" s="38"/>
      <c r="F716" s="210" t="s">
        <v>1072</v>
      </c>
      <c r="G716" s="38"/>
      <c r="H716" s="38"/>
      <c r="I716" s="119"/>
      <c r="J716" s="38"/>
      <c r="K716" s="38"/>
      <c r="L716" s="41"/>
      <c r="M716" s="211"/>
      <c r="N716" s="212"/>
      <c r="O716" s="66"/>
      <c r="P716" s="66"/>
      <c r="Q716" s="66"/>
      <c r="R716" s="66"/>
      <c r="S716" s="66"/>
      <c r="T716" s="67"/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  <c r="AE716" s="36"/>
      <c r="AT716" s="19" t="s">
        <v>308</v>
      </c>
      <c r="AU716" s="19" t="s">
        <v>79</v>
      </c>
    </row>
    <row r="717" spans="2:51" s="14" customFormat="1" ht="11.25">
      <c r="B717" s="223"/>
      <c r="C717" s="224"/>
      <c r="D717" s="209" t="s">
        <v>310</v>
      </c>
      <c r="E717" s="225" t="s">
        <v>19</v>
      </c>
      <c r="F717" s="226" t="s">
        <v>193</v>
      </c>
      <c r="G717" s="224"/>
      <c r="H717" s="227">
        <v>392</v>
      </c>
      <c r="I717" s="228"/>
      <c r="J717" s="224"/>
      <c r="K717" s="224"/>
      <c r="L717" s="229"/>
      <c r="M717" s="230"/>
      <c r="N717" s="231"/>
      <c r="O717" s="231"/>
      <c r="P717" s="231"/>
      <c r="Q717" s="231"/>
      <c r="R717" s="231"/>
      <c r="S717" s="231"/>
      <c r="T717" s="232"/>
      <c r="AT717" s="233" t="s">
        <v>310</v>
      </c>
      <c r="AU717" s="233" t="s">
        <v>79</v>
      </c>
      <c r="AV717" s="14" t="s">
        <v>79</v>
      </c>
      <c r="AW717" s="14" t="s">
        <v>32</v>
      </c>
      <c r="AX717" s="14" t="s">
        <v>77</v>
      </c>
      <c r="AY717" s="233" t="s">
        <v>299</v>
      </c>
    </row>
    <row r="718" spans="1:65" s="2" customFormat="1" ht="16.5" customHeight="1">
      <c r="A718" s="36"/>
      <c r="B718" s="37"/>
      <c r="C718" s="196" t="s">
        <v>1073</v>
      </c>
      <c r="D718" s="196" t="s">
        <v>301</v>
      </c>
      <c r="E718" s="197" t="s">
        <v>1074</v>
      </c>
      <c r="F718" s="198" t="s">
        <v>1075</v>
      </c>
      <c r="G718" s="199" t="s">
        <v>304</v>
      </c>
      <c r="H718" s="200">
        <v>392</v>
      </c>
      <c r="I718" s="201"/>
      <c r="J718" s="202">
        <f>ROUND(I718*H718,2)</f>
        <v>0</v>
      </c>
      <c r="K718" s="198" t="s">
        <v>305</v>
      </c>
      <c r="L718" s="41"/>
      <c r="M718" s="203" t="s">
        <v>19</v>
      </c>
      <c r="N718" s="204" t="s">
        <v>41</v>
      </c>
      <c r="O718" s="66"/>
      <c r="P718" s="205">
        <f>O718*H718</f>
        <v>0</v>
      </c>
      <c r="Q718" s="205">
        <v>0</v>
      </c>
      <c r="R718" s="205">
        <f>Q718*H718</f>
        <v>0</v>
      </c>
      <c r="S718" s="205">
        <v>0</v>
      </c>
      <c r="T718" s="206">
        <f>S718*H718</f>
        <v>0</v>
      </c>
      <c r="U718" s="36"/>
      <c r="V718" s="36"/>
      <c r="W718" s="36"/>
      <c r="X718" s="36"/>
      <c r="Y718" s="36"/>
      <c r="Z718" s="36"/>
      <c r="AA718" s="36"/>
      <c r="AB718" s="36"/>
      <c r="AC718" s="36"/>
      <c r="AD718" s="36"/>
      <c r="AE718" s="36"/>
      <c r="AR718" s="207" t="s">
        <v>306</v>
      </c>
      <c r="AT718" s="207" t="s">
        <v>301</v>
      </c>
      <c r="AU718" s="207" t="s">
        <v>79</v>
      </c>
      <c r="AY718" s="19" t="s">
        <v>299</v>
      </c>
      <c r="BE718" s="208">
        <f>IF(N718="základní",J718,0)</f>
        <v>0</v>
      </c>
      <c r="BF718" s="208">
        <f>IF(N718="snížená",J718,0)</f>
        <v>0</v>
      </c>
      <c r="BG718" s="208">
        <f>IF(N718="zákl. přenesená",J718,0)</f>
        <v>0</v>
      </c>
      <c r="BH718" s="208">
        <f>IF(N718="sníž. přenesená",J718,0)</f>
        <v>0</v>
      </c>
      <c r="BI718" s="208">
        <f>IF(N718="nulová",J718,0)</f>
        <v>0</v>
      </c>
      <c r="BJ718" s="19" t="s">
        <v>77</v>
      </c>
      <c r="BK718" s="208">
        <f>ROUND(I718*H718,2)</f>
        <v>0</v>
      </c>
      <c r="BL718" s="19" t="s">
        <v>306</v>
      </c>
      <c r="BM718" s="207" t="s">
        <v>1076</v>
      </c>
    </row>
    <row r="719" spans="1:47" s="2" customFormat="1" ht="11.25">
      <c r="A719" s="36"/>
      <c r="B719" s="37"/>
      <c r="C719" s="38"/>
      <c r="D719" s="209" t="s">
        <v>308</v>
      </c>
      <c r="E719" s="38"/>
      <c r="F719" s="210" t="s">
        <v>1077</v>
      </c>
      <c r="G719" s="38"/>
      <c r="H719" s="38"/>
      <c r="I719" s="119"/>
      <c r="J719" s="38"/>
      <c r="K719" s="38"/>
      <c r="L719" s="41"/>
      <c r="M719" s="211"/>
      <c r="N719" s="212"/>
      <c r="O719" s="66"/>
      <c r="P719" s="66"/>
      <c r="Q719" s="66"/>
      <c r="R719" s="66"/>
      <c r="S719" s="66"/>
      <c r="T719" s="67"/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  <c r="AE719" s="36"/>
      <c r="AT719" s="19" t="s">
        <v>308</v>
      </c>
      <c r="AU719" s="19" t="s">
        <v>79</v>
      </c>
    </row>
    <row r="720" spans="2:51" s="14" customFormat="1" ht="11.25">
      <c r="B720" s="223"/>
      <c r="C720" s="224"/>
      <c r="D720" s="209" t="s">
        <v>310</v>
      </c>
      <c r="E720" s="225" t="s">
        <v>19</v>
      </c>
      <c r="F720" s="226" t="s">
        <v>193</v>
      </c>
      <c r="G720" s="224"/>
      <c r="H720" s="227">
        <v>392</v>
      </c>
      <c r="I720" s="228"/>
      <c r="J720" s="224"/>
      <c r="K720" s="224"/>
      <c r="L720" s="229"/>
      <c r="M720" s="230"/>
      <c r="N720" s="231"/>
      <c r="O720" s="231"/>
      <c r="P720" s="231"/>
      <c r="Q720" s="231"/>
      <c r="R720" s="231"/>
      <c r="S720" s="231"/>
      <c r="T720" s="232"/>
      <c r="AT720" s="233" t="s">
        <v>310</v>
      </c>
      <c r="AU720" s="233" t="s">
        <v>79</v>
      </c>
      <c r="AV720" s="14" t="s">
        <v>79</v>
      </c>
      <c r="AW720" s="14" t="s">
        <v>32</v>
      </c>
      <c r="AX720" s="14" t="s">
        <v>77</v>
      </c>
      <c r="AY720" s="233" t="s">
        <v>299</v>
      </c>
    </row>
    <row r="721" spans="1:65" s="2" customFormat="1" ht="16.5" customHeight="1">
      <c r="A721" s="36"/>
      <c r="B721" s="37"/>
      <c r="C721" s="196" t="s">
        <v>1078</v>
      </c>
      <c r="D721" s="196" t="s">
        <v>301</v>
      </c>
      <c r="E721" s="197" t="s">
        <v>1079</v>
      </c>
      <c r="F721" s="198" t="s">
        <v>1080</v>
      </c>
      <c r="G721" s="199" t="s">
        <v>304</v>
      </c>
      <c r="H721" s="200">
        <v>392</v>
      </c>
      <c r="I721" s="201"/>
      <c r="J721" s="202">
        <f>ROUND(I721*H721,2)</f>
        <v>0</v>
      </c>
      <c r="K721" s="198" t="s">
        <v>305</v>
      </c>
      <c r="L721" s="41"/>
      <c r="M721" s="203" t="s">
        <v>19</v>
      </c>
      <c r="N721" s="204" t="s">
        <v>41</v>
      </c>
      <c r="O721" s="66"/>
      <c r="P721" s="205">
        <f>O721*H721</f>
        <v>0</v>
      </c>
      <c r="Q721" s="205">
        <v>0</v>
      </c>
      <c r="R721" s="205">
        <f>Q721*H721</f>
        <v>0</v>
      </c>
      <c r="S721" s="205">
        <v>0</v>
      </c>
      <c r="T721" s="206">
        <f>S721*H721</f>
        <v>0</v>
      </c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R721" s="207" t="s">
        <v>306</v>
      </c>
      <c r="AT721" s="207" t="s">
        <v>301</v>
      </c>
      <c r="AU721" s="207" t="s">
        <v>79</v>
      </c>
      <c r="AY721" s="19" t="s">
        <v>299</v>
      </c>
      <c r="BE721" s="208">
        <f>IF(N721="základní",J721,0)</f>
        <v>0</v>
      </c>
      <c r="BF721" s="208">
        <f>IF(N721="snížená",J721,0)</f>
        <v>0</v>
      </c>
      <c r="BG721" s="208">
        <f>IF(N721="zákl. přenesená",J721,0)</f>
        <v>0</v>
      </c>
      <c r="BH721" s="208">
        <f>IF(N721="sníž. přenesená",J721,0)</f>
        <v>0</v>
      </c>
      <c r="BI721" s="208">
        <f>IF(N721="nulová",J721,0)</f>
        <v>0</v>
      </c>
      <c r="BJ721" s="19" t="s">
        <v>77</v>
      </c>
      <c r="BK721" s="208">
        <f>ROUND(I721*H721,2)</f>
        <v>0</v>
      </c>
      <c r="BL721" s="19" t="s">
        <v>306</v>
      </c>
      <c r="BM721" s="207" t="s">
        <v>1081</v>
      </c>
    </row>
    <row r="722" spans="1:47" s="2" customFormat="1" ht="11.25">
      <c r="A722" s="36"/>
      <c r="B722" s="37"/>
      <c r="C722" s="38"/>
      <c r="D722" s="209" t="s">
        <v>308</v>
      </c>
      <c r="E722" s="38"/>
      <c r="F722" s="210" t="s">
        <v>1082</v>
      </c>
      <c r="G722" s="38"/>
      <c r="H722" s="38"/>
      <c r="I722" s="119"/>
      <c r="J722" s="38"/>
      <c r="K722" s="38"/>
      <c r="L722" s="41"/>
      <c r="M722" s="211"/>
      <c r="N722" s="212"/>
      <c r="O722" s="66"/>
      <c r="P722" s="66"/>
      <c r="Q722" s="66"/>
      <c r="R722" s="66"/>
      <c r="S722" s="66"/>
      <c r="T722" s="67"/>
      <c r="U722" s="36"/>
      <c r="V722" s="36"/>
      <c r="W722" s="36"/>
      <c r="X722" s="36"/>
      <c r="Y722" s="36"/>
      <c r="Z722" s="36"/>
      <c r="AA722" s="36"/>
      <c r="AB722" s="36"/>
      <c r="AC722" s="36"/>
      <c r="AD722" s="36"/>
      <c r="AE722" s="36"/>
      <c r="AT722" s="19" t="s">
        <v>308</v>
      </c>
      <c r="AU722" s="19" t="s">
        <v>79</v>
      </c>
    </row>
    <row r="723" spans="2:51" s="14" customFormat="1" ht="11.25">
      <c r="B723" s="223"/>
      <c r="C723" s="224"/>
      <c r="D723" s="209" t="s">
        <v>310</v>
      </c>
      <c r="E723" s="225" t="s">
        <v>19</v>
      </c>
      <c r="F723" s="226" t="s">
        <v>193</v>
      </c>
      <c r="G723" s="224"/>
      <c r="H723" s="227">
        <v>392</v>
      </c>
      <c r="I723" s="228"/>
      <c r="J723" s="224"/>
      <c r="K723" s="224"/>
      <c r="L723" s="229"/>
      <c r="M723" s="230"/>
      <c r="N723" s="231"/>
      <c r="O723" s="231"/>
      <c r="P723" s="231"/>
      <c r="Q723" s="231"/>
      <c r="R723" s="231"/>
      <c r="S723" s="231"/>
      <c r="T723" s="232"/>
      <c r="AT723" s="233" t="s">
        <v>310</v>
      </c>
      <c r="AU723" s="233" t="s">
        <v>79</v>
      </c>
      <c r="AV723" s="14" t="s">
        <v>79</v>
      </c>
      <c r="AW723" s="14" t="s">
        <v>32</v>
      </c>
      <c r="AX723" s="14" t="s">
        <v>77</v>
      </c>
      <c r="AY723" s="233" t="s">
        <v>299</v>
      </c>
    </row>
    <row r="724" spans="1:65" s="2" customFormat="1" ht="16.5" customHeight="1">
      <c r="A724" s="36"/>
      <c r="B724" s="37"/>
      <c r="C724" s="196" t="s">
        <v>1083</v>
      </c>
      <c r="D724" s="196" t="s">
        <v>301</v>
      </c>
      <c r="E724" s="197" t="s">
        <v>1084</v>
      </c>
      <c r="F724" s="198" t="s">
        <v>1085</v>
      </c>
      <c r="G724" s="199" t="s">
        <v>304</v>
      </c>
      <c r="H724" s="200">
        <v>392</v>
      </c>
      <c r="I724" s="201"/>
      <c r="J724" s="202">
        <f>ROUND(I724*H724,2)</f>
        <v>0</v>
      </c>
      <c r="K724" s="198" t="s">
        <v>305</v>
      </c>
      <c r="L724" s="41"/>
      <c r="M724" s="203" t="s">
        <v>19</v>
      </c>
      <c r="N724" s="204" t="s">
        <v>41</v>
      </c>
      <c r="O724" s="66"/>
      <c r="P724" s="205">
        <f>O724*H724</f>
        <v>0</v>
      </c>
      <c r="Q724" s="205">
        <v>0</v>
      </c>
      <c r="R724" s="205">
        <f>Q724*H724</f>
        <v>0</v>
      </c>
      <c r="S724" s="205">
        <v>0</v>
      </c>
      <c r="T724" s="206">
        <f>S724*H724</f>
        <v>0</v>
      </c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  <c r="AE724" s="36"/>
      <c r="AR724" s="207" t="s">
        <v>306</v>
      </c>
      <c r="AT724" s="207" t="s">
        <v>301</v>
      </c>
      <c r="AU724" s="207" t="s">
        <v>79</v>
      </c>
      <c r="AY724" s="19" t="s">
        <v>299</v>
      </c>
      <c r="BE724" s="208">
        <f>IF(N724="základní",J724,0)</f>
        <v>0</v>
      </c>
      <c r="BF724" s="208">
        <f>IF(N724="snížená",J724,0)</f>
        <v>0</v>
      </c>
      <c r="BG724" s="208">
        <f>IF(N724="zákl. přenesená",J724,0)</f>
        <v>0</v>
      </c>
      <c r="BH724" s="208">
        <f>IF(N724="sníž. přenesená",J724,0)</f>
        <v>0</v>
      </c>
      <c r="BI724" s="208">
        <f>IF(N724="nulová",J724,0)</f>
        <v>0</v>
      </c>
      <c r="BJ724" s="19" t="s">
        <v>77</v>
      </c>
      <c r="BK724" s="208">
        <f>ROUND(I724*H724,2)</f>
        <v>0</v>
      </c>
      <c r="BL724" s="19" t="s">
        <v>306</v>
      </c>
      <c r="BM724" s="207" t="s">
        <v>1086</v>
      </c>
    </row>
    <row r="725" spans="1:47" s="2" customFormat="1" ht="11.25">
      <c r="A725" s="36"/>
      <c r="B725" s="37"/>
      <c r="C725" s="38"/>
      <c r="D725" s="209" t="s">
        <v>308</v>
      </c>
      <c r="E725" s="38"/>
      <c r="F725" s="210" t="s">
        <v>1087</v>
      </c>
      <c r="G725" s="38"/>
      <c r="H725" s="38"/>
      <c r="I725" s="119"/>
      <c r="J725" s="38"/>
      <c r="K725" s="38"/>
      <c r="L725" s="41"/>
      <c r="M725" s="211"/>
      <c r="N725" s="212"/>
      <c r="O725" s="66"/>
      <c r="P725" s="66"/>
      <c r="Q725" s="66"/>
      <c r="R725" s="66"/>
      <c r="S725" s="66"/>
      <c r="T725" s="67"/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T725" s="19" t="s">
        <v>308</v>
      </c>
      <c r="AU725" s="19" t="s">
        <v>79</v>
      </c>
    </row>
    <row r="726" spans="2:51" s="14" customFormat="1" ht="11.25">
      <c r="B726" s="223"/>
      <c r="C726" s="224"/>
      <c r="D726" s="209" t="s">
        <v>310</v>
      </c>
      <c r="E726" s="225" t="s">
        <v>19</v>
      </c>
      <c r="F726" s="226" t="s">
        <v>193</v>
      </c>
      <c r="G726" s="224"/>
      <c r="H726" s="227">
        <v>392</v>
      </c>
      <c r="I726" s="228"/>
      <c r="J726" s="224"/>
      <c r="K726" s="224"/>
      <c r="L726" s="229"/>
      <c r="M726" s="230"/>
      <c r="N726" s="231"/>
      <c r="O726" s="231"/>
      <c r="P726" s="231"/>
      <c r="Q726" s="231"/>
      <c r="R726" s="231"/>
      <c r="S726" s="231"/>
      <c r="T726" s="232"/>
      <c r="AT726" s="233" t="s">
        <v>310</v>
      </c>
      <c r="AU726" s="233" t="s">
        <v>79</v>
      </c>
      <c r="AV726" s="14" t="s">
        <v>79</v>
      </c>
      <c r="AW726" s="14" t="s">
        <v>32</v>
      </c>
      <c r="AX726" s="14" t="s">
        <v>77</v>
      </c>
      <c r="AY726" s="233" t="s">
        <v>299</v>
      </c>
    </row>
    <row r="727" spans="1:65" s="2" customFormat="1" ht="16.5" customHeight="1">
      <c r="A727" s="36"/>
      <c r="B727" s="37"/>
      <c r="C727" s="196" t="s">
        <v>1088</v>
      </c>
      <c r="D727" s="196" t="s">
        <v>301</v>
      </c>
      <c r="E727" s="197" t="s">
        <v>1089</v>
      </c>
      <c r="F727" s="198" t="s">
        <v>1090</v>
      </c>
      <c r="G727" s="199" t="s">
        <v>304</v>
      </c>
      <c r="H727" s="200">
        <v>377.68</v>
      </c>
      <c r="I727" s="201"/>
      <c r="J727" s="202">
        <f>ROUND(I727*H727,2)</f>
        <v>0</v>
      </c>
      <c r="K727" s="198" t="s">
        <v>305</v>
      </c>
      <c r="L727" s="41"/>
      <c r="M727" s="203" t="s">
        <v>19</v>
      </c>
      <c r="N727" s="204" t="s">
        <v>41</v>
      </c>
      <c r="O727" s="66"/>
      <c r="P727" s="205">
        <f>O727*H727</f>
        <v>0</v>
      </c>
      <c r="Q727" s="205">
        <v>0.00013</v>
      </c>
      <c r="R727" s="205">
        <f>Q727*H727</f>
        <v>0.04909839999999999</v>
      </c>
      <c r="S727" s="205">
        <v>0</v>
      </c>
      <c r="T727" s="206">
        <f>S727*H727</f>
        <v>0</v>
      </c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R727" s="207" t="s">
        <v>306</v>
      </c>
      <c r="AT727" s="207" t="s">
        <v>301</v>
      </c>
      <c r="AU727" s="207" t="s">
        <v>79</v>
      </c>
      <c r="AY727" s="19" t="s">
        <v>299</v>
      </c>
      <c r="BE727" s="208">
        <f>IF(N727="základní",J727,0)</f>
        <v>0</v>
      </c>
      <c r="BF727" s="208">
        <f>IF(N727="snížená",J727,0)</f>
        <v>0</v>
      </c>
      <c r="BG727" s="208">
        <f>IF(N727="zákl. přenesená",J727,0)</f>
        <v>0</v>
      </c>
      <c r="BH727" s="208">
        <f>IF(N727="sníž. přenesená",J727,0)</f>
        <v>0</v>
      </c>
      <c r="BI727" s="208">
        <f>IF(N727="nulová",J727,0)</f>
        <v>0</v>
      </c>
      <c r="BJ727" s="19" t="s">
        <v>77</v>
      </c>
      <c r="BK727" s="208">
        <f>ROUND(I727*H727,2)</f>
        <v>0</v>
      </c>
      <c r="BL727" s="19" t="s">
        <v>306</v>
      </c>
      <c r="BM727" s="207" t="s">
        <v>1091</v>
      </c>
    </row>
    <row r="728" spans="1:47" s="2" customFormat="1" ht="11.25">
      <c r="A728" s="36"/>
      <c r="B728" s="37"/>
      <c r="C728" s="38"/>
      <c r="D728" s="209" t="s">
        <v>308</v>
      </c>
      <c r="E728" s="38"/>
      <c r="F728" s="210" t="s">
        <v>1092</v>
      </c>
      <c r="G728" s="38"/>
      <c r="H728" s="38"/>
      <c r="I728" s="119"/>
      <c r="J728" s="38"/>
      <c r="K728" s="38"/>
      <c r="L728" s="41"/>
      <c r="M728" s="211"/>
      <c r="N728" s="212"/>
      <c r="O728" s="66"/>
      <c r="P728" s="66"/>
      <c r="Q728" s="66"/>
      <c r="R728" s="66"/>
      <c r="S728" s="66"/>
      <c r="T728" s="67"/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T728" s="19" t="s">
        <v>308</v>
      </c>
      <c r="AU728" s="19" t="s">
        <v>79</v>
      </c>
    </row>
    <row r="729" spans="2:51" s="13" customFormat="1" ht="22.5">
      <c r="B729" s="213"/>
      <c r="C729" s="214"/>
      <c r="D729" s="209" t="s">
        <v>310</v>
      </c>
      <c r="E729" s="215" t="s">
        <v>19</v>
      </c>
      <c r="F729" s="216" t="s">
        <v>543</v>
      </c>
      <c r="G729" s="214"/>
      <c r="H729" s="215" t="s">
        <v>19</v>
      </c>
      <c r="I729" s="217"/>
      <c r="J729" s="214"/>
      <c r="K729" s="214"/>
      <c r="L729" s="218"/>
      <c r="M729" s="219"/>
      <c r="N729" s="220"/>
      <c r="O729" s="220"/>
      <c r="P729" s="220"/>
      <c r="Q729" s="220"/>
      <c r="R729" s="220"/>
      <c r="S729" s="220"/>
      <c r="T729" s="221"/>
      <c r="AT729" s="222" t="s">
        <v>310</v>
      </c>
      <c r="AU729" s="222" t="s">
        <v>79</v>
      </c>
      <c r="AV729" s="13" t="s">
        <v>77</v>
      </c>
      <c r="AW729" s="13" t="s">
        <v>32</v>
      </c>
      <c r="AX729" s="13" t="s">
        <v>70</v>
      </c>
      <c r="AY729" s="222" t="s">
        <v>299</v>
      </c>
    </row>
    <row r="730" spans="2:51" s="14" customFormat="1" ht="11.25">
      <c r="B730" s="223"/>
      <c r="C730" s="224"/>
      <c r="D730" s="209" t="s">
        <v>310</v>
      </c>
      <c r="E730" s="225" t="s">
        <v>19</v>
      </c>
      <c r="F730" s="226" t="s">
        <v>688</v>
      </c>
      <c r="G730" s="224"/>
      <c r="H730" s="227">
        <v>57.54</v>
      </c>
      <c r="I730" s="228"/>
      <c r="J730" s="224"/>
      <c r="K730" s="224"/>
      <c r="L730" s="229"/>
      <c r="M730" s="230"/>
      <c r="N730" s="231"/>
      <c r="O730" s="231"/>
      <c r="P730" s="231"/>
      <c r="Q730" s="231"/>
      <c r="R730" s="231"/>
      <c r="S730" s="231"/>
      <c r="T730" s="232"/>
      <c r="AT730" s="233" t="s">
        <v>310</v>
      </c>
      <c r="AU730" s="233" t="s">
        <v>79</v>
      </c>
      <c r="AV730" s="14" t="s">
        <v>79</v>
      </c>
      <c r="AW730" s="14" t="s">
        <v>32</v>
      </c>
      <c r="AX730" s="14" t="s">
        <v>70</v>
      </c>
      <c r="AY730" s="233" t="s">
        <v>299</v>
      </c>
    </row>
    <row r="731" spans="2:51" s="14" customFormat="1" ht="11.25">
      <c r="B731" s="223"/>
      <c r="C731" s="224"/>
      <c r="D731" s="209" t="s">
        <v>310</v>
      </c>
      <c r="E731" s="225" t="s">
        <v>19</v>
      </c>
      <c r="F731" s="226" t="s">
        <v>689</v>
      </c>
      <c r="G731" s="224"/>
      <c r="H731" s="227">
        <v>113.34</v>
      </c>
      <c r="I731" s="228"/>
      <c r="J731" s="224"/>
      <c r="K731" s="224"/>
      <c r="L731" s="229"/>
      <c r="M731" s="230"/>
      <c r="N731" s="231"/>
      <c r="O731" s="231"/>
      <c r="P731" s="231"/>
      <c r="Q731" s="231"/>
      <c r="R731" s="231"/>
      <c r="S731" s="231"/>
      <c r="T731" s="232"/>
      <c r="AT731" s="233" t="s">
        <v>310</v>
      </c>
      <c r="AU731" s="233" t="s">
        <v>79</v>
      </c>
      <c r="AV731" s="14" t="s">
        <v>79</v>
      </c>
      <c r="AW731" s="14" t="s">
        <v>32</v>
      </c>
      <c r="AX731" s="14" t="s">
        <v>70</v>
      </c>
      <c r="AY731" s="233" t="s">
        <v>299</v>
      </c>
    </row>
    <row r="732" spans="2:51" s="14" customFormat="1" ht="11.25">
      <c r="B732" s="223"/>
      <c r="C732" s="224"/>
      <c r="D732" s="209" t="s">
        <v>310</v>
      </c>
      <c r="E732" s="225" t="s">
        <v>19</v>
      </c>
      <c r="F732" s="226" t="s">
        <v>690</v>
      </c>
      <c r="G732" s="224"/>
      <c r="H732" s="227">
        <v>108.65</v>
      </c>
      <c r="I732" s="228"/>
      <c r="J732" s="224"/>
      <c r="K732" s="224"/>
      <c r="L732" s="229"/>
      <c r="M732" s="230"/>
      <c r="N732" s="231"/>
      <c r="O732" s="231"/>
      <c r="P732" s="231"/>
      <c r="Q732" s="231"/>
      <c r="R732" s="231"/>
      <c r="S732" s="231"/>
      <c r="T732" s="232"/>
      <c r="AT732" s="233" t="s">
        <v>310</v>
      </c>
      <c r="AU732" s="233" t="s">
        <v>79</v>
      </c>
      <c r="AV732" s="14" t="s">
        <v>79</v>
      </c>
      <c r="AW732" s="14" t="s">
        <v>32</v>
      </c>
      <c r="AX732" s="14" t="s">
        <v>70</v>
      </c>
      <c r="AY732" s="233" t="s">
        <v>299</v>
      </c>
    </row>
    <row r="733" spans="2:51" s="14" customFormat="1" ht="11.25">
      <c r="B733" s="223"/>
      <c r="C733" s="224"/>
      <c r="D733" s="209" t="s">
        <v>310</v>
      </c>
      <c r="E733" s="225" t="s">
        <v>19</v>
      </c>
      <c r="F733" s="226" t="s">
        <v>831</v>
      </c>
      <c r="G733" s="224"/>
      <c r="H733" s="227">
        <v>98.15</v>
      </c>
      <c r="I733" s="228"/>
      <c r="J733" s="224"/>
      <c r="K733" s="224"/>
      <c r="L733" s="229"/>
      <c r="M733" s="230"/>
      <c r="N733" s="231"/>
      <c r="O733" s="231"/>
      <c r="P733" s="231"/>
      <c r="Q733" s="231"/>
      <c r="R733" s="231"/>
      <c r="S733" s="231"/>
      <c r="T733" s="232"/>
      <c r="AT733" s="233" t="s">
        <v>310</v>
      </c>
      <c r="AU733" s="233" t="s">
        <v>79</v>
      </c>
      <c r="AV733" s="14" t="s">
        <v>79</v>
      </c>
      <c r="AW733" s="14" t="s">
        <v>32</v>
      </c>
      <c r="AX733" s="14" t="s">
        <v>70</v>
      </c>
      <c r="AY733" s="233" t="s">
        <v>299</v>
      </c>
    </row>
    <row r="734" spans="2:51" s="15" customFormat="1" ht="11.25">
      <c r="B734" s="234"/>
      <c r="C734" s="235"/>
      <c r="D734" s="209" t="s">
        <v>310</v>
      </c>
      <c r="E734" s="236" t="s">
        <v>19</v>
      </c>
      <c r="F734" s="237" t="s">
        <v>313</v>
      </c>
      <c r="G734" s="235"/>
      <c r="H734" s="238">
        <v>377.68</v>
      </c>
      <c r="I734" s="239"/>
      <c r="J734" s="235"/>
      <c r="K734" s="235"/>
      <c r="L734" s="240"/>
      <c r="M734" s="241"/>
      <c r="N734" s="242"/>
      <c r="O734" s="242"/>
      <c r="P734" s="242"/>
      <c r="Q734" s="242"/>
      <c r="R734" s="242"/>
      <c r="S734" s="242"/>
      <c r="T734" s="243"/>
      <c r="AT734" s="244" t="s">
        <v>310</v>
      </c>
      <c r="AU734" s="244" t="s">
        <v>79</v>
      </c>
      <c r="AV734" s="15" t="s">
        <v>306</v>
      </c>
      <c r="AW734" s="15" t="s">
        <v>32</v>
      </c>
      <c r="AX734" s="15" t="s">
        <v>77</v>
      </c>
      <c r="AY734" s="244" t="s">
        <v>299</v>
      </c>
    </row>
    <row r="735" spans="1:65" s="2" customFormat="1" ht="16.5" customHeight="1">
      <c r="A735" s="36"/>
      <c r="B735" s="37"/>
      <c r="C735" s="196" t="s">
        <v>1093</v>
      </c>
      <c r="D735" s="196" t="s">
        <v>301</v>
      </c>
      <c r="E735" s="197" t="s">
        <v>1094</v>
      </c>
      <c r="F735" s="198" t="s">
        <v>1095</v>
      </c>
      <c r="G735" s="199" t="s">
        <v>304</v>
      </c>
      <c r="H735" s="200">
        <v>377.68</v>
      </c>
      <c r="I735" s="201"/>
      <c r="J735" s="202">
        <f>ROUND(I735*H735,2)</f>
        <v>0</v>
      </c>
      <c r="K735" s="198" t="s">
        <v>305</v>
      </c>
      <c r="L735" s="41"/>
      <c r="M735" s="203" t="s">
        <v>19</v>
      </c>
      <c r="N735" s="204" t="s">
        <v>41</v>
      </c>
      <c r="O735" s="66"/>
      <c r="P735" s="205">
        <f>O735*H735</f>
        <v>0</v>
      </c>
      <c r="Q735" s="205">
        <v>4E-05</v>
      </c>
      <c r="R735" s="205">
        <f>Q735*H735</f>
        <v>0.015107200000000001</v>
      </c>
      <c r="S735" s="205">
        <v>0</v>
      </c>
      <c r="T735" s="206">
        <f>S735*H735</f>
        <v>0</v>
      </c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R735" s="207" t="s">
        <v>306</v>
      </c>
      <c r="AT735" s="207" t="s">
        <v>301</v>
      </c>
      <c r="AU735" s="207" t="s">
        <v>79</v>
      </c>
      <c r="AY735" s="19" t="s">
        <v>299</v>
      </c>
      <c r="BE735" s="208">
        <f>IF(N735="základní",J735,0)</f>
        <v>0</v>
      </c>
      <c r="BF735" s="208">
        <f>IF(N735="snížená",J735,0)</f>
        <v>0</v>
      </c>
      <c r="BG735" s="208">
        <f>IF(N735="zákl. přenesená",J735,0)</f>
        <v>0</v>
      </c>
      <c r="BH735" s="208">
        <f>IF(N735="sníž. přenesená",J735,0)</f>
        <v>0</v>
      </c>
      <c r="BI735" s="208">
        <f>IF(N735="nulová",J735,0)</f>
        <v>0</v>
      </c>
      <c r="BJ735" s="19" t="s">
        <v>77</v>
      </c>
      <c r="BK735" s="208">
        <f>ROUND(I735*H735,2)</f>
        <v>0</v>
      </c>
      <c r="BL735" s="19" t="s">
        <v>306</v>
      </c>
      <c r="BM735" s="207" t="s">
        <v>1096</v>
      </c>
    </row>
    <row r="736" spans="1:47" s="2" customFormat="1" ht="11.25">
      <c r="A736" s="36"/>
      <c r="B736" s="37"/>
      <c r="C736" s="38"/>
      <c r="D736" s="209" t="s">
        <v>308</v>
      </c>
      <c r="E736" s="38"/>
      <c r="F736" s="210" t="s">
        <v>1097</v>
      </c>
      <c r="G736" s="38"/>
      <c r="H736" s="38"/>
      <c r="I736" s="119"/>
      <c r="J736" s="38"/>
      <c r="K736" s="38"/>
      <c r="L736" s="41"/>
      <c r="M736" s="211"/>
      <c r="N736" s="212"/>
      <c r="O736" s="66"/>
      <c r="P736" s="66"/>
      <c r="Q736" s="66"/>
      <c r="R736" s="66"/>
      <c r="S736" s="66"/>
      <c r="T736" s="67"/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T736" s="19" t="s">
        <v>308</v>
      </c>
      <c r="AU736" s="19" t="s">
        <v>79</v>
      </c>
    </row>
    <row r="737" spans="2:51" s="13" customFormat="1" ht="22.5">
      <c r="B737" s="213"/>
      <c r="C737" s="214"/>
      <c r="D737" s="209" t="s">
        <v>310</v>
      </c>
      <c r="E737" s="215" t="s">
        <v>19</v>
      </c>
      <c r="F737" s="216" t="s">
        <v>543</v>
      </c>
      <c r="G737" s="214"/>
      <c r="H737" s="215" t="s">
        <v>19</v>
      </c>
      <c r="I737" s="217"/>
      <c r="J737" s="214"/>
      <c r="K737" s="214"/>
      <c r="L737" s="218"/>
      <c r="M737" s="219"/>
      <c r="N737" s="220"/>
      <c r="O737" s="220"/>
      <c r="P737" s="220"/>
      <c r="Q737" s="220"/>
      <c r="R737" s="220"/>
      <c r="S737" s="220"/>
      <c r="T737" s="221"/>
      <c r="AT737" s="222" t="s">
        <v>310</v>
      </c>
      <c r="AU737" s="222" t="s">
        <v>79</v>
      </c>
      <c r="AV737" s="13" t="s">
        <v>77</v>
      </c>
      <c r="AW737" s="13" t="s">
        <v>32</v>
      </c>
      <c r="AX737" s="13" t="s">
        <v>70</v>
      </c>
      <c r="AY737" s="222" t="s">
        <v>299</v>
      </c>
    </row>
    <row r="738" spans="2:51" s="14" customFormat="1" ht="11.25">
      <c r="B738" s="223"/>
      <c r="C738" s="224"/>
      <c r="D738" s="209" t="s">
        <v>310</v>
      </c>
      <c r="E738" s="225" t="s">
        <v>19</v>
      </c>
      <c r="F738" s="226" t="s">
        <v>688</v>
      </c>
      <c r="G738" s="224"/>
      <c r="H738" s="227">
        <v>57.54</v>
      </c>
      <c r="I738" s="228"/>
      <c r="J738" s="224"/>
      <c r="K738" s="224"/>
      <c r="L738" s="229"/>
      <c r="M738" s="230"/>
      <c r="N738" s="231"/>
      <c r="O738" s="231"/>
      <c r="P738" s="231"/>
      <c r="Q738" s="231"/>
      <c r="R738" s="231"/>
      <c r="S738" s="231"/>
      <c r="T738" s="232"/>
      <c r="AT738" s="233" t="s">
        <v>310</v>
      </c>
      <c r="AU738" s="233" t="s">
        <v>79</v>
      </c>
      <c r="AV738" s="14" t="s">
        <v>79</v>
      </c>
      <c r="AW738" s="14" t="s">
        <v>32</v>
      </c>
      <c r="AX738" s="14" t="s">
        <v>70</v>
      </c>
      <c r="AY738" s="233" t="s">
        <v>299</v>
      </c>
    </row>
    <row r="739" spans="2:51" s="14" customFormat="1" ht="11.25">
      <c r="B739" s="223"/>
      <c r="C739" s="224"/>
      <c r="D739" s="209" t="s">
        <v>310</v>
      </c>
      <c r="E739" s="225" t="s">
        <v>19</v>
      </c>
      <c r="F739" s="226" t="s">
        <v>689</v>
      </c>
      <c r="G739" s="224"/>
      <c r="H739" s="227">
        <v>113.34</v>
      </c>
      <c r="I739" s="228"/>
      <c r="J739" s="224"/>
      <c r="K739" s="224"/>
      <c r="L739" s="229"/>
      <c r="M739" s="230"/>
      <c r="N739" s="231"/>
      <c r="O739" s="231"/>
      <c r="P739" s="231"/>
      <c r="Q739" s="231"/>
      <c r="R739" s="231"/>
      <c r="S739" s="231"/>
      <c r="T739" s="232"/>
      <c r="AT739" s="233" t="s">
        <v>310</v>
      </c>
      <c r="AU739" s="233" t="s">
        <v>79</v>
      </c>
      <c r="AV739" s="14" t="s">
        <v>79</v>
      </c>
      <c r="AW739" s="14" t="s">
        <v>32</v>
      </c>
      <c r="AX739" s="14" t="s">
        <v>70</v>
      </c>
      <c r="AY739" s="233" t="s">
        <v>299</v>
      </c>
    </row>
    <row r="740" spans="2:51" s="14" customFormat="1" ht="11.25">
      <c r="B740" s="223"/>
      <c r="C740" s="224"/>
      <c r="D740" s="209" t="s">
        <v>310</v>
      </c>
      <c r="E740" s="225" t="s">
        <v>19</v>
      </c>
      <c r="F740" s="226" t="s">
        <v>690</v>
      </c>
      <c r="G740" s="224"/>
      <c r="H740" s="227">
        <v>108.65</v>
      </c>
      <c r="I740" s="228"/>
      <c r="J740" s="224"/>
      <c r="K740" s="224"/>
      <c r="L740" s="229"/>
      <c r="M740" s="230"/>
      <c r="N740" s="231"/>
      <c r="O740" s="231"/>
      <c r="P740" s="231"/>
      <c r="Q740" s="231"/>
      <c r="R740" s="231"/>
      <c r="S740" s="231"/>
      <c r="T740" s="232"/>
      <c r="AT740" s="233" t="s">
        <v>310</v>
      </c>
      <c r="AU740" s="233" t="s">
        <v>79</v>
      </c>
      <c r="AV740" s="14" t="s">
        <v>79</v>
      </c>
      <c r="AW740" s="14" t="s">
        <v>32</v>
      </c>
      <c r="AX740" s="14" t="s">
        <v>70</v>
      </c>
      <c r="AY740" s="233" t="s">
        <v>299</v>
      </c>
    </row>
    <row r="741" spans="2:51" s="14" customFormat="1" ht="11.25">
      <c r="B741" s="223"/>
      <c r="C741" s="224"/>
      <c r="D741" s="209" t="s">
        <v>310</v>
      </c>
      <c r="E741" s="225" t="s">
        <v>19</v>
      </c>
      <c r="F741" s="226" t="s">
        <v>831</v>
      </c>
      <c r="G741" s="224"/>
      <c r="H741" s="227">
        <v>98.15</v>
      </c>
      <c r="I741" s="228"/>
      <c r="J741" s="224"/>
      <c r="K741" s="224"/>
      <c r="L741" s="229"/>
      <c r="M741" s="230"/>
      <c r="N741" s="231"/>
      <c r="O741" s="231"/>
      <c r="P741" s="231"/>
      <c r="Q741" s="231"/>
      <c r="R741" s="231"/>
      <c r="S741" s="231"/>
      <c r="T741" s="232"/>
      <c r="AT741" s="233" t="s">
        <v>310</v>
      </c>
      <c r="AU741" s="233" t="s">
        <v>79</v>
      </c>
      <c r="AV741" s="14" t="s">
        <v>79</v>
      </c>
      <c r="AW741" s="14" t="s">
        <v>32</v>
      </c>
      <c r="AX741" s="14" t="s">
        <v>70</v>
      </c>
      <c r="AY741" s="233" t="s">
        <v>299</v>
      </c>
    </row>
    <row r="742" spans="2:51" s="15" customFormat="1" ht="11.25">
      <c r="B742" s="234"/>
      <c r="C742" s="235"/>
      <c r="D742" s="209" t="s">
        <v>310</v>
      </c>
      <c r="E742" s="236" t="s">
        <v>19</v>
      </c>
      <c r="F742" s="237" t="s">
        <v>313</v>
      </c>
      <c r="G742" s="235"/>
      <c r="H742" s="238">
        <v>377.68</v>
      </c>
      <c r="I742" s="239"/>
      <c r="J742" s="235"/>
      <c r="K742" s="235"/>
      <c r="L742" s="240"/>
      <c r="M742" s="241"/>
      <c r="N742" s="242"/>
      <c r="O742" s="242"/>
      <c r="P742" s="242"/>
      <c r="Q742" s="242"/>
      <c r="R742" s="242"/>
      <c r="S742" s="242"/>
      <c r="T742" s="243"/>
      <c r="AT742" s="244" t="s">
        <v>310</v>
      </c>
      <c r="AU742" s="244" t="s">
        <v>79</v>
      </c>
      <c r="AV742" s="15" t="s">
        <v>306</v>
      </c>
      <c r="AW742" s="15" t="s">
        <v>32</v>
      </c>
      <c r="AX742" s="15" t="s">
        <v>77</v>
      </c>
      <c r="AY742" s="244" t="s">
        <v>299</v>
      </c>
    </row>
    <row r="743" spans="1:65" s="2" customFormat="1" ht="16.5" customHeight="1">
      <c r="A743" s="36"/>
      <c r="B743" s="37"/>
      <c r="C743" s="196" t="s">
        <v>1098</v>
      </c>
      <c r="D743" s="196" t="s">
        <v>301</v>
      </c>
      <c r="E743" s="197" t="s">
        <v>1099</v>
      </c>
      <c r="F743" s="198" t="s">
        <v>1100</v>
      </c>
      <c r="G743" s="199" t="s">
        <v>316</v>
      </c>
      <c r="H743" s="200">
        <v>12.113</v>
      </c>
      <c r="I743" s="201"/>
      <c r="J743" s="202">
        <f>ROUND(I743*H743,2)</f>
        <v>0</v>
      </c>
      <c r="K743" s="198" t="s">
        <v>305</v>
      </c>
      <c r="L743" s="41"/>
      <c r="M743" s="203" t="s">
        <v>19</v>
      </c>
      <c r="N743" s="204" t="s">
        <v>41</v>
      </c>
      <c r="O743" s="66"/>
      <c r="P743" s="205">
        <f>O743*H743</f>
        <v>0</v>
      </c>
      <c r="Q743" s="205">
        <v>0</v>
      </c>
      <c r="R743" s="205">
        <f>Q743*H743</f>
        <v>0</v>
      </c>
      <c r="S743" s="205">
        <v>2.4</v>
      </c>
      <c r="T743" s="206">
        <f>S743*H743</f>
        <v>29.071199999999997</v>
      </c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R743" s="207" t="s">
        <v>306</v>
      </c>
      <c r="AT743" s="207" t="s">
        <v>301</v>
      </c>
      <c r="AU743" s="207" t="s">
        <v>79</v>
      </c>
      <c r="AY743" s="19" t="s">
        <v>299</v>
      </c>
      <c r="BE743" s="208">
        <f>IF(N743="základní",J743,0)</f>
        <v>0</v>
      </c>
      <c r="BF743" s="208">
        <f>IF(N743="snížená",J743,0)</f>
        <v>0</v>
      </c>
      <c r="BG743" s="208">
        <f>IF(N743="zákl. přenesená",J743,0)</f>
        <v>0</v>
      </c>
      <c r="BH743" s="208">
        <f>IF(N743="sníž. přenesená",J743,0)</f>
        <v>0</v>
      </c>
      <c r="BI743" s="208">
        <f>IF(N743="nulová",J743,0)</f>
        <v>0</v>
      </c>
      <c r="BJ743" s="19" t="s">
        <v>77</v>
      </c>
      <c r="BK743" s="208">
        <f>ROUND(I743*H743,2)</f>
        <v>0</v>
      </c>
      <c r="BL743" s="19" t="s">
        <v>306</v>
      </c>
      <c r="BM743" s="207" t="s">
        <v>1101</v>
      </c>
    </row>
    <row r="744" spans="1:47" s="2" customFormat="1" ht="11.25">
      <c r="A744" s="36"/>
      <c r="B744" s="37"/>
      <c r="C744" s="38"/>
      <c r="D744" s="209" t="s">
        <v>308</v>
      </c>
      <c r="E744" s="38"/>
      <c r="F744" s="210" t="s">
        <v>1102</v>
      </c>
      <c r="G744" s="38"/>
      <c r="H744" s="38"/>
      <c r="I744" s="119"/>
      <c r="J744" s="38"/>
      <c r="K744" s="38"/>
      <c r="L744" s="41"/>
      <c r="M744" s="211"/>
      <c r="N744" s="212"/>
      <c r="O744" s="66"/>
      <c r="P744" s="66"/>
      <c r="Q744" s="66"/>
      <c r="R744" s="66"/>
      <c r="S744" s="66"/>
      <c r="T744" s="67"/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T744" s="19" t="s">
        <v>308</v>
      </c>
      <c r="AU744" s="19" t="s">
        <v>79</v>
      </c>
    </row>
    <row r="745" spans="2:51" s="13" customFormat="1" ht="11.25">
      <c r="B745" s="213"/>
      <c r="C745" s="214"/>
      <c r="D745" s="209" t="s">
        <v>310</v>
      </c>
      <c r="E745" s="215" t="s">
        <v>19</v>
      </c>
      <c r="F745" s="216" t="s">
        <v>332</v>
      </c>
      <c r="G745" s="214"/>
      <c r="H745" s="215" t="s">
        <v>19</v>
      </c>
      <c r="I745" s="217"/>
      <c r="J745" s="214"/>
      <c r="K745" s="214"/>
      <c r="L745" s="218"/>
      <c r="M745" s="219"/>
      <c r="N745" s="220"/>
      <c r="O745" s="220"/>
      <c r="P745" s="220"/>
      <c r="Q745" s="220"/>
      <c r="R745" s="220"/>
      <c r="S745" s="220"/>
      <c r="T745" s="221"/>
      <c r="AT745" s="222" t="s">
        <v>310</v>
      </c>
      <c r="AU745" s="222" t="s">
        <v>79</v>
      </c>
      <c r="AV745" s="13" t="s">
        <v>77</v>
      </c>
      <c r="AW745" s="13" t="s">
        <v>32</v>
      </c>
      <c r="AX745" s="13" t="s">
        <v>70</v>
      </c>
      <c r="AY745" s="222" t="s">
        <v>299</v>
      </c>
    </row>
    <row r="746" spans="2:51" s="14" customFormat="1" ht="11.25">
      <c r="B746" s="223"/>
      <c r="C746" s="224"/>
      <c r="D746" s="209" t="s">
        <v>310</v>
      </c>
      <c r="E746" s="225" t="s">
        <v>19</v>
      </c>
      <c r="F746" s="226" t="s">
        <v>1103</v>
      </c>
      <c r="G746" s="224"/>
      <c r="H746" s="227">
        <v>0.3</v>
      </c>
      <c r="I746" s="228"/>
      <c r="J746" s="224"/>
      <c r="K746" s="224"/>
      <c r="L746" s="229"/>
      <c r="M746" s="230"/>
      <c r="N746" s="231"/>
      <c r="O746" s="231"/>
      <c r="P746" s="231"/>
      <c r="Q746" s="231"/>
      <c r="R746" s="231"/>
      <c r="S746" s="231"/>
      <c r="T746" s="232"/>
      <c r="AT746" s="233" t="s">
        <v>310</v>
      </c>
      <c r="AU746" s="233" t="s">
        <v>79</v>
      </c>
      <c r="AV746" s="14" t="s">
        <v>79</v>
      </c>
      <c r="AW746" s="14" t="s">
        <v>32</v>
      </c>
      <c r="AX746" s="14" t="s">
        <v>70</v>
      </c>
      <c r="AY746" s="233" t="s">
        <v>299</v>
      </c>
    </row>
    <row r="747" spans="2:51" s="14" customFormat="1" ht="11.25">
      <c r="B747" s="223"/>
      <c r="C747" s="224"/>
      <c r="D747" s="209" t="s">
        <v>310</v>
      </c>
      <c r="E747" s="225" t="s">
        <v>19</v>
      </c>
      <c r="F747" s="226" t="s">
        <v>1104</v>
      </c>
      <c r="G747" s="224"/>
      <c r="H747" s="227">
        <v>0.105</v>
      </c>
      <c r="I747" s="228"/>
      <c r="J747" s="224"/>
      <c r="K747" s="224"/>
      <c r="L747" s="229"/>
      <c r="M747" s="230"/>
      <c r="N747" s="231"/>
      <c r="O747" s="231"/>
      <c r="P747" s="231"/>
      <c r="Q747" s="231"/>
      <c r="R747" s="231"/>
      <c r="S747" s="231"/>
      <c r="T747" s="232"/>
      <c r="AT747" s="233" t="s">
        <v>310</v>
      </c>
      <c r="AU747" s="233" t="s">
        <v>79</v>
      </c>
      <c r="AV747" s="14" t="s">
        <v>79</v>
      </c>
      <c r="AW747" s="14" t="s">
        <v>32</v>
      </c>
      <c r="AX747" s="14" t="s">
        <v>70</v>
      </c>
      <c r="AY747" s="233" t="s">
        <v>299</v>
      </c>
    </row>
    <row r="748" spans="2:51" s="14" customFormat="1" ht="11.25">
      <c r="B748" s="223"/>
      <c r="C748" s="224"/>
      <c r="D748" s="209" t="s">
        <v>310</v>
      </c>
      <c r="E748" s="225" t="s">
        <v>19</v>
      </c>
      <c r="F748" s="226" t="s">
        <v>1105</v>
      </c>
      <c r="G748" s="224"/>
      <c r="H748" s="227">
        <v>2.68</v>
      </c>
      <c r="I748" s="228"/>
      <c r="J748" s="224"/>
      <c r="K748" s="224"/>
      <c r="L748" s="229"/>
      <c r="M748" s="230"/>
      <c r="N748" s="231"/>
      <c r="O748" s="231"/>
      <c r="P748" s="231"/>
      <c r="Q748" s="231"/>
      <c r="R748" s="231"/>
      <c r="S748" s="231"/>
      <c r="T748" s="232"/>
      <c r="AT748" s="233" t="s">
        <v>310</v>
      </c>
      <c r="AU748" s="233" t="s">
        <v>79</v>
      </c>
      <c r="AV748" s="14" t="s">
        <v>79</v>
      </c>
      <c r="AW748" s="14" t="s">
        <v>32</v>
      </c>
      <c r="AX748" s="14" t="s">
        <v>70</v>
      </c>
      <c r="AY748" s="233" t="s">
        <v>299</v>
      </c>
    </row>
    <row r="749" spans="2:51" s="14" customFormat="1" ht="11.25">
      <c r="B749" s="223"/>
      <c r="C749" s="224"/>
      <c r="D749" s="209" t="s">
        <v>310</v>
      </c>
      <c r="E749" s="225" t="s">
        <v>19</v>
      </c>
      <c r="F749" s="226" t="s">
        <v>1106</v>
      </c>
      <c r="G749" s="224"/>
      <c r="H749" s="227">
        <v>2.009</v>
      </c>
      <c r="I749" s="228"/>
      <c r="J749" s="224"/>
      <c r="K749" s="224"/>
      <c r="L749" s="229"/>
      <c r="M749" s="230"/>
      <c r="N749" s="231"/>
      <c r="O749" s="231"/>
      <c r="P749" s="231"/>
      <c r="Q749" s="231"/>
      <c r="R749" s="231"/>
      <c r="S749" s="231"/>
      <c r="T749" s="232"/>
      <c r="AT749" s="233" t="s">
        <v>310</v>
      </c>
      <c r="AU749" s="233" t="s">
        <v>79</v>
      </c>
      <c r="AV749" s="14" t="s">
        <v>79</v>
      </c>
      <c r="AW749" s="14" t="s">
        <v>32</v>
      </c>
      <c r="AX749" s="14" t="s">
        <v>70</v>
      </c>
      <c r="AY749" s="233" t="s">
        <v>299</v>
      </c>
    </row>
    <row r="750" spans="2:51" s="14" customFormat="1" ht="11.25">
      <c r="B750" s="223"/>
      <c r="C750" s="224"/>
      <c r="D750" s="209" t="s">
        <v>310</v>
      </c>
      <c r="E750" s="225" t="s">
        <v>19</v>
      </c>
      <c r="F750" s="226" t="s">
        <v>1107</v>
      </c>
      <c r="G750" s="224"/>
      <c r="H750" s="227">
        <v>1.495</v>
      </c>
      <c r="I750" s="228"/>
      <c r="J750" s="224"/>
      <c r="K750" s="224"/>
      <c r="L750" s="229"/>
      <c r="M750" s="230"/>
      <c r="N750" s="231"/>
      <c r="O750" s="231"/>
      <c r="P750" s="231"/>
      <c r="Q750" s="231"/>
      <c r="R750" s="231"/>
      <c r="S750" s="231"/>
      <c r="T750" s="232"/>
      <c r="AT750" s="233" t="s">
        <v>310</v>
      </c>
      <c r="AU750" s="233" t="s">
        <v>79</v>
      </c>
      <c r="AV750" s="14" t="s">
        <v>79</v>
      </c>
      <c r="AW750" s="14" t="s">
        <v>32</v>
      </c>
      <c r="AX750" s="14" t="s">
        <v>70</v>
      </c>
      <c r="AY750" s="233" t="s">
        <v>299</v>
      </c>
    </row>
    <row r="751" spans="2:51" s="14" customFormat="1" ht="11.25">
      <c r="B751" s="223"/>
      <c r="C751" s="224"/>
      <c r="D751" s="209" t="s">
        <v>310</v>
      </c>
      <c r="E751" s="225" t="s">
        <v>19</v>
      </c>
      <c r="F751" s="226" t="s">
        <v>1108</v>
      </c>
      <c r="G751" s="224"/>
      <c r="H751" s="227">
        <v>0.666</v>
      </c>
      <c r="I751" s="228"/>
      <c r="J751" s="224"/>
      <c r="K751" s="224"/>
      <c r="L751" s="229"/>
      <c r="M751" s="230"/>
      <c r="N751" s="231"/>
      <c r="O751" s="231"/>
      <c r="P751" s="231"/>
      <c r="Q751" s="231"/>
      <c r="R751" s="231"/>
      <c r="S751" s="231"/>
      <c r="T751" s="232"/>
      <c r="AT751" s="233" t="s">
        <v>310</v>
      </c>
      <c r="AU751" s="233" t="s">
        <v>79</v>
      </c>
      <c r="AV751" s="14" t="s">
        <v>79</v>
      </c>
      <c r="AW751" s="14" t="s">
        <v>32</v>
      </c>
      <c r="AX751" s="14" t="s">
        <v>70</v>
      </c>
      <c r="AY751" s="233" t="s">
        <v>299</v>
      </c>
    </row>
    <row r="752" spans="2:51" s="14" customFormat="1" ht="11.25">
      <c r="B752" s="223"/>
      <c r="C752" s="224"/>
      <c r="D752" s="209" t="s">
        <v>310</v>
      </c>
      <c r="E752" s="225" t="s">
        <v>19</v>
      </c>
      <c r="F752" s="226" t="s">
        <v>1109</v>
      </c>
      <c r="G752" s="224"/>
      <c r="H752" s="227">
        <v>0.396</v>
      </c>
      <c r="I752" s="228"/>
      <c r="J752" s="224"/>
      <c r="K752" s="224"/>
      <c r="L752" s="229"/>
      <c r="M752" s="230"/>
      <c r="N752" s="231"/>
      <c r="O752" s="231"/>
      <c r="P752" s="231"/>
      <c r="Q752" s="231"/>
      <c r="R752" s="231"/>
      <c r="S752" s="231"/>
      <c r="T752" s="232"/>
      <c r="AT752" s="233" t="s">
        <v>310</v>
      </c>
      <c r="AU752" s="233" t="s">
        <v>79</v>
      </c>
      <c r="AV752" s="14" t="s">
        <v>79</v>
      </c>
      <c r="AW752" s="14" t="s">
        <v>32</v>
      </c>
      <c r="AX752" s="14" t="s">
        <v>70</v>
      </c>
      <c r="AY752" s="233" t="s">
        <v>299</v>
      </c>
    </row>
    <row r="753" spans="2:51" s="14" customFormat="1" ht="11.25">
      <c r="B753" s="223"/>
      <c r="C753" s="224"/>
      <c r="D753" s="209" t="s">
        <v>310</v>
      </c>
      <c r="E753" s="225" t="s">
        <v>19</v>
      </c>
      <c r="F753" s="226" t="s">
        <v>1110</v>
      </c>
      <c r="G753" s="224"/>
      <c r="H753" s="227">
        <v>1.57</v>
      </c>
      <c r="I753" s="228"/>
      <c r="J753" s="224"/>
      <c r="K753" s="224"/>
      <c r="L753" s="229"/>
      <c r="M753" s="230"/>
      <c r="N753" s="231"/>
      <c r="O753" s="231"/>
      <c r="P753" s="231"/>
      <c r="Q753" s="231"/>
      <c r="R753" s="231"/>
      <c r="S753" s="231"/>
      <c r="T753" s="232"/>
      <c r="AT753" s="233" t="s">
        <v>310</v>
      </c>
      <c r="AU753" s="233" t="s">
        <v>79</v>
      </c>
      <c r="AV753" s="14" t="s">
        <v>79</v>
      </c>
      <c r="AW753" s="14" t="s">
        <v>32</v>
      </c>
      <c r="AX753" s="14" t="s">
        <v>70</v>
      </c>
      <c r="AY753" s="233" t="s">
        <v>299</v>
      </c>
    </row>
    <row r="754" spans="2:51" s="14" customFormat="1" ht="11.25">
      <c r="B754" s="223"/>
      <c r="C754" s="224"/>
      <c r="D754" s="209" t="s">
        <v>310</v>
      </c>
      <c r="E754" s="225" t="s">
        <v>19</v>
      </c>
      <c r="F754" s="226" t="s">
        <v>1111</v>
      </c>
      <c r="G754" s="224"/>
      <c r="H754" s="227">
        <v>0.377</v>
      </c>
      <c r="I754" s="228"/>
      <c r="J754" s="224"/>
      <c r="K754" s="224"/>
      <c r="L754" s="229"/>
      <c r="M754" s="230"/>
      <c r="N754" s="231"/>
      <c r="O754" s="231"/>
      <c r="P754" s="231"/>
      <c r="Q754" s="231"/>
      <c r="R754" s="231"/>
      <c r="S754" s="231"/>
      <c r="T754" s="232"/>
      <c r="AT754" s="233" t="s">
        <v>310</v>
      </c>
      <c r="AU754" s="233" t="s">
        <v>79</v>
      </c>
      <c r="AV754" s="14" t="s">
        <v>79</v>
      </c>
      <c r="AW754" s="14" t="s">
        <v>32</v>
      </c>
      <c r="AX754" s="14" t="s">
        <v>70</v>
      </c>
      <c r="AY754" s="233" t="s">
        <v>299</v>
      </c>
    </row>
    <row r="755" spans="2:51" s="14" customFormat="1" ht="11.25">
      <c r="B755" s="223"/>
      <c r="C755" s="224"/>
      <c r="D755" s="209" t="s">
        <v>310</v>
      </c>
      <c r="E755" s="225" t="s">
        <v>19</v>
      </c>
      <c r="F755" s="226" t="s">
        <v>1112</v>
      </c>
      <c r="G755" s="224"/>
      <c r="H755" s="227">
        <v>0.768</v>
      </c>
      <c r="I755" s="228"/>
      <c r="J755" s="224"/>
      <c r="K755" s="224"/>
      <c r="L755" s="229"/>
      <c r="M755" s="230"/>
      <c r="N755" s="231"/>
      <c r="O755" s="231"/>
      <c r="P755" s="231"/>
      <c r="Q755" s="231"/>
      <c r="R755" s="231"/>
      <c r="S755" s="231"/>
      <c r="T755" s="232"/>
      <c r="AT755" s="233" t="s">
        <v>310</v>
      </c>
      <c r="AU755" s="233" t="s">
        <v>79</v>
      </c>
      <c r="AV755" s="14" t="s">
        <v>79</v>
      </c>
      <c r="AW755" s="14" t="s">
        <v>32</v>
      </c>
      <c r="AX755" s="14" t="s">
        <v>70</v>
      </c>
      <c r="AY755" s="233" t="s">
        <v>299</v>
      </c>
    </row>
    <row r="756" spans="2:51" s="14" customFormat="1" ht="11.25">
      <c r="B756" s="223"/>
      <c r="C756" s="224"/>
      <c r="D756" s="209" t="s">
        <v>310</v>
      </c>
      <c r="E756" s="225" t="s">
        <v>19</v>
      </c>
      <c r="F756" s="226" t="s">
        <v>1113</v>
      </c>
      <c r="G756" s="224"/>
      <c r="H756" s="227">
        <v>0.663</v>
      </c>
      <c r="I756" s="228"/>
      <c r="J756" s="224"/>
      <c r="K756" s="224"/>
      <c r="L756" s="229"/>
      <c r="M756" s="230"/>
      <c r="N756" s="231"/>
      <c r="O756" s="231"/>
      <c r="P756" s="231"/>
      <c r="Q756" s="231"/>
      <c r="R756" s="231"/>
      <c r="S756" s="231"/>
      <c r="T756" s="232"/>
      <c r="AT756" s="233" t="s">
        <v>310</v>
      </c>
      <c r="AU756" s="233" t="s">
        <v>79</v>
      </c>
      <c r="AV756" s="14" t="s">
        <v>79</v>
      </c>
      <c r="AW756" s="14" t="s">
        <v>32</v>
      </c>
      <c r="AX756" s="14" t="s">
        <v>70</v>
      </c>
      <c r="AY756" s="233" t="s">
        <v>299</v>
      </c>
    </row>
    <row r="757" spans="2:51" s="14" customFormat="1" ht="11.25">
      <c r="B757" s="223"/>
      <c r="C757" s="224"/>
      <c r="D757" s="209" t="s">
        <v>310</v>
      </c>
      <c r="E757" s="225" t="s">
        <v>19</v>
      </c>
      <c r="F757" s="226" t="s">
        <v>1114</v>
      </c>
      <c r="G757" s="224"/>
      <c r="H757" s="227">
        <v>1.084</v>
      </c>
      <c r="I757" s="228"/>
      <c r="J757" s="224"/>
      <c r="K757" s="224"/>
      <c r="L757" s="229"/>
      <c r="M757" s="230"/>
      <c r="N757" s="231"/>
      <c r="O757" s="231"/>
      <c r="P757" s="231"/>
      <c r="Q757" s="231"/>
      <c r="R757" s="231"/>
      <c r="S757" s="231"/>
      <c r="T757" s="232"/>
      <c r="AT757" s="233" t="s">
        <v>310</v>
      </c>
      <c r="AU757" s="233" t="s">
        <v>79</v>
      </c>
      <c r="AV757" s="14" t="s">
        <v>79</v>
      </c>
      <c r="AW757" s="14" t="s">
        <v>32</v>
      </c>
      <c r="AX757" s="14" t="s">
        <v>70</v>
      </c>
      <c r="AY757" s="233" t="s">
        <v>299</v>
      </c>
    </row>
    <row r="758" spans="2:51" s="15" customFormat="1" ht="11.25">
      <c r="B758" s="234"/>
      <c r="C758" s="235"/>
      <c r="D758" s="209" t="s">
        <v>310</v>
      </c>
      <c r="E758" s="236" t="s">
        <v>19</v>
      </c>
      <c r="F758" s="237" t="s">
        <v>313</v>
      </c>
      <c r="G758" s="235"/>
      <c r="H758" s="238">
        <v>12.113</v>
      </c>
      <c r="I758" s="239"/>
      <c r="J758" s="235"/>
      <c r="K758" s="235"/>
      <c r="L758" s="240"/>
      <c r="M758" s="241"/>
      <c r="N758" s="242"/>
      <c r="O758" s="242"/>
      <c r="P758" s="242"/>
      <c r="Q758" s="242"/>
      <c r="R758" s="242"/>
      <c r="S758" s="242"/>
      <c r="T758" s="243"/>
      <c r="AT758" s="244" t="s">
        <v>310</v>
      </c>
      <c r="AU758" s="244" t="s">
        <v>79</v>
      </c>
      <c r="AV758" s="15" t="s">
        <v>306</v>
      </c>
      <c r="AW758" s="15" t="s">
        <v>32</v>
      </c>
      <c r="AX758" s="15" t="s">
        <v>77</v>
      </c>
      <c r="AY758" s="244" t="s">
        <v>299</v>
      </c>
    </row>
    <row r="759" spans="1:65" s="2" customFormat="1" ht="16.5" customHeight="1">
      <c r="A759" s="36"/>
      <c r="B759" s="37"/>
      <c r="C759" s="196" t="s">
        <v>1115</v>
      </c>
      <c r="D759" s="196" t="s">
        <v>301</v>
      </c>
      <c r="E759" s="197" t="s">
        <v>1116</v>
      </c>
      <c r="F759" s="198" t="s">
        <v>1117</v>
      </c>
      <c r="G759" s="199" t="s">
        <v>304</v>
      </c>
      <c r="H759" s="200">
        <v>149.561</v>
      </c>
      <c r="I759" s="201"/>
      <c r="J759" s="202">
        <f>ROUND(I759*H759,2)</f>
        <v>0</v>
      </c>
      <c r="K759" s="198" t="s">
        <v>305</v>
      </c>
      <c r="L759" s="41"/>
      <c r="M759" s="203" t="s">
        <v>19</v>
      </c>
      <c r="N759" s="204" t="s">
        <v>41</v>
      </c>
      <c r="O759" s="66"/>
      <c r="P759" s="205">
        <f>O759*H759</f>
        <v>0</v>
      </c>
      <c r="Q759" s="205">
        <v>0</v>
      </c>
      <c r="R759" s="205">
        <f>Q759*H759</f>
        <v>0</v>
      </c>
      <c r="S759" s="205">
        <v>0.131</v>
      </c>
      <c r="T759" s="206">
        <f>S759*H759</f>
        <v>19.592491000000003</v>
      </c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R759" s="207" t="s">
        <v>306</v>
      </c>
      <c r="AT759" s="207" t="s">
        <v>301</v>
      </c>
      <c r="AU759" s="207" t="s">
        <v>79</v>
      </c>
      <c r="AY759" s="19" t="s">
        <v>299</v>
      </c>
      <c r="BE759" s="208">
        <f>IF(N759="základní",J759,0)</f>
        <v>0</v>
      </c>
      <c r="BF759" s="208">
        <f>IF(N759="snížená",J759,0)</f>
        <v>0</v>
      </c>
      <c r="BG759" s="208">
        <f>IF(N759="zákl. přenesená",J759,0)</f>
        <v>0</v>
      </c>
      <c r="BH759" s="208">
        <f>IF(N759="sníž. přenesená",J759,0)</f>
        <v>0</v>
      </c>
      <c r="BI759" s="208">
        <f>IF(N759="nulová",J759,0)</f>
        <v>0</v>
      </c>
      <c r="BJ759" s="19" t="s">
        <v>77</v>
      </c>
      <c r="BK759" s="208">
        <f>ROUND(I759*H759,2)</f>
        <v>0</v>
      </c>
      <c r="BL759" s="19" t="s">
        <v>306</v>
      </c>
      <c r="BM759" s="207" t="s">
        <v>1118</v>
      </c>
    </row>
    <row r="760" spans="1:47" s="2" customFormat="1" ht="19.5">
      <c r="A760" s="36"/>
      <c r="B760" s="37"/>
      <c r="C760" s="38"/>
      <c r="D760" s="209" t="s">
        <v>308</v>
      </c>
      <c r="E760" s="38"/>
      <c r="F760" s="210" t="s">
        <v>1119</v>
      </c>
      <c r="G760" s="38"/>
      <c r="H760" s="38"/>
      <c r="I760" s="119"/>
      <c r="J760" s="38"/>
      <c r="K760" s="38"/>
      <c r="L760" s="41"/>
      <c r="M760" s="211"/>
      <c r="N760" s="212"/>
      <c r="O760" s="66"/>
      <c r="P760" s="66"/>
      <c r="Q760" s="66"/>
      <c r="R760" s="66"/>
      <c r="S760" s="66"/>
      <c r="T760" s="67"/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T760" s="19" t="s">
        <v>308</v>
      </c>
      <c r="AU760" s="19" t="s">
        <v>79</v>
      </c>
    </row>
    <row r="761" spans="2:51" s="13" customFormat="1" ht="11.25">
      <c r="B761" s="213"/>
      <c r="C761" s="214"/>
      <c r="D761" s="209" t="s">
        <v>310</v>
      </c>
      <c r="E761" s="215" t="s">
        <v>19</v>
      </c>
      <c r="F761" s="216" t="s">
        <v>1120</v>
      </c>
      <c r="G761" s="214"/>
      <c r="H761" s="215" t="s">
        <v>19</v>
      </c>
      <c r="I761" s="217"/>
      <c r="J761" s="214"/>
      <c r="K761" s="214"/>
      <c r="L761" s="218"/>
      <c r="M761" s="219"/>
      <c r="N761" s="220"/>
      <c r="O761" s="220"/>
      <c r="P761" s="220"/>
      <c r="Q761" s="220"/>
      <c r="R761" s="220"/>
      <c r="S761" s="220"/>
      <c r="T761" s="221"/>
      <c r="AT761" s="222" t="s">
        <v>310</v>
      </c>
      <c r="AU761" s="222" t="s">
        <v>79</v>
      </c>
      <c r="AV761" s="13" t="s">
        <v>77</v>
      </c>
      <c r="AW761" s="13" t="s">
        <v>32</v>
      </c>
      <c r="AX761" s="13" t="s">
        <v>70</v>
      </c>
      <c r="AY761" s="222" t="s">
        <v>299</v>
      </c>
    </row>
    <row r="762" spans="2:51" s="14" customFormat="1" ht="11.25">
      <c r="B762" s="223"/>
      <c r="C762" s="224"/>
      <c r="D762" s="209" t="s">
        <v>310</v>
      </c>
      <c r="E762" s="225" t="s">
        <v>19</v>
      </c>
      <c r="F762" s="226" t="s">
        <v>1121</v>
      </c>
      <c r="G762" s="224"/>
      <c r="H762" s="227">
        <v>94.12</v>
      </c>
      <c r="I762" s="228"/>
      <c r="J762" s="224"/>
      <c r="K762" s="224"/>
      <c r="L762" s="229"/>
      <c r="M762" s="230"/>
      <c r="N762" s="231"/>
      <c r="O762" s="231"/>
      <c r="P762" s="231"/>
      <c r="Q762" s="231"/>
      <c r="R762" s="231"/>
      <c r="S762" s="231"/>
      <c r="T762" s="232"/>
      <c r="AT762" s="233" t="s">
        <v>310</v>
      </c>
      <c r="AU762" s="233" t="s">
        <v>79</v>
      </c>
      <c r="AV762" s="14" t="s">
        <v>79</v>
      </c>
      <c r="AW762" s="14" t="s">
        <v>32</v>
      </c>
      <c r="AX762" s="14" t="s">
        <v>70</v>
      </c>
      <c r="AY762" s="233" t="s">
        <v>299</v>
      </c>
    </row>
    <row r="763" spans="2:51" s="14" customFormat="1" ht="11.25">
      <c r="B763" s="223"/>
      <c r="C763" s="224"/>
      <c r="D763" s="209" t="s">
        <v>310</v>
      </c>
      <c r="E763" s="225" t="s">
        <v>19</v>
      </c>
      <c r="F763" s="226" t="s">
        <v>1122</v>
      </c>
      <c r="G763" s="224"/>
      <c r="H763" s="227">
        <v>-14.184</v>
      </c>
      <c r="I763" s="228"/>
      <c r="J763" s="224"/>
      <c r="K763" s="224"/>
      <c r="L763" s="229"/>
      <c r="M763" s="230"/>
      <c r="N763" s="231"/>
      <c r="O763" s="231"/>
      <c r="P763" s="231"/>
      <c r="Q763" s="231"/>
      <c r="R763" s="231"/>
      <c r="S763" s="231"/>
      <c r="T763" s="232"/>
      <c r="AT763" s="233" t="s">
        <v>310</v>
      </c>
      <c r="AU763" s="233" t="s">
        <v>79</v>
      </c>
      <c r="AV763" s="14" t="s">
        <v>79</v>
      </c>
      <c r="AW763" s="14" t="s">
        <v>32</v>
      </c>
      <c r="AX763" s="14" t="s">
        <v>70</v>
      </c>
      <c r="AY763" s="233" t="s">
        <v>299</v>
      </c>
    </row>
    <row r="764" spans="2:51" s="14" customFormat="1" ht="11.25">
      <c r="B764" s="223"/>
      <c r="C764" s="224"/>
      <c r="D764" s="209" t="s">
        <v>310</v>
      </c>
      <c r="E764" s="225" t="s">
        <v>19</v>
      </c>
      <c r="F764" s="226" t="s">
        <v>1123</v>
      </c>
      <c r="G764" s="224"/>
      <c r="H764" s="227">
        <v>80.835</v>
      </c>
      <c r="I764" s="228"/>
      <c r="J764" s="224"/>
      <c r="K764" s="224"/>
      <c r="L764" s="229"/>
      <c r="M764" s="230"/>
      <c r="N764" s="231"/>
      <c r="O764" s="231"/>
      <c r="P764" s="231"/>
      <c r="Q764" s="231"/>
      <c r="R764" s="231"/>
      <c r="S764" s="231"/>
      <c r="T764" s="232"/>
      <c r="AT764" s="233" t="s">
        <v>310</v>
      </c>
      <c r="AU764" s="233" t="s">
        <v>79</v>
      </c>
      <c r="AV764" s="14" t="s">
        <v>79</v>
      </c>
      <c r="AW764" s="14" t="s">
        <v>32</v>
      </c>
      <c r="AX764" s="14" t="s">
        <v>70</v>
      </c>
      <c r="AY764" s="233" t="s">
        <v>299</v>
      </c>
    </row>
    <row r="765" spans="2:51" s="14" customFormat="1" ht="11.25">
      <c r="B765" s="223"/>
      <c r="C765" s="224"/>
      <c r="D765" s="209" t="s">
        <v>310</v>
      </c>
      <c r="E765" s="225" t="s">
        <v>19</v>
      </c>
      <c r="F765" s="226" t="s">
        <v>1124</v>
      </c>
      <c r="G765" s="224"/>
      <c r="H765" s="227">
        <v>-12.608</v>
      </c>
      <c r="I765" s="228"/>
      <c r="J765" s="224"/>
      <c r="K765" s="224"/>
      <c r="L765" s="229"/>
      <c r="M765" s="230"/>
      <c r="N765" s="231"/>
      <c r="O765" s="231"/>
      <c r="P765" s="231"/>
      <c r="Q765" s="231"/>
      <c r="R765" s="231"/>
      <c r="S765" s="231"/>
      <c r="T765" s="232"/>
      <c r="AT765" s="233" t="s">
        <v>310</v>
      </c>
      <c r="AU765" s="233" t="s">
        <v>79</v>
      </c>
      <c r="AV765" s="14" t="s">
        <v>79</v>
      </c>
      <c r="AW765" s="14" t="s">
        <v>32</v>
      </c>
      <c r="AX765" s="14" t="s">
        <v>70</v>
      </c>
      <c r="AY765" s="233" t="s">
        <v>299</v>
      </c>
    </row>
    <row r="766" spans="2:51" s="14" customFormat="1" ht="11.25">
      <c r="B766" s="223"/>
      <c r="C766" s="224"/>
      <c r="D766" s="209" t="s">
        <v>310</v>
      </c>
      <c r="E766" s="225" t="s">
        <v>19</v>
      </c>
      <c r="F766" s="226" t="s">
        <v>1125</v>
      </c>
      <c r="G766" s="224"/>
      <c r="H766" s="227">
        <v>2.8</v>
      </c>
      <c r="I766" s="228"/>
      <c r="J766" s="224"/>
      <c r="K766" s="224"/>
      <c r="L766" s="229"/>
      <c r="M766" s="230"/>
      <c r="N766" s="231"/>
      <c r="O766" s="231"/>
      <c r="P766" s="231"/>
      <c r="Q766" s="231"/>
      <c r="R766" s="231"/>
      <c r="S766" s="231"/>
      <c r="T766" s="232"/>
      <c r="AT766" s="233" t="s">
        <v>310</v>
      </c>
      <c r="AU766" s="233" t="s">
        <v>79</v>
      </c>
      <c r="AV766" s="14" t="s">
        <v>79</v>
      </c>
      <c r="AW766" s="14" t="s">
        <v>32</v>
      </c>
      <c r="AX766" s="14" t="s">
        <v>70</v>
      </c>
      <c r="AY766" s="233" t="s">
        <v>299</v>
      </c>
    </row>
    <row r="767" spans="2:51" s="14" customFormat="1" ht="11.25">
      <c r="B767" s="223"/>
      <c r="C767" s="224"/>
      <c r="D767" s="209" t="s">
        <v>310</v>
      </c>
      <c r="E767" s="225" t="s">
        <v>19</v>
      </c>
      <c r="F767" s="226" t="s">
        <v>1126</v>
      </c>
      <c r="G767" s="224"/>
      <c r="H767" s="227">
        <v>-1.402</v>
      </c>
      <c r="I767" s="228"/>
      <c r="J767" s="224"/>
      <c r="K767" s="224"/>
      <c r="L767" s="229"/>
      <c r="M767" s="230"/>
      <c r="N767" s="231"/>
      <c r="O767" s="231"/>
      <c r="P767" s="231"/>
      <c r="Q767" s="231"/>
      <c r="R767" s="231"/>
      <c r="S767" s="231"/>
      <c r="T767" s="232"/>
      <c r="AT767" s="233" t="s">
        <v>310</v>
      </c>
      <c r="AU767" s="233" t="s">
        <v>79</v>
      </c>
      <c r="AV767" s="14" t="s">
        <v>79</v>
      </c>
      <c r="AW767" s="14" t="s">
        <v>32</v>
      </c>
      <c r="AX767" s="14" t="s">
        <v>70</v>
      </c>
      <c r="AY767" s="233" t="s">
        <v>299</v>
      </c>
    </row>
    <row r="768" spans="2:51" s="15" customFormat="1" ht="11.25">
      <c r="B768" s="234"/>
      <c r="C768" s="235"/>
      <c r="D768" s="209" t="s">
        <v>310</v>
      </c>
      <c r="E768" s="236" t="s">
        <v>19</v>
      </c>
      <c r="F768" s="237" t="s">
        <v>313</v>
      </c>
      <c r="G768" s="235"/>
      <c r="H768" s="238">
        <v>149.561</v>
      </c>
      <c r="I768" s="239"/>
      <c r="J768" s="235"/>
      <c r="K768" s="235"/>
      <c r="L768" s="240"/>
      <c r="M768" s="241"/>
      <c r="N768" s="242"/>
      <c r="O768" s="242"/>
      <c r="P768" s="242"/>
      <c r="Q768" s="242"/>
      <c r="R768" s="242"/>
      <c r="S768" s="242"/>
      <c r="T768" s="243"/>
      <c r="AT768" s="244" t="s">
        <v>310</v>
      </c>
      <c r="AU768" s="244" t="s">
        <v>79</v>
      </c>
      <c r="AV768" s="15" t="s">
        <v>306</v>
      </c>
      <c r="AW768" s="15" t="s">
        <v>32</v>
      </c>
      <c r="AX768" s="15" t="s">
        <v>77</v>
      </c>
      <c r="AY768" s="244" t="s">
        <v>299</v>
      </c>
    </row>
    <row r="769" spans="1:65" s="2" customFormat="1" ht="16.5" customHeight="1">
      <c r="A769" s="36"/>
      <c r="B769" s="37"/>
      <c r="C769" s="196" t="s">
        <v>1127</v>
      </c>
      <c r="D769" s="196" t="s">
        <v>301</v>
      </c>
      <c r="E769" s="197" t="s">
        <v>1128</v>
      </c>
      <c r="F769" s="198" t="s">
        <v>1129</v>
      </c>
      <c r="G769" s="199" t="s">
        <v>304</v>
      </c>
      <c r="H769" s="200">
        <v>20</v>
      </c>
      <c r="I769" s="201"/>
      <c r="J769" s="202">
        <f>ROUND(I769*H769,2)</f>
        <v>0</v>
      </c>
      <c r="K769" s="198" t="s">
        <v>305</v>
      </c>
      <c r="L769" s="41"/>
      <c r="M769" s="203" t="s">
        <v>19</v>
      </c>
      <c r="N769" s="204" t="s">
        <v>41</v>
      </c>
      <c r="O769" s="66"/>
      <c r="P769" s="205">
        <f>O769*H769</f>
        <v>0</v>
      </c>
      <c r="Q769" s="205">
        <v>0</v>
      </c>
      <c r="R769" s="205">
        <f>Q769*H769</f>
        <v>0</v>
      </c>
      <c r="S769" s="205">
        <v>0.261</v>
      </c>
      <c r="T769" s="206">
        <f>S769*H769</f>
        <v>5.220000000000001</v>
      </c>
      <c r="U769" s="36"/>
      <c r="V769" s="36"/>
      <c r="W769" s="36"/>
      <c r="X769" s="36"/>
      <c r="Y769" s="36"/>
      <c r="Z769" s="36"/>
      <c r="AA769" s="36"/>
      <c r="AB769" s="36"/>
      <c r="AC769" s="36"/>
      <c r="AD769" s="36"/>
      <c r="AE769" s="36"/>
      <c r="AR769" s="207" t="s">
        <v>306</v>
      </c>
      <c r="AT769" s="207" t="s">
        <v>301</v>
      </c>
      <c r="AU769" s="207" t="s">
        <v>79</v>
      </c>
      <c r="AY769" s="19" t="s">
        <v>299</v>
      </c>
      <c r="BE769" s="208">
        <f>IF(N769="základní",J769,0)</f>
        <v>0</v>
      </c>
      <c r="BF769" s="208">
        <f>IF(N769="snížená",J769,0)</f>
        <v>0</v>
      </c>
      <c r="BG769" s="208">
        <f>IF(N769="zákl. přenesená",J769,0)</f>
        <v>0</v>
      </c>
      <c r="BH769" s="208">
        <f>IF(N769="sníž. přenesená",J769,0)</f>
        <v>0</v>
      </c>
      <c r="BI769" s="208">
        <f>IF(N769="nulová",J769,0)</f>
        <v>0</v>
      </c>
      <c r="BJ769" s="19" t="s">
        <v>77</v>
      </c>
      <c r="BK769" s="208">
        <f>ROUND(I769*H769,2)</f>
        <v>0</v>
      </c>
      <c r="BL769" s="19" t="s">
        <v>306</v>
      </c>
      <c r="BM769" s="207" t="s">
        <v>1130</v>
      </c>
    </row>
    <row r="770" spans="1:47" s="2" customFormat="1" ht="19.5">
      <c r="A770" s="36"/>
      <c r="B770" s="37"/>
      <c r="C770" s="38"/>
      <c r="D770" s="209" t="s">
        <v>308</v>
      </c>
      <c r="E770" s="38"/>
      <c r="F770" s="210" t="s">
        <v>1131</v>
      </c>
      <c r="G770" s="38"/>
      <c r="H770" s="38"/>
      <c r="I770" s="119"/>
      <c r="J770" s="38"/>
      <c r="K770" s="38"/>
      <c r="L770" s="41"/>
      <c r="M770" s="211"/>
      <c r="N770" s="212"/>
      <c r="O770" s="66"/>
      <c r="P770" s="66"/>
      <c r="Q770" s="66"/>
      <c r="R770" s="66"/>
      <c r="S770" s="66"/>
      <c r="T770" s="67"/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T770" s="19" t="s">
        <v>308</v>
      </c>
      <c r="AU770" s="19" t="s">
        <v>79</v>
      </c>
    </row>
    <row r="771" spans="2:51" s="13" customFormat="1" ht="11.25">
      <c r="B771" s="213"/>
      <c r="C771" s="214"/>
      <c r="D771" s="209" t="s">
        <v>310</v>
      </c>
      <c r="E771" s="215" t="s">
        <v>19</v>
      </c>
      <c r="F771" s="216" t="s">
        <v>1132</v>
      </c>
      <c r="G771" s="214"/>
      <c r="H771" s="215" t="s">
        <v>19</v>
      </c>
      <c r="I771" s="217"/>
      <c r="J771" s="214"/>
      <c r="K771" s="214"/>
      <c r="L771" s="218"/>
      <c r="M771" s="219"/>
      <c r="N771" s="220"/>
      <c r="O771" s="220"/>
      <c r="P771" s="220"/>
      <c r="Q771" s="220"/>
      <c r="R771" s="220"/>
      <c r="S771" s="220"/>
      <c r="T771" s="221"/>
      <c r="AT771" s="222" t="s">
        <v>310</v>
      </c>
      <c r="AU771" s="222" t="s">
        <v>79</v>
      </c>
      <c r="AV771" s="13" t="s">
        <v>77</v>
      </c>
      <c r="AW771" s="13" t="s">
        <v>32</v>
      </c>
      <c r="AX771" s="13" t="s">
        <v>70</v>
      </c>
      <c r="AY771" s="222" t="s">
        <v>299</v>
      </c>
    </row>
    <row r="772" spans="2:51" s="14" customFormat="1" ht="11.25">
      <c r="B772" s="223"/>
      <c r="C772" s="224"/>
      <c r="D772" s="209" t="s">
        <v>310</v>
      </c>
      <c r="E772" s="225" t="s">
        <v>19</v>
      </c>
      <c r="F772" s="226" t="s">
        <v>1133</v>
      </c>
      <c r="G772" s="224"/>
      <c r="H772" s="227">
        <v>20</v>
      </c>
      <c r="I772" s="228"/>
      <c r="J772" s="224"/>
      <c r="K772" s="224"/>
      <c r="L772" s="229"/>
      <c r="M772" s="230"/>
      <c r="N772" s="231"/>
      <c r="O772" s="231"/>
      <c r="P772" s="231"/>
      <c r="Q772" s="231"/>
      <c r="R772" s="231"/>
      <c r="S772" s="231"/>
      <c r="T772" s="232"/>
      <c r="AT772" s="233" t="s">
        <v>310</v>
      </c>
      <c r="AU772" s="233" t="s">
        <v>79</v>
      </c>
      <c r="AV772" s="14" t="s">
        <v>79</v>
      </c>
      <c r="AW772" s="14" t="s">
        <v>32</v>
      </c>
      <c r="AX772" s="14" t="s">
        <v>77</v>
      </c>
      <c r="AY772" s="233" t="s">
        <v>299</v>
      </c>
    </row>
    <row r="773" spans="1:65" s="2" customFormat="1" ht="16.5" customHeight="1">
      <c r="A773" s="36"/>
      <c r="B773" s="37"/>
      <c r="C773" s="196" t="s">
        <v>1134</v>
      </c>
      <c r="D773" s="196" t="s">
        <v>301</v>
      </c>
      <c r="E773" s="197" t="s">
        <v>1135</v>
      </c>
      <c r="F773" s="198" t="s">
        <v>1136</v>
      </c>
      <c r="G773" s="199" t="s">
        <v>316</v>
      </c>
      <c r="H773" s="200">
        <v>30.516</v>
      </c>
      <c r="I773" s="201"/>
      <c r="J773" s="202">
        <f>ROUND(I773*H773,2)</f>
        <v>0</v>
      </c>
      <c r="K773" s="198" t="s">
        <v>305</v>
      </c>
      <c r="L773" s="41"/>
      <c r="M773" s="203" t="s">
        <v>19</v>
      </c>
      <c r="N773" s="204" t="s">
        <v>41</v>
      </c>
      <c r="O773" s="66"/>
      <c r="P773" s="205">
        <f>O773*H773</f>
        <v>0</v>
      </c>
      <c r="Q773" s="205">
        <v>0</v>
      </c>
      <c r="R773" s="205">
        <f>Q773*H773</f>
        <v>0</v>
      </c>
      <c r="S773" s="205">
        <v>1.8</v>
      </c>
      <c r="T773" s="206">
        <f>S773*H773</f>
        <v>54.928799999999995</v>
      </c>
      <c r="U773" s="36"/>
      <c r="V773" s="36"/>
      <c r="W773" s="36"/>
      <c r="X773" s="36"/>
      <c r="Y773" s="36"/>
      <c r="Z773" s="36"/>
      <c r="AA773" s="36"/>
      <c r="AB773" s="36"/>
      <c r="AC773" s="36"/>
      <c r="AD773" s="36"/>
      <c r="AE773" s="36"/>
      <c r="AR773" s="207" t="s">
        <v>306</v>
      </c>
      <c r="AT773" s="207" t="s">
        <v>301</v>
      </c>
      <c r="AU773" s="207" t="s">
        <v>79</v>
      </c>
      <c r="AY773" s="19" t="s">
        <v>299</v>
      </c>
      <c r="BE773" s="208">
        <f>IF(N773="základní",J773,0)</f>
        <v>0</v>
      </c>
      <c r="BF773" s="208">
        <f>IF(N773="snížená",J773,0)</f>
        <v>0</v>
      </c>
      <c r="BG773" s="208">
        <f>IF(N773="zákl. přenesená",J773,0)</f>
        <v>0</v>
      </c>
      <c r="BH773" s="208">
        <f>IF(N773="sníž. přenesená",J773,0)</f>
        <v>0</v>
      </c>
      <c r="BI773" s="208">
        <f>IF(N773="nulová",J773,0)</f>
        <v>0</v>
      </c>
      <c r="BJ773" s="19" t="s">
        <v>77</v>
      </c>
      <c r="BK773" s="208">
        <f>ROUND(I773*H773,2)</f>
        <v>0</v>
      </c>
      <c r="BL773" s="19" t="s">
        <v>306</v>
      </c>
      <c r="BM773" s="207" t="s">
        <v>1137</v>
      </c>
    </row>
    <row r="774" spans="1:47" s="2" customFormat="1" ht="19.5">
      <c r="A774" s="36"/>
      <c r="B774" s="37"/>
      <c r="C774" s="38"/>
      <c r="D774" s="209" t="s">
        <v>308</v>
      </c>
      <c r="E774" s="38"/>
      <c r="F774" s="210" t="s">
        <v>1138</v>
      </c>
      <c r="G774" s="38"/>
      <c r="H774" s="38"/>
      <c r="I774" s="119"/>
      <c r="J774" s="38"/>
      <c r="K774" s="38"/>
      <c r="L774" s="41"/>
      <c r="M774" s="211"/>
      <c r="N774" s="212"/>
      <c r="O774" s="66"/>
      <c r="P774" s="66"/>
      <c r="Q774" s="66"/>
      <c r="R774" s="66"/>
      <c r="S774" s="66"/>
      <c r="T774" s="67"/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T774" s="19" t="s">
        <v>308</v>
      </c>
      <c r="AU774" s="19" t="s">
        <v>79</v>
      </c>
    </row>
    <row r="775" spans="2:51" s="13" customFormat="1" ht="11.25">
      <c r="B775" s="213"/>
      <c r="C775" s="214"/>
      <c r="D775" s="209" t="s">
        <v>310</v>
      </c>
      <c r="E775" s="215" t="s">
        <v>19</v>
      </c>
      <c r="F775" s="216" t="s">
        <v>1139</v>
      </c>
      <c r="G775" s="214"/>
      <c r="H775" s="215" t="s">
        <v>19</v>
      </c>
      <c r="I775" s="217"/>
      <c r="J775" s="214"/>
      <c r="K775" s="214"/>
      <c r="L775" s="218"/>
      <c r="M775" s="219"/>
      <c r="N775" s="220"/>
      <c r="O775" s="220"/>
      <c r="P775" s="220"/>
      <c r="Q775" s="220"/>
      <c r="R775" s="220"/>
      <c r="S775" s="220"/>
      <c r="T775" s="221"/>
      <c r="AT775" s="222" t="s">
        <v>310</v>
      </c>
      <c r="AU775" s="222" t="s">
        <v>79</v>
      </c>
      <c r="AV775" s="13" t="s">
        <v>77</v>
      </c>
      <c r="AW775" s="13" t="s">
        <v>32</v>
      </c>
      <c r="AX775" s="13" t="s">
        <v>70</v>
      </c>
      <c r="AY775" s="222" t="s">
        <v>299</v>
      </c>
    </row>
    <row r="776" spans="2:51" s="14" customFormat="1" ht="11.25">
      <c r="B776" s="223"/>
      <c r="C776" s="224"/>
      <c r="D776" s="209" t="s">
        <v>310</v>
      </c>
      <c r="E776" s="225" t="s">
        <v>19</v>
      </c>
      <c r="F776" s="226" t="s">
        <v>1140</v>
      </c>
      <c r="G776" s="224"/>
      <c r="H776" s="227">
        <v>6.579</v>
      </c>
      <c r="I776" s="228"/>
      <c r="J776" s="224"/>
      <c r="K776" s="224"/>
      <c r="L776" s="229"/>
      <c r="M776" s="230"/>
      <c r="N776" s="231"/>
      <c r="O776" s="231"/>
      <c r="P776" s="231"/>
      <c r="Q776" s="231"/>
      <c r="R776" s="231"/>
      <c r="S776" s="231"/>
      <c r="T776" s="232"/>
      <c r="AT776" s="233" t="s">
        <v>310</v>
      </c>
      <c r="AU776" s="233" t="s">
        <v>79</v>
      </c>
      <c r="AV776" s="14" t="s">
        <v>79</v>
      </c>
      <c r="AW776" s="14" t="s">
        <v>32</v>
      </c>
      <c r="AX776" s="14" t="s">
        <v>70</v>
      </c>
      <c r="AY776" s="233" t="s">
        <v>299</v>
      </c>
    </row>
    <row r="777" spans="2:51" s="14" customFormat="1" ht="11.25">
      <c r="B777" s="223"/>
      <c r="C777" s="224"/>
      <c r="D777" s="209" t="s">
        <v>310</v>
      </c>
      <c r="E777" s="225" t="s">
        <v>19</v>
      </c>
      <c r="F777" s="226" t="s">
        <v>1141</v>
      </c>
      <c r="G777" s="224"/>
      <c r="H777" s="227">
        <v>8.505</v>
      </c>
      <c r="I777" s="228"/>
      <c r="J777" s="224"/>
      <c r="K777" s="224"/>
      <c r="L777" s="229"/>
      <c r="M777" s="230"/>
      <c r="N777" s="231"/>
      <c r="O777" s="231"/>
      <c r="P777" s="231"/>
      <c r="Q777" s="231"/>
      <c r="R777" s="231"/>
      <c r="S777" s="231"/>
      <c r="T777" s="232"/>
      <c r="AT777" s="233" t="s">
        <v>310</v>
      </c>
      <c r="AU777" s="233" t="s">
        <v>79</v>
      </c>
      <c r="AV777" s="14" t="s">
        <v>79</v>
      </c>
      <c r="AW777" s="14" t="s">
        <v>32</v>
      </c>
      <c r="AX777" s="14" t="s">
        <v>70</v>
      </c>
      <c r="AY777" s="233" t="s">
        <v>299</v>
      </c>
    </row>
    <row r="778" spans="2:51" s="14" customFormat="1" ht="11.25">
      <c r="B778" s="223"/>
      <c r="C778" s="224"/>
      <c r="D778" s="209" t="s">
        <v>310</v>
      </c>
      <c r="E778" s="225" t="s">
        <v>19</v>
      </c>
      <c r="F778" s="226" t="s">
        <v>1142</v>
      </c>
      <c r="G778" s="224"/>
      <c r="H778" s="227">
        <v>12.075</v>
      </c>
      <c r="I778" s="228"/>
      <c r="J778" s="224"/>
      <c r="K778" s="224"/>
      <c r="L778" s="229"/>
      <c r="M778" s="230"/>
      <c r="N778" s="231"/>
      <c r="O778" s="231"/>
      <c r="P778" s="231"/>
      <c r="Q778" s="231"/>
      <c r="R778" s="231"/>
      <c r="S778" s="231"/>
      <c r="T778" s="232"/>
      <c r="AT778" s="233" t="s">
        <v>310</v>
      </c>
      <c r="AU778" s="233" t="s">
        <v>79</v>
      </c>
      <c r="AV778" s="14" t="s">
        <v>79</v>
      </c>
      <c r="AW778" s="14" t="s">
        <v>32</v>
      </c>
      <c r="AX778" s="14" t="s">
        <v>70</v>
      </c>
      <c r="AY778" s="233" t="s">
        <v>299</v>
      </c>
    </row>
    <row r="779" spans="2:51" s="14" customFormat="1" ht="11.25">
      <c r="B779" s="223"/>
      <c r="C779" s="224"/>
      <c r="D779" s="209" t="s">
        <v>310</v>
      </c>
      <c r="E779" s="225" t="s">
        <v>19</v>
      </c>
      <c r="F779" s="226" t="s">
        <v>1143</v>
      </c>
      <c r="G779" s="224"/>
      <c r="H779" s="227">
        <v>1.957</v>
      </c>
      <c r="I779" s="228"/>
      <c r="J779" s="224"/>
      <c r="K779" s="224"/>
      <c r="L779" s="229"/>
      <c r="M779" s="230"/>
      <c r="N779" s="231"/>
      <c r="O779" s="231"/>
      <c r="P779" s="231"/>
      <c r="Q779" s="231"/>
      <c r="R779" s="231"/>
      <c r="S779" s="231"/>
      <c r="T779" s="232"/>
      <c r="AT779" s="233" t="s">
        <v>310</v>
      </c>
      <c r="AU779" s="233" t="s">
        <v>79</v>
      </c>
      <c r="AV779" s="14" t="s">
        <v>79</v>
      </c>
      <c r="AW779" s="14" t="s">
        <v>32</v>
      </c>
      <c r="AX779" s="14" t="s">
        <v>70</v>
      </c>
      <c r="AY779" s="233" t="s">
        <v>299</v>
      </c>
    </row>
    <row r="780" spans="2:51" s="14" customFormat="1" ht="11.25">
      <c r="B780" s="223"/>
      <c r="C780" s="224"/>
      <c r="D780" s="209" t="s">
        <v>310</v>
      </c>
      <c r="E780" s="225" t="s">
        <v>19</v>
      </c>
      <c r="F780" s="226" t="s">
        <v>1144</v>
      </c>
      <c r="G780" s="224"/>
      <c r="H780" s="227">
        <v>1.4</v>
      </c>
      <c r="I780" s="228"/>
      <c r="J780" s="224"/>
      <c r="K780" s="224"/>
      <c r="L780" s="229"/>
      <c r="M780" s="230"/>
      <c r="N780" s="231"/>
      <c r="O780" s="231"/>
      <c r="P780" s="231"/>
      <c r="Q780" s="231"/>
      <c r="R780" s="231"/>
      <c r="S780" s="231"/>
      <c r="T780" s="232"/>
      <c r="AT780" s="233" t="s">
        <v>310</v>
      </c>
      <c r="AU780" s="233" t="s">
        <v>79</v>
      </c>
      <c r="AV780" s="14" t="s">
        <v>79</v>
      </c>
      <c r="AW780" s="14" t="s">
        <v>32</v>
      </c>
      <c r="AX780" s="14" t="s">
        <v>70</v>
      </c>
      <c r="AY780" s="233" t="s">
        <v>299</v>
      </c>
    </row>
    <row r="781" spans="2:51" s="15" customFormat="1" ht="11.25">
      <c r="B781" s="234"/>
      <c r="C781" s="235"/>
      <c r="D781" s="209" t="s">
        <v>310</v>
      </c>
      <c r="E781" s="236" t="s">
        <v>19</v>
      </c>
      <c r="F781" s="237" t="s">
        <v>313</v>
      </c>
      <c r="G781" s="235"/>
      <c r="H781" s="238">
        <v>30.516</v>
      </c>
      <c r="I781" s="239"/>
      <c r="J781" s="235"/>
      <c r="K781" s="235"/>
      <c r="L781" s="240"/>
      <c r="M781" s="241"/>
      <c r="N781" s="242"/>
      <c r="O781" s="242"/>
      <c r="P781" s="242"/>
      <c r="Q781" s="242"/>
      <c r="R781" s="242"/>
      <c r="S781" s="242"/>
      <c r="T781" s="243"/>
      <c r="AT781" s="244" t="s">
        <v>310</v>
      </c>
      <c r="AU781" s="244" t="s">
        <v>79</v>
      </c>
      <c r="AV781" s="15" t="s">
        <v>306</v>
      </c>
      <c r="AW781" s="15" t="s">
        <v>32</v>
      </c>
      <c r="AX781" s="15" t="s">
        <v>77</v>
      </c>
      <c r="AY781" s="244" t="s">
        <v>299</v>
      </c>
    </row>
    <row r="782" spans="1:65" s="2" customFormat="1" ht="16.5" customHeight="1">
      <c r="A782" s="36"/>
      <c r="B782" s="37"/>
      <c r="C782" s="196" t="s">
        <v>1145</v>
      </c>
      <c r="D782" s="196" t="s">
        <v>301</v>
      </c>
      <c r="E782" s="197" t="s">
        <v>1146</v>
      </c>
      <c r="F782" s="198" t="s">
        <v>1147</v>
      </c>
      <c r="G782" s="199" t="s">
        <v>316</v>
      </c>
      <c r="H782" s="200">
        <v>2.875</v>
      </c>
      <c r="I782" s="201"/>
      <c r="J782" s="202">
        <f>ROUND(I782*H782,2)</f>
        <v>0</v>
      </c>
      <c r="K782" s="198" t="s">
        <v>305</v>
      </c>
      <c r="L782" s="41"/>
      <c r="M782" s="203" t="s">
        <v>19</v>
      </c>
      <c r="N782" s="204" t="s">
        <v>41</v>
      </c>
      <c r="O782" s="66"/>
      <c r="P782" s="205">
        <f>O782*H782</f>
        <v>0</v>
      </c>
      <c r="Q782" s="205">
        <v>0</v>
      </c>
      <c r="R782" s="205">
        <f>Q782*H782</f>
        <v>0</v>
      </c>
      <c r="S782" s="205">
        <v>1.594</v>
      </c>
      <c r="T782" s="206">
        <f>S782*H782</f>
        <v>4.58275</v>
      </c>
      <c r="U782" s="36"/>
      <c r="V782" s="36"/>
      <c r="W782" s="36"/>
      <c r="X782" s="36"/>
      <c r="Y782" s="36"/>
      <c r="Z782" s="36"/>
      <c r="AA782" s="36"/>
      <c r="AB782" s="36"/>
      <c r="AC782" s="36"/>
      <c r="AD782" s="36"/>
      <c r="AE782" s="36"/>
      <c r="AR782" s="207" t="s">
        <v>306</v>
      </c>
      <c r="AT782" s="207" t="s">
        <v>301</v>
      </c>
      <c r="AU782" s="207" t="s">
        <v>79</v>
      </c>
      <c r="AY782" s="19" t="s">
        <v>299</v>
      </c>
      <c r="BE782" s="208">
        <f>IF(N782="základní",J782,0)</f>
        <v>0</v>
      </c>
      <c r="BF782" s="208">
        <f>IF(N782="snížená",J782,0)</f>
        <v>0</v>
      </c>
      <c r="BG782" s="208">
        <f>IF(N782="zákl. přenesená",J782,0)</f>
        <v>0</v>
      </c>
      <c r="BH782" s="208">
        <f>IF(N782="sníž. přenesená",J782,0)</f>
        <v>0</v>
      </c>
      <c r="BI782" s="208">
        <f>IF(N782="nulová",J782,0)</f>
        <v>0</v>
      </c>
      <c r="BJ782" s="19" t="s">
        <v>77</v>
      </c>
      <c r="BK782" s="208">
        <f>ROUND(I782*H782,2)</f>
        <v>0</v>
      </c>
      <c r="BL782" s="19" t="s">
        <v>306</v>
      </c>
      <c r="BM782" s="207" t="s">
        <v>1148</v>
      </c>
    </row>
    <row r="783" spans="1:47" s="2" customFormat="1" ht="19.5">
      <c r="A783" s="36"/>
      <c r="B783" s="37"/>
      <c r="C783" s="38"/>
      <c r="D783" s="209" t="s">
        <v>308</v>
      </c>
      <c r="E783" s="38"/>
      <c r="F783" s="210" t="s">
        <v>1149</v>
      </c>
      <c r="G783" s="38"/>
      <c r="H783" s="38"/>
      <c r="I783" s="119"/>
      <c r="J783" s="38"/>
      <c r="K783" s="38"/>
      <c r="L783" s="41"/>
      <c r="M783" s="211"/>
      <c r="N783" s="212"/>
      <c r="O783" s="66"/>
      <c r="P783" s="66"/>
      <c r="Q783" s="66"/>
      <c r="R783" s="66"/>
      <c r="S783" s="66"/>
      <c r="T783" s="67"/>
      <c r="U783" s="36"/>
      <c r="V783" s="36"/>
      <c r="W783" s="36"/>
      <c r="X783" s="36"/>
      <c r="Y783" s="36"/>
      <c r="Z783" s="36"/>
      <c r="AA783" s="36"/>
      <c r="AB783" s="36"/>
      <c r="AC783" s="36"/>
      <c r="AD783" s="36"/>
      <c r="AE783" s="36"/>
      <c r="AT783" s="19" t="s">
        <v>308</v>
      </c>
      <c r="AU783" s="19" t="s">
        <v>79</v>
      </c>
    </row>
    <row r="784" spans="2:51" s="13" customFormat="1" ht="11.25">
      <c r="B784" s="213"/>
      <c r="C784" s="214"/>
      <c r="D784" s="209" t="s">
        <v>310</v>
      </c>
      <c r="E784" s="215" t="s">
        <v>19</v>
      </c>
      <c r="F784" s="216" t="s">
        <v>1150</v>
      </c>
      <c r="G784" s="214"/>
      <c r="H784" s="215" t="s">
        <v>19</v>
      </c>
      <c r="I784" s="217"/>
      <c r="J784" s="214"/>
      <c r="K784" s="214"/>
      <c r="L784" s="218"/>
      <c r="M784" s="219"/>
      <c r="N784" s="220"/>
      <c r="O784" s="220"/>
      <c r="P784" s="220"/>
      <c r="Q784" s="220"/>
      <c r="R784" s="220"/>
      <c r="S784" s="220"/>
      <c r="T784" s="221"/>
      <c r="AT784" s="222" t="s">
        <v>310</v>
      </c>
      <c r="AU784" s="222" t="s">
        <v>79</v>
      </c>
      <c r="AV784" s="13" t="s">
        <v>77</v>
      </c>
      <c r="AW784" s="13" t="s">
        <v>32</v>
      </c>
      <c r="AX784" s="13" t="s">
        <v>70</v>
      </c>
      <c r="AY784" s="222" t="s">
        <v>299</v>
      </c>
    </row>
    <row r="785" spans="2:51" s="14" customFormat="1" ht="11.25">
      <c r="B785" s="223"/>
      <c r="C785" s="224"/>
      <c r="D785" s="209" t="s">
        <v>310</v>
      </c>
      <c r="E785" s="225" t="s">
        <v>19</v>
      </c>
      <c r="F785" s="226" t="s">
        <v>1151</v>
      </c>
      <c r="G785" s="224"/>
      <c r="H785" s="227">
        <v>2.875</v>
      </c>
      <c r="I785" s="228"/>
      <c r="J785" s="224"/>
      <c r="K785" s="224"/>
      <c r="L785" s="229"/>
      <c r="M785" s="230"/>
      <c r="N785" s="231"/>
      <c r="O785" s="231"/>
      <c r="P785" s="231"/>
      <c r="Q785" s="231"/>
      <c r="R785" s="231"/>
      <c r="S785" s="231"/>
      <c r="T785" s="232"/>
      <c r="AT785" s="233" t="s">
        <v>310</v>
      </c>
      <c r="AU785" s="233" t="s">
        <v>79</v>
      </c>
      <c r="AV785" s="14" t="s">
        <v>79</v>
      </c>
      <c r="AW785" s="14" t="s">
        <v>32</v>
      </c>
      <c r="AX785" s="14" t="s">
        <v>77</v>
      </c>
      <c r="AY785" s="233" t="s">
        <v>299</v>
      </c>
    </row>
    <row r="786" spans="1:65" s="2" customFormat="1" ht="16.5" customHeight="1">
      <c r="A786" s="36"/>
      <c r="B786" s="37"/>
      <c r="C786" s="196" t="s">
        <v>1152</v>
      </c>
      <c r="D786" s="196" t="s">
        <v>301</v>
      </c>
      <c r="E786" s="197" t="s">
        <v>1153</v>
      </c>
      <c r="F786" s="198" t="s">
        <v>1154</v>
      </c>
      <c r="G786" s="199" t="s">
        <v>304</v>
      </c>
      <c r="H786" s="200">
        <v>4.359</v>
      </c>
      <c r="I786" s="201"/>
      <c r="J786" s="202">
        <f>ROUND(I786*H786,2)</f>
        <v>0</v>
      </c>
      <c r="K786" s="198" t="s">
        <v>305</v>
      </c>
      <c r="L786" s="41"/>
      <c r="M786" s="203" t="s">
        <v>19</v>
      </c>
      <c r="N786" s="204" t="s">
        <v>41</v>
      </c>
      <c r="O786" s="66"/>
      <c r="P786" s="205">
        <f>O786*H786</f>
        <v>0</v>
      </c>
      <c r="Q786" s="205">
        <v>0</v>
      </c>
      <c r="R786" s="205">
        <f>Q786*H786</f>
        <v>0</v>
      </c>
      <c r="S786" s="205">
        <v>0.082</v>
      </c>
      <c r="T786" s="206">
        <f>S786*H786</f>
        <v>0.35743800000000003</v>
      </c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R786" s="207" t="s">
        <v>306</v>
      </c>
      <c r="AT786" s="207" t="s">
        <v>301</v>
      </c>
      <c r="AU786" s="207" t="s">
        <v>79</v>
      </c>
      <c r="AY786" s="19" t="s">
        <v>299</v>
      </c>
      <c r="BE786" s="208">
        <f>IF(N786="základní",J786,0)</f>
        <v>0</v>
      </c>
      <c r="BF786" s="208">
        <f>IF(N786="snížená",J786,0)</f>
        <v>0</v>
      </c>
      <c r="BG786" s="208">
        <f>IF(N786="zákl. přenesená",J786,0)</f>
        <v>0</v>
      </c>
      <c r="BH786" s="208">
        <f>IF(N786="sníž. přenesená",J786,0)</f>
        <v>0</v>
      </c>
      <c r="BI786" s="208">
        <f>IF(N786="nulová",J786,0)</f>
        <v>0</v>
      </c>
      <c r="BJ786" s="19" t="s">
        <v>77</v>
      </c>
      <c r="BK786" s="208">
        <f>ROUND(I786*H786,2)</f>
        <v>0</v>
      </c>
      <c r="BL786" s="19" t="s">
        <v>306</v>
      </c>
      <c r="BM786" s="207" t="s">
        <v>1155</v>
      </c>
    </row>
    <row r="787" spans="1:47" s="2" customFormat="1" ht="11.25">
      <c r="A787" s="36"/>
      <c r="B787" s="37"/>
      <c r="C787" s="38"/>
      <c r="D787" s="209" t="s">
        <v>308</v>
      </c>
      <c r="E787" s="38"/>
      <c r="F787" s="210" t="s">
        <v>1156</v>
      </c>
      <c r="G787" s="38"/>
      <c r="H787" s="38"/>
      <c r="I787" s="119"/>
      <c r="J787" s="38"/>
      <c r="K787" s="38"/>
      <c r="L787" s="41"/>
      <c r="M787" s="211"/>
      <c r="N787" s="212"/>
      <c r="O787" s="66"/>
      <c r="P787" s="66"/>
      <c r="Q787" s="66"/>
      <c r="R787" s="66"/>
      <c r="S787" s="66"/>
      <c r="T787" s="67"/>
      <c r="U787" s="36"/>
      <c r="V787" s="36"/>
      <c r="W787" s="36"/>
      <c r="X787" s="36"/>
      <c r="Y787" s="36"/>
      <c r="Z787" s="36"/>
      <c r="AA787" s="36"/>
      <c r="AB787" s="36"/>
      <c r="AC787" s="36"/>
      <c r="AD787" s="36"/>
      <c r="AE787" s="36"/>
      <c r="AT787" s="19" t="s">
        <v>308</v>
      </c>
      <c r="AU787" s="19" t="s">
        <v>79</v>
      </c>
    </row>
    <row r="788" spans="2:51" s="13" customFormat="1" ht="11.25">
      <c r="B788" s="213"/>
      <c r="C788" s="214"/>
      <c r="D788" s="209" t="s">
        <v>310</v>
      </c>
      <c r="E788" s="215" t="s">
        <v>19</v>
      </c>
      <c r="F788" s="216" t="s">
        <v>1120</v>
      </c>
      <c r="G788" s="214"/>
      <c r="H788" s="215" t="s">
        <v>19</v>
      </c>
      <c r="I788" s="217"/>
      <c r="J788" s="214"/>
      <c r="K788" s="214"/>
      <c r="L788" s="218"/>
      <c r="M788" s="219"/>
      <c r="N788" s="220"/>
      <c r="O788" s="220"/>
      <c r="P788" s="220"/>
      <c r="Q788" s="220"/>
      <c r="R788" s="220"/>
      <c r="S788" s="220"/>
      <c r="T788" s="221"/>
      <c r="AT788" s="222" t="s">
        <v>310</v>
      </c>
      <c r="AU788" s="222" t="s">
        <v>79</v>
      </c>
      <c r="AV788" s="13" t="s">
        <v>77</v>
      </c>
      <c r="AW788" s="13" t="s">
        <v>32</v>
      </c>
      <c r="AX788" s="13" t="s">
        <v>70</v>
      </c>
      <c r="AY788" s="222" t="s">
        <v>299</v>
      </c>
    </row>
    <row r="789" spans="2:51" s="14" customFormat="1" ht="11.25">
      <c r="B789" s="223"/>
      <c r="C789" s="224"/>
      <c r="D789" s="209" t="s">
        <v>310</v>
      </c>
      <c r="E789" s="225" t="s">
        <v>19</v>
      </c>
      <c r="F789" s="226" t="s">
        <v>1157</v>
      </c>
      <c r="G789" s="224"/>
      <c r="H789" s="227">
        <v>1.839</v>
      </c>
      <c r="I789" s="228"/>
      <c r="J789" s="224"/>
      <c r="K789" s="224"/>
      <c r="L789" s="229"/>
      <c r="M789" s="230"/>
      <c r="N789" s="231"/>
      <c r="O789" s="231"/>
      <c r="P789" s="231"/>
      <c r="Q789" s="231"/>
      <c r="R789" s="231"/>
      <c r="S789" s="231"/>
      <c r="T789" s="232"/>
      <c r="AT789" s="233" t="s">
        <v>310</v>
      </c>
      <c r="AU789" s="233" t="s">
        <v>79</v>
      </c>
      <c r="AV789" s="14" t="s">
        <v>79</v>
      </c>
      <c r="AW789" s="14" t="s">
        <v>32</v>
      </c>
      <c r="AX789" s="14" t="s">
        <v>70</v>
      </c>
      <c r="AY789" s="233" t="s">
        <v>299</v>
      </c>
    </row>
    <row r="790" spans="2:51" s="14" customFormat="1" ht="11.25">
      <c r="B790" s="223"/>
      <c r="C790" s="224"/>
      <c r="D790" s="209" t="s">
        <v>310</v>
      </c>
      <c r="E790" s="225" t="s">
        <v>19</v>
      </c>
      <c r="F790" s="226" t="s">
        <v>1158</v>
      </c>
      <c r="G790" s="224"/>
      <c r="H790" s="227">
        <v>2.52</v>
      </c>
      <c r="I790" s="228"/>
      <c r="J790" s="224"/>
      <c r="K790" s="224"/>
      <c r="L790" s="229"/>
      <c r="M790" s="230"/>
      <c r="N790" s="231"/>
      <c r="O790" s="231"/>
      <c r="P790" s="231"/>
      <c r="Q790" s="231"/>
      <c r="R790" s="231"/>
      <c r="S790" s="231"/>
      <c r="T790" s="232"/>
      <c r="AT790" s="233" t="s">
        <v>310</v>
      </c>
      <c r="AU790" s="233" t="s">
        <v>79</v>
      </c>
      <c r="AV790" s="14" t="s">
        <v>79</v>
      </c>
      <c r="AW790" s="14" t="s">
        <v>32</v>
      </c>
      <c r="AX790" s="14" t="s">
        <v>70</v>
      </c>
      <c r="AY790" s="233" t="s">
        <v>299</v>
      </c>
    </row>
    <row r="791" spans="2:51" s="15" customFormat="1" ht="11.25">
      <c r="B791" s="234"/>
      <c r="C791" s="235"/>
      <c r="D791" s="209" t="s">
        <v>310</v>
      </c>
      <c r="E791" s="236" t="s">
        <v>19</v>
      </c>
      <c r="F791" s="237" t="s">
        <v>313</v>
      </c>
      <c r="G791" s="235"/>
      <c r="H791" s="238">
        <v>4.359</v>
      </c>
      <c r="I791" s="239"/>
      <c r="J791" s="235"/>
      <c r="K791" s="235"/>
      <c r="L791" s="240"/>
      <c r="M791" s="241"/>
      <c r="N791" s="242"/>
      <c r="O791" s="242"/>
      <c r="P791" s="242"/>
      <c r="Q791" s="242"/>
      <c r="R791" s="242"/>
      <c r="S791" s="242"/>
      <c r="T791" s="243"/>
      <c r="AT791" s="244" t="s">
        <v>310</v>
      </c>
      <c r="AU791" s="244" t="s">
        <v>79</v>
      </c>
      <c r="AV791" s="15" t="s">
        <v>306</v>
      </c>
      <c r="AW791" s="15" t="s">
        <v>32</v>
      </c>
      <c r="AX791" s="15" t="s">
        <v>77</v>
      </c>
      <c r="AY791" s="244" t="s">
        <v>299</v>
      </c>
    </row>
    <row r="792" spans="1:65" s="2" customFormat="1" ht="16.5" customHeight="1">
      <c r="A792" s="36"/>
      <c r="B792" s="37"/>
      <c r="C792" s="196" t="s">
        <v>1159</v>
      </c>
      <c r="D792" s="196" t="s">
        <v>301</v>
      </c>
      <c r="E792" s="197" t="s">
        <v>1160</v>
      </c>
      <c r="F792" s="198" t="s">
        <v>1161</v>
      </c>
      <c r="G792" s="199" t="s">
        <v>304</v>
      </c>
      <c r="H792" s="200">
        <v>28.56</v>
      </c>
      <c r="I792" s="201"/>
      <c r="J792" s="202">
        <f>ROUND(I792*H792,2)</f>
        <v>0</v>
      </c>
      <c r="K792" s="198" t="s">
        <v>305</v>
      </c>
      <c r="L792" s="41"/>
      <c r="M792" s="203" t="s">
        <v>19</v>
      </c>
      <c r="N792" s="204" t="s">
        <v>41</v>
      </c>
      <c r="O792" s="66"/>
      <c r="P792" s="205">
        <f>O792*H792</f>
        <v>0</v>
      </c>
      <c r="Q792" s="205">
        <v>0</v>
      </c>
      <c r="R792" s="205">
        <f>Q792*H792</f>
        <v>0</v>
      </c>
      <c r="S792" s="205">
        <v>0.132</v>
      </c>
      <c r="T792" s="206">
        <f>S792*H792</f>
        <v>3.76992</v>
      </c>
      <c r="U792" s="36"/>
      <c r="V792" s="36"/>
      <c r="W792" s="36"/>
      <c r="X792" s="36"/>
      <c r="Y792" s="36"/>
      <c r="Z792" s="36"/>
      <c r="AA792" s="36"/>
      <c r="AB792" s="36"/>
      <c r="AC792" s="36"/>
      <c r="AD792" s="36"/>
      <c r="AE792" s="36"/>
      <c r="AR792" s="207" t="s">
        <v>306</v>
      </c>
      <c r="AT792" s="207" t="s">
        <v>301</v>
      </c>
      <c r="AU792" s="207" t="s">
        <v>79</v>
      </c>
      <c r="AY792" s="19" t="s">
        <v>299</v>
      </c>
      <c r="BE792" s="208">
        <f>IF(N792="základní",J792,0)</f>
        <v>0</v>
      </c>
      <c r="BF792" s="208">
        <f>IF(N792="snížená",J792,0)</f>
        <v>0</v>
      </c>
      <c r="BG792" s="208">
        <f>IF(N792="zákl. přenesená",J792,0)</f>
        <v>0</v>
      </c>
      <c r="BH792" s="208">
        <f>IF(N792="sníž. přenesená",J792,0)</f>
        <v>0</v>
      </c>
      <c r="BI792" s="208">
        <f>IF(N792="nulová",J792,0)</f>
        <v>0</v>
      </c>
      <c r="BJ792" s="19" t="s">
        <v>77</v>
      </c>
      <c r="BK792" s="208">
        <f>ROUND(I792*H792,2)</f>
        <v>0</v>
      </c>
      <c r="BL792" s="19" t="s">
        <v>306</v>
      </c>
      <c r="BM792" s="207" t="s">
        <v>1162</v>
      </c>
    </row>
    <row r="793" spans="1:47" s="2" customFormat="1" ht="11.25">
      <c r="A793" s="36"/>
      <c r="B793" s="37"/>
      <c r="C793" s="38"/>
      <c r="D793" s="209" t="s">
        <v>308</v>
      </c>
      <c r="E793" s="38"/>
      <c r="F793" s="210" t="s">
        <v>1163</v>
      </c>
      <c r="G793" s="38"/>
      <c r="H793" s="38"/>
      <c r="I793" s="119"/>
      <c r="J793" s="38"/>
      <c r="K793" s="38"/>
      <c r="L793" s="41"/>
      <c r="M793" s="211"/>
      <c r="N793" s="212"/>
      <c r="O793" s="66"/>
      <c r="P793" s="66"/>
      <c r="Q793" s="66"/>
      <c r="R793" s="66"/>
      <c r="S793" s="66"/>
      <c r="T793" s="67"/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T793" s="19" t="s">
        <v>308</v>
      </c>
      <c r="AU793" s="19" t="s">
        <v>79</v>
      </c>
    </row>
    <row r="794" spans="2:51" s="13" customFormat="1" ht="11.25">
      <c r="B794" s="213"/>
      <c r="C794" s="214"/>
      <c r="D794" s="209" t="s">
        <v>310</v>
      </c>
      <c r="E794" s="215" t="s">
        <v>19</v>
      </c>
      <c r="F794" s="216" t="s">
        <v>1164</v>
      </c>
      <c r="G794" s="214"/>
      <c r="H794" s="215" t="s">
        <v>19</v>
      </c>
      <c r="I794" s="217"/>
      <c r="J794" s="214"/>
      <c r="K794" s="214"/>
      <c r="L794" s="218"/>
      <c r="M794" s="219"/>
      <c r="N794" s="220"/>
      <c r="O794" s="220"/>
      <c r="P794" s="220"/>
      <c r="Q794" s="220"/>
      <c r="R794" s="220"/>
      <c r="S794" s="220"/>
      <c r="T794" s="221"/>
      <c r="AT794" s="222" t="s">
        <v>310</v>
      </c>
      <c r="AU794" s="222" t="s">
        <v>79</v>
      </c>
      <c r="AV794" s="13" t="s">
        <v>77</v>
      </c>
      <c r="AW794" s="13" t="s">
        <v>32</v>
      </c>
      <c r="AX794" s="13" t="s">
        <v>70</v>
      </c>
      <c r="AY794" s="222" t="s">
        <v>299</v>
      </c>
    </row>
    <row r="795" spans="2:51" s="14" customFormat="1" ht="11.25">
      <c r="B795" s="223"/>
      <c r="C795" s="224"/>
      <c r="D795" s="209" t="s">
        <v>310</v>
      </c>
      <c r="E795" s="225" t="s">
        <v>19</v>
      </c>
      <c r="F795" s="226" t="s">
        <v>1165</v>
      </c>
      <c r="G795" s="224"/>
      <c r="H795" s="227">
        <v>5.52</v>
      </c>
      <c r="I795" s="228"/>
      <c r="J795" s="224"/>
      <c r="K795" s="224"/>
      <c r="L795" s="229"/>
      <c r="M795" s="230"/>
      <c r="N795" s="231"/>
      <c r="O795" s="231"/>
      <c r="P795" s="231"/>
      <c r="Q795" s="231"/>
      <c r="R795" s="231"/>
      <c r="S795" s="231"/>
      <c r="T795" s="232"/>
      <c r="AT795" s="233" t="s">
        <v>310</v>
      </c>
      <c r="AU795" s="233" t="s">
        <v>79</v>
      </c>
      <c r="AV795" s="14" t="s">
        <v>79</v>
      </c>
      <c r="AW795" s="14" t="s">
        <v>32</v>
      </c>
      <c r="AX795" s="14" t="s">
        <v>70</v>
      </c>
      <c r="AY795" s="233" t="s">
        <v>299</v>
      </c>
    </row>
    <row r="796" spans="2:51" s="14" customFormat="1" ht="11.25">
      <c r="B796" s="223"/>
      <c r="C796" s="224"/>
      <c r="D796" s="209" t="s">
        <v>310</v>
      </c>
      <c r="E796" s="225" t="s">
        <v>19</v>
      </c>
      <c r="F796" s="226" t="s">
        <v>1166</v>
      </c>
      <c r="G796" s="224"/>
      <c r="H796" s="227">
        <v>8.64</v>
      </c>
      <c r="I796" s="228"/>
      <c r="J796" s="224"/>
      <c r="K796" s="224"/>
      <c r="L796" s="229"/>
      <c r="M796" s="230"/>
      <c r="N796" s="231"/>
      <c r="O796" s="231"/>
      <c r="P796" s="231"/>
      <c r="Q796" s="231"/>
      <c r="R796" s="231"/>
      <c r="S796" s="231"/>
      <c r="T796" s="232"/>
      <c r="AT796" s="233" t="s">
        <v>310</v>
      </c>
      <c r="AU796" s="233" t="s">
        <v>79</v>
      </c>
      <c r="AV796" s="14" t="s">
        <v>79</v>
      </c>
      <c r="AW796" s="14" t="s">
        <v>32</v>
      </c>
      <c r="AX796" s="14" t="s">
        <v>70</v>
      </c>
      <c r="AY796" s="233" t="s">
        <v>299</v>
      </c>
    </row>
    <row r="797" spans="2:51" s="14" customFormat="1" ht="11.25">
      <c r="B797" s="223"/>
      <c r="C797" s="224"/>
      <c r="D797" s="209" t="s">
        <v>310</v>
      </c>
      <c r="E797" s="225" t="s">
        <v>19</v>
      </c>
      <c r="F797" s="226" t="s">
        <v>1167</v>
      </c>
      <c r="G797" s="224"/>
      <c r="H797" s="227">
        <v>14.4</v>
      </c>
      <c r="I797" s="228"/>
      <c r="J797" s="224"/>
      <c r="K797" s="224"/>
      <c r="L797" s="229"/>
      <c r="M797" s="230"/>
      <c r="N797" s="231"/>
      <c r="O797" s="231"/>
      <c r="P797" s="231"/>
      <c r="Q797" s="231"/>
      <c r="R797" s="231"/>
      <c r="S797" s="231"/>
      <c r="T797" s="232"/>
      <c r="AT797" s="233" t="s">
        <v>310</v>
      </c>
      <c r="AU797" s="233" t="s">
        <v>79</v>
      </c>
      <c r="AV797" s="14" t="s">
        <v>79</v>
      </c>
      <c r="AW797" s="14" t="s">
        <v>32</v>
      </c>
      <c r="AX797" s="14" t="s">
        <v>70</v>
      </c>
      <c r="AY797" s="233" t="s">
        <v>299</v>
      </c>
    </row>
    <row r="798" spans="2:51" s="15" customFormat="1" ht="11.25">
      <c r="B798" s="234"/>
      <c r="C798" s="235"/>
      <c r="D798" s="209" t="s">
        <v>310</v>
      </c>
      <c r="E798" s="236" t="s">
        <v>19</v>
      </c>
      <c r="F798" s="237" t="s">
        <v>313</v>
      </c>
      <c r="G798" s="235"/>
      <c r="H798" s="238">
        <v>28.56</v>
      </c>
      <c r="I798" s="239"/>
      <c r="J798" s="235"/>
      <c r="K798" s="235"/>
      <c r="L798" s="240"/>
      <c r="M798" s="241"/>
      <c r="N798" s="242"/>
      <c r="O798" s="242"/>
      <c r="P798" s="242"/>
      <c r="Q798" s="242"/>
      <c r="R798" s="242"/>
      <c r="S798" s="242"/>
      <c r="T798" s="243"/>
      <c r="AT798" s="244" t="s">
        <v>310</v>
      </c>
      <c r="AU798" s="244" t="s">
        <v>79</v>
      </c>
      <c r="AV798" s="15" t="s">
        <v>306</v>
      </c>
      <c r="AW798" s="15" t="s">
        <v>32</v>
      </c>
      <c r="AX798" s="15" t="s">
        <v>77</v>
      </c>
      <c r="AY798" s="244" t="s">
        <v>299</v>
      </c>
    </row>
    <row r="799" spans="1:65" s="2" customFormat="1" ht="16.5" customHeight="1">
      <c r="A799" s="36"/>
      <c r="B799" s="37"/>
      <c r="C799" s="196" t="s">
        <v>246</v>
      </c>
      <c r="D799" s="196" t="s">
        <v>301</v>
      </c>
      <c r="E799" s="197" t="s">
        <v>1168</v>
      </c>
      <c r="F799" s="198" t="s">
        <v>1169</v>
      </c>
      <c r="G799" s="199" t="s">
        <v>304</v>
      </c>
      <c r="H799" s="200">
        <v>13.4</v>
      </c>
      <c r="I799" s="201"/>
      <c r="J799" s="202">
        <f>ROUND(I799*H799,2)</f>
        <v>0</v>
      </c>
      <c r="K799" s="198" t="s">
        <v>305</v>
      </c>
      <c r="L799" s="41"/>
      <c r="M799" s="203" t="s">
        <v>19</v>
      </c>
      <c r="N799" s="204" t="s">
        <v>41</v>
      </c>
      <c r="O799" s="66"/>
      <c r="P799" s="205">
        <f>O799*H799</f>
        <v>0</v>
      </c>
      <c r="Q799" s="205">
        <v>0</v>
      </c>
      <c r="R799" s="205">
        <f>Q799*H799</f>
        <v>0</v>
      </c>
      <c r="S799" s="205">
        <v>0.36</v>
      </c>
      <c r="T799" s="206">
        <f>S799*H799</f>
        <v>4.824</v>
      </c>
      <c r="U799" s="36"/>
      <c r="V799" s="36"/>
      <c r="W799" s="36"/>
      <c r="X799" s="36"/>
      <c r="Y799" s="36"/>
      <c r="Z799" s="36"/>
      <c r="AA799" s="36"/>
      <c r="AB799" s="36"/>
      <c r="AC799" s="36"/>
      <c r="AD799" s="36"/>
      <c r="AE799" s="36"/>
      <c r="AR799" s="207" t="s">
        <v>306</v>
      </c>
      <c r="AT799" s="207" t="s">
        <v>301</v>
      </c>
      <c r="AU799" s="207" t="s">
        <v>79</v>
      </c>
      <c r="AY799" s="19" t="s">
        <v>299</v>
      </c>
      <c r="BE799" s="208">
        <f>IF(N799="základní",J799,0)</f>
        <v>0</v>
      </c>
      <c r="BF799" s="208">
        <f>IF(N799="snížená",J799,0)</f>
        <v>0</v>
      </c>
      <c r="BG799" s="208">
        <f>IF(N799="zákl. přenesená",J799,0)</f>
        <v>0</v>
      </c>
      <c r="BH799" s="208">
        <f>IF(N799="sníž. přenesená",J799,0)</f>
        <v>0</v>
      </c>
      <c r="BI799" s="208">
        <f>IF(N799="nulová",J799,0)</f>
        <v>0</v>
      </c>
      <c r="BJ799" s="19" t="s">
        <v>77</v>
      </c>
      <c r="BK799" s="208">
        <f>ROUND(I799*H799,2)</f>
        <v>0</v>
      </c>
      <c r="BL799" s="19" t="s">
        <v>306</v>
      </c>
      <c r="BM799" s="207" t="s">
        <v>1170</v>
      </c>
    </row>
    <row r="800" spans="1:47" s="2" customFormat="1" ht="11.25">
      <c r="A800" s="36"/>
      <c r="B800" s="37"/>
      <c r="C800" s="38"/>
      <c r="D800" s="209" t="s">
        <v>308</v>
      </c>
      <c r="E800" s="38"/>
      <c r="F800" s="210" t="s">
        <v>1171</v>
      </c>
      <c r="G800" s="38"/>
      <c r="H800" s="38"/>
      <c r="I800" s="119"/>
      <c r="J800" s="38"/>
      <c r="K800" s="38"/>
      <c r="L800" s="41"/>
      <c r="M800" s="211"/>
      <c r="N800" s="212"/>
      <c r="O800" s="66"/>
      <c r="P800" s="66"/>
      <c r="Q800" s="66"/>
      <c r="R800" s="66"/>
      <c r="S800" s="66"/>
      <c r="T800" s="67"/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  <c r="AE800" s="36"/>
      <c r="AT800" s="19" t="s">
        <v>308</v>
      </c>
      <c r="AU800" s="19" t="s">
        <v>79</v>
      </c>
    </row>
    <row r="801" spans="1:47" s="2" customFormat="1" ht="19.5">
      <c r="A801" s="36"/>
      <c r="B801" s="37"/>
      <c r="C801" s="38"/>
      <c r="D801" s="209" t="s">
        <v>447</v>
      </c>
      <c r="E801" s="38"/>
      <c r="F801" s="245" t="s">
        <v>1172</v>
      </c>
      <c r="G801" s="38"/>
      <c r="H801" s="38"/>
      <c r="I801" s="119"/>
      <c r="J801" s="38"/>
      <c r="K801" s="38"/>
      <c r="L801" s="41"/>
      <c r="M801" s="211"/>
      <c r="N801" s="212"/>
      <c r="O801" s="66"/>
      <c r="P801" s="66"/>
      <c r="Q801" s="66"/>
      <c r="R801" s="66"/>
      <c r="S801" s="66"/>
      <c r="T801" s="67"/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  <c r="AE801" s="36"/>
      <c r="AT801" s="19" t="s">
        <v>447</v>
      </c>
      <c r="AU801" s="19" t="s">
        <v>79</v>
      </c>
    </row>
    <row r="802" spans="2:51" s="14" customFormat="1" ht="11.25">
      <c r="B802" s="223"/>
      <c r="C802" s="224"/>
      <c r="D802" s="209" t="s">
        <v>310</v>
      </c>
      <c r="E802" s="225" t="s">
        <v>19</v>
      </c>
      <c r="F802" s="226" t="s">
        <v>1173</v>
      </c>
      <c r="G802" s="224"/>
      <c r="H802" s="227">
        <v>13.4</v>
      </c>
      <c r="I802" s="228"/>
      <c r="J802" s="224"/>
      <c r="K802" s="224"/>
      <c r="L802" s="229"/>
      <c r="M802" s="230"/>
      <c r="N802" s="231"/>
      <c r="O802" s="231"/>
      <c r="P802" s="231"/>
      <c r="Q802" s="231"/>
      <c r="R802" s="231"/>
      <c r="S802" s="231"/>
      <c r="T802" s="232"/>
      <c r="AT802" s="233" t="s">
        <v>310</v>
      </c>
      <c r="AU802" s="233" t="s">
        <v>79</v>
      </c>
      <c r="AV802" s="14" t="s">
        <v>79</v>
      </c>
      <c r="AW802" s="14" t="s">
        <v>32</v>
      </c>
      <c r="AX802" s="14" t="s">
        <v>77</v>
      </c>
      <c r="AY802" s="233" t="s">
        <v>299</v>
      </c>
    </row>
    <row r="803" spans="1:65" s="2" customFormat="1" ht="16.5" customHeight="1">
      <c r="A803" s="36"/>
      <c r="B803" s="37"/>
      <c r="C803" s="196" t="s">
        <v>1174</v>
      </c>
      <c r="D803" s="196" t="s">
        <v>301</v>
      </c>
      <c r="E803" s="197" t="s">
        <v>1175</v>
      </c>
      <c r="F803" s="198" t="s">
        <v>1176</v>
      </c>
      <c r="G803" s="199" t="s">
        <v>304</v>
      </c>
      <c r="H803" s="200">
        <v>4.438</v>
      </c>
      <c r="I803" s="201"/>
      <c r="J803" s="202">
        <f>ROUND(I803*H803,2)</f>
        <v>0</v>
      </c>
      <c r="K803" s="198" t="s">
        <v>305</v>
      </c>
      <c r="L803" s="41"/>
      <c r="M803" s="203" t="s">
        <v>19</v>
      </c>
      <c r="N803" s="204" t="s">
        <v>41</v>
      </c>
      <c r="O803" s="66"/>
      <c r="P803" s="205">
        <f>O803*H803</f>
        <v>0</v>
      </c>
      <c r="Q803" s="205">
        <v>0</v>
      </c>
      <c r="R803" s="205">
        <f>Q803*H803</f>
        <v>0</v>
      </c>
      <c r="S803" s="205">
        <v>0.192</v>
      </c>
      <c r="T803" s="206">
        <f>S803*H803</f>
        <v>0.852096</v>
      </c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R803" s="207" t="s">
        <v>306</v>
      </c>
      <c r="AT803" s="207" t="s">
        <v>301</v>
      </c>
      <c r="AU803" s="207" t="s">
        <v>79</v>
      </c>
      <c r="AY803" s="19" t="s">
        <v>299</v>
      </c>
      <c r="BE803" s="208">
        <f>IF(N803="základní",J803,0)</f>
        <v>0</v>
      </c>
      <c r="BF803" s="208">
        <f>IF(N803="snížená",J803,0)</f>
        <v>0</v>
      </c>
      <c r="BG803" s="208">
        <f>IF(N803="zákl. přenesená",J803,0)</f>
        <v>0</v>
      </c>
      <c r="BH803" s="208">
        <f>IF(N803="sníž. přenesená",J803,0)</f>
        <v>0</v>
      </c>
      <c r="BI803" s="208">
        <f>IF(N803="nulová",J803,0)</f>
        <v>0</v>
      </c>
      <c r="BJ803" s="19" t="s">
        <v>77</v>
      </c>
      <c r="BK803" s="208">
        <f>ROUND(I803*H803,2)</f>
        <v>0</v>
      </c>
      <c r="BL803" s="19" t="s">
        <v>306</v>
      </c>
      <c r="BM803" s="207" t="s">
        <v>1177</v>
      </c>
    </row>
    <row r="804" spans="1:47" s="2" customFormat="1" ht="11.25">
      <c r="A804" s="36"/>
      <c r="B804" s="37"/>
      <c r="C804" s="38"/>
      <c r="D804" s="209" t="s">
        <v>308</v>
      </c>
      <c r="E804" s="38"/>
      <c r="F804" s="210" t="s">
        <v>1178</v>
      </c>
      <c r="G804" s="38"/>
      <c r="H804" s="38"/>
      <c r="I804" s="119"/>
      <c r="J804" s="38"/>
      <c r="K804" s="38"/>
      <c r="L804" s="41"/>
      <c r="M804" s="211"/>
      <c r="N804" s="212"/>
      <c r="O804" s="66"/>
      <c r="P804" s="66"/>
      <c r="Q804" s="66"/>
      <c r="R804" s="66"/>
      <c r="S804" s="66"/>
      <c r="T804" s="67"/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  <c r="AE804" s="36"/>
      <c r="AT804" s="19" t="s">
        <v>308</v>
      </c>
      <c r="AU804" s="19" t="s">
        <v>79</v>
      </c>
    </row>
    <row r="805" spans="2:51" s="13" customFormat="1" ht="11.25">
      <c r="B805" s="213"/>
      <c r="C805" s="214"/>
      <c r="D805" s="209" t="s">
        <v>310</v>
      </c>
      <c r="E805" s="215" t="s">
        <v>19</v>
      </c>
      <c r="F805" s="216" t="s">
        <v>1179</v>
      </c>
      <c r="G805" s="214"/>
      <c r="H805" s="215" t="s">
        <v>19</v>
      </c>
      <c r="I805" s="217"/>
      <c r="J805" s="214"/>
      <c r="K805" s="214"/>
      <c r="L805" s="218"/>
      <c r="M805" s="219"/>
      <c r="N805" s="220"/>
      <c r="O805" s="220"/>
      <c r="P805" s="220"/>
      <c r="Q805" s="220"/>
      <c r="R805" s="220"/>
      <c r="S805" s="220"/>
      <c r="T805" s="221"/>
      <c r="AT805" s="222" t="s">
        <v>310</v>
      </c>
      <c r="AU805" s="222" t="s">
        <v>79</v>
      </c>
      <c r="AV805" s="13" t="s">
        <v>77</v>
      </c>
      <c r="AW805" s="13" t="s">
        <v>32</v>
      </c>
      <c r="AX805" s="13" t="s">
        <v>70</v>
      </c>
      <c r="AY805" s="222" t="s">
        <v>299</v>
      </c>
    </row>
    <row r="806" spans="2:51" s="14" customFormat="1" ht="11.25">
      <c r="B806" s="223"/>
      <c r="C806" s="224"/>
      <c r="D806" s="209" t="s">
        <v>310</v>
      </c>
      <c r="E806" s="225" t="s">
        <v>148</v>
      </c>
      <c r="F806" s="226" t="s">
        <v>1180</v>
      </c>
      <c r="G806" s="224"/>
      <c r="H806" s="227">
        <v>4.438</v>
      </c>
      <c r="I806" s="228"/>
      <c r="J806" s="224"/>
      <c r="K806" s="224"/>
      <c r="L806" s="229"/>
      <c r="M806" s="230"/>
      <c r="N806" s="231"/>
      <c r="O806" s="231"/>
      <c r="P806" s="231"/>
      <c r="Q806" s="231"/>
      <c r="R806" s="231"/>
      <c r="S806" s="231"/>
      <c r="T806" s="232"/>
      <c r="AT806" s="233" t="s">
        <v>310</v>
      </c>
      <c r="AU806" s="233" t="s">
        <v>79</v>
      </c>
      <c r="AV806" s="14" t="s">
        <v>79</v>
      </c>
      <c r="AW806" s="14" t="s">
        <v>32</v>
      </c>
      <c r="AX806" s="14" t="s">
        <v>77</v>
      </c>
      <c r="AY806" s="233" t="s">
        <v>299</v>
      </c>
    </row>
    <row r="807" spans="1:65" s="2" customFormat="1" ht="16.5" customHeight="1">
      <c r="A807" s="36"/>
      <c r="B807" s="37"/>
      <c r="C807" s="196" t="s">
        <v>1181</v>
      </c>
      <c r="D807" s="196" t="s">
        <v>301</v>
      </c>
      <c r="E807" s="197" t="s">
        <v>1182</v>
      </c>
      <c r="F807" s="198" t="s">
        <v>1183</v>
      </c>
      <c r="G807" s="199" t="s">
        <v>316</v>
      </c>
      <c r="H807" s="200">
        <v>9.332</v>
      </c>
      <c r="I807" s="201"/>
      <c r="J807" s="202">
        <f>ROUND(I807*H807,2)</f>
        <v>0</v>
      </c>
      <c r="K807" s="198" t="s">
        <v>305</v>
      </c>
      <c r="L807" s="41"/>
      <c r="M807" s="203" t="s">
        <v>19</v>
      </c>
      <c r="N807" s="204" t="s">
        <v>41</v>
      </c>
      <c r="O807" s="66"/>
      <c r="P807" s="205">
        <f>O807*H807</f>
        <v>0</v>
      </c>
      <c r="Q807" s="205">
        <v>0</v>
      </c>
      <c r="R807" s="205">
        <f>Q807*H807</f>
        <v>0</v>
      </c>
      <c r="S807" s="205">
        <v>2.2</v>
      </c>
      <c r="T807" s="206">
        <f>S807*H807</f>
        <v>20.530400000000004</v>
      </c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  <c r="AE807" s="36"/>
      <c r="AR807" s="207" t="s">
        <v>306</v>
      </c>
      <c r="AT807" s="207" t="s">
        <v>301</v>
      </c>
      <c r="AU807" s="207" t="s">
        <v>79</v>
      </c>
      <c r="AY807" s="19" t="s">
        <v>299</v>
      </c>
      <c r="BE807" s="208">
        <f>IF(N807="základní",J807,0)</f>
        <v>0</v>
      </c>
      <c r="BF807" s="208">
        <f>IF(N807="snížená",J807,0)</f>
        <v>0</v>
      </c>
      <c r="BG807" s="208">
        <f>IF(N807="zákl. přenesená",J807,0)</f>
        <v>0</v>
      </c>
      <c r="BH807" s="208">
        <f>IF(N807="sníž. přenesená",J807,0)</f>
        <v>0</v>
      </c>
      <c r="BI807" s="208">
        <f>IF(N807="nulová",J807,0)</f>
        <v>0</v>
      </c>
      <c r="BJ807" s="19" t="s">
        <v>77</v>
      </c>
      <c r="BK807" s="208">
        <f>ROUND(I807*H807,2)</f>
        <v>0</v>
      </c>
      <c r="BL807" s="19" t="s">
        <v>306</v>
      </c>
      <c r="BM807" s="207" t="s">
        <v>1184</v>
      </c>
    </row>
    <row r="808" spans="1:47" s="2" customFormat="1" ht="11.25">
      <c r="A808" s="36"/>
      <c r="B808" s="37"/>
      <c r="C808" s="38"/>
      <c r="D808" s="209" t="s">
        <v>308</v>
      </c>
      <c r="E808" s="38"/>
      <c r="F808" s="210" t="s">
        <v>1185</v>
      </c>
      <c r="G808" s="38"/>
      <c r="H808" s="38"/>
      <c r="I808" s="119"/>
      <c r="J808" s="38"/>
      <c r="K808" s="38"/>
      <c r="L808" s="41"/>
      <c r="M808" s="211"/>
      <c r="N808" s="212"/>
      <c r="O808" s="66"/>
      <c r="P808" s="66"/>
      <c r="Q808" s="66"/>
      <c r="R808" s="66"/>
      <c r="S808" s="66"/>
      <c r="T808" s="67"/>
      <c r="U808" s="36"/>
      <c r="V808" s="36"/>
      <c r="W808" s="36"/>
      <c r="X808" s="36"/>
      <c r="Y808" s="36"/>
      <c r="Z808" s="36"/>
      <c r="AA808" s="36"/>
      <c r="AB808" s="36"/>
      <c r="AC808" s="36"/>
      <c r="AD808" s="36"/>
      <c r="AE808" s="36"/>
      <c r="AT808" s="19" t="s">
        <v>308</v>
      </c>
      <c r="AU808" s="19" t="s">
        <v>79</v>
      </c>
    </row>
    <row r="809" spans="2:51" s="13" customFormat="1" ht="11.25">
      <c r="B809" s="213"/>
      <c r="C809" s="214"/>
      <c r="D809" s="209" t="s">
        <v>310</v>
      </c>
      <c r="E809" s="215" t="s">
        <v>19</v>
      </c>
      <c r="F809" s="216" t="s">
        <v>332</v>
      </c>
      <c r="G809" s="214"/>
      <c r="H809" s="215" t="s">
        <v>19</v>
      </c>
      <c r="I809" s="217"/>
      <c r="J809" s="214"/>
      <c r="K809" s="214"/>
      <c r="L809" s="218"/>
      <c r="M809" s="219"/>
      <c r="N809" s="220"/>
      <c r="O809" s="220"/>
      <c r="P809" s="220"/>
      <c r="Q809" s="220"/>
      <c r="R809" s="220"/>
      <c r="S809" s="220"/>
      <c r="T809" s="221"/>
      <c r="AT809" s="222" t="s">
        <v>310</v>
      </c>
      <c r="AU809" s="222" t="s">
        <v>79</v>
      </c>
      <c r="AV809" s="13" t="s">
        <v>77</v>
      </c>
      <c r="AW809" s="13" t="s">
        <v>32</v>
      </c>
      <c r="AX809" s="13" t="s">
        <v>70</v>
      </c>
      <c r="AY809" s="222" t="s">
        <v>299</v>
      </c>
    </row>
    <row r="810" spans="2:51" s="14" customFormat="1" ht="11.25">
      <c r="B810" s="223"/>
      <c r="C810" s="224"/>
      <c r="D810" s="209" t="s">
        <v>310</v>
      </c>
      <c r="E810" s="225" t="s">
        <v>19</v>
      </c>
      <c r="F810" s="226" t="s">
        <v>1186</v>
      </c>
      <c r="G810" s="224"/>
      <c r="H810" s="227">
        <v>1.068</v>
      </c>
      <c r="I810" s="228"/>
      <c r="J810" s="224"/>
      <c r="K810" s="224"/>
      <c r="L810" s="229"/>
      <c r="M810" s="230"/>
      <c r="N810" s="231"/>
      <c r="O810" s="231"/>
      <c r="P810" s="231"/>
      <c r="Q810" s="231"/>
      <c r="R810" s="231"/>
      <c r="S810" s="231"/>
      <c r="T810" s="232"/>
      <c r="AT810" s="233" t="s">
        <v>310</v>
      </c>
      <c r="AU810" s="233" t="s">
        <v>79</v>
      </c>
      <c r="AV810" s="14" t="s">
        <v>79</v>
      </c>
      <c r="AW810" s="14" t="s">
        <v>32</v>
      </c>
      <c r="AX810" s="14" t="s">
        <v>70</v>
      </c>
      <c r="AY810" s="233" t="s">
        <v>299</v>
      </c>
    </row>
    <row r="811" spans="2:51" s="14" customFormat="1" ht="11.25">
      <c r="B811" s="223"/>
      <c r="C811" s="224"/>
      <c r="D811" s="209" t="s">
        <v>310</v>
      </c>
      <c r="E811" s="225" t="s">
        <v>19</v>
      </c>
      <c r="F811" s="226" t="s">
        <v>1187</v>
      </c>
      <c r="G811" s="224"/>
      <c r="H811" s="227">
        <v>0.476</v>
      </c>
      <c r="I811" s="228"/>
      <c r="J811" s="224"/>
      <c r="K811" s="224"/>
      <c r="L811" s="229"/>
      <c r="M811" s="230"/>
      <c r="N811" s="231"/>
      <c r="O811" s="231"/>
      <c r="P811" s="231"/>
      <c r="Q811" s="231"/>
      <c r="R811" s="231"/>
      <c r="S811" s="231"/>
      <c r="T811" s="232"/>
      <c r="AT811" s="233" t="s">
        <v>310</v>
      </c>
      <c r="AU811" s="233" t="s">
        <v>79</v>
      </c>
      <c r="AV811" s="14" t="s">
        <v>79</v>
      </c>
      <c r="AW811" s="14" t="s">
        <v>32</v>
      </c>
      <c r="AX811" s="14" t="s">
        <v>70</v>
      </c>
      <c r="AY811" s="233" t="s">
        <v>299</v>
      </c>
    </row>
    <row r="812" spans="2:51" s="14" customFormat="1" ht="11.25">
      <c r="B812" s="223"/>
      <c r="C812" s="224"/>
      <c r="D812" s="209" t="s">
        <v>310</v>
      </c>
      <c r="E812" s="225" t="s">
        <v>19</v>
      </c>
      <c r="F812" s="226" t="s">
        <v>1188</v>
      </c>
      <c r="G812" s="224"/>
      <c r="H812" s="227">
        <v>0.283</v>
      </c>
      <c r="I812" s="228"/>
      <c r="J812" s="224"/>
      <c r="K812" s="224"/>
      <c r="L812" s="229"/>
      <c r="M812" s="230"/>
      <c r="N812" s="231"/>
      <c r="O812" s="231"/>
      <c r="P812" s="231"/>
      <c r="Q812" s="231"/>
      <c r="R812" s="231"/>
      <c r="S812" s="231"/>
      <c r="T812" s="232"/>
      <c r="AT812" s="233" t="s">
        <v>310</v>
      </c>
      <c r="AU812" s="233" t="s">
        <v>79</v>
      </c>
      <c r="AV812" s="14" t="s">
        <v>79</v>
      </c>
      <c r="AW812" s="14" t="s">
        <v>32</v>
      </c>
      <c r="AX812" s="14" t="s">
        <v>70</v>
      </c>
      <c r="AY812" s="233" t="s">
        <v>299</v>
      </c>
    </row>
    <row r="813" spans="2:51" s="14" customFormat="1" ht="11.25">
      <c r="B813" s="223"/>
      <c r="C813" s="224"/>
      <c r="D813" s="209" t="s">
        <v>310</v>
      </c>
      <c r="E813" s="225" t="s">
        <v>19</v>
      </c>
      <c r="F813" s="226" t="s">
        <v>1189</v>
      </c>
      <c r="G813" s="224"/>
      <c r="H813" s="227">
        <v>1.122</v>
      </c>
      <c r="I813" s="228"/>
      <c r="J813" s="224"/>
      <c r="K813" s="224"/>
      <c r="L813" s="229"/>
      <c r="M813" s="230"/>
      <c r="N813" s="231"/>
      <c r="O813" s="231"/>
      <c r="P813" s="231"/>
      <c r="Q813" s="231"/>
      <c r="R813" s="231"/>
      <c r="S813" s="231"/>
      <c r="T813" s="232"/>
      <c r="AT813" s="233" t="s">
        <v>310</v>
      </c>
      <c r="AU813" s="233" t="s">
        <v>79</v>
      </c>
      <c r="AV813" s="14" t="s">
        <v>79</v>
      </c>
      <c r="AW813" s="14" t="s">
        <v>32</v>
      </c>
      <c r="AX813" s="14" t="s">
        <v>70</v>
      </c>
      <c r="AY813" s="233" t="s">
        <v>299</v>
      </c>
    </row>
    <row r="814" spans="2:51" s="14" customFormat="1" ht="11.25">
      <c r="B814" s="223"/>
      <c r="C814" s="224"/>
      <c r="D814" s="209" t="s">
        <v>310</v>
      </c>
      <c r="E814" s="225" t="s">
        <v>19</v>
      </c>
      <c r="F814" s="226" t="s">
        <v>1111</v>
      </c>
      <c r="G814" s="224"/>
      <c r="H814" s="227">
        <v>0.377</v>
      </c>
      <c r="I814" s="228"/>
      <c r="J814" s="224"/>
      <c r="K814" s="224"/>
      <c r="L814" s="229"/>
      <c r="M814" s="230"/>
      <c r="N814" s="231"/>
      <c r="O814" s="231"/>
      <c r="P814" s="231"/>
      <c r="Q814" s="231"/>
      <c r="R814" s="231"/>
      <c r="S814" s="231"/>
      <c r="T814" s="232"/>
      <c r="AT814" s="233" t="s">
        <v>310</v>
      </c>
      <c r="AU814" s="233" t="s">
        <v>79</v>
      </c>
      <c r="AV814" s="14" t="s">
        <v>79</v>
      </c>
      <c r="AW814" s="14" t="s">
        <v>32</v>
      </c>
      <c r="AX814" s="14" t="s">
        <v>70</v>
      </c>
      <c r="AY814" s="233" t="s">
        <v>299</v>
      </c>
    </row>
    <row r="815" spans="2:51" s="14" customFormat="1" ht="11.25">
      <c r="B815" s="223"/>
      <c r="C815" s="224"/>
      <c r="D815" s="209" t="s">
        <v>310</v>
      </c>
      <c r="E815" s="225" t="s">
        <v>19</v>
      </c>
      <c r="F815" s="226" t="s">
        <v>1112</v>
      </c>
      <c r="G815" s="224"/>
      <c r="H815" s="227">
        <v>0.768</v>
      </c>
      <c r="I815" s="228"/>
      <c r="J815" s="224"/>
      <c r="K815" s="224"/>
      <c r="L815" s="229"/>
      <c r="M815" s="230"/>
      <c r="N815" s="231"/>
      <c r="O815" s="231"/>
      <c r="P815" s="231"/>
      <c r="Q815" s="231"/>
      <c r="R815" s="231"/>
      <c r="S815" s="231"/>
      <c r="T815" s="232"/>
      <c r="AT815" s="233" t="s">
        <v>310</v>
      </c>
      <c r="AU815" s="233" t="s">
        <v>79</v>
      </c>
      <c r="AV815" s="14" t="s">
        <v>79</v>
      </c>
      <c r="AW815" s="14" t="s">
        <v>32</v>
      </c>
      <c r="AX815" s="14" t="s">
        <v>70</v>
      </c>
      <c r="AY815" s="233" t="s">
        <v>299</v>
      </c>
    </row>
    <row r="816" spans="2:51" s="14" customFormat="1" ht="11.25">
      <c r="B816" s="223"/>
      <c r="C816" s="224"/>
      <c r="D816" s="209" t="s">
        <v>310</v>
      </c>
      <c r="E816" s="225" t="s">
        <v>19</v>
      </c>
      <c r="F816" s="226" t="s">
        <v>1113</v>
      </c>
      <c r="G816" s="224"/>
      <c r="H816" s="227">
        <v>0.663</v>
      </c>
      <c r="I816" s="228"/>
      <c r="J816" s="224"/>
      <c r="K816" s="224"/>
      <c r="L816" s="229"/>
      <c r="M816" s="230"/>
      <c r="N816" s="231"/>
      <c r="O816" s="231"/>
      <c r="P816" s="231"/>
      <c r="Q816" s="231"/>
      <c r="R816" s="231"/>
      <c r="S816" s="231"/>
      <c r="T816" s="232"/>
      <c r="AT816" s="233" t="s">
        <v>310</v>
      </c>
      <c r="AU816" s="233" t="s">
        <v>79</v>
      </c>
      <c r="AV816" s="14" t="s">
        <v>79</v>
      </c>
      <c r="AW816" s="14" t="s">
        <v>32</v>
      </c>
      <c r="AX816" s="14" t="s">
        <v>70</v>
      </c>
      <c r="AY816" s="233" t="s">
        <v>299</v>
      </c>
    </row>
    <row r="817" spans="2:51" s="14" customFormat="1" ht="11.25">
      <c r="B817" s="223"/>
      <c r="C817" s="224"/>
      <c r="D817" s="209" t="s">
        <v>310</v>
      </c>
      <c r="E817" s="225" t="s">
        <v>19</v>
      </c>
      <c r="F817" s="226" t="s">
        <v>1114</v>
      </c>
      <c r="G817" s="224"/>
      <c r="H817" s="227">
        <v>1.084</v>
      </c>
      <c r="I817" s="228"/>
      <c r="J817" s="224"/>
      <c r="K817" s="224"/>
      <c r="L817" s="229"/>
      <c r="M817" s="230"/>
      <c r="N817" s="231"/>
      <c r="O817" s="231"/>
      <c r="P817" s="231"/>
      <c r="Q817" s="231"/>
      <c r="R817" s="231"/>
      <c r="S817" s="231"/>
      <c r="T817" s="232"/>
      <c r="AT817" s="233" t="s">
        <v>310</v>
      </c>
      <c r="AU817" s="233" t="s">
        <v>79</v>
      </c>
      <c r="AV817" s="14" t="s">
        <v>79</v>
      </c>
      <c r="AW817" s="14" t="s">
        <v>32</v>
      </c>
      <c r="AX817" s="14" t="s">
        <v>70</v>
      </c>
      <c r="AY817" s="233" t="s">
        <v>299</v>
      </c>
    </row>
    <row r="818" spans="2:51" s="14" customFormat="1" ht="11.25">
      <c r="B818" s="223"/>
      <c r="C818" s="224"/>
      <c r="D818" s="209" t="s">
        <v>310</v>
      </c>
      <c r="E818" s="225" t="s">
        <v>19</v>
      </c>
      <c r="F818" s="226" t="s">
        <v>1190</v>
      </c>
      <c r="G818" s="224"/>
      <c r="H818" s="227">
        <v>1.206</v>
      </c>
      <c r="I818" s="228"/>
      <c r="J818" s="224"/>
      <c r="K818" s="224"/>
      <c r="L818" s="229"/>
      <c r="M818" s="230"/>
      <c r="N818" s="231"/>
      <c r="O818" s="231"/>
      <c r="P818" s="231"/>
      <c r="Q818" s="231"/>
      <c r="R818" s="231"/>
      <c r="S818" s="231"/>
      <c r="T818" s="232"/>
      <c r="AT818" s="233" t="s">
        <v>310</v>
      </c>
      <c r="AU818" s="233" t="s">
        <v>79</v>
      </c>
      <c r="AV818" s="14" t="s">
        <v>79</v>
      </c>
      <c r="AW818" s="14" t="s">
        <v>32</v>
      </c>
      <c r="AX818" s="14" t="s">
        <v>70</v>
      </c>
      <c r="AY818" s="233" t="s">
        <v>299</v>
      </c>
    </row>
    <row r="819" spans="2:51" s="14" customFormat="1" ht="11.25">
      <c r="B819" s="223"/>
      <c r="C819" s="224"/>
      <c r="D819" s="209" t="s">
        <v>310</v>
      </c>
      <c r="E819" s="225" t="s">
        <v>19</v>
      </c>
      <c r="F819" s="226" t="s">
        <v>1191</v>
      </c>
      <c r="G819" s="224"/>
      <c r="H819" s="227">
        <v>0.442</v>
      </c>
      <c r="I819" s="228"/>
      <c r="J819" s="224"/>
      <c r="K819" s="224"/>
      <c r="L819" s="229"/>
      <c r="M819" s="230"/>
      <c r="N819" s="231"/>
      <c r="O819" s="231"/>
      <c r="P819" s="231"/>
      <c r="Q819" s="231"/>
      <c r="R819" s="231"/>
      <c r="S819" s="231"/>
      <c r="T819" s="232"/>
      <c r="AT819" s="233" t="s">
        <v>310</v>
      </c>
      <c r="AU819" s="233" t="s">
        <v>79</v>
      </c>
      <c r="AV819" s="14" t="s">
        <v>79</v>
      </c>
      <c r="AW819" s="14" t="s">
        <v>32</v>
      </c>
      <c r="AX819" s="14" t="s">
        <v>70</v>
      </c>
      <c r="AY819" s="233" t="s">
        <v>299</v>
      </c>
    </row>
    <row r="820" spans="2:51" s="14" customFormat="1" ht="11.25">
      <c r="B820" s="223"/>
      <c r="C820" s="224"/>
      <c r="D820" s="209" t="s">
        <v>310</v>
      </c>
      <c r="E820" s="225" t="s">
        <v>19</v>
      </c>
      <c r="F820" s="226" t="s">
        <v>1192</v>
      </c>
      <c r="G820" s="224"/>
      <c r="H820" s="227">
        <v>0.691</v>
      </c>
      <c r="I820" s="228"/>
      <c r="J820" s="224"/>
      <c r="K820" s="224"/>
      <c r="L820" s="229"/>
      <c r="M820" s="230"/>
      <c r="N820" s="231"/>
      <c r="O820" s="231"/>
      <c r="P820" s="231"/>
      <c r="Q820" s="231"/>
      <c r="R820" s="231"/>
      <c r="S820" s="231"/>
      <c r="T820" s="232"/>
      <c r="AT820" s="233" t="s">
        <v>310</v>
      </c>
      <c r="AU820" s="233" t="s">
        <v>79</v>
      </c>
      <c r="AV820" s="14" t="s">
        <v>79</v>
      </c>
      <c r="AW820" s="14" t="s">
        <v>32</v>
      </c>
      <c r="AX820" s="14" t="s">
        <v>70</v>
      </c>
      <c r="AY820" s="233" t="s">
        <v>299</v>
      </c>
    </row>
    <row r="821" spans="2:51" s="14" customFormat="1" ht="11.25">
      <c r="B821" s="223"/>
      <c r="C821" s="224"/>
      <c r="D821" s="209" t="s">
        <v>310</v>
      </c>
      <c r="E821" s="225" t="s">
        <v>19</v>
      </c>
      <c r="F821" s="226" t="s">
        <v>1193</v>
      </c>
      <c r="G821" s="224"/>
      <c r="H821" s="227">
        <v>1.152</v>
      </c>
      <c r="I821" s="228"/>
      <c r="J821" s="224"/>
      <c r="K821" s="224"/>
      <c r="L821" s="229"/>
      <c r="M821" s="230"/>
      <c r="N821" s="231"/>
      <c r="O821" s="231"/>
      <c r="P821" s="231"/>
      <c r="Q821" s="231"/>
      <c r="R821" s="231"/>
      <c r="S821" s="231"/>
      <c r="T821" s="232"/>
      <c r="AT821" s="233" t="s">
        <v>310</v>
      </c>
      <c r="AU821" s="233" t="s">
        <v>79</v>
      </c>
      <c r="AV821" s="14" t="s">
        <v>79</v>
      </c>
      <c r="AW821" s="14" t="s">
        <v>32</v>
      </c>
      <c r="AX821" s="14" t="s">
        <v>70</v>
      </c>
      <c r="AY821" s="233" t="s">
        <v>299</v>
      </c>
    </row>
    <row r="822" spans="2:51" s="15" customFormat="1" ht="11.25">
      <c r="B822" s="234"/>
      <c r="C822" s="235"/>
      <c r="D822" s="209" t="s">
        <v>310</v>
      </c>
      <c r="E822" s="236" t="s">
        <v>19</v>
      </c>
      <c r="F822" s="237" t="s">
        <v>313</v>
      </c>
      <c r="G822" s="235"/>
      <c r="H822" s="238">
        <v>9.332</v>
      </c>
      <c r="I822" s="239"/>
      <c r="J822" s="235"/>
      <c r="K822" s="235"/>
      <c r="L822" s="240"/>
      <c r="M822" s="241"/>
      <c r="N822" s="242"/>
      <c r="O822" s="242"/>
      <c r="P822" s="242"/>
      <c r="Q822" s="242"/>
      <c r="R822" s="242"/>
      <c r="S822" s="242"/>
      <c r="T822" s="243"/>
      <c r="AT822" s="244" t="s">
        <v>310</v>
      </c>
      <c r="AU822" s="244" t="s">
        <v>79</v>
      </c>
      <c r="AV822" s="15" t="s">
        <v>306</v>
      </c>
      <c r="AW822" s="15" t="s">
        <v>32</v>
      </c>
      <c r="AX822" s="15" t="s">
        <v>77</v>
      </c>
      <c r="AY822" s="244" t="s">
        <v>299</v>
      </c>
    </row>
    <row r="823" spans="1:65" s="2" customFormat="1" ht="16.5" customHeight="1">
      <c r="A823" s="36"/>
      <c r="B823" s="37"/>
      <c r="C823" s="196" t="s">
        <v>1194</v>
      </c>
      <c r="D823" s="196" t="s">
        <v>301</v>
      </c>
      <c r="E823" s="197" t="s">
        <v>1195</v>
      </c>
      <c r="F823" s="198" t="s">
        <v>1196</v>
      </c>
      <c r="G823" s="199" t="s">
        <v>304</v>
      </c>
      <c r="H823" s="200">
        <v>44.424</v>
      </c>
      <c r="I823" s="201"/>
      <c r="J823" s="202">
        <f>ROUND(I823*H823,2)</f>
        <v>0</v>
      </c>
      <c r="K823" s="198" t="s">
        <v>305</v>
      </c>
      <c r="L823" s="41"/>
      <c r="M823" s="203" t="s">
        <v>19</v>
      </c>
      <c r="N823" s="204" t="s">
        <v>41</v>
      </c>
      <c r="O823" s="66"/>
      <c r="P823" s="205">
        <f>O823*H823</f>
        <v>0</v>
      </c>
      <c r="Q823" s="205">
        <v>0</v>
      </c>
      <c r="R823" s="205">
        <f>Q823*H823</f>
        <v>0</v>
      </c>
      <c r="S823" s="205">
        <v>0.09</v>
      </c>
      <c r="T823" s="206">
        <f>S823*H823</f>
        <v>3.99816</v>
      </c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R823" s="207" t="s">
        <v>306</v>
      </c>
      <c r="AT823" s="207" t="s">
        <v>301</v>
      </c>
      <c r="AU823" s="207" t="s">
        <v>79</v>
      </c>
      <c r="AY823" s="19" t="s">
        <v>299</v>
      </c>
      <c r="BE823" s="208">
        <f>IF(N823="základní",J823,0)</f>
        <v>0</v>
      </c>
      <c r="BF823" s="208">
        <f>IF(N823="snížená",J823,0)</f>
        <v>0</v>
      </c>
      <c r="BG823" s="208">
        <f>IF(N823="zákl. přenesená",J823,0)</f>
        <v>0</v>
      </c>
      <c r="BH823" s="208">
        <f>IF(N823="sníž. přenesená",J823,0)</f>
        <v>0</v>
      </c>
      <c r="BI823" s="208">
        <f>IF(N823="nulová",J823,0)</f>
        <v>0</v>
      </c>
      <c r="BJ823" s="19" t="s">
        <v>77</v>
      </c>
      <c r="BK823" s="208">
        <f>ROUND(I823*H823,2)</f>
        <v>0</v>
      </c>
      <c r="BL823" s="19" t="s">
        <v>306</v>
      </c>
      <c r="BM823" s="207" t="s">
        <v>1197</v>
      </c>
    </row>
    <row r="824" spans="1:47" s="2" customFormat="1" ht="11.25">
      <c r="A824" s="36"/>
      <c r="B824" s="37"/>
      <c r="C824" s="38"/>
      <c r="D824" s="209" t="s">
        <v>308</v>
      </c>
      <c r="E824" s="38"/>
      <c r="F824" s="210" t="s">
        <v>1198</v>
      </c>
      <c r="G824" s="38"/>
      <c r="H824" s="38"/>
      <c r="I824" s="119"/>
      <c r="J824" s="38"/>
      <c r="K824" s="38"/>
      <c r="L824" s="41"/>
      <c r="M824" s="211"/>
      <c r="N824" s="212"/>
      <c r="O824" s="66"/>
      <c r="P824" s="66"/>
      <c r="Q824" s="66"/>
      <c r="R824" s="66"/>
      <c r="S824" s="66"/>
      <c r="T824" s="67"/>
      <c r="U824" s="36"/>
      <c r="V824" s="36"/>
      <c r="W824" s="36"/>
      <c r="X824" s="36"/>
      <c r="Y824" s="36"/>
      <c r="Z824" s="36"/>
      <c r="AA824" s="36"/>
      <c r="AB824" s="36"/>
      <c r="AC824" s="36"/>
      <c r="AD824" s="36"/>
      <c r="AE824" s="36"/>
      <c r="AT824" s="19" t="s">
        <v>308</v>
      </c>
      <c r="AU824" s="19" t="s">
        <v>79</v>
      </c>
    </row>
    <row r="825" spans="2:51" s="13" customFormat="1" ht="11.25">
      <c r="B825" s="213"/>
      <c r="C825" s="214"/>
      <c r="D825" s="209" t="s">
        <v>310</v>
      </c>
      <c r="E825" s="215" t="s">
        <v>19</v>
      </c>
      <c r="F825" s="216" t="s">
        <v>1199</v>
      </c>
      <c r="G825" s="214"/>
      <c r="H825" s="215" t="s">
        <v>19</v>
      </c>
      <c r="I825" s="217"/>
      <c r="J825" s="214"/>
      <c r="K825" s="214"/>
      <c r="L825" s="218"/>
      <c r="M825" s="219"/>
      <c r="N825" s="220"/>
      <c r="O825" s="220"/>
      <c r="P825" s="220"/>
      <c r="Q825" s="220"/>
      <c r="R825" s="220"/>
      <c r="S825" s="220"/>
      <c r="T825" s="221"/>
      <c r="AT825" s="222" t="s">
        <v>310</v>
      </c>
      <c r="AU825" s="222" t="s">
        <v>79</v>
      </c>
      <c r="AV825" s="13" t="s">
        <v>77</v>
      </c>
      <c r="AW825" s="13" t="s">
        <v>32</v>
      </c>
      <c r="AX825" s="13" t="s">
        <v>70</v>
      </c>
      <c r="AY825" s="222" t="s">
        <v>299</v>
      </c>
    </row>
    <row r="826" spans="2:51" s="14" customFormat="1" ht="11.25">
      <c r="B826" s="223"/>
      <c r="C826" s="224"/>
      <c r="D826" s="209" t="s">
        <v>310</v>
      </c>
      <c r="E826" s="225" t="s">
        <v>19</v>
      </c>
      <c r="F826" s="226" t="s">
        <v>1200</v>
      </c>
      <c r="G826" s="224"/>
      <c r="H826" s="227">
        <v>44.424</v>
      </c>
      <c r="I826" s="228"/>
      <c r="J826" s="224"/>
      <c r="K826" s="224"/>
      <c r="L826" s="229"/>
      <c r="M826" s="230"/>
      <c r="N826" s="231"/>
      <c r="O826" s="231"/>
      <c r="P826" s="231"/>
      <c r="Q826" s="231"/>
      <c r="R826" s="231"/>
      <c r="S826" s="231"/>
      <c r="T826" s="232"/>
      <c r="AT826" s="233" t="s">
        <v>310</v>
      </c>
      <c r="AU826" s="233" t="s">
        <v>79</v>
      </c>
      <c r="AV826" s="14" t="s">
        <v>79</v>
      </c>
      <c r="AW826" s="14" t="s">
        <v>32</v>
      </c>
      <c r="AX826" s="14" t="s">
        <v>77</v>
      </c>
      <c r="AY826" s="233" t="s">
        <v>299</v>
      </c>
    </row>
    <row r="827" spans="1:65" s="2" customFormat="1" ht="16.5" customHeight="1">
      <c r="A827" s="36"/>
      <c r="B827" s="37"/>
      <c r="C827" s="196" t="s">
        <v>1201</v>
      </c>
      <c r="D827" s="196" t="s">
        <v>301</v>
      </c>
      <c r="E827" s="197" t="s">
        <v>1202</v>
      </c>
      <c r="F827" s="198" t="s">
        <v>1203</v>
      </c>
      <c r="G827" s="199" t="s">
        <v>304</v>
      </c>
      <c r="H827" s="200">
        <v>33.738</v>
      </c>
      <c r="I827" s="201"/>
      <c r="J827" s="202">
        <f>ROUND(I827*H827,2)</f>
        <v>0</v>
      </c>
      <c r="K827" s="198" t="s">
        <v>305</v>
      </c>
      <c r="L827" s="41"/>
      <c r="M827" s="203" t="s">
        <v>19</v>
      </c>
      <c r="N827" s="204" t="s">
        <v>41</v>
      </c>
      <c r="O827" s="66"/>
      <c r="P827" s="205">
        <f>O827*H827</f>
        <v>0</v>
      </c>
      <c r="Q827" s="205">
        <v>0</v>
      </c>
      <c r="R827" s="205">
        <f>Q827*H827</f>
        <v>0</v>
      </c>
      <c r="S827" s="205">
        <v>0.076</v>
      </c>
      <c r="T827" s="206">
        <f>S827*H827</f>
        <v>2.564088</v>
      </c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  <c r="AE827" s="36"/>
      <c r="AR827" s="207" t="s">
        <v>306</v>
      </c>
      <c r="AT827" s="207" t="s">
        <v>301</v>
      </c>
      <c r="AU827" s="207" t="s">
        <v>79</v>
      </c>
      <c r="AY827" s="19" t="s">
        <v>299</v>
      </c>
      <c r="BE827" s="208">
        <f>IF(N827="základní",J827,0)</f>
        <v>0</v>
      </c>
      <c r="BF827" s="208">
        <f>IF(N827="snížená",J827,0)</f>
        <v>0</v>
      </c>
      <c r="BG827" s="208">
        <f>IF(N827="zákl. přenesená",J827,0)</f>
        <v>0</v>
      </c>
      <c r="BH827" s="208">
        <f>IF(N827="sníž. přenesená",J827,0)</f>
        <v>0</v>
      </c>
      <c r="BI827" s="208">
        <f>IF(N827="nulová",J827,0)</f>
        <v>0</v>
      </c>
      <c r="BJ827" s="19" t="s">
        <v>77</v>
      </c>
      <c r="BK827" s="208">
        <f>ROUND(I827*H827,2)</f>
        <v>0</v>
      </c>
      <c r="BL827" s="19" t="s">
        <v>306</v>
      </c>
      <c r="BM827" s="207" t="s">
        <v>1204</v>
      </c>
    </row>
    <row r="828" spans="1:47" s="2" customFormat="1" ht="11.25">
      <c r="A828" s="36"/>
      <c r="B828" s="37"/>
      <c r="C828" s="38"/>
      <c r="D828" s="209" t="s">
        <v>308</v>
      </c>
      <c r="E828" s="38"/>
      <c r="F828" s="210" t="s">
        <v>1205</v>
      </c>
      <c r="G828" s="38"/>
      <c r="H828" s="38"/>
      <c r="I828" s="119"/>
      <c r="J828" s="38"/>
      <c r="K828" s="38"/>
      <c r="L828" s="41"/>
      <c r="M828" s="211"/>
      <c r="N828" s="212"/>
      <c r="O828" s="66"/>
      <c r="P828" s="66"/>
      <c r="Q828" s="66"/>
      <c r="R828" s="66"/>
      <c r="S828" s="66"/>
      <c r="T828" s="67"/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  <c r="AE828" s="36"/>
      <c r="AT828" s="19" t="s">
        <v>308</v>
      </c>
      <c r="AU828" s="19" t="s">
        <v>79</v>
      </c>
    </row>
    <row r="829" spans="2:51" s="13" customFormat="1" ht="11.25">
      <c r="B829" s="213"/>
      <c r="C829" s="214"/>
      <c r="D829" s="209" t="s">
        <v>310</v>
      </c>
      <c r="E829" s="215" t="s">
        <v>19</v>
      </c>
      <c r="F829" s="216" t="s">
        <v>1206</v>
      </c>
      <c r="G829" s="214"/>
      <c r="H829" s="215" t="s">
        <v>19</v>
      </c>
      <c r="I829" s="217"/>
      <c r="J829" s="214"/>
      <c r="K829" s="214"/>
      <c r="L829" s="218"/>
      <c r="M829" s="219"/>
      <c r="N829" s="220"/>
      <c r="O829" s="220"/>
      <c r="P829" s="220"/>
      <c r="Q829" s="220"/>
      <c r="R829" s="220"/>
      <c r="S829" s="220"/>
      <c r="T829" s="221"/>
      <c r="AT829" s="222" t="s">
        <v>310</v>
      </c>
      <c r="AU829" s="222" t="s">
        <v>79</v>
      </c>
      <c r="AV829" s="13" t="s">
        <v>77</v>
      </c>
      <c r="AW829" s="13" t="s">
        <v>32</v>
      </c>
      <c r="AX829" s="13" t="s">
        <v>70</v>
      </c>
      <c r="AY829" s="222" t="s">
        <v>299</v>
      </c>
    </row>
    <row r="830" spans="2:51" s="14" customFormat="1" ht="11.25">
      <c r="B830" s="223"/>
      <c r="C830" s="224"/>
      <c r="D830" s="209" t="s">
        <v>310</v>
      </c>
      <c r="E830" s="225" t="s">
        <v>19</v>
      </c>
      <c r="F830" s="226" t="s">
        <v>1207</v>
      </c>
      <c r="G830" s="224"/>
      <c r="H830" s="227">
        <v>16.564</v>
      </c>
      <c r="I830" s="228"/>
      <c r="J830" s="224"/>
      <c r="K830" s="224"/>
      <c r="L830" s="229"/>
      <c r="M830" s="230"/>
      <c r="N830" s="231"/>
      <c r="O830" s="231"/>
      <c r="P830" s="231"/>
      <c r="Q830" s="231"/>
      <c r="R830" s="231"/>
      <c r="S830" s="231"/>
      <c r="T830" s="232"/>
      <c r="AT830" s="233" t="s">
        <v>310</v>
      </c>
      <c r="AU830" s="233" t="s">
        <v>79</v>
      </c>
      <c r="AV830" s="14" t="s">
        <v>79</v>
      </c>
      <c r="AW830" s="14" t="s">
        <v>32</v>
      </c>
      <c r="AX830" s="14" t="s">
        <v>70</v>
      </c>
      <c r="AY830" s="233" t="s">
        <v>299</v>
      </c>
    </row>
    <row r="831" spans="2:51" s="14" customFormat="1" ht="11.25">
      <c r="B831" s="223"/>
      <c r="C831" s="224"/>
      <c r="D831" s="209" t="s">
        <v>310</v>
      </c>
      <c r="E831" s="225" t="s">
        <v>19</v>
      </c>
      <c r="F831" s="226" t="s">
        <v>1208</v>
      </c>
      <c r="G831" s="224"/>
      <c r="H831" s="227">
        <v>15.554</v>
      </c>
      <c r="I831" s="228"/>
      <c r="J831" s="224"/>
      <c r="K831" s="224"/>
      <c r="L831" s="229"/>
      <c r="M831" s="230"/>
      <c r="N831" s="231"/>
      <c r="O831" s="231"/>
      <c r="P831" s="231"/>
      <c r="Q831" s="231"/>
      <c r="R831" s="231"/>
      <c r="S831" s="231"/>
      <c r="T831" s="232"/>
      <c r="AT831" s="233" t="s">
        <v>310</v>
      </c>
      <c r="AU831" s="233" t="s">
        <v>79</v>
      </c>
      <c r="AV831" s="14" t="s">
        <v>79</v>
      </c>
      <c r="AW831" s="14" t="s">
        <v>32</v>
      </c>
      <c r="AX831" s="14" t="s">
        <v>70</v>
      </c>
      <c r="AY831" s="233" t="s">
        <v>299</v>
      </c>
    </row>
    <row r="832" spans="2:51" s="14" customFormat="1" ht="11.25">
      <c r="B832" s="223"/>
      <c r="C832" s="224"/>
      <c r="D832" s="209" t="s">
        <v>310</v>
      </c>
      <c r="E832" s="225" t="s">
        <v>19</v>
      </c>
      <c r="F832" s="226" t="s">
        <v>1209</v>
      </c>
      <c r="G832" s="224"/>
      <c r="H832" s="227">
        <v>1.62</v>
      </c>
      <c r="I832" s="228"/>
      <c r="J832" s="224"/>
      <c r="K832" s="224"/>
      <c r="L832" s="229"/>
      <c r="M832" s="230"/>
      <c r="N832" s="231"/>
      <c r="O832" s="231"/>
      <c r="P832" s="231"/>
      <c r="Q832" s="231"/>
      <c r="R832" s="231"/>
      <c r="S832" s="231"/>
      <c r="T832" s="232"/>
      <c r="AT832" s="233" t="s">
        <v>310</v>
      </c>
      <c r="AU832" s="233" t="s">
        <v>79</v>
      </c>
      <c r="AV832" s="14" t="s">
        <v>79</v>
      </c>
      <c r="AW832" s="14" t="s">
        <v>32</v>
      </c>
      <c r="AX832" s="14" t="s">
        <v>70</v>
      </c>
      <c r="AY832" s="233" t="s">
        <v>299</v>
      </c>
    </row>
    <row r="833" spans="2:51" s="15" customFormat="1" ht="11.25">
      <c r="B833" s="234"/>
      <c r="C833" s="235"/>
      <c r="D833" s="209" t="s">
        <v>310</v>
      </c>
      <c r="E833" s="236" t="s">
        <v>19</v>
      </c>
      <c r="F833" s="237" t="s">
        <v>313</v>
      </c>
      <c r="G833" s="235"/>
      <c r="H833" s="238">
        <v>33.738</v>
      </c>
      <c r="I833" s="239"/>
      <c r="J833" s="235"/>
      <c r="K833" s="235"/>
      <c r="L833" s="240"/>
      <c r="M833" s="241"/>
      <c r="N833" s="242"/>
      <c r="O833" s="242"/>
      <c r="P833" s="242"/>
      <c r="Q833" s="242"/>
      <c r="R833" s="242"/>
      <c r="S833" s="242"/>
      <c r="T833" s="243"/>
      <c r="AT833" s="244" t="s">
        <v>310</v>
      </c>
      <c r="AU833" s="244" t="s">
        <v>79</v>
      </c>
      <c r="AV833" s="15" t="s">
        <v>306</v>
      </c>
      <c r="AW833" s="15" t="s">
        <v>32</v>
      </c>
      <c r="AX833" s="15" t="s">
        <v>77</v>
      </c>
      <c r="AY833" s="244" t="s">
        <v>299</v>
      </c>
    </row>
    <row r="834" spans="1:65" s="2" customFormat="1" ht="16.5" customHeight="1">
      <c r="A834" s="36"/>
      <c r="B834" s="37"/>
      <c r="C834" s="196" t="s">
        <v>224</v>
      </c>
      <c r="D834" s="196" t="s">
        <v>301</v>
      </c>
      <c r="E834" s="197" t="s">
        <v>1210</v>
      </c>
      <c r="F834" s="198" t="s">
        <v>1211</v>
      </c>
      <c r="G834" s="199" t="s">
        <v>304</v>
      </c>
      <c r="H834" s="200">
        <v>6.54</v>
      </c>
      <c r="I834" s="201"/>
      <c r="J834" s="202">
        <f>ROUND(I834*H834,2)</f>
        <v>0</v>
      </c>
      <c r="K834" s="198" t="s">
        <v>305</v>
      </c>
      <c r="L834" s="41"/>
      <c r="M834" s="203" t="s">
        <v>19</v>
      </c>
      <c r="N834" s="204" t="s">
        <v>41</v>
      </c>
      <c r="O834" s="66"/>
      <c r="P834" s="205">
        <f>O834*H834</f>
        <v>0</v>
      </c>
      <c r="Q834" s="205">
        <v>0</v>
      </c>
      <c r="R834" s="205">
        <f>Q834*H834</f>
        <v>0</v>
      </c>
      <c r="S834" s="205">
        <v>0.063</v>
      </c>
      <c r="T834" s="206">
        <f>S834*H834</f>
        <v>0.41202</v>
      </c>
      <c r="U834" s="36"/>
      <c r="V834" s="36"/>
      <c r="W834" s="36"/>
      <c r="X834" s="36"/>
      <c r="Y834" s="36"/>
      <c r="Z834" s="36"/>
      <c r="AA834" s="36"/>
      <c r="AB834" s="36"/>
      <c r="AC834" s="36"/>
      <c r="AD834" s="36"/>
      <c r="AE834" s="36"/>
      <c r="AR834" s="207" t="s">
        <v>306</v>
      </c>
      <c r="AT834" s="207" t="s">
        <v>301</v>
      </c>
      <c r="AU834" s="207" t="s">
        <v>79</v>
      </c>
      <c r="AY834" s="19" t="s">
        <v>299</v>
      </c>
      <c r="BE834" s="208">
        <f>IF(N834="základní",J834,0)</f>
        <v>0</v>
      </c>
      <c r="BF834" s="208">
        <f>IF(N834="snížená",J834,0)</f>
        <v>0</v>
      </c>
      <c r="BG834" s="208">
        <f>IF(N834="zákl. přenesená",J834,0)</f>
        <v>0</v>
      </c>
      <c r="BH834" s="208">
        <f>IF(N834="sníž. přenesená",J834,0)</f>
        <v>0</v>
      </c>
      <c r="BI834" s="208">
        <f>IF(N834="nulová",J834,0)</f>
        <v>0</v>
      </c>
      <c r="BJ834" s="19" t="s">
        <v>77</v>
      </c>
      <c r="BK834" s="208">
        <f>ROUND(I834*H834,2)</f>
        <v>0</v>
      </c>
      <c r="BL834" s="19" t="s">
        <v>306</v>
      </c>
      <c r="BM834" s="207" t="s">
        <v>1212</v>
      </c>
    </row>
    <row r="835" spans="1:47" s="2" customFormat="1" ht="11.25">
      <c r="A835" s="36"/>
      <c r="B835" s="37"/>
      <c r="C835" s="38"/>
      <c r="D835" s="209" t="s">
        <v>308</v>
      </c>
      <c r="E835" s="38"/>
      <c r="F835" s="210" t="s">
        <v>1213</v>
      </c>
      <c r="G835" s="38"/>
      <c r="H835" s="38"/>
      <c r="I835" s="119"/>
      <c r="J835" s="38"/>
      <c r="K835" s="38"/>
      <c r="L835" s="41"/>
      <c r="M835" s="211"/>
      <c r="N835" s="212"/>
      <c r="O835" s="66"/>
      <c r="P835" s="66"/>
      <c r="Q835" s="66"/>
      <c r="R835" s="66"/>
      <c r="S835" s="66"/>
      <c r="T835" s="67"/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  <c r="AE835" s="36"/>
      <c r="AT835" s="19" t="s">
        <v>308</v>
      </c>
      <c r="AU835" s="19" t="s">
        <v>79</v>
      </c>
    </row>
    <row r="836" spans="2:51" s="13" customFormat="1" ht="11.25">
      <c r="B836" s="213"/>
      <c r="C836" s="214"/>
      <c r="D836" s="209" t="s">
        <v>310</v>
      </c>
      <c r="E836" s="215" t="s">
        <v>19</v>
      </c>
      <c r="F836" s="216" t="s">
        <v>1206</v>
      </c>
      <c r="G836" s="214"/>
      <c r="H836" s="215" t="s">
        <v>19</v>
      </c>
      <c r="I836" s="217"/>
      <c r="J836" s="214"/>
      <c r="K836" s="214"/>
      <c r="L836" s="218"/>
      <c r="M836" s="219"/>
      <c r="N836" s="220"/>
      <c r="O836" s="220"/>
      <c r="P836" s="220"/>
      <c r="Q836" s="220"/>
      <c r="R836" s="220"/>
      <c r="S836" s="220"/>
      <c r="T836" s="221"/>
      <c r="AT836" s="222" t="s">
        <v>310</v>
      </c>
      <c r="AU836" s="222" t="s">
        <v>79</v>
      </c>
      <c r="AV836" s="13" t="s">
        <v>77</v>
      </c>
      <c r="AW836" s="13" t="s">
        <v>32</v>
      </c>
      <c r="AX836" s="13" t="s">
        <v>70</v>
      </c>
      <c r="AY836" s="222" t="s">
        <v>299</v>
      </c>
    </row>
    <row r="837" spans="2:51" s="14" customFormat="1" ht="11.25">
      <c r="B837" s="223"/>
      <c r="C837" s="224"/>
      <c r="D837" s="209" t="s">
        <v>310</v>
      </c>
      <c r="E837" s="225" t="s">
        <v>19</v>
      </c>
      <c r="F837" s="226" t="s">
        <v>1214</v>
      </c>
      <c r="G837" s="224"/>
      <c r="H837" s="227">
        <v>4.44</v>
      </c>
      <c r="I837" s="228"/>
      <c r="J837" s="224"/>
      <c r="K837" s="224"/>
      <c r="L837" s="229"/>
      <c r="M837" s="230"/>
      <c r="N837" s="231"/>
      <c r="O837" s="231"/>
      <c r="P837" s="231"/>
      <c r="Q837" s="231"/>
      <c r="R837" s="231"/>
      <c r="S837" s="231"/>
      <c r="T837" s="232"/>
      <c r="AT837" s="233" t="s">
        <v>310</v>
      </c>
      <c r="AU837" s="233" t="s">
        <v>79</v>
      </c>
      <c r="AV837" s="14" t="s">
        <v>79</v>
      </c>
      <c r="AW837" s="14" t="s">
        <v>32</v>
      </c>
      <c r="AX837" s="14" t="s">
        <v>70</v>
      </c>
      <c r="AY837" s="233" t="s">
        <v>299</v>
      </c>
    </row>
    <row r="838" spans="2:51" s="14" customFormat="1" ht="11.25">
      <c r="B838" s="223"/>
      <c r="C838" s="224"/>
      <c r="D838" s="209" t="s">
        <v>310</v>
      </c>
      <c r="E838" s="225" t="s">
        <v>19</v>
      </c>
      <c r="F838" s="226" t="s">
        <v>1215</v>
      </c>
      <c r="G838" s="224"/>
      <c r="H838" s="227">
        <v>2.1</v>
      </c>
      <c r="I838" s="228"/>
      <c r="J838" s="224"/>
      <c r="K838" s="224"/>
      <c r="L838" s="229"/>
      <c r="M838" s="230"/>
      <c r="N838" s="231"/>
      <c r="O838" s="231"/>
      <c r="P838" s="231"/>
      <c r="Q838" s="231"/>
      <c r="R838" s="231"/>
      <c r="S838" s="231"/>
      <c r="T838" s="232"/>
      <c r="AT838" s="233" t="s">
        <v>310</v>
      </c>
      <c r="AU838" s="233" t="s">
        <v>79</v>
      </c>
      <c r="AV838" s="14" t="s">
        <v>79</v>
      </c>
      <c r="AW838" s="14" t="s">
        <v>32</v>
      </c>
      <c r="AX838" s="14" t="s">
        <v>70</v>
      </c>
      <c r="AY838" s="233" t="s">
        <v>299</v>
      </c>
    </row>
    <row r="839" spans="2:51" s="15" customFormat="1" ht="11.25">
      <c r="B839" s="234"/>
      <c r="C839" s="235"/>
      <c r="D839" s="209" t="s">
        <v>310</v>
      </c>
      <c r="E839" s="236" t="s">
        <v>19</v>
      </c>
      <c r="F839" s="237" t="s">
        <v>313</v>
      </c>
      <c r="G839" s="235"/>
      <c r="H839" s="238">
        <v>6.54</v>
      </c>
      <c r="I839" s="239"/>
      <c r="J839" s="235"/>
      <c r="K839" s="235"/>
      <c r="L839" s="240"/>
      <c r="M839" s="241"/>
      <c r="N839" s="242"/>
      <c r="O839" s="242"/>
      <c r="P839" s="242"/>
      <c r="Q839" s="242"/>
      <c r="R839" s="242"/>
      <c r="S839" s="242"/>
      <c r="T839" s="243"/>
      <c r="AT839" s="244" t="s">
        <v>310</v>
      </c>
      <c r="AU839" s="244" t="s">
        <v>79</v>
      </c>
      <c r="AV839" s="15" t="s">
        <v>306</v>
      </c>
      <c r="AW839" s="15" t="s">
        <v>32</v>
      </c>
      <c r="AX839" s="15" t="s">
        <v>77</v>
      </c>
      <c r="AY839" s="244" t="s">
        <v>299</v>
      </c>
    </row>
    <row r="840" spans="1:65" s="2" customFormat="1" ht="16.5" customHeight="1">
      <c r="A840" s="36"/>
      <c r="B840" s="37"/>
      <c r="C840" s="196" t="s">
        <v>1216</v>
      </c>
      <c r="D840" s="196" t="s">
        <v>301</v>
      </c>
      <c r="E840" s="197" t="s">
        <v>1217</v>
      </c>
      <c r="F840" s="198" t="s">
        <v>1218</v>
      </c>
      <c r="G840" s="199" t="s">
        <v>304</v>
      </c>
      <c r="H840" s="200">
        <v>3.434</v>
      </c>
      <c r="I840" s="201"/>
      <c r="J840" s="202">
        <f>ROUND(I840*H840,2)</f>
        <v>0</v>
      </c>
      <c r="K840" s="198" t="s">
        <v>305</v>
      </c>
      <c r="L840" s="41"/>
      <c r="M840" s="203" t="s">
        <v>19</v>
      </c>
      <c r="N840" s="204" t="s">
        <v>41</v>
      </c>
      <c r="O840" s="66"/>
      <c r="P840" s="205">
        <f>O840*H840</f>
        <v>0</v>
      </c>
      <c r="Q840" s="205">
        <v>0</v>
      </c>
      <c r="R840" s="205">
        <f>Q840*H840</f>
        <v>0</v>
      </c>
      <c r="S840" s="205">
        <v>0.073</v>
      </c>
      <c r="T840" s="206">
        <f>S840*H840</f>
        <v>0.250682</v>
      </c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R840" s="207" t="s">
        <v>306</v>
      </c>
      <c r="AT840" s="207" t="s">
        <v>301</v>
      </c>
      <c r="AU840" s="207" t="s">
        <v>79</v>
      </c>
      <c r="AY840" s="19" t="s">
        <v>299</v>
      </c>
      <c r="BE840" s="208">
        <f>IF(N840="základní",J840,0)</f>
        <v>0</v>
      </c>
      <c r="BF840" s="208">
        <f>IF(N840="snížená",J840,0)</f>
        <v>0</v>
      </c>
      <c r="BG840" s="208">
        <f>IF(N840="zákl. přenesená",J840,0)</f>
        <v>0</v>
      </c>
      <c r="BH840" s="208">
        <f>IF(N840="sníž. přenesená",J840,0)</f>
        <v>0</v>
      </c>
      <c r="BI840" s="208">
        <f>IF(N840="nulová",J840,0)</f>
        <v>0</v>
      </c>
      <c r="BJ840" s="19" t="s">
        <v>77</v>
      </c>
      <c r="BK840" s="208">
        <f>ROUND(I840*H840,2)</f>
        <v>0</v>
      </c>
      <c r="BL840" s="19" t="s">
        <v>306</v>
      </c>
      <c r="BM840" s="207" t="s">
        <v>1219</v>
      </c>
    </row>
    <row r="841" spans="1:47" s="2" customFormat="1" ht="11.25">
      <c r="A841" s="36"/>
      <c r="B841" s="37"/>
      <c r="C841" s="38"/>
      <c r="D841" s="209" t="s">
        <v>308</v>
      </c>
      <c r="E841" s="38"/>
      <c r="F841" s="210" t="s">
        <v>1220</v>
      </c>
      <c r="G841" s="38"/>
      <c r="H841" s="38"/>
      <c r="I841" s="119"/>
      <c r="J841" s="38"/>
      <c r="K841" s="38"/>
      <c r="L841" s="41"/>
      <c r="M841" s="211"/>
      <c r="N841" s="212"/>
      <c r="O841" s="66"/>
      <c r="P841" s="66"/>
      <c r="Q841" s="66"/>
      <c r="R841" s="66"/>
      <c r="S841" s="66"/>
      <c r="T841" s="67"/>
      <c r="U841" s="36"/>
      <c r="V841" s="36"/>
      <c r="W841" s="36"/>
      <c r="X841" s="36"/>
      <c r="Y841" s="36"/>
      <c r="Z841" s="36"/>
      <c r="AA841" s="36"/>
      <c r="AB841" s="36"/>
      <c r="AC841" s="36"/>
      <c r="AD841" s="36"/>
      <c r="AE841" s="36"/>
      <c r="AT841" s="19" t="s">
        <v>308</v>
      </c>
      <c r="AU841" s="19" t="s">
        <v>79</v>
      </c>
    </row>
    <row r="842" spans="1:47" s="2" customFormat="1" ht="19.5">
      <c r="A842" s="36"/>
      <c r="B842" s="37"/>
      <c r="C842" s="38"/>
      <c r="D842" s="209" t="s">
        <v>447</v>
      </c>
      <c r="E842" s="38"/>
      <c r="F842" s="245" t="s">
        <v>1221</v>
      </c>
      <c r="G842" s="38"/>
      <c r="H842" s="38"/>
      <c r="I842" s="119"/>
      <c r="J842" s="38"/>
      <c r="K842" s="38"/>
      <c r="L842" s="41"/>
      <c r="M842" s="211"/>
      <c r="N842" s="212"/>
      <c r="O842" s="66"/>
      <c r="P842" s="66"/>
      <c r="Q842" s="66"/>
      <c r="R842" s="66"/>
      <c r="S842" s="66"/>
      <c r="T842" s="67"/>
      <c r="U842" s="36"/>
      <c r="V842" s="36"/>
      <c r="W842" s="36"/>
      <c r="X842" s="36"/>
      <c r="Y842" s="36"/>
      <c r="Z842" s="36"/>
      <c r="AA842" s="36"/>
      <c r="AB842" s="36"/>
      <c r="AC842" s="36"/>
      <c r="AD842" s="36"/>
      <c r="AE842" s="36"/>
      <c r="AT842" s="19" t="s">
        <v>447</v>
      </c>
      <c r="AU842" s="19" t="s">
        <v>79</v>
      </c>
    </row>
    <row r="843" spans="2:51" s="13" customFormat="1" ht="11.25">
      <c r="B843" s="213"/>
      <c r="C843" s="214"/>
      <c r="D843" s="209" t="s">
        <v>310</v>
      </c>
      <c r="E843" s="215" t="s">
        <v>19</v>
      </c>
      <c r="F843" s="216" t="s">
        <v>1206</v>
      </c>
      <c r="G843" s="214"/>
      <c r="H843" s="215" t="s">
        <v>19</v>
      </c>
      <c r="I843" s="217"/>
      <c r="J843" s="214"/>
      <c r="K843" s="214"/>
      <c r="L843" s="218"/>
      <c r="M843" s="219"/>
      <c r="N843" s="220"/>
      <c r="O843" s="220"/>
      <c r="P843" s="220"/>
      <c r="Q843" s="220"/>
      <c r="R843" s="220"/>
      <c r="S843" s="220"/>
      <c r="T843" s="221"/>
      <c r="AT843" s="222" t="s">
        <v>310</v>
      </c>
      <c r="AU843" s="222" t="s">
        <v>79</v>
      </c>
      <c r="AV843" s="13" t="s">
        <v>77</v>
      </c>
      <c r="AW843" s="13" t="s">
        <v>32</v>
      </c>
      <c r="AX843" s="13" t="s">
        <v>70</v>
      </c>
      <c r="AY843" s="222" t="s">
        <v>299</v>
      </c>
    </row>
    <row r="844" spans="2:51" s="14" customFormat="1" ht="11.25">
      <c r="B844" s="223"/>
      <c r="C844" s="224"/>
      <c r="D844" s="209" t="s">
        <v>310</v>
      </c>
      <c r="E844" s="225" t="s">
        <v>19</v>
      </c>
      <c r="F844" s="226" t="s">
        <v>1222</v>
      </c>
      <c r="G844" s="224"/>
      <c r="H844" s="227">
        <v>1.44</v>
      </c>
      <c r="I844" s="228"/>
      <c r="J844" s="224"/>
      <c r="K844" s="224"/>
      <c r="L844" s="229"/>
      <c r="M844" s="230"/>
      <c r="N844" s="231"/>
      <c r="O844" s="231"/>
      <c r="P844" s="231"/>
      <c r="Q844" s="231"/>
      <c r="R844" s="231"/>
      <c r="S844" s="231"/>
      <c r="T844" s="232"/>
      <c r="AT844" s="233" t="s">
        <v>310</v>
      </c>
      <c r="AU844" s="233" t="s">
        <v>79</v>
      </c>
      <c r="AV844" s="14" t="s">
        <v>79</v>
      </c>
      <c r="AW844" s="14" t="s">
        <v>32</v>
      </c>
      <c r="AX844" s="14" t="s">
        <v>70</v>
      </c>
      <c r="AY844" s="233" t="s">
        <v>299</v>
      </c>
    </row>
    <row r="845" spans="2:51" s="14" customFormat="1" ht="11.25">
      <c r="B845" s="223"/>
      <c r="C845" s="224"/>
      <c r="D845" s="209" t="s">
        <v>310</v>
      </c>
      <c r="E845" s="225" t="s">
        <v>19</v>
      </c>
      <c r="F845" s="226" t="s">
        <v>1223</v>
      </c>
      <c r="G845" s="224"/>
      <c r="H845" s="227">
        <v>0.997</v>
      </c>
      <c r="I845" s="228"/>
      <c r="J845" s="224"/>
      <c r="K845" s="224"/>
      <c r="L845" s="229"/>
      <c r="M845" s="230"/>
      <c r="N845" s="231"/>
      <c r="O845" s="231"/>
      <c r="P845" s="231"/>
      <c r="Q845" s="231"/>
      <c r="R845" s="231"/>
      <c r="S845" s="231"/>
      <c r="T845" s="232"/>
      <c r="AT845" s="233" t="s">
        <v>310</v>
      </c>
      <c r="AU845" s="233" t="s">
        <v>79</v>
      </c>
      <c r="AV845" s="14" t="s">
        <v>79</v>
      </c>
      <c r="AW845" s="14" t="s">
        <v>32</v>
      </c>
      <c r="AX845" s="14" t="s">
        <v>70</v>
      </c>
      <c r="AY845" s="233" t="s">
        <v>299</v>
      </c>
    </row>
    <row r="846" spans="2:51" s="14" customFormat="1" ht="11.25">
      <c r="B846" s="223"/>
      <c r="C846" s="224"/>
      <c r="D846" s="209" t="s">
        <v>310</v>
      </c>
      <c r="E846" s="225" t="s">
        <v>19</v>
      </c>
      <c r="F846" s="226" t="s">
        <v>1224</v>
      </c>
      <c r="G846" s="224"/>
      <c r="H846" s="227">
        <v>0.997</v>
      </c>
      <c r="I846" s="228"/>
      <c r="J846" s="224"/>
      <c r="K846" s="224"/>
      <c r="L846" s="229"/>
      <c r="M846" s="230"/>
      <c r="N846" s="231"/>
      <c r="O846" s="231"/>
      <c r="P846" s="231"/>
      <c r="Q846" s="231"/>
      <c r="R846" s="231"/>
      <c r="S846" s="231"/>
      <c r="T846" s="232"/>
      <c r="AT846" s="233" t="s">
        <v>310</v>
      </c>
      <c r="AU846" s="233" t="s">
        <v>79</v>
      </c>
      <c r="AV846" s="14" t="s">
        <v>79</v>
      </c>
      <c r="AW846" s="14" t="s">
        <v>32</v>
      </c>
      <c r="AX846" s="14" t="s">
        <v>70</v>
      </c>
      <c r="AY846" s="233" t="s">
        <v>299</v>
      </c>
    </row>
    <row r="847" spans="2:51" s="15" customFormat="1" ht="11.25">
      <c r="B847" s="234"/>
      <c r="C847" s="235"/>
      <c r="D847" s="209" t="s">
        <v>310</v>
      </c>
      <c r="E847" s="236" t="s">
        <v>19</v>
      </c>
      <c r="F847" s="237" t="s">
        <v>313</v>
      </c>
      <c r="G847" s="235"/>
      <c r="H847" s="238">
        <v>3.434</v>
      </c>
      <c r="I847" s="239"/>
      <c r="J847" s="235"/>
      <c r="K847" s="235"/>
      <c r="L847" s="240"/>
      <c r="M847" s="241"/>
      <c r="N847" s="242"/>
      <c r="O847" s="242"/>
      <c r="P847" s="242"/>
      <c r="Q847" s="242"/>
      <c r="R847" s="242"/>
      <c r="S847" s="242"/>
      <c r="T847" s="243"/>
      <c r="AT847" s="244" t="s">
        <v>310</v>
      </c>
      <c r="AU847" s="244" t="s">
        <v>79</v>
      </c>
      <c r="AV847" s="15" t="s">
        <v>306</v>
      </c>
      <c r="AW847" s="15" t="s">
        <v>32</v>
      </c>
      <c r="AX847" s="15" t="s">
        <v>77</v>
      </c>
      <c r="AY847" s="244" t="s">
        <v>299</v>
      </c>
    </row>
    <row r="848" spans="1:65" s="2" customFormat="1" ht="16.5" customHeight="1">
      <c r="A848" s="36"/>
      <c r="B848" s="37"/>
      <c r="C848" s="196" t="s">
        <v>1225</v>
      </c>
      <c r="D848" s="196" t="s">
        <v>301</v>
      </c>
      <c r="E848" s="197" t="s">
        <v>1226</v>
      </c>
      <c r="F848" s="198" t="s">
        <v>1227</v>
      </c>
      <c r="G848" s="199" t="s">
        <v>304</v>
      </c>
      <c r="H848" s="200">
        <v>13.875</v>
      </c>
      <c r="I848" s="201"/>
      <c r="J848" s="202">
        <f>ROUND(I848*H848,2)</f>
        <v>0</v>
      </c>
      <c r="K848" s="198" t="s">
        <v>305</v>
      </c>
      <c r="L848" s="41"/>
      <c r="M848" s="203" t="s">
        <v>19</v>
      </c>
      <c r="N848" s="204" t="s">
        <v>41</v>
      </c>
      <c r="O848" s="66"/>
      <c r="P848" s="205">
        <f>O848*H848</f>
        <v>0</v>
      </c>
      <c r="Q848" s="205">
        <v>0</v>
      </c>
      <c r="R848" s="205">
        <f>Q848*H848</f>
        <v>0</v>
      </c>
      <c r="S848" s="205">
        <v>0.051</v>
      </c>
      <c r="T848" s="206">
        <f>S848*H848</f>
        <v>0.707625</v>
      </c>
      <c r="U848" s="36"/>
      <c r="V848" s="36"/>
      <c r="W848" s="36"/>
      <c r="X848" s="36"/>
      <c r="Y848" s="36"/>
      <c r="Z848" s="36"/>
      <c r="AA848" s="36"/>
      <c r="AB848" s="36"/>
      <c r="AC848" s="36"/>
      <c r="AD848" s="36"/>
      <c r="AE848" s="36"/>
      <c r="AR848" s="207" t="s">
        <v>306</v>
      </c>
      <c r="AT848" s="207" t="s">
        <v>301</v>
      </c>
      <c r="AU848" s="207" t="s">
        <v>79</v>
      </c>
      <c r="AY848" s="19" t="s">
        <v>299</v>
      </c>
      <c r="BE848" s="208">
        <f>IF(N848="základní",J848,0)</f>
        <v>0</v>
      </c>
      <c r="BF848" s="208">
        <f>IF(N848="snížená",J848,0)</f>
        <v>0</v>
      </c>
      <c r="BG848" s="208">
        <f>IF(N848="zákl. přenesená",J848,0)</f>
        <v>0</v>
      </c>
      <c r="BH848" s="208">
        <f>IF(N848="sníž. přenesená",J848,0)</f>
        <v>0</v>
      </c>
      <c r="BI848" s="208">
        <f>IF(N848="nulová",J848,0)</f>
        <v>0</v>
      </c>
      <c r="BJ848" s="19" t="s">
        <v>77</v>
      </c>
      <c r="BK848" s="208">
        <f>ROUND(I848*H848,2)</f>
        <v>0</v>
      </c>
      <c r="BL848" s="19" t="s">
        <v>306</v>
      </c>
      <c r="BM848" s="207" t="s">
        <v>1228</v>
      </c>
    </row>
    <row r="849" spans="1:47" s="2" customFormat="1" ht="11.25">
      <c r="A849" s="36"/>
      <c r="B849" s="37"/>
      <c r="C849" s="38"/>
      <c r="D849" s="209" t="s">
        <v>308</v>
      </c>
      <c r="E849" s="38"/>
      <c r="F849" s="210" t="s">
        <v>1229</v>
      </c>
      <c r="G849" s="38"/>
      <c r="H849" s="38"/>
      <c r="I849" s="119"/>
      <c r="J849" s="38"/>
      <c r="K849" s="38"/>
      <c r="L849" s="41"/>
      <c r="M849" s="211"/>
      <c r="N849" s="212"/>
      <c r="O849" s="66"/>
      <c r="P849" s="66"/>
      <c r="Q849" s="66"/>
      <c r="R849" s="66"/>
      <c r="S849" s="66"/>
      <c r="T849" s="67"/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  <c r="AE849" s="36"/>
      <c r="AT849" s="19" t="s">
        <v>308</v>
      </c>
      <c r="AU849" s="19" t="s">
        <v>79</v>
      </c>
    </row>
    <row r="850" spans="1:47" s="2" customFormat="1" ht="19.5">
      <c r="A850" s="36"/>
      <c r="B850" s="37"/>
      <c r="C850" s="38"/>
      <c r="D850" s="209" t="s">
        <v>447</v>
      </c>
      <c r="E850" s="38"/>
      <c r="F850" s="245" t="s">
        <v>1221</v>
      </c>
      <c r="G850" s="38"/>
      <c r="H850" s="38"/>
      <c r="I850" s="119"/>
      <c r="J850" s="38"/>
      <c r="K850" s="38"/>
      <c r="L850" s="41"/>
      <c r="M850" s="211"/>
      <c r="N850" s="212"/>
      <c r="O850" s="66"/>
      <c r="P850" s="66"/>
      <c r="Q850" s="66"/>
      <c r="R850" s="66"/>
      <c r="S850" s="66"/>
      <c r="T850" s="67"/>
      <c r="U850" s="36"/>
      <c r="V850" s="36"/>
      <c r="W850" s="36"/>
      <c r="X850" s="36"/>
      <c r="Y850" s="36"/>
      <c r="Z850" s="36"/>
      <c r="AA850" s="36"/>
      <c r="AB850" s="36"/>
      <c r="AC850" s="36"/>
      <c r="AD850" s="36"/>
      <c r="AE850" s="36"/>
      <c r="AT850" s="19" t="s">
        <v>447</v>
      </c>
      <c r="AU850" s="19" t="s">
        <v>79</v>
      </c>
    </row>
    <row r="851" spans="2:51" s="13" customFormat="1" ht="11.25">
      <c r="B851" s="213"/>
      <c r="C851" s="214"/>
      <c r="D851" s="209" t="s">
        <v>310</v>
      </c>
      <c r="E851" s="215" t="s">
        <v>19</v>
      </c>
      <c r="F851" s="216" t="s">
        <v>1120</v>
      </c>
      <c r="G851" s="214"/>
      <c r="H851" s="215" t="s">
        <v>19</v>
      </c>
      <c r="I851" s="217"/>
      <c r="J851" s="214"/>
      <c r="K851" s="214"/>
      <c r="L851" s="218"/>
      <c r="M851" s="219"/>
      <c r="N851" s="220"/>
      <c r="O851" s="220"/>
      <c r="P851" s="220"/>
      <c r="Q851" s="220"/>
      <c r="R851" s="220"/>
      <c r="S851" s="220"/>
      <c r="T851" s="221"/>
      <c r="AT851" s="222" t="s">
        <v>310</v>
      </c>
      <c r="AU851" s="222" t="s">
        <v>79</v>
      </c>
      <c r="AV851" s="13" t="s">
        <v>77</v>
      </c>
      <c r="AW851" s="13" t="s">
        <v>32</v>
      </c>
      <c r="AX851" s="13" t="s">
        <v>70</v>
      </c>
      <c r="AY851" s="222" t="s">
        <v>299</v>
      </c>
    </row>
    <row r="852" spans="2:51" s="14" customFormat="1" ht="11.25">
      <c r="B852" s="223"/>
      <c r="C852" s="224"/>
      <c r="D852" s="209" t="s">
        <v>310</v>
      </c>
      <c r="E852" s="225" t="s">
        <v>19</v>
      </c>
      <c r="F852" s="226" t="s">
        <v>1230</v>
      </c>
      <c r="G852" s="224"/>
      <c r="H852" s="227">
        <v>8.475</v>
      </c>
      <c r="I852" s="228"/>
      <c r="J852" s="224"/>
      <c r="K852" s="224"/>
      <c r="L852" s="229"/>
      <c r="M852" s="230"/>
      <c r="N852" s="231"/>
      <c r="O852" s="231"/>
      <c r="P852" s="231"/>
      <c r="Q852" s="231"/>
      <c r="R852" s="231"/>
      <c r="S852" s="231"/>
      <c r="T852" s="232"/>
      <c r="AT852" s="233" t="s">
        <v>310</v>
      </c>
      <c r="AU852" s="233" t="s">
        <v>79</v>
      </c>
      <c r="AV852" s="14" t="s">
        <v>79</v>
      </c>
      <c r="AW852" s="14" t="s">
        <v>32</v>
      </c>
      <c r="AX852" s="14" t="s">
        <v>70</v>
      </c>
      <c r="AY852" s="233" t="s">
        <v>299</v>
      </c>
    </row>
    <row r="853" spans="2:51" s="14" customFormat="1" ht="11.25">
      <c r="B853" s="223"/>
      <c r="C853" s="224"/>
      <c r="D853" s="209" t="s">
        <v>310</v>
      </c>
      <c r="E853" s="225" t="s">
        <v>19</v>
      </c>
      <c r="F853" s="226" t="s">
        <v>1231</v>
      </c>
      <c r="G853" s="224"/>
      <c r="H853" s="227">
        <v>5.4</v>
      </c>
      <c r="I853" s="228"/>
      <c r="J853" s="224"/>
      <c r="K853" s="224"/>
      <c r="L853" s="229"/>
      <c r="M853" s="230"/>
      <c r="N853" s="231"/>
      <c r="O853" s="231"/>
      <c r="P853" s="231"/>
      <c r="Q853" s="231"/>
      <c r="R853" s="231"/>
      <c r="S853" s="231"/>
      <c r="T853" s="232"/>
      <c r="AT853" s="233" t="s">
        <v>310</v>
      </c>
      <c r="AU853" s="233" t="s">
        <v>79</v>
      </c>
      <c r="AV853" s="14" t="s">
        <v>79</v>
      </c>
      <c r="AW853" s="14" t="s">
        <v>32</v>
      </c>
      <c r="AX853" s="14" t="s">
        <v>70</v>
      </c>
      <c r="AY853" s="233" t="s">
        <v>299</v>
      </c>
    </row>
    <row r="854" spans="2:51" s="15" customFormat="1" ht="11.25">
      <c r="B854" s="234"/>
      <c r="C854" s="235"/>
      <c r="D854" s="209" t="s">
        <v>310</v>
      </c>
      <c r="E854" s="236" t="s">
        <v>19</v>
      </c>
      <c r="F854" s="237" t="s">
        <v>313</v>
      </c>
      <c r="G854" s="235"/>
      <c r="H854" s="238">
        <v>13.875</v>
      </c>
      <c r="I854" s="239"/>
      <c r="J854" s="235"/>
      <c r="K854" s="235"/>
      <c r="L854" s="240"/>
      <c r="M854" s="241"/>
      <c r="N854" s="242"/>
      <c r="O854" s="242"/>
      <c r="P854" s="242"/>
      <c r="Q854" s="242"/>
      <c r="R854" s="242"/>
      <c r="S854" s="242"/>
      <c r="T854" s="243"/>
      <c r="AT854" s="244" t="s">
        <v>310</v>
      </c>
      <c r="AU854" s="244" t="s">
        <v>79</v>
      </c>
      <c r="AV854" s="15" t="s">
        <v>306</v>
      </c>
      <c r="AW854" s="15" t="s">
        <v>32</v>
      </c>
      <c r="AX854" s="15" t="s">
        <v>77</v>
      </c>
      <c r="AY854" s="244" t="s">
        <v>299</v>
      </c>
    </row>
    <row r="855" spans="1:65" s="2" customFormat="1" ht="16.5" customHeight="1">
      <c r="A855" s="36"/>
      <c r="B855" s="37"/>
      <c r="C855" s="196" t="s">
        <v>1232</v>
      </c>
      <c r="D855" s="196" t="s">
        <v>301</v>
      </c>
      <c r="E855" s="197" t="s">
        <v>1233</v>
      </c>
      <c r="F855" s="198" t="s">
        <v>1234</v>
      </c>
      <c r="G855" s="199" t="s">
        <v>316</v>
      </c>
      <c r="H855" s="200">
        <v>0.162</v>
      </c>
      <c r="I855" s="201"/>
      <c r="J855" s="202">
        <f>ROUND(I855*H855,2)</f>
        <v>0</v>
      </c>
      <c r="K855" s="198" t="s">
        <v>305</v>
      </c>
      <c r="L855" s="41"/>
      <c r="M855" s="203" t="s">
        <v>19</v>
      </c>
      <c r="N855" s="204" t="s">
        <v>41</v>
      </c>
      <c r="O855" s="66"/>
      <c r="P855" s="205">
        <f>O855*H855</f>
        <v>0</v>
      </c>
      <c r="Q855" s="205">
        <v>0</v>
      </c>
      <c r="R855" s="205">
        <f>Q855*H855</f>
        <v>0</v>
      </c>
      <c r="S855" s="205">
        <v>1.8</v>
      </c>
      <c r="T855" s="206">
        <f>S855*H855</f>
        <v>0.2916</v>
      </c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  <c r="AE855" s="36"/>
      <c r="AR855" s="207" t="s">
        <v>306</v>
      </c>
      <c r="AT855" s="207" t="s">
        <v>301</v>
      </c>
      <c r="AU855" s="207" t="s">
        <v>79</v>
      </c>
      <c r="AY855" s="19" t="s">
        <v>299</v>
      </c>
      <c r="BE855" s="208">
        <f>IF(N855="základní",J855,0)</f>
        <v>0</v>
      </c>
      <c r="BF855" s="208">
        <f>IF(N855="snížená",J855,0)</f>
        <v>0</v>
      </c>
      <c r="BG855" s="208">
        <f>IF(N855="zákl. přenesená",J855,0)</f>
        <v>0</v>
      </c>
      <c r="BH855" s="208">
        <f>IF(N855="sníž. přenesená",J855,0)</f>
        <v>0</v>
      </c>
      <c r="BI855" s="208">
        <f>IF(N855="nulová",J855,0)</f>
        <v>0</v>
      </c>
      <c r="BJ855" s="19" t="s">
        <v>77</v>
      </c>
      <c r="BK855" s="208">
        <f>ROUND(I855*H855,2)</f>
        <v>0</v>
      </c>
      <c r="BL855" s="19" t="s">
        <v>306</v>
      </c>
      <c r="BM855" s="207" t="s">
        <v>1235</v>
      </c>
    </row>
    <row r="856" spans="1:47" s="2" customFormat="1" ht="19.5">
      <c r="A856" s="36"/>
      <c r="B856" s="37"/>
      <c r="C856" s="38"/>
      <c r="D856" s="209" t="s">
        <v>308</v>
      </c>
      <c r="E856" s="38"/>
      <c r="F856" s="210" t="s">
        <v>1236</v>
      </c>
      <c r="G856" s="38"/>
      <c r="H856" s="38"/>
      <c r="I856" s="119"/>
      <c r="J856" s="38"/>
      <c r="K856" s="38"/>
      <c r="L856" s="41"/>
      <c r="M856" s="211"/>
      <c r="N856" s="212"/>
      <c r="O856" s="66"/>
      <c r="P856" s="66"/>
      <c r="Q856" s="66"/>
      <c r="R856" s="66"/>
      <c r="S856" s="66"/>
      <c r="T856" s="67"/>
      <c r="U856" s="36"/>
      <c r="V856" s="36"/>
      <c r="W856" s="36"/>
      <c r="X856" s="36"/>
      <c r="Y856" s="36"/>
      <c r="Z856" s="36"/>
      <c r="AA856" s="36"/>
      <c r="AB856" s="36"/>
      <c r="AC856" s="36"/>
      <c r="AD856" s="36"/>
      <c r="AE856" s="36"/>
      <c r="AT856" s="19" t="s">
        <v>308</v>
      </c>
      <c r="AU856" s="19" t="s">
        <v>79</v>
      </c>
    </row>
    <row r="857" spans="2:51" s="13" customFormat="1" ht="11.25">
      <c r="B857" s="213"/>
      <c r="C857" s="214"/>
      <c r="D857" s="209" t="s">
        <v>310</v>
      </c>
      <c r="E857" s="215" t="s">
        <v>19</v>
      </c>
      <c r="F857" s="216" t="s">
        <v>1120</v>
      </c>
      <c r="G857" s="214"/>
      <c r="H857" s="215" t="s">
        <v>19</v>
      </c>
      <c r="I857" s="217"/>
      <c r="J857" s="214"/>
      <c r="K857" s="214"/>
      <c r="L857" s="218"/>
      <c r="M857" s="219"/>
      <c r="N857" s="220"/>
      <c r="O857" s="220"/>
      <c r="P857" s="220"/>
      <c r="Q857" s="220"/>
      <c r="R857" s="220"/>
      <c r="S857" s="220"/>
      <c r="T857" s="221"/>
      <c r="AT857" s="222" t="s">
        <v>310</v>
      </c>
      <c r="AU857" s="222" t="s">
        <v>79</v>
      </c>
      <c r="AV857" s="13" t="s">
        <v>77</v>
      </c>
      <c r="AW857" s="13" t="s">
        <v>32</v>
      </c>
      <c r="AX857" s="13" t="s">
        <v>70</v>
      </c>
      <c r="AY857" s="222" t="s">
        <v>299</v>
      </c>
    </row>
    <row r="858" spans="2:51" s="14" customFormat="1" ht="11.25">
      <c r="B858" s="223"/>
      <c r="C858" s="224"/>
      <c r="D858" s="209" t="s">
        <v>310</v>
      </c>
      <c r="E858" s="225" t="s">
        <v>19</v>
      </c>
      <c r="F858" s="226" t="s">
        <v>1237</v>
      </c>
      <c r="G858" s="224"/>
      <c r="H858" s="227">
        <v>0.162</v>
      </c>
      <c r="I858" s="228"/>
      <c r="J858" s="224"/>
      <c r="K858" s="224"/>
      <c r="L858" s="229"/>
      <c r="M858" s="230"/>
      <c r="N858" s="231"/>
      <c r="O858" s="231"/>
      <c r="P858" s="231"/>
      <c r="Q858" s="231"/>
      <c r="R858" s="231"/>
      <c r="S858" s="231"/>
      <c r="T858" s="232"/>
      <c r="AT858" s="233" t="s">
        <v>310</v>
      </c>
      <c r="AU858" s="233" t="s">
        <v>79</v>
      </c>
      <c r="AV858" s="14" t="s">
        <v>79</v>
      </c>
      <c r="AW858" s="14" t="s">
        <v>32</v>
      </c>
      <c r="AX858" s="14" t="s">
        <v>77</v>
      </c>
      <c r="AY858" s="233" t="s">
        <v>299</v>
      </c>
    </row>
    <row r="859" spans="1:65" s="2" customFormat="1" ht="16.5" customHeight="1">
      <c r="A859" s="36"/>
      <c r="B859" s="37"/>
      <c r="C859" s="196" t="s">
        <v>1238</v>
      </c>
      <c r="D859" s="196" t="s">
        <v>301</v>
      </c>
      <c r="E859" s="197" t="s">
        <v>1239</v>
      </c>
      <c r="F859" s="198" t="s">
        <v>1240</v>
      </c>
      <c r="G859" s="199" t="s">
        <v>316</v>
      </c>
      <c r="H859" s="200">
        <v>1.126</v>
      </c>
      <c r="I859" s="201"/>
      <c r="J859" s="202">
        <f>ROUND(I859*H859,2)</f>
        <v>0</v>
      </c>
      <c r="K859" s="198" t="s">
        <v>305</v>
      </c>
      <c r="L859" s="41"/>
      <c r="M859" s="203" t="s">
        <v>19</v>
      </c>
      <c r="N859" s="204" t="s">
        <v>41</v>
      </c>
      <c r="O859" s="66"/>
      <c r="P859" s="205">
        <f>O859*H859</f>
        <v>0</v>
      </c>
      <c r="Q859" s="205">
        <v>0</v>
      </c>
      <c r="R859" s="205">
        <f>Q859*H859</f>
        <v>0</v>
      </c>
      <c r="S859" s="205">
        <v>1.8</v>
      </c>
      <c r="T859" s="206">
        <f>S859*H859</f>
        <v>2.0267999999999997</v>
      </c>
      <c r="U859" s="36"/>
      <c r="V859" s="36"/>
      <c r="W859" s="36"/>
      <c r="X859" s="36"/>
      <c r="Y859" s="36"/>
      <c r="Z859" s="36"/>
      <c r="AA859" s="36"/>
      <c r="AB859" s="36"/>
      <c r="AC859" s="36"/>
      <c r="AD859" s="36"/>
      <c r="AE859" s="36"/>
      <c r="AR859" s="207" t="s">
        <v>306</v>
      </c>
      <c r="AT859" s="207" t="s">
        <v>301</v>
      </c>
      <c r="AU859" s="207" t="s">
        <v>79</v>
      </c>
      <c r="AY859" s="19" t="s">
        <v>299</v>
      </c>
      <c r="BE859" s="208">
        <f>IF(N859="základní",J859,0)</f>
        <v>0</v>
      </c>
      <c r="BF859" s="208">
        <f>IF(N859="snížená",J859,0)</f>
        <v>0</v>
      </c>
      <c r="BG859" s="208">
        <f>IF(N859="zákl. přenesená",J859,0)</f>
        <v>0</v>
      </c>
      <c r="BH859" s="208">
        <f>IF(N859="sníž. přenesená",J859,0)</f>
        <v>0</v>
      </c>
      <c r="BI859" s="208">
        <f>IF(N859="nulová",J859,0)</f>
        <v>0</v>
      </c>
      <c r="BJ859" s="19" t="s">
        <v>77</v>
      </c>
      <c r="BK859" s="208">
        <f>ROUND(I859*H859,2)</f>
        <v>0</v>
      </c>
      <c r="BL859" s="19" t="s">
        <v>306</v>
      </c>
      <c r="BM859" s="207" t="s">
        <v>1241</v>
      </c>
    </row>
    <row r="860" spans="1:47" s="2" customFormat="1" ht="19.5">
      <c r="A860" s="36"/>
      <c r="B860" s="37"/>
      <c r="C860" s="38"/>
      <c r="D860" s="209" t="s">
        <v>308</v>
      </c>
      <c r="E860" s="38"/>
      <c r="F860" s="210" t="s">
        <v>1242</v>
      </c>
      <c r="G860" s="38"/>
      <c r="H860" s="38"/>
      <c r="I860" s="119"/>
      <c r="J860" s="38"/>
      <c r="K860" s="38"/>
      <c r="L860" s="41"/>
      <c r="M860" s="211"/>
      <c r="N860" s="212"/>
      <c r="O860" s="66"/>
      <c r="P860" s="66"/>
      <c r="Q860" s="66"/>
      <c r="R860" s="66"/>
      <c r="S860" s="66"/>
      <c r="T860" s="67"/>
      <c r="U860" s="36"/>
      <c r="V860" s="36"/>
      <c r="W860" s="36"/>
      <c r="X860" s="36"/>
      <c r="Y860" s="36"/>
      <c r="Z860" s="36"/>
      <c r="AA860" s="36"/>
      <c r="AB860" s="36"/>
      <c r="AC860" s="36"/>
      <c r="AD860" s="36"/>
      <c r="AE860" s="36"/>
      <c r="AT860" s="19" t="s">
        <v>308</v>
      </c>
      <c r="AU860" s="19" t="s">
        <v>79</v>
      </c>
    </row>
    <row r="861" spans="2:51" s="13" customFormat="1" ht="11.25">
      <c r="B861" s="213"/>
      <c r="C861" s="214"/>
      <c r="D861" s="209" t="s">
        <v>310</v>
      </c>
      <c r="E861" s="215" t="s">
        <v>19</v>
      </c>
      <c r="F861" s="216" t="s">
        <v>1120</v>
      </c>
      <c r="G861" s="214"/>
      <c r="H861" s="215" t="s">
        <v>19</v>
      </c>
      <c r="I861" s="217"/>
      <c r="J861" s="214"/>
      <c r="K861" s="214"/>
      <c r="L861" s="218"/>
      <c r="M861" s="219"/>
      <c r="N861" s="220"/>
      <c r="O861" s="220"/>
      <c r="P861" s="220"/>
      <c r="Q861" s="220"/>
      <c r="R861" s="220"/>
      <c r="S861" s="220"/>
      <c r="T861" s="221"/>
      <c r="AT861" s="222" t="s">
        <v>310</v>
      </c>
      <c r="AU861" s="222" t="s">
        <v>79</v>
      </c>
      <c r="AV861" s="13" t="s">
        <v>77</v>
      </c>
      <c r="AW861" s="13" t="s">
        <v>32</v>
      </c>
      <c r="AX861" s="13" t="s">
        <v>70</v>
      </c>
      <c r="AY861" s="222" t="s">
        <v>299</v>
      </c>
    </row>
    <row r="862" spans="2:51" s="14" customFormat="1" ht="11.25">
      <c r="B862" s="223"/>
      <c r="C862" s="224"/>
      <c r="D862" s="209" t="s">
        <v>310</v>
      </c>
      <c r="E862" s="225" t="s">
        <v>19</v>
      </c>
      <c r="F862" s="226" t="s">
        <v>1243</v>
      </c>
      <c r="G862" s="224"/>
      <c r="H862" s="227">
        <v>0.316</v>
      </c>
      <c r="I862" s="228"/>
      <c r="J862" s="224"/>
      <c r="K862" s="224"/>
      <c r="L862" s="229"/>
      <c r="M862" s="230"/>
      <c r="N862" s="231"/>
      <c r="O862" s="231"/>
      <c r="P862" s="231"/>
      <c r="Q862" s="231"/>
      <c r="R862" s="231"/>
      <c r="S862" s="231"/>
      <c r="T862" s="232"/>
      <c r="AT862" s="233" t="s">
        <v>310</v>
      </c>
      <c r="AU862" s="233" t="s">
        <v>79</v>
      </c>
      <c r="AV862" s="14" t="s">
        <v>79</v>
      </c>
      <c r="AW862" s="14" t="s">
        <v>32</v>
      </c>
      <c r="AX862" s="14" t="s">
        <v>70</v>
      </c>
      <c r="AY862" s="233" t="s">
        <v>299</v>
      </c>
    </row>
    <row r="863" spans="2:51" s="14" customFormat="1" ht="11.25">
      <c r="B863" s="223"/>
      <c r="C863" s="224"/>
      <c r="D863" s="209" t="s">
        <v>310</v>
      </c>
      <c r="E863" s="225" t="s">
        <v>19</v>
      </c>
      <c r="F863" s="226" t="s">
        <v>1244</v>
      </c>
      <c r="G863" s="224"/>
      <c r="H863" s="227">
        <v>0.81</v>
      </c>
      <c r="I863" s="228"/>
      <c r="J863" s="224"/>
      <c r="K863" s="224"/>
      <c r="L863" s="229"/>
      <c r="M863" s="230"/>
      <c r="N863" s="231"/>
      <c r="O863" s="231"/>
      <c r="P863" s="231"/>
      <c r="Q863" s="231"/>
      <c r="R863" s="231"/>
      <c r="S863" s="231"/>
      <c r="T863" s="232"/>
      <c r="AT863" s="233" t="s">
        <v>310</v>
      </c>
      <c r="AU863" s="233" t="s">
        <v>79</v>
      </c>
      <c r="AV863" s="14" t="s">
        <v>79</v>
      </c>
      <c r="AW863" s="14" t="s">
        <v>32</v>
      </c>
      <c r="AX863" s="14" t="s">
        <v>70</v>
      </c>
      <c r="AY863" s="233" t="s">
        <v>299</v>
      </c>
    </row>
    <row r="864" spans="2:51" s="15" customFormat="1" ht="11.25">
      <c r="B864" s="234"/>
      <c r="C864" s="235"/>
      <c r="D864" s="209" t="s">
        <v>310</v>
      </c>
      <c r="E864" s="236" t="s">
        <v>19</v>
      </c>
      <c r="F864" s="237" t="s">
        <v>313</v>
      </c>
      <c r="G864" s="235"/>
      <c r="H864" s="238">
        <v>1.126</v>
      </c>
      <c r="I864" s="239"/>
      <c r="J864" s="235"/>
      <c r="K864" s="235"/>
      <c r="L864" s="240"/>
      <c r="M864" s="241"/>
      <c r="N864" s="242"/>
      <c r="O864" s="242"/>
      <c r="P864" s="242"/>
      <c r="Q864" s="242"/>
      <c r="R864" s="242"/>
      <c r="S864" s="242"/>
      <c r="T864" s="243"/>
      <c r="AT864" s="244" t="s">
        <v>310</v>
      </c>
      <c r="AU864" s="244" t="s">
        <v>79</v>
      </c>
      <c r="AV864" s="15" t="s">
        <v>306</v>
      </c>
      <c r="AW864" s="15" t="s">
        <v>32</v>
      </c>
      <c r="AX864" s="15" t="s">
        <v>77</v>
      </c>
      <c r="AY864" s="244" t="s">
        <v>299</v>
      </c>
    </row>
    <row r="865" spans="1:65" s="2" customFormat="1" ht="16.5" customHeight="1">
      <c r="A865" s="36"/>
      <c r="B865" s="37"/>
      <c r="C865" s="196" t="s">
        <v>1245</v>
      </c>
      <c r="D865" s="196" t="s">
        <v>301</v>
      </c>
      <c r="E865" s="197" t="s">
        <v>1246</v>
      </c>
      <c r="F865" s="198" t="s">
        <v>1247</v>
      </c>
      <c r="G865" s="199" t="s">
        <v>316</v>
      </c>
      <c r="H865" s="200">
        <v>1.872</v>
      </c>
      <c r="I865" s="201"/>
      <c r="J865" s="202">
        <f>ROUND(I865*H865,2)</f>
        <v>0</v>
      </c>
      <c r="K865" s="198" t="s">
        <v>305</v>
      </c>
      <c r="L865" s="41"/>
      <c r="M865" s="203" t="s">
        <v>19</v>
      </c>
      <c r="N865" s="204" t="s">
        <v>41</v>
      </c>
      <c r="O865" s="66"/>
      <c r="P865" s="205">
        <f>O865*H865</f>
        <v>0</v>
      </c>
      <c r="Q865" s="205">
        <v>0</v>
      </c>
      <c r="R865" s="205">
        <f>Q865*H865</f>
        <v>0</v>
      </c>
      <c r="S865" s="205">
        <v>1.8</v>
      </c>
      <c r="T865" s="206">
        <f>S865*H865</f>
        <v>3.3696</v>
      </c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R865" s="207" t="s">
        <v>306</v>
      </c>
      <c r="AT865" s="207" t="s">
        <v>301</v>
      </c>
      <c r="AU865" s="207" t="s">
        <v>79</v>
      </c>
      <c r="AY865" s="19" t="s">
        <v>299</v>
      </c>
      <c r="BE865" s="208">
        <f>IF(N865="základní",J865,0)</f>
        <v>0</v>
      </c>
      <c r="BF865" s="208">
        <f>IF(N865="snížená",J865,0)</f>
        <v>0</v>
      </c>
      <c r="BG865" s="208">
        <f>IF(N865="zákl. přenesená",J865,0)</f>
        <v>0</v>
      </c>
      <c r="BH865" s="208">
        <f>IF(N865="sníž. přenesená",J865,0)</f>
        <v>0</v>
      </c>
      <c r="BI865" s="208">
        <f>IF(N865="nulová",J865,0)</f>
        <v>0</v>
      </c>
      <c r="BJ865" s="19" t="s">
        <v>77</v>
      </c>
      <c r="BK865" s="208">
        <f>ROUND(I865*H865,2)</f>
        <v>0</v>
      </c>
      <c r="BL865" s="19" t="s">
        <v>306</v>
      </c>
      <c r="BM865" s="207" t="s">
        <v>1248</v>
      </c>
    </row>
    <row r="866" spans="1:47" s="2" customFormat="1" ht="19.5">
      <c r="A866" s="36"/>
      <c r="B866" s="37"/>
      <c r="C866" s="38"/>
      <c r="D866" s="209" t="s">
        <v>308</v>
      </c>
      <c r="E866" s="38"/>
      <c r="F866" s="210" t="s">
        <v>1249</v>
      </c>
      <c r="G866" s="38"/>
      <c r="H866" s="38"/>
      <c r="I866" s="119"/>
      <c r="J866" s="38"/>
      <c r="K866" s="38"/>
      <c r="L866" s="41"/>
      <c r="M866" s="211"/>
      <c r="N866" s="212"/>
      <c r="O866" s="66"/>
      <c r="P866" s="66"/>
      <c r="Q866" s="66"/>
      <c r="R866" s="66"/>
      <c r="S866" s="66"/>
      <c r="T866" s="67"/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T866" s="19" t="s">
        <v>308</v>
      </c>
      <c r="AU866" s="19" t="s">
        <v>79</v>
      </c>
    </row>
    <row r="867" spans="2:51" s="13" customFormat="1" ht="11.25">
      <c r="B867" s="213"/>
      <c r="C867" s="214"/>
      <c r="D867" s="209" t="s">
        <v>310</v>
      </c>
      <c r="E867" s="215" t="s">
        <v>19</v>
      </c>
      <c r="F867" s="216" t="s">
        <v>1120</v>
      </c>
      <c r="G867" s="214"/>
      <c r="H867" s="215" t="s">
        <v>19</v>
      </c>
      <c r="I867" s="217"/>
      <c r="J867" s="214"/>
      <c r="K867" s="214"/>
      <c r="L867" s="218"/>
      <c r="M867" s="219"/>
      <c r="N867" s="220"/>
      <c r="O867" s="220"/>
      <c r="P867" s="220"/>
      <c r="Q867" s="220"/>
      <c r="R867" s="220"/>
      <c r="S867" s="220"/>
      <c r="T867" s="221"/>
      <c r="AT867" s="222" t="s">
        <v>310</v>
      </c>
      <c r="AU867" s="222" t="s">
        <v>79</v>
      </c>
      <c r="AV867" s="13" t="s">
        <v>77</v>
      </c>
      <c r="AW867" s="13" t="s">
        <v>32</v>
      </c>
      <c r="AX867" s="13" t="s">
        <v>70</v>
      </c>
      <c r="AY867" s="222" t="s">
        <v>299</v>
      </c>
    </row>
    <row r="868" spans="2:51" s="14" customFormat="1" ht="11.25">
      <c r="B868" s="223"/>
      <c r="C868" s="224"/>
      <c r="D868" s="209" t="s">
        <v>310</v>
      </c>
      <c r="E868" s="225" t="s">
        <v>19</v>
      </c>
      <c r="F868" s="226" t="s">
        <v>1250</v>
      </c>
      <c r="G868" s="224"/>
      <c r="H868" s="227">
        <v>0.972</v>
      </c>
      <c r="I868" s="228"/>
      <c r="J868" s="224"/>
      <c r="K868" s="224"/>
      <c r="L868" s="229"/>
      <c r="M868" s="230"/>
      <c r="N868" s="231"/>
      <c r="O868" s="231"/>
      <c r="P868" s="231"/>
      <c r="Q868" s="231"/>
      <c r="R868" s="231"/>
      <c r="S868" s="231"/>
      <c r="T868" s="232"/>
      <c r="AT868" s="233" t="s">
        <v>310</v>
      </c>
      <c r="AU868" s="233" t="s">
        <v>79</v>
      </c>
      <c r="AV868" s="14" t="s">
        <v>79</v>
      </c>
      <c r="AW868" s="14" t="s">
        <v>32</v>
      </c>
      <c r="AX868" s="14" t="s">
        <v>70</v>
      </c>
      <c r="AY868" s="233" t="s">
        <v>299</v>
      </c>
    </row>
    <row r="869" spans="2:51" s="14" customFormat="1" ht="11.25">
      <c r="B869" s="223"/>
      <c r="C869" s="224"/>
      <c r="D869" s="209" t="s">
        <v>310</v>
      </c>
      <c r="E869" s="225" t="s">
        <v>19</v>
      </c>
      <c r="F869" s="226" t="s">
        <v>1251</v>
      </c>
      <c r="G869" s="224"/>
      <c r="H869" s="227">
        <v>0.9</v>
      </c>
      <c r="I869" s="228"/>
      <c r="J869" s="224"/>
      <c r="K869" s="224"/>
      <c r="L869" s="229"/>
      <c r="M869" s="230"/>
      <c r="N869" s="231"/>
      <c r="O869" s="231"/>
      <c r="P869" s="231"/>
      <c r="Q869" s="231"/>
      <c r="R869" s="231"/>
      <c r="S869" s="231"/>
      <c r="T869" s="232"/>
      <c r="AT869" s="233" t="s">
        <v>310</v>
      </c>
      <c r="AU869" s="233" t="s">
        <v>79</v>
      </c>
      <c r="AV869" s="14" t="s">
        <v>79</v>
      </c>
      <c r="AW869" s="14" t="s">
        <v>32</v>
      </c>
      <c r="AX869" s="14" t="s">
        <v>70</v>
      </c>
      <c r="AY869" s="233" t="s">
        <v>299</v>
      </c>
    </row>
    <row r="870" spans="2:51" s="15" customFormat="1" ht="11.25">
      <c r="B870" s="234"/>
      <c r="C870" s="235"/>
      <c r="D870" s="209" t="s">
        <v>310</v>
      </c>
      <c r="E870" s="236" t="s">
        <v>19</v>
      </c>
      <c r="F870" s="237" t="s">
        <v>313</v>
      </c>
      <c r="G870" s="235"/>
      <c r="H870" s="238">
        <v>1.872</v>
      </c>
      <c r="I870" s="239"/>
      <c r="J870" s="235"/>
      <c r="K870" s="235"/>
      <c r="L870" s="240"/>
      <c r="M870" s="241"/>
      <c r="N870" s="242"/>
      <c r="O870" s="242"/>
      <c r="P870" s="242"/>
      <c r="Q870" s="242"/>
      <c r="R870" s="242"/>
      <c r="S870" s="242"/>
      <c r="T870" s="243"/>
      <c r="AT870" s="244" t="s">
        <v>310</v>
      </c>
      <c r="AU870" s="244" t="s">
        <v>79</v>
      </c>
      <c r="AV870" s="15" t="s">
        <v>306</v>
      </c>
      <c r="AW870" s="15" t="s">
        <v>32</v>
      </c>
      <c r="AX870" s="15" t="s">
        <v>77</v>
      </c>
      <c r="AY870" s="244" t="s">
        <v>299</v>
      </c>
    </row>
    <row r="871" spans="1:65" s="2" customFormat="1" ht="16.5" customHeight="1">
      <c r="A871" s="36"/>
      <c r="B871" s="37"/>
      <c r="C871" s="196" t="s">
        <v>1252</v>
      </c>
      <c r="D871" s="196" t="s">
        <v>301</v>
      </c>
      <c r="E871" s="197" t="s">
        <v>1253</v>
      </c>
      <c r="F871" s="198" t="s">
        <v>1254</v>
      </c>
      <c r="G871" s="199" t="s">
        <v>432</v>
      </c>
      <c r="H871" s="200">
        <v>15</v>
      </c>
      <c r="I871" s="201"/>
      <c r="J871" s="202">
        <f>ROUND(I871*H871,2)</f>
        <v>0</v>
      </c>
      <c r="K871" s="198" t="s">
        <v>305</v>
      </c>
      <c r="L871" s="41"/>
      <c r="M871" s="203" t="s">
        <v>19</v>
      </c>
      <c r="N871" s="204" t="s">
        <v>41</v>
      </c>
      <c r="O871" s="66"/>
      <c r="P871" s="205">
        <f>O871*H871</f>
        <v>0</v>
      </c>
      <c r="Q871" s="205">
        <v>0</v>
      </c>
      <c r="R871" s="205">
        <f>Q871*H871</f>
        <v>0</v>
      </c>
      <c r="S871" s="205">
        <v>0.031</v>
      </c>
      <c r="T871" s="206">
        <f>S871*H871</f>
        <v>0.46499999999999997</v>
      </c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R871" s="207" t="s">
        <v>306</v>
      </c>
      <c r="AT871" s="207" t="s">
        <v>301</v>
      </c>
      <c r="AU871" s="207" t="s">
        <v>79</v>
      </c>
      <c r="AY871" s="19" t="s">
        <v>299</v>
      </c>
      <c r="BE871" s="208">
        <f>IF(N871="základní",J871,0)</f>
        <v>0</v>
      </c>
      <c r="BF871" s="208">
        <f>IF(N871="snížená",J871,0)</f>
        <v>0</v>
      </c>
      <c r="BG871" s="208">
        <f>IF(N871="zákl. přenesená",J871,0)</f>
        <v>0</v>
      </c>
      <c r="BH871" s="208">
        <f>IF(N871="sníž. přenesená",J871,0)</f>
        <v>0</v>
      </c>
      <c r="BI871" s="208">
        <f>IF(N871="nulová",J871,0)</f>
        <v>0</v>
      </c>
      <c r="BJ871" s="19" t="s">
        <v>77</v>
      </c>
      <c r="BK871" s="208">
        <f>ROUND(I871*H871,2)</f>
        <v>0</v>
      </c>
      <c r="BL871" s="19" t="s">
        <v>306</v>
      </c>
      <c r="BM871" s="207" t="s">
        <v>1255</v>
      </c>
    </row>
    <row r="872" spans="1:47" s="2" customFormat="1" ht="11.25">
      <c r="A872" s="36"/>
      <c r="B872" s="37"/>
      <c r="C872" s="38"/>
      <c r="D872" s="209" t="s">
        <v>308</v>
      </c>
      <c r="E872" s="38"/>
      <c r="F872" s="210" t="s">
        <v>1256</v>
      </c>
      <c r="G872" s="38"/>
      <c r="H872" s="38"/>
      <c r="I872" s="119"/>
      <c r="J872" s="38"/>
      <c r="K872" s="38"/>
      <c r="L872" s="41"/>
      <c r="M872" s="211"/>
      <c r="N872" s="212"/>
      <c r="O872" s="66"/>
      <c r="P872" s="66"/>
      <c r="Q872" s="66"/>
      <c r="R872" s="66"/>
      <c r="S872" s="66"/>
      <c r="T872" s="67"/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T872" s="19" t="s">
        <v>308</v>
      </c>
      <c r="AU872" s="19" t="s">
        <v>79</v>
      </c>
    </row>
    <row r="873" spans="1:65" s="2" customFormat="1" ht="16.5" customHeight="1">
      <c r="A873" s="36"/>
      <c r="B873" s="37"/>
      <c r="C873" s="196" t="s">
        <v>1257</v>
      </c>
      <c r="D873" s="196" t="s">
        <v>301</v>
      </c>
      <c r="E873" s="197" t="s">
        <v>1258</v>
      </c>
      <c r="F873" s="198" t="s">
        <v>1259</v>
      </c>
      <c r="G873" s="199" t="s">
        <v>432</v>
      </c>
      <c r="H873" s="200">
        <v>3</v>
      </c>
      <c r="I873" s="201"/>
      <c r="J873" s="202">
        <f>ROUND(I873*H873,2)</f>
        <v>0</v>
      </c>
      <c r="K873" s="198" t="s">
        <v>305</v>
      </c>
      <c r="L873" s="41"/>
      <c r="M873" s="203" t="s">
        <v>19</v>
      </c>
      <c r="N873" s="204" t="s">
        <v>41</v>
      </c>
      <c r="O873" s="66"/>
      <c r="P873" s="205">
        <f>O873*H873</f>
        <v>0</v>
      </c>
      <c r="Q873" s="205">
        <v>0</v>
      </c>
      <c r="R873" s="205">
        <f>Q873*H873</f>
        <v>0</v>
      </c>
      <c r="S873" s="205">
        <v>0.019</v>
      </c>
      <c r="T873" s="206">
        <f>S873*H873</f>
        <v>0.056999999999999995</v>
      </c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R873" s="207" t="s">
        <v>306</v>
      </c>
      <c r="AT873" s="207" t="s">
        <v>301</v>
      </c>
      <c r="AU873" s="207" t="s">
        <v>79</v>
      </c>
      <c r="AY873" s="19" t="s">
        <v>299</v>
      </c>
      <c r="BE873" s="208">
        <f>IF(N873="základní",J873,0)</f>
        <v>0</v>
      </c>
      <c r="BF873" s="208">
        <f>IF(N873="snížená",J873,0)</f>
        <v>0</v>
      </c>
      <c r="BG873" s="208">
        <f>IF(N873="zákl. přenesená",J873,0)</f>
        <v>0</v>
      </c>
      <c r="BH873" s="208">
        <f>IF(N873="sníž. přenesená",J873,0)</f>
        <v>0</v>
      </c>
      <c r="BI873" s="208">
        <f>IF(N873="nulová",J873,0)</f>
        <v>0</v>
      </c>
      <c r="BJ873" s="19" t="s">
        <v>77</v>
      </c>
      <c r="BK873" s="208">
        <f>ROUND(I873*H873,2)</f>
        <v>0</v>
      </c>
      <c r="BL873" s="19" t="s">
        <v>306</v>
      </c>
      <c r="BM873" s="207" t="s">
        <v>1260</v>
      </c>
    </row>
    <row r="874" spans="1:47" s="2" customFormat="1" ht="19.5">
      <c r="A874" s="36"/>
      <c r="B874" s="37"/>
      <c r="C874" s="38"/>
      <c r="D874" s="209" t="s">
        <v>308</v>
      </c>
      <c r="E874" s="38"/>
      <c r="F874" s="210" t="s">
        <v>1261</v>
      </c>
      <c r="G874" s="38"/>
      <c r="H874" s="38"/>
      <c r="I874" s="119"/>
      <c r="J874" s="38"/>
      <c r="K874" s="38"/>
      <c r="L874" s="41"/>
      <c r="M874" s="211"/>
      <c r="N874" s="212"/>
      <c r="O874" s="66"/>
      <c r="P874" s="66"/>
      <c r="Q874" s="66"/>
      <c r="R874" s="66"/>
      <c r="S874" s="66"/>
      <c r="T874" s="67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T874" s="19" t="s">
        <v>308</v>
      </c>
      <c r="AU874" s="19" t="s">
        <v>79</v>
      </c>
    </row>
    <row r="875" spans="2:51" s="14" customFormat="1" ht="11.25">
      <c r="B875" s="223"/>
      <c r="C875" s="224"/>
      <c r="D875" s="209" t="s">
        <v>310</v>
      </c>
      <c r="E875" s="225" t="s">
        <v>19</v>
      </c>
      <c r="F875" s="226" t="s">
        <v>87</v>
      </c>
      <c r="G875" s="224"/>
      <c r="H875" s="227">
        <v>3</v>
      </c>
      <c r="I875" s="228"/>
      <c r="J875" s="224"/>
      <c r="K875" s="224"/>
      <c r="L875" s="229"/>
      <c r="M875" s="230"/>
      <c r="N875" s="231"/>
      <c r="O875" s="231"/>
      <c r="P875" s="231"/>
      <c r="Q875" s="231"/>
      <c r="R875" s="231"/>
      <c r="S875" s="231"/>
      <c r="T875" s="232"/>
      <c r="AT875" s="233" t="s">
        <v>310</v>
      </c>
      <c r="AU875" s="233" t="s">
        <v>79</v>
      </c>
      <c r="AV875" s="14" t="s">
        <v>79</v>
      </c>
      <c r="AW875" s="14" t="s">
        <v>32</v>
      </c>
      <c r="AX875" s="14" t="s">
        <v>77</v>
      </c>
      <c r="AY875" s="233" t="s">
        <v>299</v>
      </c>
    </row>
    <row r="876" spans="1:65" s="2" customFormat="1" ht="16.5" customHeight="1">
      <c r="A876" s="36"/>
      <c r="B876" s="37"/>
      <c r="C876" s="196" t="s">
        <v>1262</v>
      </c>
      <c r="D876" s="196" t="s">
        <v>301</v>
      </c>
      <c r="E876" s="197" t="s">
        <v>1263</v>
      </c>
      <c r="F876" s="198" t="s">
        <v>1264</v>
      </c>
      <c r="G876" s="199" t="s">
        <v>304</v>
      </c>
      <c r="H876" s="200">
        <v>271.57</v>
      </c>
      <c r="I876" s="201"/>
      <c r="J876" s="202">
        <f>ROUND(I876*H876,2)</f>
        <v>0</v>
      </c>
      <c r="K876" s="198" t="s">
        <v>305</v>
      </c>
      <c r="L876" s="41"/>
      <c r="M876" s="203" t="s">
        <v>19</v>
      </c>
      <c r="N876" s="204" t="s">
        <v>41</v>
      </c>
      <c r="O876" s="66"/>
      <c r="P876" s="205">
        <f>O876*H876</f>
        <v>0</v>
      </c>
      <c r="Q876" s="205">
        <v>0</v>
      </c>
      <c r="R876" s="205">
        <f>Q876*H876</f>
        <v>0</v>
      </c>
      <c r="S876" s="205">
        <v>0.05</v>
      </c>
      <c r="T876" s="206">
        <f>S876*H876</f>
        <v>13.5785</v>
      </c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R876" s="207" t="s">
        <v>306</v>
      </c>
      <c r="AT876" s="207" t="s">
        <v>301</v>
      </c>
      <c r="AU876" s="207" t="s">
        <v>79</v>
      </c>
      <c r="AY876" s="19" t="s">
        <v>299</v>
      </c>
      <c r="BE876" s="208">
        <f>IF(N876="základní",J876,0)</f>
        <v>0</v>
      </c>
      <c r="BF876" s="208">
        <f>IF(N876="snížená",J876,0)</f>
        <v>0</v>
      </c>
      <c r="BG876" s="208">
        <f>IF(N876="zákl. přenesená",J876,0)</f>
        <v>0</v>
      </c>
      <c r="BH876" s="208">
        <f>IF(N876="sníž. přenesená",J876,0)</f>
        <v>0</v>
      </c>
      <c r="BI876" s="208">
        <f>IF(N876="nulová",J876,0)</f>
        <v>0</v>
      </c>
      <c r="BJ876" s="19" t="s">
        <v>77</v>
      </c>
      <c r="BK876" s="208">
        <f>ROUND(I876*H876,2)</f>
        <v>0</v>
      </c>
      <c r="BL876" s="19" t="s">
        <v>306</v>
      </c>
      <c r="BM876" s="207" t="s">
        <v>1265</v>
      </c>
    </row>
    <row r="877" spans="1:47" s="2" customFormat="1" ht="11.25">
      <c r="A877" s="36"/>
      <c r="B877" s="37"/>
      <c r="C877" s="38"/>
      <c r="D877" s="209" t="s">
        <v>308</v>
      </c>
      <c r="E877" s="38"/>
      <c r="F877" s="210" t="s">
        <v>1266</v>
      </c>
      <c r="G877" s="38"/>
      <c r="H877" s="38"/>
      <c r="I877" s="119"/>
      <c r="J877" s="38"/>
      <c r="K877" s="38"/>
      <c r="L877" s="41"/>
      <c r="M877" s="211"/>
      <c r="N877" s="212"/>
      <c r="O877" s="66"/>
      <c r="P877" s="66"/>
      <c r="Q877" s="66"/>
      <c r="R877" s="66"/>
      <c r="S877" s="66"/>
      <c r="T877" s="67"/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T877" s="19" t="s">
        <v>308</v>
      </c>
      <c r="AU877" s="19" t="s">
        <v>79</v>
      </c>
    </row>
    <row r="878" spans="2:51" s="13" customFormat="1" ht="11.25">
      <c r="B878" s="213"/>
      <c r="C878" s="214"/>
      <c r="D878" s="209" t="s">
        <v>310</v>
      </c>
      <c r="E878" s="215" t="s">
        <v>19</v>
      </c>
      <c r="F878" s="216" t="s">
        <v>1206</v>
      </c>
      <c r="G878" s="214"/>
      <c r="H878" s="215" t="s">
        <v>19</v>
      </c>
      <c r="I878" s="217"/>
      <c r="J878" s="214"/>
      <c r="K878" s="214"/>
      <c r="L878" s="218"/>
      <c r="M878" s="219"/>
      <c r="N878" s="220"/>
      <c r="O878" s="220"/>
      <c r="P878" s="220"/>
      <c r="Q878" s="220"/>
      <c r="R878" s="220"/>
      <c r="S878" s="220"/>
      <c r="T878" s="221"/>
      <c r="AT878" s="222" t="s">
        <v>310</v>
      </c>
      <c r="AU878" s="222" t="s">
        <v>79</v>
      </c>
      <c r="AV878" s="13" t="s">
        <v>77</v>
      </c>
      <c r="AW878" s="13" t="s">
        <v>32</v>
      </c>
      <c r="AX878" s="13" t="s">
        <v>70</v>
      </c>
      <c r="AY878" s="222" t="s">
        <v>299</v>
      </c>
    </row>
    <row r="879" spans="2:51" s="14" customFormat="1" ht="11.25">
      <c r="B879" s="223"/>
      <c r="C879" s="224"/>
      <c r="D879" s="209" t="s">
        <v>310</v>
      </c>
      <c r="E879" s="225" t="s">
        <v>19</v>
      </c>
      <c r="F879" s="226" t="s">
        <v>1267</v>
      </c>
      <c r="G879" s="224"/>
      <c r="H879" s="227">
        <v>57.54</v>
      </c>
      <c r="I879" s="228"/>
      <c r="J879" s="224"/>
      <c r="K879" s="224"/>
      <c r="L879" s="229"/>
      <c r="M879" s="230"/>
      <c r="N879" s="231"/>
      <c r="O879" s="231"/>
      <c r="P879" s="231"/>
      <c r="Q879" s="231"/>
      <c r="R879" s="231"/>
      <c r="S879" s="231"/>
      <c r="T879" s="232"/>
      <c r="AT879" s="233" t="s">
        <v>310</v>
      </c>
      <c r="AU879" s="233" t="s">
        <v>79</v>
      </c>
      <c r="AV879" s="14" t="s">
        <v>79</v>
      </c>
      <c r="AW879" s="14" t="s">
        <v>32</v>
      </c>
      <c r="AX879" s="14" t="s">
        <v>70</v>
      </c>
      <c r="AY879" s="233" t="s">
        <v>299</v>
      </c>
    </row>
    <row r="880" spans="2:51" s="14" customFormat="1" ht="11.25">
      <c r="B880" s="223"/>
      <c r="C880" s="224"/>
      <c r="D880" s="209" t="s">
        <v>310</v>
      </c>
      <c r="E880" s="225" t="s">
        <v>19</v>
      </c>
      <c r="F880" s="226" t="s">
        <v>1268</v>
      </c>
      <c r="G880" s="224"/>
      <c r="H880" s="227">
        <v>106.71</v>
      </c>
      <c r="I880" s="228"/>
      <c r="J880" s="224"/>
      <c r="K880" s="224"/>
      <c r="L880" s="229"/>
      <c r="M880" s="230"/>
      <c r="N880" s="231"/>
      <c r="O880" s="231"/>
      <c r="P880" s="231"/>
      <c r="Q880" s="231"/>
      <c r="R880" s="231"/>
      <c r="S880" s="231"/>
      <c r="T880" s="232"/>
      <c r="AT880" s="233" t="s">
        <v>310</v>
      </c>
      <c r="AU880" s="233" t="s">
        <v>79</v>
      </c>
      <c r="AV880" s="14" t="s">
        <v>79</v>
      </c>
      <c r="AW880" s="14" t="s">
        <v>32</v>
      </c>
      <c r="AX880" s="14" t="s">
        <v>70</v>
      </c>
      <c r="AY880" s="233" t="s">
        <v>299</v>
      </c>
    </row>
    <row r="881" spans="2:51" s="14" customFormat="1" ht="11.25">
      <c r="B881" s="223"/>
      <c r="C881" s="224"/>
      <c r="D881" s="209" t="s">
        <v>310</v>
      </c>
      <c r="E881" s="225" t="s">
        <v>19</v>
      </c>
      <c r="F881" s="226" t="s">
        <v>1269</v>
      </c>
      <c r="G881" s="224"/>
      <c r="H881" s="227">
        <v>107.32</v>
      </c>
      <c r="I881" s="228"/>
      <c r="J881" s="224"/>
      <c r="K881" s="224"/>
      <c r="L881" s="229"/>
      <c r="M881" s="230"/>
      <c r="N881" s="231"/>
      <c r="O881" s="231"/>
      <c r="P881" s="231"/>
      <c r="Q881" s="231"/>
      <c r="R881" s="231"/>
      <c r="S881" s="231"/>
      <c r="T881" s="232"/>
      <c r="AT881" s="233" t="s">
        <v>310</v>
      </c>
      <c r="AU881" s="233" t="s">
        <v>79</v>
      </c>
      <c r="AV881" s="14" t="s">
        <v>79</v>
      </c>
      <c r="AW881" s="14" t="s">
        <v>32</v>
      </c>
      <c r="AX881" s="14" t="s">
        <v>70</v>
      </c>
      <c r="AY881" s="233" t="s">
        <v>299</v>
      </c>
    </row>
    <row r="882" spans="2:51" s="15" customFormat="1" ht="11.25">
      <c r="B882" s="234"/>
      <c r="C882" s="235"/>
      <c r="D882" s="209" t="s">
        <v>310</v>
      </c>
      <c r="E882" s="236" t="s">
        <v>19</v>
      </c>
      <c r="F882" s="237" t="s">
        <v>313</v>
      </c>
      <c r="G882" s="235"/>
      <c r="H882" s="238">
        <v>271.57</v>
      </c>
      <c r="I882" s="239"/>
      <c r="J882" s="235"/>
      <c r="K882" s="235"/>
      <c r="L882" s="240"/>
      <c r="M882" s="241"/>
      <c r="N882" s="242"/>
      <c r="O882" s="242"/>
      <c r="P882" s="242"/>
      <c r="Q882" s="242"/>
      <c r="R882" s="242"/>
      <c r="S882" s="242"/>
      <c r="T882" s="243"/>
      <c r="AT882" s="244" t="s">
        <v>310</v>
      </c>
      <c r="AU882" s="244" t="s">
        <v>79</v>
      </c>
      <c r="AV882" s="15" t="s">
        <v>306</v>
      </c>
      <c r="AW882" s="15" t="s">
        <v>32</v>
      </c>
      <c r="AX882" s="15" t="s">
        <v>77</v>
      </c>
      <c r="AY882" s="244" t="s">
        <v>299</v>
      </c>
    </row>
    <row r="883" spans="1:65" s="2" customFormat="1" ht="16.5" customHeight="1">
      <c r="A883" s="36"/>
      <c r="B883" s="37"/>
      <c r="C883" s="196" t="s">
        <v>1270</v>
      </c>
      <c r="D883" s="196" t="s">
        <v>301</v>
      </c>
      <c r="E883" s="197" t="s">
        <v>1271</v>
      </c>
      <c r="F883" s="198" t="s">
        <v>1272</v>
      </c>
      <c r="G883" s="199" t="s">
        <v>304</v>
      </c>
      <c r="H883" s="200">
        <v>863.509</v>
      </c>
      <c r="I883" s="201"/>
      <c r="J883" s="202">
        <f>ROUND(I883*H883,2)</f>
        <v>0</v>
      </c>
      <c r="K883" s="198" t="s">
        <v>305</v>
      </c>
      <c r="L883" s="41"/>
      <c r="M883" s="203" t="s">
        <v>19</v>
      </c>
      <c r="N883" s="204" t="s">
        <v>41</v>
      </c>
      <c r="O883" s="66"/>
      <c r="P883" s="205">
        <f>O883*H883</f>
        <v>0</v>
      </c>
      <c r="Q883" s="205">
        <v>0</v>
      </c>
      <c r="R883" s="205">
        <f>Q883*H883</f>
        <v>0</v>
      </c>
      <c r="S883" s="205">
        <v>0.046</v>
      </c>
      <c r="T883" s="206">
        <f>S883*H883</f>
        <v>39.721414</v>
      </c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R883" s="207" t="s">
        <v>306</v>
      </c>
      <c r="AT883" s="207" t="s">
        <v>301</v>
      </c>
      <c r="AU883" s="207" t="s">
        <v>79</v>
      </c>
      <c r="AY883" s="19" t="s">
        <v>299</v>
      </c>
      <c r="BE883" s="208">
        <f>IF(N883="základní",J883,0)</f>
        <v>0</v>
      </c>
      <c r="BF883" s="208">
        <f>IF(N883="snížená",J883,0)</f>
        <v>0</v>
      </c>
      <c r="BG883" s="208">
        <f>IF(N883="zákl. přenesená",J883,0)</f>
        <v>0</v>
      </c>
      <c r="BH883" s="208">
        <f>IF(N883="sníž. přenesená",J883,0)</f>
        <v>0</v>
      </c>
      <c r="BI883" s="208">
        <f>IF(N883="nulová",J883,0)</f>
        <v>0</v>
      </c>
      <c r="BJ883" s="19" t="s">
        <v>77</v>
      </c>
      <c r="BK883" s="208">
        <f>ROUND(I883*H883,2)</f>
        <v>0</v>
      </c>
      <c r="BL883" s="19" t="s">
        <v>306</v>
      </c>
      <c r="BM883" s="207" t="s">
        <v>1273</v>
      </c>
    </row>
    <row r="884" spans="1:47" s="2" customFormat="1" ht="19.5">
      <c r="A884" s="36"/>
      <c r="B884" s="37"/>
      <c r="C884" s="38"/>
      <c r="D884" s="209" t="s">
        <v>308</v>
      </c>
      <c r="E884" s="38"/>
      <c r="F884" s="210" t="s">
        <v>1274</v>
      </c>
      <c r="G884" s="38"/>
      <c r="H884" s="38"/>
      <c r="I884" s="119"/>
      <c r="J884" s="38"/>
      <c r="K884" s="38"/>
      <c r="L884" s="41"/>
      <c r="M884" s="211"/>
      <c r="N884" s="212"/>
      <c r="O884" s="66"/>
      <c r="P884" s="66"/>
      <c r="Q884" s="66"/>
      <c r="R884" s="66"/>
      <c r="S884" s="66"/>
      <c r="T884" s="67"/>
      <c r="U884" s="36"/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T884" s="19" t="s">
        <v>308</v>
      </c>
      <c r="AU884" s="19" t="s">
        <v>79</v>
      </c>
    </row>
    <row r="885" spans="2:51" s="13" customFormat="1" ht="11.25">
      <c r="B885" s="213"/>
      <c r="C885" s="214"/>
      <c r="D885" s="209" t="s">
        <v>310</v>
      </c>
      <c r="E885" s="215" t="s">
        <v>19</v>
      </c>
      <c r="F885" s="216" t="s">
        <v>1206</v>
      </c>
      <c r="G885" s="214"/>
      <c r="H885" s="215" t="s">
        <v>19</v>
      </c>
      <c r="I885" s="217"/>
      <c r="J885" s="214"/>
      <c r="K885" s="214"/>
      <c r="L885" s="218"/>
      <c r="M885" s="219"/>
      <c r="N885" s="220"/>
      <c r="O885" s="220"/>
      <c r="P885" s="220"/>
      <c r="Q885" s="220"/>
      <c r="R885" s="220"/>
      <c r="S885" s="220"/>
      <c r="T885" s="221"/>
      <c r="AT885" s="222" t="s">
        <v>310</v>
      </c>
      <c r="AU885" s="222" t="s">
        <v>79</v>
      </c>
      <c r="AV885" s="13" t="s">
        <v>77</v>
      </c>
      <c r="AW885" s="13" t="s">
        <v>32</v>
      </c>
      <c r="AX885" s="13" t="s">
        <v>70</v>
      </c>
      <c r="AY885" s="222" t="s">
        <v>299</v>
      </c>
    </row>
    <row r="886" spans="2:51" s="13" customFormat="1" ht="11.25">
      <c r="B886" s="213"/>
      <c r="C886" s="214"/>
      <c r="D886" s="209" t="s">
        <v>310</v>
      </c>
      <c r="E886" s="215" t="s">
        <v>19</v>
      </c>
      <c r="F886" s="216" t="s">
        <v>1034</v>
      </c>
      <c r="G886" s="214"/>
      <c r="H886" s="215" t="s">
        <v>19</v>
      </c>
      <c r="I886" s="217"/>
      <c r="J886" s="214"/>
      <c r="K886" s="214"/>
      <c r="L886" s="218"/>
      <c r="M886" s="219"/>
      <c r="N886" s="220"/>
      <c r="O886" s="220"/>
      <c r="P886" s="220"/>
      <c r="Q886" s="220"/>
      <c r="R886" s="220"/>
      <c r="S886" s="220"/>
      <c r="T886" s="221"/>
      <c r="AT886" s="222" t="s">
        <v>310</v>
      </c>
      <c r="AU886" s="222" t="s">
        <v>79</v>
      </c>
      <c r="AV886" s="13" t="s">
        <v>77</v>
      </c>
      <c r="AW886" s="13" t="s">
        <v>32</v>
      </c>
      <c r="AX886" s="13" t="s">
        <v>70</v>
      </c>
      <c r="AY886" s="222" t="s">
        <v>299</v>
      </c>
    </row>
    <row r="887" spans="2:51" s="14" customFormat="1" ht="11.25">
      <c r="B887" s="223"/>
      <c r="C887" s="224"/>
      <c r="D887" s="209" t="s">
        <v>310</v>
      </c>
      <c r="E887" s="225" t="s">
        <v>19</v>
      </c>
      <c r="F887" s="226" t="s">
        <v>1275</v>
      </c>
      <c r="G887" s="224"/>
      <c r="H887" s="227">
        <v>30.12</v>
      </c>
      <c r="I887" s="228"/>
      <c r="J887" s="224"/>
      <c r="K887" s="224"/>
      <c r="L887" s="229"/>
      <c r="M887" s="230"/>
      <c r="N887" s="231"/>
      <c r="O887" s="231"/>
      <c r="P887" s="231"/>
      <c r="Q887" s="231"/>
      <c r="R887" s="231"/>
      <c r="S887" s="231"/>
      <c r="T887" s="232"/>
      <c r="AT887" s="233" t="s">
        <v>310</v>
      </c>
      <c r="AU887" s="233" t="s">
        <v>79</v>
      </c>
      <c r="AV887" s="14" t="s">
        <v>79</v>
      </c>
      <c r="AW887" s="14" t="s">
        <v>32</v>
      </c>
      <c r="AX887" s="14" t="s">
        <v>70</v>
      </c>
      <c r="AY887" s="233" t="s">
        <v>299</v>
      </c>
    </row>
    <row r="888" spans="2:51" s="14" customFormat="1" ht="11.25">
      <c r="B888" s="223"/>
      <c r="C888" s="224"/>
      <c r="D888" s="209" t="s">
        <v>310</v>
      </c>
      <c r="E888" s="225" t="s">
        <v>19</v>
      </c>
      <c r="F888" s="226" t="s">
        <v>1276</v>
      </c>
      <c r="G888" s="224"/>
      <c r="H888" s="227">
        <v>37.832</v>
      </c>
      <c r="I888" s="228"/>
      <c r="J888" s="224"/>
      <c r="K888" s="224"/>
      <c r="L888" s="229"/>
      <c r="M888" s="230"/>
      <c r="N888" s="231"/>
      <c r="O888" s="231"/>
      <c r="P888" s="231"/>
      <c r="Q888" s="231"/>
      <c r="R888" s="231"/>
      <c r="S888" s="231"/>
      <c r="T888" s="232"/>
      <c r="AT888" s="233" t="s">
        <v>310</v>
      </c>
      <c r="AU888" s="233" t="s">
        <v>79</v>
      </c>
      <c r="AV888" s="14" t="s">
        <v>79</v>
      </c>
      <c r="AW888" s="14" t="s">
        <v>32</v>
      </c>
      <c r="AX888" s="14" t="s">
        <v>70</v>
      </c>
      <c r="AY888" s="233" t="s">
        <v>299</v>
      </c>
    </row>
    <row r="889" spans="2:51" s="14" customFormat="1" ht="11.25">
      <c r="B889" s="223"/>
      <c r="C889" s="224"/>
      <c r="D889" s="209" t="s">
        <v>310</v>
      </c>
      <c r="E889" s="225" t="s">
        <v>19</v>
      </c>
      <c r="F889" s="226" t="s">
        <v>1277</v>
      </c>
      <c r="G889" s="224"/>
      <c r="H889" s="227">
        <v>21.16</v>
      </c>
      <c r="I889" s="228"/>
      <c r="J889" s="224"/>
      <c r="K889" s="224"/>
      <c r="L889" s="229"/>
      <c r="M889" s="230"/>
      <c r="N889" s="231"/>
      <c r="O889" s="231"/>
      <c r="P889" s="231"/>
      <c r="Q889" s="231"/>
      <c r="R889" s="231"/>
      <c r="S889" s="231"/>
      <c r="T889" s="232"/>
      <c r="AT889" s="233" t="s">
        <v>310</v>
      </c>
      <c r="AU889" s="233" t="s">
        <v>79</v>
      </c>
      <c r="AV889" s="14" t="s">
        <v>79</v>
      </c>
      <c r="AW889" s="14" t="s">
        <v>32</v>
      </c>
      <c r="AX889" s="14" t="s">
        <v>70</v>
      </c>
      <c r="AY889" s="233" t="s">
        <v>299</v>
      </c>
    </row>
    <row r="890" spans="2:51" s="14" customFormat="1" ht="11.25">
      <c r="B890" s="223"/>
      <c r="C890" s="224"/>
      <c r="D890" s="209" t="s">
        <v>310</v>
      </c>
      <c r="E890" s="225" t="s">
        <v>19</v>
      </c>
      <c r="F890" s="226" t="s">
        <v>1278</v>
      </c>
      <c r="G890" s="224"/>
      <c r="H890" s="227">
        <v>40.872</v>
      </c>
      <c r="I890" s="228"/>
      <c r="J890" s="224"/>
      <c r="K890" s="224"/>
      <c r="L890" s="229"/>
      <c r="M890" s="230"/>
      <c r="N890" s="231"/>
      <c r="O890" s="231"/>
      <c r="P890" s="231"/>
      <c r="Q890" s="231"/>
      <c r="R890" s="231"/>
      <c r="S890" s="231"/>
      <c r="T890" s="232"/>
      <c r="AT890" s="233" t="s">
        <v>310</v>
      </c>
      <c r="AU890" s="233" t="s">
        <v>79</v>
      </c>
      <c r="AV890" s="14" t="s">
        <v>79</v>
      </c>
      <c r="AW890" s="14" t="s">
        <v>32</v>
      </c>
      <c r="AX890" s="14" t="s">
        <v>70</v>
      </c>
      <c r="AY890" s="233" t="s">
        <v>299</v>
      </c>
    </row>
    <row r="891" spans="2:51" s="13" customFormat="1" ht="11.25">
      <c r="B891" s="213"/>
      <c r="C891" s="214"/>
      <c r="D891" s="209" t="s">
        <v>310</v>
      </c>
      <c r="E891" s="215" t="s">
        <v>19</v>
      </c>
      <c r="F891" s="216" t="s">
        <v>1036</v>
      </c>
      <c r="G891" s="214"/>
      <c r="H891" s="215" t="s">
        <v>19</v>
      </c>
      <c r="I891" s="217"/>
      <c r="J891" s="214"/>
      <c r="K891" s="214"/>
      <c r="L891" s="218"/>
      <c r="M891" s="219"/>
      <c r="N891" s="220"/>
      <c r="O891" s="220"/>
      <c r="P891" s="220"/>
      <c r="Q891" s="220"/>
      <c r="R891" s="220"/>
      <c r="S891" s="220"/>
      <c r="T891" s="221"/>
      <c r="AT891" s="222" t="s">
        <v>310</v>
      </c>
      <c r="AU891" s="222" t="s">
        <v>79</v>
      </c>
      <c r="AV891" s="13" t="s">
        <v>77</v>
      </c>
      <c r="AW891" s="13" t="s">
        <v>32</v>
      </c>
      <c r="AX891" s="13" t="s">
        <v>70</v>
      </c>
      <c r="AY891" s="222" t="s">
        <v>299</v>
      </c>
    </row>
    <row r="892" spans="2:51" s="14" customFormat="1" ht="22.5">
      <c r="B892" s="223"/>
      <c r="C892" s="224"/>
      <c r="D892" s="209" t="s">
        <v>310</v>
      </c>
      <c r="E892" s="225" t="s">
        <v>19</v>
      </c>
      <c r="F892" s="226" t="s">
        <v>1279</v>
      </c>
      <c r="G892" s="224"/>
      <c r="H892" s="227">
        <v>44.596</v>
      </c>
      <c r="I892" s="228"/>
      <c r="J892" s="224"/>
      <c r="K892" s="224"/>
      <c r="L892" s="229"/>
      <c r="M892" s="230"/>
      <c r="N892" s="231"/>
      <c r="O892" s="231"/>
      <c r="P892" s="231"/>
      <c r="Q892" s="231"/>
      <c r="R892" s="231"/>
      <c r="S892" s="231"/>
      <c r="T892" s="232"/>
      <c r="AT892" s="233" t="s">
        <v>310</v>
      </c>
      <c r="AU892" s="233" t="s">
        <v>79</v>
      </c>
      <c r="AV892" s="14" t="s">
        <v>79</v>
      </c>
      <c r="AW892" s="14" t="s">
        <v>32</v>
      </c>
      <c r="AX892" s="14" t="s">
        <v>70</v>
      </c>
      <c r="AY892" s="233" t="s">
        <v>299</v>
      </c>
    </row>
    <row r="893" spans="2:51" s="14" customFormat="1" ht="11.25">
      <c r="B893" s="223"/>
      <c r="C893" s="224"/>
      <c r="D893" s="209" t="s">
        <v>310</v>
      </c>
      <c r="E893" s="225" t="s">
        <v>19</v>
      </c>
      <c r="F893" s="226" t="s">
        <v>1280</v>
      </c>
      <c r="G893" s="224"/>
      <c r="H893" s="227">
        <v>27.881</v>
      </c>
      <c r="I893" s="228"/>
      <c r="J893" s="224"/>
      <c r="K893" s="224"/>
      <c r="L893" s="229"/>
      <c r="M893" s="230"/>
      <c r="N893" s="231"/>
      <c r="O893" s="231"/>
      <c r="P893" s="231"/>
      <c r="Q893" s="231"/>
      <c r="R893" s="231"/>
      <c r="S893" s="231"/>
      <c r="T893" s="232"/>
      <c r="AT893" s="233" t="s">
        <v>310</v>
      </c>
      <c r="AU893" s="233" t="s">
        <v>79</v>
      </c>
      <c r="AV893" s="14" t="s">
        <v>79</v>
      </c>
      <c r="AW893" s="14" t="s">
        <v>32</v>
      </c>
      <c r="AX893" s="14" t="s">
        <v>70</v>
      </c>
      <c r="AY893" s="233" t="s">
        <v>299</v>
      </c>
    </row>
    <row r="894" spans="2:51" s="14" customFormat="1" ht="11.25">
      <c r="B894" s="223"/>
      <c r="C894" s="224"/>
      <c r="D894" s="209" t="s">
        <v>310</v>
      </c>
      <c r="E894" s="225" t="s">
        <v>19</v>
      </c>
      <c r="F894" s="226" t="s">
        <v>1281</v>
      </c>
      <c r="G894" s="224"/>
      <c r="H894" s="227">
        <v>14.698</v>
      </c>
      <c r="I894" s="228"/>
      <c r="J894" s="224"/>
      <c r="K894" s="224"/>
      <c r="L894" s="229"/>
      <c r="M894" s="230"/>
      <c r="N894" s="231"/>
      <c r="O894" s="231"/>
      <c r="P894" s="231"/>
      <c r="Q894" s="231"/>
      <c r="R894" s="231"/>
      <c r="S894" s="231"/>
      <c r="T894" s="232"/>
      <c r="AT894" s="233" t="s">
        <v>310</v>
      </c>
      <c r="AU894" s="233" t="s">
        <v>79</v>
      </c>
      <c r="AV894" s="14" t="s">
        <v>79</v>
      </c>
      <c r="AW894" s="14" t="s">
        <v>32</v>
      </c>
      <c r="AX894" s="14" t="s">
        <v>70</v>
      </c>
      <c r="AY894" s="233" t="s">
        <v>299</v>
      </c>
    </row>
    <row r="895" spans="2:51" s="14" customFormat="1" ht="11.25">
      <c r="B895" s="223"/>
      <c r="C895" s="224"/>
      <c r="D895" s="209" t="s">
        <v>310</v>
      </c>
      <c r="E895" s="225" t="s">
        <v>19</v>
      </c>
      <c r="F895" s="226" t="s">
        <v>1282</v>
      </c>
      <c r="G895" s="224"/>
      <c r="H895" s="227">
        <v>34.794</v>
      </c>
      <c r="I895" s="228"/>
      <c r="J895" s="224"/>
      <c r="K895" s="224"/>
      <c r="L895" s="229"/>
      <c r="M895" s="230"/>
      <c r="N895" s="231"/>
      <c r="O895" s="231"/>
      <c r="P895" s="231"/>
      <c r="Q895" s="231"/>
      <c r="R895" s="231"/>
      <c r="S895" s="231"/>
      <c r="T895" s="232"/>
      <c r="AT895" s="233" t="s">
        <v>310</v>
      </c>
      <c r="AU895" s="233" t="s">
        <v>79</v>
      </c>
      <c r="AV895" s="14" t="s">
        <v>79</v>
      </c>
      <c r="AW895" s="14" t="s">
        <v>32</v>
      </c>
      <c r="AX895" s="14" t="s">
        <v>70</v>
      </c>
      <c r="AY895" s="233" t="s">
        <v>299</v>
      </c>
    </row>
    <row r="896" spans="2:51" s="14" customFormat="1" ht="11.25">
      <c r="B896" s="223"/>
      <c r="C896" s="224"/>
      <c r="D896" s="209" t="s">
        <v>310</v>
      </c>
      <c r="E896" s="225" t="s">
        <v>19</v>
      </c>
      <c r="F896" s="226" t="s">
        <v>1283</v>
      </c>
      <c r="G896" s="224"/>
      <c r="H896" s="227">
        <v>42.087</v>
      </c>
      <c r="I896" s="228"/>
      <c r="J896" s="224"/>
      <c r="K896" s="224"/>
      <c r="L896" s="229"/>
      <c r="M896" s="230"/>
      <c r="N896" s="231"/>
      <c r="O896" s="231"/>
      <c r="P896" s="231"/>
      <c r="Q896" s="231"/>
      <c r="R896" s="231"/>
      <c r="S896" s="231"/>
      <c r="T896" s="232"/>
      <c r="AT896" s="233" t="s">
        <v>310</v>
      </c>
      <c r="AU896" s="233" t="s">
        <v>79</v>
      </c>
      <c r="AV896" s="14" t="s">
        <v>79</v>
      </c>
      <c r="AW896" s="14" t="s">
        <v>32</v>
      </c>
      <c r="AX896" s="14" t="s">
        <v>70</v>
      </c>
      <c r="AY896" s="233" t="s">
        <v>299</v>
      </c>
    </row>
    <row r="897" spans="2:51" s="14" customFormat="1" ht="11.25">
      <c r="B897" s="223"/>
      <c r="C897" s="224"/>
      <c r="D897" s="209" t="s">
        <v>310</v>
      </c>
      <c r="E897" s="225" t="s">
        <v>19</v>
      </c>
      <c r="F897" s="226" t="s">
        <v>1284</v>
      </c>
      <c r="G897" s="224"/>
      <c r="H897" s="227">
        <v>33.944</v>
      </c>
      <c r="I897" s="228"/>
      <c r="J897" s="224"/>
      <c r="K897" s="224"/>
      <c r="L897" s="229"/>
      <c r="M897" s="230"/>
      <c r="N897" s="231"/>
      <c r="O897" s="231"/>
      <c r="P897" s="231"/>
      <c r="Q897" s="231"/>
      <c r="R897" s="231"/>
      <c r="S897" s="231"/>
      <c r="T897" s="232"/>
      <c r="AT897" s="233" t="s">
        <v>310</v>
      </c>
      <c r="AU897" s="233" t="s">
        <v>79</v>
      </c>
      <c r="AV897" s="14" t="s">
        <v>79</v>
      </c>
      <c r="AW897" s="14" t="s">
        <v>32</v>
      </c>
      <c r="AX897" s="14" t="s">
        <v>70</v>
      </c>
      <c r="AY897" s="233" t="s">
        <v>299</v>
      </c>
    </row>
    <row r="898" spans="2:51" s="14" customFormat="1" ht="11.25">
      <c r="B898" s="223"/>
      <c r="C898" s="224"/>
      <c r="D898" s="209" t="s">
        <v>310</v>
      </c>
      <c r="E898" s="225" t="s">
        <v>19</v>
      </c>
      <c r="F898" s="226" t="s">
        <v>1285</v>
      </c>
      <c r="G898" s="224"/>
      <c r="H898" s="227">
        <v>37.064</v>
      </c>
      <c r="I898" s="228"/>
      <c r="J898" s="224"/>
      <c r="K898" s="224"/>
      <c r="L898" s="229"/>
      <c r="M898" s="230"/>
      <c r="N898" s="231"/>
      <c r="O898" s="231"/>
      <c r="P898" s="231"/>
      <c r="Q898" s="231"/>
      <c r="R898" s="231"/>
      <c r="S898" s="231"/>
      <c r="T898" s="232"/>
      <c r="AT898" s="233" t="s">
        <v>310</v>
      </c>
      <c r="AU898" s="233" t="s">
        <v>79</v>
      </c>
      <c r="AV898" s="14" t="s">
        <v>79</v>
      </c>
      <c r="AW898" s="14" t="s">
        <v>32</v>
      </c>
      <c r="AX898" s="14" t="s">
        <v>70</v>
      </c>
      <c r="AY898" s="233" t="s">
        <v>299</v>
      </c>
    </row>
    <row r="899" spans="2:51" s="14" customFormat="1" ht="11.25">
      <c r="B899" s="223"/>
      <c r="C899" s="224"/>
      <c r="D899" s="209" t="s">
        <v>310</v>
      </c>
      <c r="E899" s="225" t="s">
        <v>19</v>
      </c>
      <c r="F899" s="226" t="s">
        <v>1286</v>
      </c>
      <c r="G899" s="224"/>
      <c r="H899" s="227">
        <v>10.778</v>
      </c>
      <c r="I899" s="228"/>
      <c r="J899" s="224"/>
      <c r="K899" s="224"/>
      <c r="L899" s="229"/>
      <c r="M899" s="230"/>
      <c r="N899" s="231"/>
      <c r="O899" s="231"/>
      <c r="P899" s="231"/>
      <c r="Q899" s="231"/>
      <c r="R899" s="231"/>
      <c r="S899" s="231"/>
      <c r="T899" s="232"/>
      <c r="AT899" s="233" t="s">
        <v>310</v>
      </c>
      <c r="AU899" s="233" t="s">
        <v>79</v>
      </c>
      <c r="AV899" s="14" t="s">
        <v>79</v>
      </c>
      <c r="AW899" s="14" t="s">
        <v>32</v>
      </c>
      <c r="AX899" s="14" t="s">
        <v>70</v>
      </c>
      <c r="AY899" s="233" t="s">
        <v>299</v>
      </c>
    </row>
    <row r="900" spans="2:51" s="14" customFormat="1" ht="11.25">
      <c r="B900" s="223"/>
      <c r="C900" s="224"/>
      <c r="D900" s="209" t="s">
        <v>310</v>
      </c>
      <c r="E900" s="225" t="s">
        <v>19</v>
      </c>
      <c r="F900" s="226" t="s">
        <v>1287</v>
      </c>
      <c r="G900" s="224"/>
      <c r="H900" s="227">
        <v>9.218</v>
      </c>
      <c r="I900" s="228"/>
      <c r="J900" s="224"/>
      <c r="K900" s="224"/>
      <c r="L900" s="229"/>
      <c r="M900" s="230"/>
      <c r="N900" s="231"/>
      <c r="O900" s="231"/>
      <c r="P900" s="231"/>
      <c r="Q900" s="231"/>
      <c r="R900" s="231"/>
      <c r="S900" s="231"/>
      <c r="T900" s="232"/>
      <c r="AT900" s="233" t="s">
        <v>310</v>
      </c>
      <c r="AU900" s="233" t="s">
        <v>79</v>
      </c>
      <c r="AV900" s="14" t="s">
        <v>79</v>
      </c>
      <c r="AW900" s="14" t="s">
        <v>32</v>
      </c>
      <c r="AX900" s="14" t="s">
        <v>70</v>
      </c>
      <c r="AY900" s="233" t="s">
        <v>299</v>
      </c>
    </row>
    <row r="901" spans="2:51" s="14" customFormat="1" ht="11.25">
      <c r="B901" s="223"/>
      <c r="C901" s="224"/>
      <c r="D901" s="209" t="s">
        <v>310</v>
      </c>
      <c r="E901" s="225" t="s">
        <v>19</v>
      </c>
      <c r="F901" s="226" t="s">
        <v>1288</v>
      </c>
      <c r="G901" s="224"/>
      <c r="H901" s="227">
        <v>24.321</v>
      </c>
      <c r="I901" s="228"/>
      <c r="J901" s="224"/>
      <c r="K901" s="224"/>
      <c r="L901" s="229"/>
      <c r="M901" s="230"/>
      <c r="N901" s="231"/>
      <c r="O901" s="231"/>
      <c r="P901" s="231"/>
      <c r="Q901" s="231"/>
      <c r="R901" s="231"/>
      <c r="S901" s="231"/>
      <c r="T901" s="232"/>
      <c r="AT901" s="233" t="s">
        <v>310</v>
      </c>
      <c r="AU901" s="233" t="s">
        <v>79</v>
      </c>
      <c r="AV901" s="14" t="s">
        <v>79</v>
      </c>
      <c r="AW901" s="14" t="s">
        <v>32</v>
      </c>
      <c r="AX901" s="14" t="s">
        <v>70</v>
      </c>
      <c r="AY901" s="233" t="s">
        <v>299</v>
      </c>
    </row>
    <row r="902" spans="2:51" s="13" customFormat="1" ht="11.25">
      <c r="B902" s="213"/>
      <c r="C902" s="214"/>
      <c r="D902" s="209" t="s">
        <v>310</v>
      </c>
      <c r="E902" s="215" t="s">
        <v>19</v>
      </c>
      <c r="F902" s="216" t="s">
        <v>1038</v>
      </c>
      <c r="G902" s="214"/>
      <c r="H902" s="215" t="s">
        <v>19</v>
      </c>
      <c r="I902" s="217"/>
      <c r="J902" s="214"/>
      <c r="K902" s="214"/>
      <c r="L902" s="218"/>
      <c r="M902" s="219"/>
      <c r="N902" s="220"/>
      <c r="O902" s="220"/>
      <c r="P902" s="220"/>
      <c r="Q902" s="220"/>
      <c r="R902" s="220"/>
      <c r="S902" s="220"/>
      <c r="T902" s="221"/>
      <c r="AT902" s="222" t="s">
        <v>310</v>
      </c>
      <c r="AU902" s="222" t="s">
        <v>79</v>
      </c>
      <c r="AV902" s="13" t="s">
        <v>77</v>
      </c>
      <c r="AW902" s="13" t="s">
        <v>32</v>
      </c>
      <c r="AX902" s="13" t="s">
        <v>70</v>
      </c>
      <c r="AY902" s="222" t="s">
        <v>299</v>
      </c>
    </row>
    <row r="903" spans="2:51" s="14" customFormat="1" ht="22.5">
      <c r="B903" s="223"/>
      <c r="C903" s="224"/>
      <c r="D903" s="209" t="s">
        <v>310</v>
      </c>
      <c r="E903" s="225" t="s">
        <v>19</v>
      </c>
      <c r="F903" s="226" t="s">
        <v>1289</v>
      </c>
      <c r="G903" s="224"/>
      <c r="H903" s="227">
        <v>51.054</v>
      </c>
      <c r="I903" s="228"/>
      <c r="J903" s="224"/>
      <c r="K903" s="224"/>
      <c r="L903" s="229"/>
      <c r="M903" s="230"/>
      <c r="N903" s="231"/>
      <c r="O903" s="231"/>
      <c r="P903" s="231"/>
      <c r="Q903" s="231"/>
      <c r="R903" s="231"/>
      <c r="S903" s="231"/>
      <c r="T903" s="232"/>
      <c r="AT903" s="233" t="s">
        <v>310</v>
      </c>
      <c r="AU903" s="233" t="s">
        <v>79</v>
      </c>
      <c r="AV903" s="14" t="s">
        <v>79</v>
      </c>
      <c r="AW903" s="14" t="s">
        <v>32</v>
      </c>
      <c r="AX903" s="14" t="s">
        <v>70</v>
      </c>
      <c r="AY903" s="233" t="s">
        <v>299</v>
      </c>
    </row>
    <row r="904" spans="2:51" s="14" customFormat="1" ht="11.25">
      <c r="B904" s="223"/>
      <c r="C904" s="224"/>
      <c r="D904" s="209" t="s">
        <v>310</v>
      </c>
      <c r="E904" s="225" t="s">
        <v>19</v>
      </c>
      <c r="F904" s="226" t="s">
        <v>1290</v>
      </c>
      <c r="G904" s="224"/>
      <c r="H904" s="227">
        <v>23.816</v>
      </c>
      <c r="I904" s="228"/>
      <c r="J904" s="224"/>
      <c r="K904" s="224"/>
      <c r="L904" s="229"/>
      <c r="M904" s="230"/>
      <c r="N904" s="231"/>
      <c r="O904" s="231"/>
      <c r="P904" s="231"/>
      <c r="Q904" s="231"/>
      <c r="R904" s="231"/>
      <c r="S904" s="231"/>
      <c r="T904" s="232"/>
      <c r="AT904" s="233" t="s">
        <v>310</v>
      </c>
      <c r="AU904" s="233" t="s">
        <v>79</v>
      </c>
      <c r="AV904" s="14" t="s">
        <v>79</v>
      </c>
      <c r="AW904" s="14" t="s">
        <v>32</v>
      </c>
      <c r="AX904" s="14" t="s">
        <v>70</v>
      </c>
      <c r="AY904" s="233" t="s">
        <v>299</v>
      </c>
    </row>
    <row r="905" spans="2:51" s="14" customFormat="1" ht="11.25">
      <c r="B905" s="223"/>
      <c r="C905" s="224"/>
      <c r="D905" s="209" t="s">
        <v>310</v>
      </c>
      <c r="E905" s="225" t="s">
        <v>19</v>
      </c>
      <c r="F905" s="226" t="s">
        <v>1291</v>
      </c>
      <c r="G905" s="224"/>
      <c r="H905" s="227">
        <v>9.018</v>
      </c>
      <c r="I905" s="228"/>
      <c r="J905" s="224"/>
      <c r="K905" s="224"/>
      <c r="L905" s="229"/>
      <c r="M905" s="230"/>
      <c r="N905" s="231"/>
      <c r="O905" s="231"/>
      <c r="P905" s="231"/>
      <c r="Q905" s="231"/>
      <c r="R905" s="231"/>
      <c r="S905" s="231"/>
      <c r="T905" s="232"/>
      <c r="AT905" s="233" t="s">
        <v>310</v>
      </c>
      <c r="AU905" s="233" t="s">
        <v>79</v>
      </c>
      <c r="AV905" s="14" t="s">
        <v>79</v>
      </c>
      <c r="AW905" s="14" t="s">
        <v>32</v>
      </c>
      <c r="AX905" s="14" t="s">
        <v>70</v>
      </c>
      <c r="AY905" s="233" t="s">
        <v>299</v>
      </c>
    </row>
    <row r="906" spans="2:51" s="14" customFormat="1" ht="11.25">
      <c r="B906" s="223"/>
      <c r="C906" s="224"/>
      <c r="D906" s="209" t="s">
        <v>310</v>
      </c>
      <c r="E906" s="225" t="s">
        <v>19</v>
      </c>
      <c r="F906" s="226" t="s">
        <v>1292</v>
      </c>
      <c r="G906" s="224"/>
      <c r="H906" s="227">
        <v>10.548</v>
      </c>
      <c r="I906" s="228"/>
      <c r="J906" s="224"/>
      <c r="K906" s="224"/>
      <c r="L906" s="229"/>
      <c r="M906" s="230"/>
      <c r="N906" s="231"/>
      <c r="O906" s="231"/>
      <c r="P906" s="231"/>
      <c r="Q906" s="231"/>
      <c r="R906" s="231"/>
      <c r="S906" s="231"/>
      <c r="T906" s="232"/>
      <c r="AT906" s="233" t="s">
        <v>310</v>
      </c>
      <c r="AU906" s="233" t="s">
        <v>79</v>
      </c>
      <c r="AV906" s="14" t="s">
        <v>79</v>
      </c>
      <c r="AW906" s="14" t="s">
        <v>32</v>
      </c>
      <c r="AX906" s="14" t="s">
        <v>70</v>
      </c>
      <c r="AY906" s="233" t="s">
        <v>299</v>
      </c>
    </row>
    <row r="907" spans="2:51" s="14" customFormat="1" ht="11.25">
      <c r="B907" s="223"/>
      <c r="C907" s="224"/>
      <c r="D907" s="209" t="s">
        <v>310</v>
      </c>
      <c r="E907" s="225" t="s">
        <v>19</v>
      </c>
      <c r="F907" s="226" t="s">
        <v>1293</v>
      </c>
      <c r="G907" s="224"/>
      <c r="H907" s="227">
        <v>37.034</v>
      </c>
      <c r="I907" s="228"/>
      <c r="J907" s="224"/>
      <c r="K907" s="224"/>
      <c r="L907" s="229"/>
      <c r="M907" s="230"/>
      <c r="N907" s="231"/>
      <c r="O907" s="231"/>
      <c r="P907" s="231"/>
      <c r="Q907" s="231"/>
      <c r="R907" s="231"/>
      <c r="S907" s="231"/>
      <c r="T907" s="232"/>
      <c r="AT907" s="233" t="s">
        <v>310</v>
      </c>
      <c r="AU907" s="233" t="s">
        <v>79</v>
      </c>
      <c r="AV907" s="14" t="s">
        <v>79</v>
      </c>
      <c r="AW907" s="14" t="s">
        <v>32</v>
      </c>
      <c r="AX907" s="14" t="s">
        <v>70</v>
      </c>
      <c r="AY907" s="233" t="s">
        <v>299</v>
      </c>
    </row>
    <row r="908" spans="2:51" s="14" customFormat="1" ht="11.25">
      <c r="B908" s="223"/>
      <c r="C908" s="224"/>
      <c r="D908" s="209" t="s">
        <v>310</v>
      </c>
      <c r="E908" s="225" t="s">
        <v>19</v>
      </c>
      <c r="F908" s="226" t="s">
        <v>1294</v>
      </c>
      <c r="G908" s="224"/>
      <c r="H908" s="227">
        <v>32.444</v>
      </c>
      <c r="I908" s="228"/>
      <c r="J908" s="224"/>
      <c r="K908" s="224"/>
      <c r="L908" s="229"/>
      <c r="M908" s="230"/>
      <c r="N908" s="231"/>
      <c r="O908" s="231"/>
      <c r="P908" s="231"/>
      <c r="Q908" s="231"/>
      <c r="R908" s="231"/>
      <c r="S908" s="231"/>
      <c r="T908" s="232"/>
      <c r="AT908" s="233" t="s">
        <v>310</v>
      </c>
      <c r="AU908" s="233" t="s">
        <v>79</v>
      </c>
      <c r="AV908" s="14" t="s">
        <v>79</v>
      </c>
      <c r="AW908" s="14" t="s">
        <v>32</v>
      </c>
      <c r="AX908" s="14" t="s">
        <v>70</v>
      </c>
      <c r="AY908" s="233" t="s">
        <v>299</v>
      </c>
    </row>
    <row r="909" spans="2:51" s="14" customFormat="1" ht="11.25">
      <c r="B909" s="223"/>
      <c r="C909" s="224"/>
      <c r="D909" s="209" t="s">
        <v>310</v>
      </c>
      <c r="E909" s="225" t="s">
        <v>19</v>
      </c>
      <c r="F909" s="226" t="s">
        <v>1295</v>
      </c>
      <c r="G909" s="224"/>
      <c r="H909" s="227">
        <v>42.942</v>
      </c>
      <c r="I909" s="228"/>
      <c r="J909" s="224"/>
      <c r="K909" s="224"/>
      <c r="L909" s="229"/>
      <c r="M909" s="230"/>
      <c r="N909" s="231"/>
      <c r="O909" s="231"/>
      <c r="P909" s="231"/>
      <c r="Q909" s="231"/>
      <c r="R909" s="231"/>
      <c r="S909" s="231"/>
      <c r="T909" s="232"/>
      <c r="AT909" s="233" t="s">
        <v>310</v>
      </c>
      <c r="AU909" s="233" t="s">
        <v>79</v>
      </c>
      <c r="AV909" s="14" t="s">
        <v>79</v>
      </c>
      <c r="AW909" s="14" t="s">
        <v>32</v>
      </c>
      <c r="AX909" s="14" t="s">
        <v>70</v>
      </c>
      <c r="AY909" s="233" t="s">
        <v>299</v>
      </c>
    </row>
    <row r="910" spans="2:51" s="14" customFormat="1" ht="11.25">
      <c r="B910" s="223"/>
      <c r="C910" s="224"/>
      <c r="D910" s="209" t="s">
        <v>310</v>
      </c>
      <c r="E910" s="225" t="s">
        <v>19</v>
      </c>
      <c r="F910" s="226" t="s">
        <v>1296</v>
      </c>
      <c r="G910" s="224"/>
      <c r="H910" s="227">
        <v>34.034</v>
      </c>
      <c r="I910" s="228"/>
      <c r="J910" s="224"/>
      <c r="K910" s="224"/>
      <c r="L910" s="229"/>
      <c r="M910" s="230"/>
      <c r="N910" s="231"/>
      <c r="O910" s="231"/>
      <c r="P910" s="231"/>
      <c r="Q910" s="231"/>
      <c r="R910" s="231"/>
      <c r="S910" s="231"/>
      <c r="T910" s="232"/>
      <c r="AT910" s="233" t="s">
        <v>310</v>
      </c>
      <c r="AU910" s="233" t="s">
        <v>79</v>
      </c>
      <c r="AV910" s="14" t="s">
        <v>79</v>
      </c>
      <c r="AW910" s="14" t="s">
        <v>32</v>
      </c>
      <c r="AX910" s="14" t="s">
        <v>70</v>
      </c>
      <c r="AY910" s="233" t="s">
        <v>299</v>
      </c>
    </row>
    <row r="911" spans="2:51" s="14" customFormat="1" ht="11.25">
      <c r="B911" s="223"/>
      <c r="C911" s="224"/>
      <c r="D911" s="209" t="s">
        <v>310</v>
      </c>
      <c r="E911" s="225" t="s">
        <v>19</v>
      </c>
      <c r="F911" s="226" t="s">
        <v>1297</v>
      </c>
      <c r="G911" s="224"/>
      <c r="H911" s="227">
        <v>27.586</v>
      </c>
      <c r="I911" s="228"/>
      <c r="J911" s="224"/>
      <c r="K911" s="224"/>
      <c r="L911" s="229"/>
      <c r="M911" s="230"/>
      <c r="N911" s="231"/>
      <c r="O911" s="231"/>
      <c r="P911" s="231"/>
      <c r="Q911" s="231"/>
      <c r="R911" s="231"/>
      <c r="S911" s="231"/>
      <c r="T911" s="232"/>
      <c r="AT911" s="233" t="s">
        <v>310</v>
      </c>
      <c r="AU911" s="233" t="s">
        <v>79</v>
      </c>
      <c r="AV911" s="14" t="s">
        <v>79</v>
      </c>
      <c r="AW911" s="14" t="s">
        <v>32</v>
      </c>
      <c r="AX911" s="14" t="s">
        <v>70</v>
      </c>
      <c r="AY911" s="233" t="s">
        <v>299</v>
      </c>
    </row>
    <row r="912" spans="2:51" s="14" customFormat="1" ht="11.25">
      <c r="B912" s="223"/>
      <c r="C912" s="224"/>
      <c r="D912" s="209" t="s">
        <v>310</v>
      </c>
      <c r="E912" s="225" t="s">
        <v>19</v>
      </c>
      <c r="F912" s="226" t="s">
        <v>1298</v>
      </c>
      <c r="G912" s="224"/>
      <c r="H912" s="227">
        <v>15.57</v>
      </c>
      <c r="I912" s="228"/>
      <c r="J912" s="224"/>
      <c r="K912" s="224"/>
      <c r="L912" s="229"/>
      <c r="M912" s="230"/>
      <c r="N912" s="231"/>
      <c r="O912" s="231"/>
      <c r="P912" s="231"/>
      <c r="Q912" s="231"/>
      <c r="R912" s="231"/>
      <c r="S912" s="231"/>
      <c r="T912" s="232"/>
      <c r="AT912" s="233" t="s">
        <v>310</v>
      </c>
      <c r="AU912" s="233" t="s">
        <v>79</v>
      </c>
      <c r="AV912" s="14" t="s">
        <v>79</v>
      </c>
      <c r="AW912" s="14" t="s">
        <v>32</v>
      </c>
      <c r="AX912" s="14" t="s">
        <v>70</v>
      </c>
      <c r="AY912" s="233" t="s">
        <v>299</v>
      </c>
    </row>
    <row r="913" spans="2:51" s="16" customFormat="1" ht="11.25">
      <c r="B913" s="256"/>
      <c r="C913" s="257"/>
      <c r="D913" s="209" t="s">
        <v>310</v>
      </c>
      <c r="E913" s="258" t="s">
        <v>19</v>
      </c>
      <c r="F913" s="259" t="s">
        <v>1299</v>
      </c>
      <c r="G913" s="257"/>
      <c r="H913" s="260">
        <v>693.411</v>
      </c>
      <c r="I913" s="261"/>
      <c r="J913" s="257"/>
      <c r="K913" s="257"/>
      <c r="L913" s="262"/>
      <c r="M913" s="263"/>
      <c r="N913" s="264"/>
      <c r="O913" s="264"/>
      <c r="P913" s="264"/>
      <c r="Q913" s="264"/>
      <c r="R913" s="264"/>
      <c r="S913" s="264"/>
      <c r="T913" s="265"/>
      <c r="AT913" s="266" t="s">
        <v>310</v>
      </c>
      <c r="AU913" s="266" t="s">
        <v>79</v>
      </c>
      <c r="AV913" s="16" t="s">
        <v>87</v>
      </c>
      <c r="AW913" s="16" t="s">
        <v>32</v>
      </c>
      <c r="AX913" s="16" t="s">
        <v>70</v>
      </c>
      <c r="AY913" s="266" t="s">
        <v>299</v>
      </c>
    </row>
    <row r="914" spans="2:51" s="14" customFormat="1" ht="11.25">
      <c r="B914" s="223"/>
      <c r="C914" s="224"/>
      <c r="D914" s="209" t="s">
        <v>310</v>
      </c>
      <c r="E914" s="225" t="s">
        <v>19</v>
      </c>
      <c r="F914" s="226" t="s">
        <v>239</v>
      </c>
      <c r="G914" s="224"/>
      <c r="H914" s="227">
        <v>20.399</v>
      </c>
      <c r="I914" s="228"/>
      <c r="J914" s="224"/>
      <c r="K914" s="224"/>
      <c r="L914" s="229"/>
      <c r="M914" s="230"/>
      <c r="N914" s="231"/>
      <c r="O914" s="231"/>
      <c r="P914" s="231"/>
      <c r="Q914" s="231"/>
      <c r="R914" s="231"/>
      <c r="S914" s="231"/>
      <c r="T914" s="232"/>
      <c r="AT914" s="233" t="s">
        <v>310</v>
      </c>
      <c r="AU914" s="233" t="s">
        <v>79</v>
      </c>
      <c r="AV914" s="14" t="s">
        <v>79</v>
      </c>
      <c r="AW914" s="14" t="s">
        <v>32</v>
      </c>
      <c r="AX914" s="14" t="s">
        <v>70</v>
      </c>
      <c r="AY914" s="233" t="s">
        <v>299</v>
      </c>
    </row>
    <row r="915" spans="2:51" s="13" customFormat="1" ht="11.25">
      <c r="B915" s="213"/>
      <c r="C915" s="214"/>
      <c r="D915" s="209" t="s">
        <v>310</v>
      </c>
      <c r="E915" s="215" t="s">
        <v>19</v>
      </c>
      <c r="F915" s="216" t="s">
        <v>1036</v>
      </c>
      <c r="G915" s="214"/>
      <c r="H915" s="215" t="s">
        <v>19</v>
      </c>
      <c r="I915" s="217"/>
      <c r="J915" s="214"/>
      <c r="K915" s="214"/>
      <c r="L915" s="218"/>
      <c r="M915" s="219"/>
      <c r="N915" s="220"/>
      <c r="O915" s="220"/>
      <c r="P915" s="220"/>
      <c r="Q915" s="220"/>
      <c r="R915" s="220"/>
      <c r="S915" s="220"/>
      <c r="T915" s="221"/>
      <c r="AT915" s="222" t="s">
        <v>310</v>
      </c>
      <c r="AU915" s="222" t="s">
        <v>79</v>
      </c>
      <c r="AV915" s="13" t="s">
        <v>77</v>
      </c>
      <c r="AW915" s="13" t="s">
        <v>32</v>
      </c>
      <c r="AX915" s="13" t="s">
        <v>70</v>
      </c>
      <c r="AY915" s="222" t="s">
        <v>299</v>
      </c>
    </row>
    <row r="916" spans="2:51" s="14" customFormat="1" ht="11.25">
      <c r="B916" s="223"/>
      <c r="C916" s="224"/>
      <c r="D916" s="209" t="s">
        <v>310</v>
      </c>
      <c r="E916" s="225" t="s">
        <v>19</v>
      </c>
      <c r="F916" s="226" t="s">
        <v>1300</v>
      </c>
      <c r="G916" s="224"/>
      <c r="H916" s="227">
        <v>1.26</v>
      </c>
      <c r="I916" s="228"/>
      <c r="J916" s="224"/>
      <c r="K916" s="224"/>
      <c r="L916" s="229"/>
      <c r="M916" s="230"/>
      <c r="N916" s="231"/>
      <c r="O916" s="231"/>
      <c r="P916" s="231"/>
      <c r="Q916" s="231"/>
      <c r="R916" s="231"/>
      <c r="S916" s="231"/>
      <c r="T916" s="232"/>
      <c r="AT916" s="233" t="s">
        <v>310</v>
      </c>
      <c r="AU916" s="233" t="s">
        <v>79</v>
      </c>
      <c r="AV916" s="14" t="s">
        <v>79</v>
      </c>
      <c r="AW916" s="14" t="s">
        <v>32</v>
      </c>
      <c r="AX916" s="14" t="s">
        <v>70</v>
      </c>
      <c r="AY916" s="233" t="s">
        <v>299</v>
      </c>
    </row>
    <row r="917" spans="2:51" s="14" customFormat="1" ht="11.25">
      <c r="B917" s="223"/>
      <c r="C917" s="224"/>
      <c r="D917" s="209" t="s">
        <v>310</v>
      </c>
      <c r="E917" s="225" t="s">
        <v>19</v>
      </c>
      <c r="F917" s="226" t="s">
        <v>1301</v>
      </c>
      <c r="G917" s="224"/>
      <c r="H917" s="227">
        <v>1.188</v>
      </c>
      <c r="I917" s="228"/>
      <c r="J917" s="224"/>
      <c r="K917" s="224"/>
      <c r="L917" s="229"/>
      <c r="M917" s="230"/>
      <c r="N917" s="231"/>
      <c r="O917" s="231"/>
      <c r="P917" s="231"/>
      <c r="Q917" s="231"/>
      <c r="R917" s="231"/>
      <c r="S917" s="231"/>
      <c r="T917" s="232"/>
      <c r="AT917" s="233" t="s">
        <v>310</v>
      </c>
      <c r="AU917" s="233" t="s">
        <v>79</v>
      </c>
      <c r="AV917" s="14" t="s">
        <v>79</v>
      </c>
      <c r="AW917" s="14" t="s">
        <v>32</v>
      </c>
      <c r="AX917" s="14" t="s">
        <v>70</v>
      </c>
      <c r="AY917" s="233" t="s">
        <v>299</v>
      </c>
    </row>
    <row r="918" spans="2:51" s="14" customFormat="1" ht="11.25">
      <c r="B918" s="223"/>
      <c r="C918" s="224"/>
      <c r="D918" s="209" t="s">
        <v>310</v>
      </c>
      <c r="E918" s="225" t="s">
        <v>19</v>
      </c>
      <c r="F918" s="226" t="s">
        <v>1302</v>
      </c>
      <c r="G918" s="224"/>
      <c r="H918" s="227">
        <v>0.475</v>
      </c>
      <c r="I918" s="228"/>
      <c r="J918" s="224"/>
      <c r="K918" s="224"/>
      <c r="L918" s="229"/>
      <c r="M918" s="230"/>
      <c r="N918" s="231"/>
      <c r="O918" s="231"/>
      <c r="P918" s="231"/>
      <c r="Q918" s="231"/>
      <c r="R918" s="231"/>
      <c r="S918" s="231"/>
      <c r="T918" s="232"/>
      <c r="AT918" s="233" t="s">
        <v>310</v>
      </c>
      <c r="AU918" s="233" t="s">
        <v>79</v>
      </c>
      <c r="AV918" s="14" t="s">
        <v>79</v>
      </c>
      <c r="AW918" s="14" t="s">
        <v>32</v>
      </c>
      <c r="AX918" s="14" t="s">
        <v>70</v>
      </c>
      <c r="AY918" s="233" t="s">
        <v>299</v>
      </c>
    </row>
    <row r="919" spans="2:51" s="14" customFormat="1" ht="11.25">
      <c r="B919" s="223"/>
      <c r="C919" s="224"/>
      <c r="D919" s="209" t="s">
        <v>310</v>
      </c>
      <c r="E919" s="225" t="s">
        <v>19</v>
      </c>
      <c r="F919" s="226" t="s">
        <v>1303</v>
      </c>
      <c r="G919" s="224"/>
      <c r="H919" s="227">
        <v>1.275</v>
      </c>
      <c r="I919" s="228"/>
      <c r="J919" s="224"/>
      <c r="K919" s="224"/>
      <c r="L919" s="229"/>
      <c r="M919" s="230"/>
      <c r="N919" s="231"/>
      <c r="O919" s="231"/>
      <c r="P919" s="231"/>
      <c r="Q919" s="231"/>
      <c r="R919" s="231"/>
      <c r="S919" s="231"/>
      <c r="T919" s="232"/>
      <c r="AT919" s="233" t="s">
        <v>310</v>
      </c>
      <c r="AU919" s="233" t="s">
        <v>79</v>
      </c>
      <c r="AV919" s="14" t="s">
        <v>79</v>
      </c>
      <c r="AW919" s="14" t="s">
        <v>32</v>
      </c>
      <c r="AX919" s="14" t="s">
        <v>70</v>
      </c>
      <c r="AY919" s="233" t="s">
        <v>299</v>
      </c>
    </row>
    <row r="920" spans="2:51" s="14" customFormat="1" ht="11.25">
      <c r="B920" s="223"/>
      <c r="C920" s="224"/>
      <c r="D920" s="209" t="s">
        <v>310</v>
      </c>
      <c r="E920" s="225" t="s">
        <v>19</v>
      </c>
      <c r="F920" s="226" t="s">
        <v>1304</v>
      </c>
      <c r="G920" s="224"/>
      <c r="H920" s="227">
        <v>1.838</v>
      </c>
      <c r="I920" s="228"/>
      <c r="J920" s="224"/>
      <c r="K920" s="224"/>
      <c r="L920" s="229"/>
      <c r="M920" s="230"/>
      <c r="N920" s="231"/>
      <c r="O920" s="231"/>
      <c r="P920" s="231"/>
      <c r="Q920" s="231"/>
      <c r="R920" s="231"/>
      <c r="S920" s="231"/>
      <c r="T920" s="232"/>
      <c r="AT920" s="233" t="s">
        <v>310</v>
      </c>
      <c r="AU920" s="233" t="s">
        <v>79</v>
      </c>
      <c r="AV920" s="14" t="s">
        <v>79</v>
      </c>
      <c r="AW920" s="14" t="s">
        <v>32</v>
      </c>
      <c r="AX920" s="14" t="s">
        <v>70</v>
      </c>
      <c r="AY920" s="233" t="s">
        <v>299</v>
      </c>
    </row>
    <row r="921" spans="2:51" s="14" customFormat="1" ht="11.25">
      <c r="B921" s="223"/>
      <c r="C921" s="224"/>
      <c r="D921" s="209" t="s">
        <v>310</v>
      </c>
      <c r="E921" s="225" t="s">
        <v>19</v>
      </c>
      <c r="F921" s="226" t="s">
        <v>1305</v>
      </c>
      <c r="G921" s="224"/>
      <c r="H921" s="227">
        <v>1.2</v>
      </c>
      <c r="I921" s="228"/>
      <c r="J921" s="224"/>
      <c r="K921" s="224"/>
      <c r="L921" s="229"/>
      <c r="M921" s="230"/>
      <c r="N921" s="231"/>
      <c r="O921" s="231"/>
      <c r="P921" s="231"/>
      <c r="Q921" s="231"/>
      <c r="R921" s="231"/>
      <c r="S921" s="231"/>
      <c r="T921" s="232"/>
      <c r="AT921" s="233" t="s">
        <v>310</v>
      </c>
      <c r="AU921" s="233" t="s">
        <v>79</v>
      </c>
      <c r="AV921" s="14" t="s">
        <v>79</v>
      </c>
      <c r="AW921" s="14" t="s">
        <v>32</v>
      </c>
      <c r="AX921" s="14" t="s">
        <v>70</v>
      </c>
      <c r="AY921" s="233" t="s">
        <v>299</v>
      </c>
    </row>
    <row r="922" spans="2:51" s="14" customFormat="1" ht="11.25">
      <c r="B922" s="223"/>
      <c r="C922" s="224"/>
      <c r="D922" s="209" t="s">
        <v>310</v>
      </c>
      <c r="E922" s="225" t="s">
        <v>19</v>
      </c>
      <c r="F922" s="226" t="s">
        <v>1306</v>
      </c>
      <c r="G922" s="224"/>
      <c r="H922" s="227">
        <v>1.2</v>
      </c>
      <c r="I922" s="228"/>
      <c r="J922" s="224"/>
      <c r="K922" s="224"/>
      <c r="L922" s="229"/>
      <c r="M922" s="230"/>
      <c r="N922" s="231"/>
      <c r="O922" s="231"/>
      <c r="P922" s="231"/>
      <c r="Q922" s="231"/>
      <c r="R922" s="231"/>
      <c r="S922" s="231"/>
      <c r="T922" s="232"/>
      <c r="AT922" s="233" t="s">
        <v>310</v>
      </c>
      <c r="AU922" s="233" t="s">
        <v>79</v>
      </c>
      <c r="AV922" s="14" t="s">
        <v>79</v>
      </c>
      <c r="AW922" s="14" t="s">
        <v>32</v>
      </c>
      <c r="AX922" s="14" t="s">
        <v>70</v>
      </c>
      <c r="AY922" s="233" t="s">
        <v>299</v>
      </c>
    </row>
    <row r="923" spans="2:51" s="14" customFormat="1" ht="11.25">
      <c r="B923" s="223"/>
      <c r="C923" s="224"/>
      <c r="D923" s="209" t="s">
        <v>310</v>
      </c>
      <c r="E923" s="225" t="s">
        <v>19</v>
      </c>
      <c r="F923" s="226" t="s">
        <v>1307</v>
      </c>
      <c r="G923" s="224"/>
      <c r="H923" s="227">
        <v>0.655</v>
      </c>
      <c r="I923" s="228"/>
      <c r="J923" s="224"/>
      <c r="K923" s="224"/>
      <c r="L923" s="229"/>
      <c r="M923" s="230"/>
      <c r="N923" s="231"/>
      <c r="O923" s="231"/>
      <c r="P923" s="231"/>
      <c r="Q923" s="231"/>
      <c r="R923" s="231"/>
      <c r="S923" s="231"/>
      <c r="T923" s="232"/>
      <c r="AT923" s="233" t="s">
        <v>310</v>
      </c>
      <c r="AU923" s="233" t="s">
        <v>79</v>
      </c>
      <c r="AV923" s="14" t="s">
        <v>79</v>
      </c>
      <c r="AW923" s="14" t="s">
        <v>32</v>
      </c>
      <c r="AX923" s="14" t="s">
        <v>70</v>
      </c>
      <c r="AY923" s="233" t="s">
        <v>299</v>
      </c>
    </row>
    <row r="924" spans="2:51" s="13" customFormat="1" ht="11.25">
      <c r="B924" s="213"/>
      <c r="C924" s="214"/>
      <c r="D924" s="209" t="s">
        <v>310</v>
      </c>
      <c r="E924" s="215" t="s">
        <v>19</v>
      </c>
      <c r="F924" s="216" t="s">
        <v>1038</v>
      </c>
      <c r="G924" s="214"/>
      <c r="H924" s="215" t="s">
        <v>19</v>
      </c>
      <c r="I924" s="217"/>
      <c r="J924" s="214"/>
      <c r="K924" s="214"/>
      <c r="L924" s="218"/>
      <c r="M924" s="219"/>
      <c r="N924" s="220"/>
      <c r="O924" s="220"/>
      <c r="P924" s="220"/>
      <c r="Q924" s="220"/>
      <c r="R924" s="220"/>
      <c r="S924" s="220"/>
      <c r="T924" s="221"/>
      <c r="AT924" s="222" t="s">
        <v>310</v>
      </c>
      <c r="AU924" s="222" t="s">
        <v>79</v>
      </c>
      <c r="AV924" s="13" t="s">
        <v>77</v>
      </c>
      <c r="AW924" s="13" t="s">
        <v>32</v>
      </c>
      <c r="AX924" s="13" t="s">
        <v>70</v>
      </c>
      <c r="AY924" s="222" t="s">
        <v>299</v>
      </c>
    </row>
    <row r="925" spans="2:51" s="14" customFormat="1" ht="11.25">
      <c r="B925" s="223"/>
      <c r="C925" s="224"/>
      <c r="D925" s="209" t="s">
        <v>310</v>
      </c>
      <c r="E925" s="225" t="s">
        <v>19</v>
      </c>
      <c r="F925" s="226" t="s">
        <v>1308</v>
      </c>
      <c r="G925" s="224"/>
      <c r="H925" s="227">
        <v>2.625</v>
      </c>
      <c r="I925" s="228"/>
      <c r="J925" s="224"/>
      <c r="K925" s="224"/>
      <c r="L925" s="229"/>
      <c r="M925" s="230"/>
      <c r="N925" s="231"/>
      <c r="O925" s="231"/>
      <c r="P925" s="231"/>
      <c r="Q925" s="231"/>
      <c r="R925" s="231"/>
      <c r="S925" s="231"/>
      <c r="T925" s="232"/>
      <c r="AT925" s="233" t="s">
        <v>310</v>
      </c>
      <c r="AU925" s="233" t="s">
        <v>79</v>
      </c>
      <c r="AV925" s="14" t="s">
        <v>79</v>
      </c>
      <c r="AW925" s="14" t="s">
        <v>32</v>
      </c>
      <c r="AX925" s="14" t="s">
        <v>70</v>
      </c>
      <c r="AY925" s="233" t="s">
        <v>299</v>
      </c>
    </row>
    <row r="926" spans="2:51" s="14" customFormat="1" ht="11.25">
      <c r="B926" s="223"/>
      <c r="C926" s="224"/>
      <c r="D926" s="209" t="s">
        <v>310</v>
      </c>
      <c r="E926" s="225" t="s">
        <v>19</v>
      </c>
      <c r="F926" s="226" t="s">
        <v>1309</v>
      </c>
      <c r="G926" s="224"/>
      <c r="H926" s="227">
        <v>0.655</v>
      </c>
      <c r="I926" s="228"/>
      <c r="J926" s="224"/>
      <c r="K926" s="224"/>
      <c r="L926" s="229"/>
      <c r="M926" s="230"/>
      <c r="N926" s="231"/>
      <c r="O926" s="231"/>
      <c r="P926" s="231"/>
      <c r="Q926" s="231"/>
      <c r="R926" s="231"/>
      <c r="S926" s="231"/>
      <c r="T926" s="232"/>
      <c r="AT926" s="233" t="s">
        <v>310</v>
      </c>
      <c r="AU926" s="233" t="s">
        <v>79</v>
      </c>
      <c r="AV926" s="14" t="s">
        <v>79</v>
      </c>
      <c r="AW926" s="14" t="s">
        <v>32</v>
      </c>
      <c r="AX926" s="14" t="s">
        <v>70</v>
      </c>
      <c r="AY926" s="233" t="s">
        <v>299</v>
      </c>
    </row>
    <row r="927" spans="2:51" s="14" customFormat="1" ht="11.25">
      <c r="B927" s="223"/>
      <c r="C927" s="224"/>
      <c r="D927" s="209" t="s">
        <v>310</v>
      </c>
      <c r="E927" s="225" t="s">
        <v>19</v>
      </c>
      <c r="F927" s="226" t="s">
        <v>1310</v>
      </c>
      <c r="G927" s="224"/>
      <c r="H927" s="227">
        <v>1.2</v>
      </c>
      <c r="I927" s="228"/>
      <c r="J927" s="224"/>
      <c r="K927" s="224"/>
      <c r="L927" s="229"/>
      <c r="M927" s="230"/>
      <c r="N927" s="231"/>
      <c r="O927" s="231"/>
      <c r="P927" s="231"/>
      <c r="Q927" s="231"/>
      <c r="R927" s="231"/>
      <c r="S927" s="231"/>
      <c r="T927" s="232"/>
      <c r="AT927" s="233" t="s">
        <v>310</v>
      </c>
      <c r="AU927" s="233" t="s">
        <v>79</v>
      </c>
      <c r="AV927" s="14" t="s">
        <v>79</v>
      </c>
      <c r="AW927" s="14" t="s">
        <v>32</v>
      </c>
      <c r="AX927" s="14" t="s">
        <v>70</v>
      </c>
      <c r="AY927" s="233" t="s">
        <v>299</v>
      </c>
    </row>
    <row r="928" spans="2:51" s="14" customFormat="1" ht="11.25">
      <c r="B928" s="223"/>
      <c r="C928" s="224"/>
      <c r="D928" s="209" t="s">
        <v>310</v>
      </c>
      <c r="E928" s="225" t="s">
        <v>19</v>
      </c>
      <c r="F928" s="226" t="s">
        <v>1311</v>
      </c>
      <c r="G928" s="224"/>
      <c r="H928" s="227">
        <v>1.2</v>
      </c>
      <c r="I928" s="228"/>
      <c r="J928" s="224"/>
      <c r="K928" s="224"/>
      <c r="L928" s="229"/>
      <c r="M928" s="230"/>
      <c r="N928" s="231"/>
      <c r="O928" s="231"/>
      <c r="P928" s="231"/>
      <c r="Q928" s="231"/>
      <c r="R928" s="231"/>
      <c r="S928" s="231"/>
      <c r="T928" s="232"/>
      <c r="AT928" s="233" t="s">
        <v>310</v>
      </c>
      <c r="AU928" s="233" t="s">
        <v>79</v>
      </c>
      <c r="AV928" s="14" t="s">
        <v>79</v>
      </c>
      <c r="AW928" s="14" t="s">
        <v>32</v>
      </c>
      <c r="AX928" s="14" t="s">
        <v>70</v>
      </c>
      <c r="AY928" s="233" t="s">
        <v>299</v>
      </c>
    </row>
    <row r="929" spans="2:51" s="14" customFormat="1" ht="11.25">
      <c r="B929" s="223"/>
      <c r="C929" s="224"/>
      <c r="D929" s="209" t="s">
        <v>310</v>
      </c>
      <c r="E929" s="225" t="s">
        <v>19</v>
      </c>
      <c r="F929" s="226" t="s">
        <v>1312</v>
      </c>
      <c r="G929" s="224"/>
      <c r="H929" s="227">
        <v>1.838</v>
      </c>
      <c r="I929" s="228"/>
      <c r="J929" s="224"/>
      <c r="K929" s="224"/>
      <c r="L929" s="229"/>
      <c r="M929" s="230"/>
      <c r="N929" s="231"/>
      <c r="O929" s="231"/>
      <c r="P929" s="231"/>
      <c r="Q929" s="231"/>
      <c r="R929" s="231"/>
      <c r="S929" s="231"/>
      <c r="T929" s="232"/>
      <c r="AT929" s="233" t="s">
        <v>310</v>
      </c>
      <c r="AU929" s="233" t="s">
        <v>79</v>
      </c>
      <c r="AV929" s="14" t="s">
        <v>79</v>
      </c>
      <c r="AW929" s="14" t="s">
        <v>32</v>
      </c>
      <c r="AX929" s="14" t="s">
        <v>70</v>
      </c>
      <c r="AY929" s="233" t="s">
        <v>299</v>
      </c>
    </row>
    <row r="930" spans="2:51" s="14" customFormat="1" ht="11.25">
      <c r="B930" s="223"/>
      <c r="C930" s="224"/>
      <c r="D930" s="209" t="s">
        <v>310</v>
      </c>
      <c r="E930" s="225" t="s">
        <v>19</v>
      </c>
      <c r="F930" s="226" t="s">
        <v>1313</v>
      </c>
      <c r="G930" s="224"/>
      <c r="H930" s="227">
        <v>1.275</v>
      </c>
      <c r="I930" s="228"/>
      <c r="J930" s="224"/>
      <c r="K930" s="224"/>
      <c r="L930" s="229"/>
      <c r="M930" s="230"/>
      <c r="N930" s="231"/>
      <c r="O930" s="231"/>
      <c r="P930" s="231"/>
      <c r="Q930" s="231"/>
      <c r="R930" s="231"/>
      <c r="S930" s="231"/>
      <c r="T930" s="232"/>
      <c r="AT930" s="233" t="s">
        <v>310</v>
      </c>
      <c r="AU930" s="233" t="s">
        <v>79</v>
      </c>
      <c r="AV930" s="14" t="s">
        <v>79</v>
      </c>
      <c r="AW930" s="14" t="s">
        <v>32</v>
      </c>
      <c r="AX930" s="14" t="s">
        <v>70</v>
      </c>
      <c r="AY930" s="233" t="s">
        <v>299</v>
      </c>
    </row>
    <row r="931" spans="2:51" s="14" customFormat="1" ht="11.25">
      <c r="B931" s="223"/>
      <c r="C931" s="224"/>
      <c r="D931" s="209" t="s">
        <v>310</v>
      </c>
      <c r="E931" s="225" t="s">
        <v>19</v>
      </c>
      <c r="F931" s="226" t="s">
        <v>1314</v>
      </c>
      <c r="G931" s="224"/>
      <c r="H931" s="227">
        <v>1.125</v>
      </c>
      <c r="I931" s="228"/>
      <c r="J931" s="224"/>
      <c r="K931" s="224"/>
      <c r="L931" s="229"/>
      <c r="M931" s="230"/>
      <c r="N931" s="231"/>
      <c r="O931" s="231"/>
      <c r="P931" s="231"/>
      <c r="Q931" s="231"/>
      <c r="R931" s="231"/>
      <c r="S931" s="231"/>
      <c r="T931" s="232"/>
      <c r="AT931" s="233" t="s">
        <v>310</v>
      </c>
      <c r="AU931" s="233" t="s">
        <v>79</v>
      </c>
      <c r="AV931" s="14" t="s">
        <v>79</v>
      </c>
      <c r="AW931" s="14" t="s">
        <v>32</v>
      </c>
      <c r="AX931" s="14" t="s">
        <v>70</v>
      </c>
      <c r="AY931" s="233" t="s">
        <v>299</v>
      </c>
    </row>
    <row r="932" spans="2:51" s="14" customFormat="1" ht="11.25">
      <c r="B932" s="223"/>
      <c r="C932" s="224"/>
      <c r="D932" s="209" t="s">
        <v>310</v>
      </c>
      <c r="E932" s="225" t="s">
        <v>19</v>
      </c>
      <c r="F932" s="226" t="s">
        <v>1315</v>
      </c>
      <c r="G932" s="224"/>
      <c r="H932" s="227">
        <v>0.475</v>
      </c>
      <c r="I932" s="228"/>
      <c r="J932" s="224"/>
      <c r="K932" s="224"/>
      <c r="L932" s="229"/>
      <c r="M932" s="230"/>
      <c r="N932" s="231"/>
      <c r="O932" s="231"/>
      <c r="P932" s="231"/>
      <c r="Q932" s="231"/>
      <c r="R932" s="231"/>
      <c r="S932" s="231"/>
      <c r="T932" s="232"/>
      <c r="AT932" s="233" t="s">
        <v>310</v>
      </c>
      <c r="AU932" s="233" t="s">
        <v>79</v>
      </c>
      <c r="AV932" s="14" t="s">
        <v>79</v>
      </c>
      <c r="AW932" s="14" t="s">
        <v>32</v>
      </c>
      <c r="AX932" s="14" t="s">
        <v>70</v>
      </c>
      <c r="AY932" s="233" t="s">
        <v>299</v>
      </c>
    </row>
    <row r="933" spans="2:51" s="16" customFormat="1" ht="11.25">
      <c r="B933" s="256"/>
      <c r="C933" s="257"/>
      <c r="D933" s="209" t="s">
        <v>310</v>
      </c>
      <c r="E933" s="258" t="s">
        <v>19</v>
      </c>
      <c r="F933" s="259" t="s">
        <v>1316</v>
      </c>
      <c r="G933" s="257"/>
      <c r="H933" s="260">
        <v>39.883</v>
      </c>
      <c r="I933" s="261"/>
      <c r="J933" s="257"/>
      <c r="K933" s="257"/>
      <c r="L933" s="262"/>
      <c r="M933" s="263"/>
      <c r="N933" s="264"/>
      <c r="O933" s="264"/>
      <c r="P933" s="264"/>
      <c r="Q933" s="264"/>
      <c r="R933" s="264"/>
      <c r="S933" s="264"/>
      <c r="T933" s="265"/>
      <c r="AT933" s="266" t="s">
        <v>310</v>
      </c>
      <c r="AU933" s="266" t="s">
        <v>79</v>
      </c>
      <c r="AV933" s="16" t="s">
        <v>87</v>
      </c>
      <c r="AW933" s="16" t="s">
        <v>32</v>
      </c>
      <c r="AX933" s="16" t="s">
        <v>70</v>
      </c>
      <c r="AY933" s="266" t="s">
        <v>299</v>
      </c>
    </row>
    <row r="934" spans="2:51" s="14" customFormat="1" ht="11.25">
      <c r="B934" s="223"/>
      <c r="C934" s="224"/>
      <c r="D934" s="209" t="s">
        <v>310</v>
      </c>
      <c r="E934" s="225" t="s">
        <v>19</v>
      </c>
      <c r="F934" s="226" t="s">
        <v>1317</v>
      </c>
      <c r="G934" s="224"/>
      <c r="H934" s="227">
        <v>22.86</v>
      </c>
      <c r="I934" s="228"/>
      <c r="J934" s="224"/>
      <c r="K934" s="224"/>
      <c r="L934" s="229"/>
      <c r="M934" s="230"/>
      <c r="N934" s="231"/>
      <c r="O934" s="231"/>
      <c r="P934" s="231"/>
      <c r="Q934" s="231"/>
      <c r="R934" s="231"/>
      <c r="S934" s="231"/>
      <c r="T934" s="232"/>
      <c r="AT934" s="233" t="s">
        <v>310</v>
      </c>
      <c r="AU934" s="233" t="s">
        <v>79</v>
      </c>
      <c r="AV934" s="14" t="s">
        <v>79</v>
      </c>
      <c r="AW934" s="14" t="s">
        <v>32</v>
      </c>
      <c r="AX934" s="14" t="s">
        <v>70</v>
      </c>
      <c r="AY934" s="233" t="s">
        <v>299</v>
      </c>
    </row>
    <row r="935" spans="2:51" s="14" customFormat="1" ht="11.25">
      <c r="B935" s="223"/>
      <c r="C935" s="224"/>
      <c r="D935" s="209" t="s">
        <v>310</v>
      </c>
      <c r="E935" s="225" t="s">
        <v>19</v>
      </c>
      <c r="F935" s="226" t="s">
        <v>1318</v>
      </c>
      <c r="G935" s="224"/>
      <c r="H935" s="227">
        <v>19.29</v>
      </c>
      <c r="I935" s="228"/>
      <c r="J935" s="224"/>
      <c r="K935" s="224"/>
      <c r="L935" s="229"/>
      <c r="M935" s="230"/>
      <c r="N935" s="231"/>
      <c r="O935" s="231"/>
      <c r="P935" s="231"/>
      <c r="Q935" s="231"/>
      <c r="R935" s="231"/>
      <c r="S935" s="231"/>
      <c r="T935" s="232"/>
      <c r="AT935" s="233" t="s">
        <v>310</v>
      </c>
      <c r="AU935" s="233" t="s">
        <v>79</v>
      </c>
      <c r="AV935" s="14" t="s">
        <v>79</v>
      </c>
      <c r="AW935" s="14" t="s">
        <v>32</v>
      </c>
      <c r="AX935" s="14" t="s">
        <v>70</v>
      </c>
      <c r="AY935" s="233" t="s">
        <v>299</v>
      </c>
    </row>
    <row r="936" spans="2:51" s="14" customFormat="1" ht="11.25">
      <c r="B936" s="223"/>
      <c r="C936" s="224"/>
      <c r="D936" s="209" t="s">
        <v>310</v>
      </c>
      <c r="E936" s="225" t="s">
        <v>19</v>
      </c>
      <c r="F936" s="226" t="s">
        <v>1319</v>
      </c>
      <c r="G936" s="224"/>
      <c r="H936" s="227">
        <v>26.07</v>
      </c>
      <c r="I936" s="228"/>
      <c r="J936" s="224"/>
      <c r="K936" s="224"/>
      <c r="L936" s="229"/>
      <c r="M936" s="230"/>
      <c r="N936" s="231"/>
      <c r="O936" s="231"/>
      <c r="P936" s="231"/>
      <c r="Q936" s="231"/>
      <c r="R936" s="231"/>
      <c r="S936" s="231"/>
      <c r="T936" s="232"/>
      <c r="AT936" s="233" t="s">
        <v>310</v>
      </c>
      <c r="AU936" s="233" t="s">
        <v>79</v>
      </c>
      <c r="AV936" s="14" t="s">
        <v>79</v>
      </c>
      <c r="AW936" s="14" t="s">
        <v>32</v>
      </c>
      <c r="AX936" s="14" t="s">
        <v>70</v>
      </c>
      <c r="AY936" s="233" t="s">
        <v>299</v>
      </c>
    </row>
    <row r="937" spans="2:51" s="14" customFormat="1" ht="11.25">
      <c r="B937" s="223"/>
      <c r="C937" s="224"/>
      <c r="D937" s="209" t="s">
        <v>310</v>
      </c>
      <c r="E937" s="225" t="s">
        <v>19</v>
      </c>
      <c r="F937" s="226" t="s">
        <v>1320</v>
      </c>
      <c r="G937" s="224"/>
      <c r="H937" s="227">
        <v>61.995</v>
      </c>
      <c r="I937" s="228"/>
      <c r="J937" s="224"/>
      <c r="K937" s="224"/>
      <c r="L937" s="229"/>
      <c r="M937" s="230"/>
      <c r="N937" s="231"/>
      <c r="O937" s="231"/>
      <c r="P937" s="231"/>
      <c r="Q937" s="231"/>
      <c r="R937" s="231"/>
      <c r="S937" s="231"/>
      <c r="T937" s="232"/>
      <c r="AT937" s="233" t="s">
        <v>310</v>
      </c>
      <c r="AU937" s="233" t="s">
        <v>79</v>
      </c>
      <c r="AV937" s="14" t="s">
        <v>79</v>
      </c>
      <c r="AW937" s="14" t="s">
        <v>32</v>
      </c>
      <c r="AX937" s="14" t="s">
        <v>70</v>
      </c>
      <c r="AY937" s="233" t="s">
        <v>299</v>
      </c>
    </row>
    <row r="938" spans="2:51" s="16" customFormat="1" ht="11.25">
      <c r="B938" s="256"/>
      <c r="C938" s="257"/>
      <c r="D938" s="209" t="s">
        <v>310</v>
      </c>
      <c r="E938" s="258" t="s">
        <v>19</v>
      </c>
      <c r="F938" s="259" t="s">
        <v>1321</v>
      </c>
      <c r="G938" s="257"/>
      <c r="H938" s="260">
        <v>130.215</v>
      </c>
      <c r="I938" s="261"/>
      <c r="J938" s="257"/>
      <c r="K938" s="257"/>
      <c r="L938" s="262"/>
      <c r="M938" s="263"/>
      <c r="N938" s="264"/>
      <c r="O938" s="264"/>
      <c r="P938" s="264"/>
      <c r="Q938" s="264"/>
      <c r="R938" s="264"/>
      <c r="S938" s="264"/>
      <c r="T938" s="265"/>
      <c r="AT938" s="266" t="s">
        <v>310</v>
      </c>
      <c r="AU938" s="266" t="s">
        <v>79</v>
      </c>
      <c r="AV938" s="16" t="s">
        <v>87</v>
      </c>
      <c r="AW938" s="16" t="s">
        <v>32</v>
      </c>
      <c r="AX938" s="16" t="s">
        <v>70</v>
      </c>
      <c r="AY938" s="266" t="s">
        <v>299</v>
      </c>
    </row>
    <row r="939" spans="2:51" s="15" customFormat="1" ht="11.25">
      <c r="B939" s="234"/>
      <c r="C939" s="235"/>
      <c r="D939" s="209" t="s">
        <v>310</v>
      </c>
      <c r="E939" s="236" t="s">
        <v>19</v>
      </c>
      <c r="F939" s="237" t="s">
        <v>313</v>
      </c>
      <c r="G939" s="235"/>
      <c r="H939" s="238">
        <v>863.509</v>
      </c>
      <c r="I939" s="239"/>
      <c r="J939" s="235"/>
      <c r="K939" s="235"/>
      <c r="L939" s="240"/>
      <c r="M939" s="241"/>
      <c r="N939" s="242"/>
      <c r="O939" s="242"/>
      <c r="P939" s="242"/>
      <c r="Q939" s="242"/>
      <c r="R939" s="242"/>
      <c r="S939" s="242"/>
      <c r="T939" s="243"/>
      <c r="AT939" s="244" t="s">
        <v>310</v>
      </c>
      <c r="AU939" s="244" t="s">
        <v>79</v>
      </c>
      <c r="AV939" s="15" t="s">
        <v>306</v>
      </c>
      <c r="AW939" s="15" t="s">
        <v>32</v>
      </c>
      <c r="AX939" s="15" t="s">
        <v>77</v>
      </c>
      <c r="AY939" s="244" t="s">
        <v>299</v>
      </c>
    </row>
    <row r="940" spans="1:65" s="2" customFormat="1" ht="16.5" customHeight="1">
      <c r="A940" s="36"/>
      <c r="B940" s="37"/>
      <c r="C940" s="196" t="s">
        <v>1322</v>
      </c>
      <c r="D940" s="196" t="s">
        <v>301</v>
      </c>
      <c r="E940" s="197" t="s">
        <v>1323</v>
      </c>
      <c r="F940" s="198" t="s">
        <v>1324</v>
      </c>
      <c r="G940" s="199" t="s">
        <v>304</v>
      </c>
      <c r="H940" s="200">
        <v>50</v>
      </c>
      <c r="I940" s="201"/>
      <c r="J940" s="202">
        <f>ROUND(I940*H940,2)</f>
        <v>0</v>
      </c>
      <c r="K940" s="198" t="s">
        <v>305</v>
      </c>
      <c r="L940" s="41"/>
      <c r="M940" s="203" t="s">
        <v>19</v>
      </c>
      <c r="N940" s="204" t="s">
        <v>41</v>
      </c>
      <c r="O940" s="66"/>
      <c r="P940" s="205">
        <f>O940*H940</f>
        <v>0</v>
      </c>
      <c r="Q940" s="205">
        <v>0</v>
      </c>
      <c r="R940" s="205">
        <f>Q940*H940</f>
        <v>0</v>
      </c>
      <c r="S940" s="205">
        <v>0.059</v>
      </c>
      <c r="T940" s="206">
        <f>S940*H940</f>
        <v>2.9499999999999997</v>
      </c>
      <c r="U940" s="36"/>
      <c r="V940" s="36"/>
      <c r="W940" s="36"/>
      <c r="X940" s="36"/>
      <c r="Y940" s="36"/>
      <c r="Z940" s="36"/>
      <c r="AA940" s="36"/>
      <c r="AB940" s="36"/>
      <c r="AC940" s="36"/>
      <c r="AD940" s="36"/>
      <c r="AE940" s="36"/>
      <c r="AR940" s="207" t="s">
        <v>306</v>
      </c>
      <c r="AT940" s="207" t="s">
        <v>301</v>
      </c>
      <c r="AU940" s="207" t="s">
        <v>79</v>
      </c>
      <c r="AY940" s="19" t="s">
        <v>299</v>
      </c>
      <c r="BE940" s="208">
        <f>IF(N940="základní",J940,0)</f>
        <v>0</v>
      </c>
      <c r="BF940" s="208">
        <f>IF(N940="snížená",J940,0)</f>
        <v>0</v>
      </c>
      <c r="BG940" s="208">
        <f>IF(N940="zákl. přenesená",J940,0)</f>
        <v>0</v>
      </c>
      <c r="BH940" s="208">
        <f>IF(N940="sníž. přenesená",J940,0)</f>
        <v>0</v>
      </c>
      <c r="BI940" s="208">
        <f>IF(N940="nulová",J940,0)</f>
        <v>0</v>
      </c>
      <c r="BJ940" s="19" t="s">
        <v>77</v>
      </c>
      <c r="BK940" s="208">
        <f>ROUND(I940*H940,2)</f>
        <v>0</v>
      </c>
      <c r="BL940" s="19" t="s">
        <v>306</v>
      </c>
      <c r="BM940" s="207" t="s">
        <v>1325</v>
      </c>
    </row>
    <row r="941" spans="1:47" s="2" customFormat="1" ht="19.5">
      <c r="A941" s="36"/>
      <c r="B941" s="37"/>
      <c r="C941" s="38"/>
      <c r="D941" s="209" t="s">
        <v>308</v>
      </c>
      <c r="E941" s="38"/>
      <c r="F941" s="210" t="s">
        <v>1326</v>
      </c>
      <c r="G941" s="38"/>
      <c r="H941" s="38"/>
      <c r="I941" s="119"/>
      <c r="J941" s="38"/>
      <c r="K941" s="38"/>
      <c r="L941" s="41"/>
      <c r="M941" s="211"/>
      <c r="N941" s="212"/>
      <c r="O941" s="66"/>
      <c r="P941" s="66"/>
      <c r="Q941" s="66"/>
      <c r="R941" s="66"/>
      <c r="S941" s="66"/>
      <c r="T941" s="67"/>
      <c r="U941" s="36"/>
      <c r="V941" s="36"/>
      <c r="W941" s="36"/>
      <c r="X941" s="36"/>
      <c r="Y941" s="36"/>
      <c r="Z941" s="36"/>
      <c r="AA941" s="36"/>
      <c r="AB941" s="36"/>
      <c r="AC941" s="36"/>
      <c r="AD941" s="36"/>
      <c r="AE941" s="36"/>
      <c r="AT941" s="19" t="s">
        <v>308</v>
      </c>
      <c r="AU941" s="19" t="s">
        <v>79</v>
      </c>
    </row>
    <row r="942" spans="2:51" s="13" customFormat="1" ht="11.25">
      <c r="B942" s="213"/>
      <c r="C942" s="214"/>
      <c r="D942" s="209" t="s">
        <v>310</v>
      </c>
      <c r="E942" s="215" t="s">
        <v>19</v>
      </c>
      <c r="F942" s="216" t="s">
        <v>780</v>
      </c>
      <c r="G942" s="214"/>
      <c r="H942" s="215" t="s">
        <v>19</v>
      </c>
      <c r="I942" s="217"/>
      <c r="J942" s="214"/>
      <c r="K942" s="214"/>
      <c r="L942" s="218"/>
      <c r="M942" s="219"/>
      <c r="N942" s="220"/>
      <c r="O942" s="220"/>
      <c r="P942" s="220"/>
      <c r="Q942" s="220"/>
      <c r="R942" s="220"/>
      <c r="S942" s="220"/>
      <c r="T942" s="221"/>
      <c r="AT942" s="222" t="s">
        <v>310</v>
      </c>
      <c r="AU942" s="222" t="s">
        <v>79</v>
      </c>
      <c r="AV942" s="13" t="s">
        <v>77</v>
      </c>
      <c r="AW942" s="13" t="s">
        <v>32</v>
      </c>
      <c r="AX942" s="13" t="s">
        <v>70</v>
      </c>
      <c r="AY942" s="222" t="s">
        <v>299</v>
      </c>
    </row>
    <row r="943" spans="2:51" s="14" customFormat="1" ht="11.25">
      <c r="B943" s="223"/>
      <c r="C943" s="224"/>
      <c r="D943" s="209" t="s">
        <v>310</v>
      </c>
      <c r="E943" s="225" t="s">
        <v>19</v>
      </c>
      <c r="F943" s="226" t="s">
        <v>781</v>
      </c>
      <c r="G943" s="224"/>
      <c r="H943" s="227">
        <v>50</v>
      </c>
      <c r="I943" s="228"/>
      <c r="J943" s="224"/>
      <c r="K943" s="224"/>
      <c r="L943" s="229"/>
      <c r="M943" s="230"/>
      <c r="N943" s="231"/>
      <c r="O943" s="231"/>
      <c r="P943" s="231"/>
      <c r="Q943" s="231"/>
      <c r="R943" s="231"/>
      <c r="S943" s="231"/>
      <c r="T943" s="232"/>
      <c r="AT943" s="233" t="s">
        <v>310</v>
      </c>
      <c r="AU943" s="233" t="s">
        <v>79</v>
      </c>
      <c r="AV943" s="14" t="s">
        <v>79</v>
      </c>
      <c r="AW943" s="14" t="s">
        <v>32</v>
      </c>
      <c r="AX943" s="14" t="s">
        <v>77</v>
      </c>
      <c r="AY943" s="233" t="s">
        <v>299</v>
      </c>
    </row>
    <row r="944" spans="1:65" s="2" customFormat="1" ht="16.5" customHeight="1">
      <c r="A944" s="36"/>
      <c r="B944" s="37"/>
      <c r="C944" s="196" t="s">
        <v>1327</v>
      </c>
      <c r="D944" s="196" t="s">
        <v>301</v>
      </c>
      <c r="E944" s="197" t="s">
        <v>1328</v>
      </c>
      <c r="F944" s="198" t="s">
        <v>1329</v>
      </c>
      <c r="G944" s="199" t="s">
        <v>304</v>
      </c>
      <c r="H944" s="200">
        <v>93</v>
      </c>
      <c r="I944" s="201"/>
      <c r="J944" s="202">
        <f>ROUND(I944*H944,2)</f>
        <v>0</v>
      </c>
      <c r="K944" s="198" t="s">
        <v>305</v>
      </c>
      <c r="L944" s="41"/>
      <c r="M944" s="203" t="s">
        <v>19</v>
      </c>
      <c r="N944" s="204" t="s">
        <v>41</v>
      </c>
      <c r="O944" s="66"/>
      <c r="P944" s="205">
        <f>O944*H944</f>
        <v>0</v>
      </c>
      <c r="Q944" s="205">
        <v>0</v>
      </c>
      <c r="R944" s="205">
        <f>Q944*H944</f>
        <v>0</v>
      </c>
      <c r="S944" s="205">
        <v>0</v>
      </c>
      <c r="T944" s="206">
        <f>S944*H944</f>
        <v>0</v>
      </c>
      <c r="U944" s="36"/>
      <c r="V944" s="36"/>
      <c r="W944" s="36"/>
      <c r="X944" s="36"/>
      <c r="Y944" s="36"/>
      <c r="Z944" s="36"/>
      <c r="AA944" s="36"/>
      <c r="AB944" s="36"/>
      <c r="AC944" s="36"/>
      <c r="AD944" s="36"/>
      <c r="AE944" s="36"/>
      <c r="AR944" s="207" t="s">
        <v>306</v>
      </c>
      <c r="AT944" s="207" t="s">
        <v>301</v>
      </c>
      <c r="AU944" s="207" t="s">
        <v>79</v>
      </c>
      <c r="AY944" s="19" t="s">
        <v>299</v>
      </c>
      <c r="BE944" s="208">
        <f>IF(N944="základní",J944,0)</f>
        <v>0</v>
      </c>
      <c r="BF944" s="208">
        <f>IF(N944="snížená",J944,0)</f>
        <v>0</v>
      </c>
      <c r="BG944" s="208">
        <f>IF(N944="zákl. přenesená",J944,0)</f>
        <v>0</v>
      </c>
      <c r="BH944" s="208">
        <f>IF(N944="sníž. přenesená",J944,0)</f>
        <v>0</v>
      </c>
      <c r="BI944" s="208">
        <f>IF(N944="nulová",J944,0)</f>
        <v>0</v>
      </c>
      <c r="BJ944" s="19" t="s">
        <v>77</v>
      </c>
      <c r="BK944" s="208">
        <f>ROUND(I944*H944,2)</f>
        <v>0</v>
      </c>
      <c r="BL944" s="19" t="s">
        <v>306</v>
      </c>
      <c r="BM944" s="207" t="s">
        <v>1330</v>
      </c>
    </row>
    <row r="945" spans="1:47" s="2" customFormat="1" ht="11.25">
      <c r="A945" s="36"/>
      <c r="B945" s="37"/>
      <c r="C945" s="38"/>
      <c r="D945" s="209" t="s">
        <v>308</v>
      </c>
      <c r="E945" s="38"/>
      <c r="F945" s="210" t="s">
        <v>1329</v>
      </c>
      <c r="G945" s="38"/>
      <c r="H945" s="38"/>
      <c r="I945" s="119"/>
      <c r="J945" s="38"/>
      <c r="K945" s="38"/>
      <c r="L945" s="41"/>
      <c r="M945" s="211"/>
      <c r="N945" s="212"/>
      <c r="O945" s="66"/>
      <c r="P945" s="66"/>
      <c r="Q945" s="66"/>
      <c r="R945" s="66"/>
      <c r="S945" s="66"/>
      <c r="T945" s="67"/>
      <c r="U945" s="36"/>
      <c r="V945" s="36"/>
      <c r="W945" s="36"/>
      <c r="X945" s="36"/>
      <c r="Y945" s="36"/>
      <c r="Z945" s="36"/>
      <c r="AA945" s="36"/>
      <c r="AB945" s="36"/>
      <c r="AC945" s="36"/>
      <c r="AD945" s="36"/>
      <c r="AE945" s="36"/>
      <c r="AT945" s="19" t="s">
        <v>308</v>
      </c>
      <c r="AU945" s="19" t="s">
        <v>79</v>
      </c>
    </row>
    <row r="946" spans="2:51" s="14" customFormat="1" ht="11.25">
      <c r="B946" s="223"/>
      <c r="C946" s="224"/>
      <c r="D946" s="209" t="s">
        <v>310</v>
      </c>
      <c r="E946" s="225" t="s">
        <v>19</v>
      </c>
      <c r="F946" s="226" t="s">
        <v>219</v>
      </c>
      <c r="G946" s="224"/>
      <c r="H946" s="227">
        <v>93</v>
      </c>
      <c r="I946" s="228"/>
      <c r="J946" s="224"/>
      <c r="K946" s="224"/>
      <c r="L946" s="229"/>
      <c r="M946" s="230"/>
      <c r="N946" s="231"/>
      <c r="O946" s="231"/>
      <c r="P946" s="231"/>
      <c r="Q946" s="231"/>
      <c r="R946" s="231"/>
      <c r="S946" s="231"/>
      <c r="T946" s="232"/>
      <c r="AT946" s="233" t="s">
        <v>310</v>
      </c>
      <c r="AU946" s="233" t="s">
        <v>79</v>
      </c>
      <c r="AV946" s="14" t="s">
        <v>79</v>
      </c>
      <c r="AW946" s="14" t="s">
        <v>32</v>
      </c>
      <c r="AX946" s="14" t="s">
        <v>77</v>
      </c>
      <c r="AY946" s="233" t="s">
        <v>299</v>
      </c>
    </row>
    <row r="947" spans="1:65" s="2" customFormat="1" ht="16.5" customHeight="1">
      <c r="A947" s="36"/>
      <c r="B947" s="37"/>
      <c r="C947" s="196" t="s">
        <v>1331</v>
      </c>
      <c r="D947" s="196" t="s">
        <v>301</v>
      </c>
      <c r="E947" s="197" t="s">
        <v>1332</v>
      </c>
      <c r="F947" s="198" t="s">
        <v>1333</v>
      </c>
      <c r="G947" s="199" t="s">
        <v>304</v>
      </c>
      <c r="H947" s="200">
        <v>93</v>
      </c>
      <c r="I947" s="201"/>
      <c r="J947" s="202">
        <f>ROUND(I947*H947,2)</f>
        <v>0</v>
      </c>
      <c r="K947" s="198" t="s">
        <v>305</v>
      </c>
      <c r="L947" s="41"/>
      <c r="M947" s="203" t="s">
        <v>19</v>
      </c>
      <c r="N947" s="204" t="s">
        <v>41</v>
      </c>
      <c r="O947" s="66"/>
      <c r="P947" s="205">
        <f>O947*H947</f>
        <v>0</v>
      </c>
      <c r="Q947" s="205">
        <v>0</v>
      </c>
      <c r="R947" s="205">
        <f>Q947*H947</f>
        <v>0</v>
      </c>
      <c r="S947" s="205">
        <v>0</v>
      </c>
      <c r="T947" s="206">
        <f>S947*H947</f>
        <v>0</v>
      </c>
      <c r="U947" s="36"/>
      <c r="V947" s="36"/>
      <c r="W947" s="36"/>
      <c r="X947" s="36"/>
      <c r="Y947" s="36"/>
      <c r="Z947" s="36"/>
      <c r="AA947" s="36"/>
      <c r="AB947" s="36"/>
      <c r="AC947" s="36"/>
      <c r="AD947" s="36"/>
      <c r="AE947" s="36"/>
      <c r="AR947" s="207" t="s">
        <v>306</v>
      </c>
      <c r="AT947" s="207" t="s">
        <v>301</v>
      </c>
      <c r="AU947" s="207" t="s">
        <v>79</v>
      </c>
      <c r="AY947" s="19" t="s">
        <v>299</v>
      </c>
      <c r="BE947" s="208">
        <f>IF(N947="základní",J947,0)</f>
        <v>0</v>
      </c>
      <c r="BF947" s="208">
        <f>IF(N947="snížená",J947,0)</f>
        <v>0</v>
      </c>
      <c r="BG947" s="208">
        <f>IF(N947="zákl. přenesená",J947,0)</f>
        <v>0</v>
      </c>
      <c r="BH947" s="208">
        <f>IF(N947="sníž. přenesená",J947,0)</f>
        <v>0</v>
      </c>
      <c r="BI947" s="208">
        <f>IF(N947="nulová",J947,0)</f>
        <v>0</v>
      </c>
      <c r="BJ947" s="19" t="s">
        <v>77</v>
      </c>
      <c r="BK947" s="208">
        <f>ROUND(I947*H947,2)</f>
        <v>0</v>
      </c>
      <c r="BL947" s="19" t="s">
        <v>306</v>
      </c>
      <c r="BM947" s="207" t="s">
        <v>1334</v>
      </c>
    </row>
    <row r="948" spans="1:47" s="2" customFormat="1" ht="11.25">
      <c r="A948" s="36"/>
      <c r="B948" s="37"/>
      <c r="C948" s="38"/>
      <c r="D948" s="209" t="s">
        <v>308</v>
      </c>
      <c r="E948" s="38"/>
      <c r="F948" s="210" t="s">
        <v>1335</v>
      </c>
      <c r="G948" s="38"/>
      <c r="H948" s="38"/>
      <c r="I948" s="119"/>
      <c r="J948" s="38"/>
      <c r="K948" s="38"/>
      <c r="L948" s="41"/>
      <c r="M948" s="211"/>
      <c r="N948" s="212"/>
      <c r="O948" s="66"/>
      <c r="P948" s="66"/>
      <c r="Q948" s="66"/>
      <c r="R948" s="66"/>
      <c r="S948" s="66"/>
      <c r="T948" s="67"/>
      <c r="U948" s="36"/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T948" s="19" t="s">
        <v>308</v>
      </c>
      <c r="AU948" s="19" t="s">
        <v>79</v>
      </c>
    </row>
    <row r="949" spans="2:51" s="14" customFormat="1" ht="11.25">
      <c r="B949" s="223"/>
      <c r="C949" s="224"/>
      <c r="D949" s="209" t="s">
        <v>310</v>
      </c>
      <c r="E949" s="225" t="s">
        <v>19</v>
      </c>
      <c r="F949" s="226" t="s">
        <v>219</v>
      </c>
      <c r="G949" s="224"/>
      <c r="H949" s="227">
        <v>93</v>
      </c>
      <c r="I949" s="228"/>
      <c r="J949" s="224"/>
      <c r="K949" s="224"/>
      <c r="L949" s="229"/>
      <c r="M949" s="230"/>
      <c r="N949" s="231"/>
      <c r="O949" s="231"/>
      <c r="P949" s="231"/>
      <c r="Q949" s="231"/>
      <c r="R949" s="231"/>
      <c r="S949" s="231"/>
      <c r="T949" s="232"/>
      <c r="AT949" s="233" t="s">
        <v>310</v>
      </c>
      <c r="AU949" s="233" t="s">
        <v>79</v>
      </c>
      <c r="AV949" s="14" t="s">
        <v>79</v>
      </c>
      <c r="AW949" s="14" t="s">
        <v>32</v>
      </c>
      <c r="AX949" s="14" t="s">
        <v>77</v>
      </c>
      <c r="AY949" s="233" t="s">
        <v>299</v>
      </c>
    </row>
    <row r="950" spans="1:65" s="2" customFormat="1" ht="16.5" customHeight="1">
      <c r="A950" s="36"/>
      <c r="B950" s="37"/>
      <c r="C950" s="196" t="s">
        <v>1336</v>
      </c>
      <c r="D950" s="196" t="s">
        <v>301</v>
      </c>
      <c r="E950" s="197" t="s">
        <v>1337</v>
      </c>
      <c r="F950" s="198" t="s">
        <v>1338</v>
      </c>
      <c r="G950" s="199" t="s">
        <v>653</v>
      </c>
      <c r="H950" s="200">
        <v>1</v>
      </c>
      <c r="I950" s="201"/>
      <c r="J950" s="202">
        <f>ROUND(I950*H950,2)</f>
        <v>0</v>
      </c>
      <c r="K950" s="198" t="s">
        <v>19</v>
      </c>
      <c r="L950" s="41"/>
      <c r="M950" s="203" t="s">
        <v>19</v>
      </c>
      <c r="N950" s="204" t="s">
        <v>41</v>
      </c>
      <c r="O950" s="66"/>
      <c r="P950" s="205">
        <f>O950*H950</f>
        <v>0</v>
      </c>
      <c r="Q950" s="205">
        <v>0</v>
      </c>
      <c r="R950" s="205">
        <f>Q950*H950</f>
        <v>0</v>
      </c>
      <c r="S950" s="205">
        <v>0</v>
      </c>
      <c r="T950" s="206">
        <f>S950*H950</f>
        <v>0</v>
      </c>
      <c r="U950" s="36"/>
      <c r="V950" s="36"/>
      <c r="W950" s="36"/>
      <c r="X950" s="36"/>
      <c r="Y950" s="36"/>
      <c r="Z950" s="36"/>
      <c r="AA950" s="36"/>
      <c r="AB950" s="36"/>
      <c r="AC950" s="36"/>
      <c r="AD950" s="36"/>
      <c r="AE950" s="36"/>
      <c r="AR950" s="207" t="s">
        <v>306</v>
      </c>
      <c r="AT950" s="207" t="s">
        <v>301</v>
      </c>
      <c r="AU950" s="207" t="s">
        <v>79</v>
      </c>
      <c r="AY950" s="19" t="s">
        <v>299</v>
      </c>
      <c r="BE950" s="208">
        <f>IF(N950="základní",J950,0)</f>
        <v>0</v>
      </c>
      <c r="BF950" s="208">
        <f>IF(N950="snížená",J950,0)</f>
        <v>0</v>
      </c>
      <c r="BG950" s="208">
        <f>IF(N950="zákl. přenesená",J950,0)</f>
        <v>0</v>
      </c>
      <c r="BH950" s="208">
        <f>IF(N950="sníž. přenesená",J950,0)</f>
        <v>0</v>
      </c>
      <c r="BI950" s="208">
        <f>IF(N950="nulová",J950,0)</f>
        <v>0</v>
      </c>
      <c r="BJ950" s="19" t="s">
        <v>77</v>
      </c>
      <c r="BK950" s="208">
        <f>ROUND(I950*H950,2)</f>
        <v>0</v>
      </c>
      <c r="BL950" s="19" t="s">
        <v>306</v>
      </c>
      <c r="BM950" s="207" t="s">
        <v>1339</v>
      </c>
    </row>
    <row r="951" spans="1:47" s="2" customFormat="1" ht="11.25">
      <c r="A951" s="36"/>
      <c r="B951" s="37"/>
      <c r="C951" s="38"/>
      <c r="D951" s="209" t="s">
        <v>308</v>
      </c>
      <c r="E951" s="38"/>
      <c r="F951" s="210" t="s">
        <v>1338</v>
      </c>
      <c r="G951" s="38"/>
      <c r="H951" s="38"/>
      <c r="I951" s="119"/>
      <c r="J951" s="38"/>
      <c r="K951" s="38"/>
      <c r="L951" s="41"/>
      <c r="M951" s="211"/>
      <c r="N951" s="212"/>
      <c r="O951" s="66"/>
      <c r="P951" s="66"/>
      <c r="Q951" s="66"/>
      <c r="R951" s="66"/>
      <c r="S951" s="66"/>
      <c r="T951" s="67"/>
      <c r="U951" s="36"/>
      <c r="V951" s="36"/>
      <c r="W951" s="36"/>
      <c r="X951" s="36"/>
      <c r="Y951" s="36"/>
      <c r="Z951" s="36"/>
      <c r="AA951" s="36"/>
      <c r="AB951" s="36"/>
      <c r="AC951" s="36"/>
      <c r="AD951" s="36"/>
      <c r="AE951" s="36"/>
      <c r="AT951" s="19" t="s">
        <v>308</v>
      </c>
      <c r="AU951" s="19" t="s">
        <v>79</v>
      </c>
    </row>
    <row r="952" spans="1:65" s="2" customFormat="1" ht="16.5" customHeight="1">
      <c r="A952" s="36"/>
      <c r="B952" s="37"/>
      <c r="C952" s="196" t="s">
        <v>1340</v>
      </c>
      <c r="D952" s="196" t="s">
        <v>301</v>
      </c>
      <c r="E952" s="197" t="s">
        <v>1341</v>
      </c>
      <c r="F952" s="198" t="s">
        <v>1342</v>
      </c>
      <c r="G952" s="199" t="s">
        <v>432</v>
      </c>
      <c r="H952" s="200">
        <v>3</v>
      </c>
      <c r="I952" s="201"/>
      <c r="J952" s="202">
        <f>ROUND(I952*H952,2)</f>
        <v>0</v>
      </c>
      <c r="K952" s="198" t="s">
        <v>19</v>
      </c>
      <c r="L952" s="41"/>
      <c r="M952" s="203" t="s">
        <v>19</v>
      </c>
      <c r="N952" s="204" t="s">
        <v>41</v>
      </c>
      <c r="O952" s="66"/>
      <c r="P952" s="205">
        <f>O952*H952</f>
        <v>0</v>
      </c>
      <c r="Q952" s="205">
        <v>0</v>
      </c>
      <c r="R952" s="205">
        <f>Q952*H952</f>
        <v>0</v>
      </c>
      <c r="S952" s="205">
        <v>0</v>
      </c>
      <c r="T952" s="206">
        <f>S952*H952</f>
        <v>0</v>
      </c>
      <c r="U952" s="36"/>
      <c r="V952" s="36"/>
      <c r="W952" s="36"/>
      <c r="X952" s="36"/>
      <c r="Y952" s="36"/>
      <c r="Z952" s="36"/>
      <c r="AA952" s="36"/>
      <c r="AB952" s="36"/>
      <c r="AC952" s="36"/>
      <c r="AD952" s="36"/>
      <c r="AE952" s="36"/>
      <c r="AR952" s="207" t="s">
        <v>306</v>
      </c>
      <c r="AT952" s="207" t="s">
        <v>301</v>
      </c>
      <c r="AU952" s="207" t="s">
        <v>79</v>
      </c>
      <c r="AY952" s="19" t="s">
        <v>299</v>
      </c>
      <c r="BE952" s="208">
        <f>IF(N952="základní",J952,0)</f>
        <v>0</v>
      </c>
      <c r="BF952" s="208">
        <f>IF(N952="snížená",J952,0)</f>
        <v>0</v>
      </c>
      <c r="BG952" s="208">
        <f>IF(N952="zákl. přenesená",J952,0)</f>
        <v>0</v>
      </c>
      <c r="BH952" s="208">
        <f>IF(N952="sníž. přenesená",J952,0)</f>
        <v>0</v>
      </c>
      <c r="BI952" s="208">
        <f>IF(N952="nulová",J952,0)</f>
        <v>0</v>
      </c>
      <c r="BJ952" s="19" t="s">
        <v>77</v>
      </c>
      <c r="BK952" s="208">
        <f>ROUND(I952*H952,2)</f>
        <v>0</v>
      </c>
      <c r="BL952" s="19" t="s">
        <v>306</v>
      </c>
      <c r="BM952" s="207" t="s">
        <v>1343</v>
      </c>
    </row>
    <row r="953" spans="1:47" s="2" customFormat="1" ht="11.25">
      <c r="A953" s="36"/>
      <c r="B953" s="37"/>
      <c r="C953" s="38"/>
      <c r="D953" s="209" t="s">
        <v>308</v>
      </c>
      <c r="E953" s="38"/>
      <c r="F953" s="210" t="s">
        <v>1342</v>
      </c>
      <c r="G953" s="38"/>
      <c r="H953" s="38"/>
      <c r="I953" s="119"/>
      <c r="J953" s="38"/>
      <c r="K953" s="38"/>
      <c r="L953" s="41"/>
      <c r="M953" s="211"/>
      <c r="N953" s="212"/>
      <c r="O953" s="66"/>
      <c r="P953" s="66"/>
      <c r="Q953" s="66"/>
      <c r="R953" s="66"/>
      <c r="S953" s="66"/>
      <c r="T953" s="67"/>
      <c r="U953" s="36"/>
      <c r="V953" s="36"/>
      <c r="W953" s="36"/>
      <c r="X953" s="36"/>
      <c r="Y953" s="36"/>
      <c r="Z953" s="36"/>
      <c r="AA953" s="36"/>
      <c r="AB953" s="36"/>
      <c r="AC953" s="36"/>
      <c r="AD953" s="36"/>
      <c r="AE953" s="36"/>
      <c r="AT953" s="19" t="s">
        <v>308</v>
      </c>
      <c r="AU953" s="19" t="s">
        <v>79</v>
      </c>
    </row>
    <row r="954" spans="2:51" s="13" customFormat="1" ht="11.25">
      <c r="B954" s="213"/>
      <c r="C954" s="214"/>
      <c r="D954" s="209" t="s">
        <v>310</v>
      </c>
      <c r="E954" s="215" t="s">
        <v>19</v>
      </c>
      <c r="F954" s="216" t="s">
        <v>1344</v>
      </c>
      <c r="G954" s="214"/>
      <c r="H954" s="215" t="s">
        <v>19</v>
      </c>
      <c r="I954" s="217"/>
      <c r="J954" s="214"/>
      <c r="K954" s="214"/>
      <c r="L954" s="218"/>
      <c r="M954" s="219"/>
      <c r="N954" s="220"/>
      <c r="O954" s="220"/>
      <c r="P954" s="220"/>
      <c r="Q954" s="220"/>
      <c r="R954" s="220"/>
      <c r="S954" s="220"/>
      <c r="T954" s="221"/>
      <c r="AT954" s="222" t="s">
        <v>310</v>
      </c>
      <c r="AU954" s="222" t="s">
        <v>79</v>
      </c>
      <c r="AV954" s="13" t="s">
        <v>77</v>
      </c>
      <c r="AW954" s="13" t="s">
        <v>32</v>
      </c>
      <c r="AX954" s="13" t="s">
        <v>70</v>
      </c>
      <c r="AY954" s="222" t="s">
        <v>299</v>
      </c>
    </row>
    <row r="955" spans="2:51" s="14" customFormat="1" ht="11.25">
      <c r="B955" s="223"/>
      <c r="C955" s="224"/>
      <c r="D955" s="209" t="s">
        <v>310</v>
      </c>
      <c r="E955" s="225" t="s">
        <v>19</v>
      </c>
      <c r="F955" s="226" t="s">
        <v>1345</v>
      </c>
      <c r="G955" s="224"/>
      <c r="H955" s="227">
        <v>3</v>
      </c>
      <c r="I955" s="228"/>
      <c r="J955" s="224"/>
      <c r="K955" s="224"/>
      <c r="L955" s="229"/>
      <c r="M955" s="230"/>
      <c r="N955" s="231"/>
      <c r="O955" s="231"/>
      <c r="P955" s="231"/>
      <c r="Q955" s="231"/>
      <c r="R955" s="231"/>
      <c r="S955" s="231"/>
      <c r="T955" s="232"/>
      <c r="AT955" s="233" t="s">
        <v>310</v>
      </c>
      <c r="AU955" s="233" t="s">
        <v>79</v>
      </c>
      <c r="AV955" s="14" t="s">
        <v>79</v>
      </c>
      <c r="AW955" s="14" t="s">
        <v>32</v>
      </c>
      <c r="AX955" s="14" t="s">
        <v>77</v>
      </c>
      <c r="AY955" s="233" t="s">
        <v>299</v>
      </c>
    </row>
    <row r="956" spans="1:65" s="2" customFormat="1" ht="16.5" customHeight="1">
      <c r="A956" s="36"/>
      <c r="B956" s="37"/>
      <c r="C956" s="196" t="s">
        <v>1346</v>
      </c>
      <c r="D956" s="196" t="s">
        <v>301</v>
      </c>
      <c r="E956" s="197" t="s">
        <v>1347</v>
      </c>
      <c r="F956" s="198" t="s">
        <v>1348</v>
      </c>
      <c r="G956" s="199" t="s">
        <v>432</v>
      </c>
      <c r="H956" s="200">
        <v>1</v>
      </c>
      <c r="I956" s="201"/>
      <c r="J956" s="202">
        <f>ROUND(I956*H956,2)</f>
        <v>0</v>
      </c>
      <c r="K956" s="198" t="s">
        <v>19</v>
      </c>
      <c r="L956" s="41"/>
      <c r="M956" s="203" t="s">
        <v>19</v>
      </c>
      <c r="N956" s="204" t="s">
        <v>41</v>
      </c>
      <c r="O956" s="66"/>
      <c r="P956" s="205">
        <f>O956*H956</f>
        <v>0</v>
      </c>
      <c r="Q956" s="205">
        <v>0</v>
      </c>
      <c r="R956" s="205">
        <f>Q956*H956</f>
        <v>0</v>
      </c>
      <c r="S956" s="205">
        <v>0</v>
      </c>
      <c r="T956" s="206">
        <f>S956*H956</f>
        <v>0</v>
      </c>
      <c r="U956" s="36"/>
      <c r="V956" s="36"/>
      <c r="W956" s="36"/>
      <c r="X956" s="36"/>
      <c r="Y956" s="36"/>
      <c r="Z956" s="36"/>
      <c r="AA956" s="36"/>
      <c r="AB956" s="36"/>
      <c r="AC956" s="36"/>
      <c r="AD956" s="36"/>
      <c r="AE956" s="36"/>
      <c r="AR956" s="207" t="s">
        <v>306</v>
      </c>
      <c r="AT956" s="207" t="s">
        <v>301</v>
      </c>
      <c r="AU956" s="207" t="s">
        <v>79</v>
      </c>
      <c r="AY956" s="19" t="s">
        <v>299</v>
      </c>
      <c r="BE956" s="208">
        <f>IF(N956="základní",J956,0)</f>
        <v>0</v>
      </c>
      <c r="BF956" s="208">
        <f>IF(N956="snížená",J956,0)</f>
        <v>0</v>
      </c>
      <c r="BG956" s="208">
        <f>IF(N956="zákl. přenesená",J956,0)</f>
        <v>0</v>
      </c>
      <c r="BH956" s="208">
        <f>IF(N956="sníž. přenesená",J956,0)</f>
        <v>0</v>
      </c>
      <c r="BI956" s="208">
        <f>IF(N956="nulová",J956,0)</f>
        <v>0</v>
      </c>
      <c r="BJ956" s="19" t="s">
        <v>77</v>
      </c>
      <c r="BK956" s="208">
        <f>ROUND(I956*H956,2)</f>
        <v>0</v>
      </c>
      <c r="BL956" s="19" t="s">
        <v>306</v>
      </c>
      <c r="BM956" s="207" t="s">
        <v>1349</v>
      </c>
    </row>
    <row r="957" spans="1:47" s="2" customFormat="1" ht="11.25">
      <c r="A957" s="36"/>
      <c r="B957" s="37"/>
      <c r="C957" s="38"/>
      <c r="D957" s="209" t="s">
        <v>308</v>
      </c>
      <c r="E957" s="38"/>
      <c r="F957" s="210" t="s">
        <v>1348</v>
      </c>
      <c r="G957" s="38"/>
      <c r="H957" s="38"/>
      <c r="I957" s="119"/>
      <c r="J957" s="38"/>
      <c r="K957" s="38"/>
      <c r="L957" s="41"/>
      <c r="M957" s="211"/>
      <c r="N957" s="212"/>
      <c r="O957" s="66"/>
      <c r="P957" s="66"/>
      <c r="Q957" s="66"/>
      <c r="R957" s="66"/>
      <c r="S957" s="66"/>
      <c r="T957" s="67"/>
      <c r="U957" s="36"/>
      <c r="V957" s="36"/>
      <c r="W957" s="36"/>
      <c r="X957" s="36"/>
      <c r="Y957" s="36"/>
      <c r="Z957" s="36"/>
      <c r="AA957" s="36"/>
      <c r="AB957" s="36"/>
      <c r="AC957" s="36"/>
      <c r="AD957" s="36"/>
      <c r="AE957" s="36"/>
      <c r="AT957" s="19" t="s">
        <v>308</v>
      </c>
      <c r="AU957" s="19" t="s">
        <v>79</v>
      </c>
    </row>
    <row r="958" spans="2:51" s="13" customFormat="1" ht="11.25">
      <c r="B958" s="213"/>
      <c r="C958" s="214"/>
      <c r="D958" s="209" t="s">
        <v>310</v>
      </c>
      <c r="E958" s="215" t="s">
        <v>19</v>
      </c>
      <c r="F958" s="216" t="s">
        <v>1344</v>
      </c>
      <c r="G958" s="214"/>
      <c r="H958" s="215" t="s">
        <v>19</v>
      </c>
      <c r="I958" s="217"/>
      <c r="J958" s="214"/>
      <c r="K958" s="214"/>
      <c r="L958" s="218"/>
      <c r="M958" s="219"/>
      <c r="N958" s="220"/>
      <c r="O958" s="220"/>
      <c r="P958" s="220"/>
      <c r="Q958" s="220"/>
      <c r="R958" s="220"/>
      <c r="S958" s="220"/>
      <c r="T958" s="221"/>
      <c r="AT958" s="222" t="s">
        <v>310</v>
      </c>
      <c r="AU958" s="222" t="s">
        <v>79</v>
      </c>
      <c r="AV958" s="13" t="s">
        <v>77</v>
      </c>
      <c r="AW958" s="13" t="s">
        <v>32</v>
      </c>
      <c r="AX958" s="13" t="s">
        <v>70</v>
      </c>
      <c r="AY958" s="222" t="s">
        <v>299</v>
      </c>
    </row>
    <row r="959" spans="2:51" s="14" customFormat="1" ht="11.25">
      <c r="B959" s="223"/>
      <c r="C959" s="224"/>
      <c r="D959" s="209" t="s">
        <v>310</v>
      </c>
      <c r="E959" s="225" t="s">
        <v>19</v>
      </c>
      <c r="F959" s="226" t="s">
        <v>1350</v>
      </c>
      <c r="G959" s="224"/>
      <c r="H959" s="227">
        <v>1</v>
      </c>
      <c r="I959" s="228"/>
      <c r="J959" s="224"/>
      <c r="K959" s="224"/>
      <c r="L959" s="229"/>
      <c r="M959" s="230"/>
      <c r="N959" s="231"/>
      <c r="O959" s="231"/>
      <c r="P959" s="231"/>
      <c r="Q959" s="231"/>
      <c r="R959" s="231"/>
      <c r="S959" s="231"/>
      <c r="T959" s="232"/>
      <c r="AT959" s="233" t="s">
        <v>310</v>
      </c>
      <c r="AU959" s="233" t="s">
        <v>79</v>
      </c>
      <c r="AV959" s="14" t="s">
        <v>79</v>
      </c>
      <c r="AW959" s="14" t="s">
        <v>32</v>
      </c>
      <c r="AX959" s="14" t="s">
        <v>77</v>
      </c>
      <c r="AY959" s="233" t="s">
        <v>299</v>
      </c>
    </row>
    <row r="960" spans="2:63" s="12" customFormat="1" ht="22.9" customHeight="1">
      <c r="B960" s="180"/>
      <c r="C960" s="181"/>
      <c r="D960" s="182" t="s">
        <v>69</v>
      </c>
      <c r="E960" s="194" t="s">
        <v>1351</v>
      </c>
      <c r="F960" s="194" t="s">
        <v>1352</v>
      </c>
      <c r="G960" s="181"/>
      <c r="H960" s="181"/>
      <c r="I960" s="184"/>
      <c r="J960" s="195">
        <f>BK960</f>
        <v>0</v>
      </c>
      <c r="K960" s="181"/>
      <c r="L960" s="186"/>
      <c r="M960" s="187"/>
      <c r="N960" s="188"/>
      <c r="O960" s="188"/>
      <c r="P960" s="189">
        <f>SUM(P961:P972)</f>
        <v>0</v>
      </c>
      <c r="Q960" s="188"/>
      <c r="R960" s="189">
        <f>SUM(R961:R972)</f>
        <v>0</v>
      </c>
      <c r="S960" s="188"/>
      <c r="T960" s="190">
        <f>SUM(T961:T972)</f>
        <v>0</v>
      </c>
      <c r="AR960" s="191" t="s">
        <v>77</v>
      </c>
      <c r="AT960" s="192" t="s">
        <v>69</v>
      </c>
      <c r="AU960" s="192" t="s">
        <v>77</v>
      </c>
      <c r="AY960" s="191" t="s">
        <v>299</v>
      </c>
      <c r="BK960" s="193">
        <f>SUM(BK961:BK972)</f>
        <v>0</v>
      </c>
    </row>
    <row r="961" spans="1:65" s="2" customFormat="1" ht="16.5" customHeight="1">
      <c r="A961" s="36"/>
      <c r="B961" s="37"/>
      <c r="C961" s="196" t="s">
        <v>1353</v>
      </c>
      <c r="D961" s="196" t="s">
        <v>301</v>
      </c>
      <c r="E961" s="197" t="s">
        <v>1354</v>
      </c>
      <c r="F961" s="198" t="s">
        <v>1355</v>
      </c>
      <c r="G961" s="199" t="s">
        <v>368</v>
      </c>
      <c r="H961" s="200">
        <v>257.956</v>
      </c>
      <c r="I961" s="201"/>
      <c r="J961" s="202">
        <f>ROUND(I961*H961,2)</f>
        <v>0</v>
      </c>
      <c r="K961" s="198" t="s">
        <v>305</v>
      </c>
      <c r="L961" s="41"/>
      <c r="M961" s="203" t="s">
        <v>19</v>
      </c>
      <c r="N961" s="204" t="s">
        <v>41</v>
      </c>
      <c r="O961" s="66"/>
      <c r="P961" s="205">
        <f>O961*H961</f>
        <v>0</v>
      </c>
      <c r="Q961" s="205">
        <v>0</v>
      </c>
      <c r="R961" s="205">
        <f>Q961*H961</f>
        <v>0</v>
      </c>
      <c r="S961" s="205">
        <v>0</v>
      </c>
      <c r="T961" s="206">
        <f>S961*H961</f>
        <v>0</v>
      </c>
      <c r="U961" s="36"/>
      <c r="V961" s="36"/>
      <c r="W961" s="36"/>
      <c r="X961" s="36"/>
      <c r="Y961" s="36"/>
      <c r="Z961" s="36"/>
      <c r="AA961" s="36"/>
      <c r="AB961" s="36"/>
      <c r="AC961" s="36"/>
      <c r="AD961" s="36"/>
      <c r="AE961" s="36"/>
      <c r="AR961" s="207" t="s">
        <v>306</v>
      </c>
      <c r="AT961" s="207" t="s">
        <v>301</v>
      </c>
      <c r="AU961" s="207" t="s">
        <v>79</v>
      </c>
      <c r="AY961" s="19" t="s">
        <v>299</v>
      </c>
      <c r="BE961" s="208">
        <f>IF(N961="základní",J961,0)</f>
        <v>0</v>
      </c>
      <c r="BF961" s="208">
        <f>IF(N961="snížená",J961,0)</f>
        <v>0</v>
      </c>
      <c r="BG961" s="208">
        <f>IF(N961="zákl. přenesená",J961,0)</f>
        <v>0</v>
      </c>
      <c r="BH961" s="208">
        <f>IF(N961="sníž. přenesená",J961,0)</f>
        <v>0</v>
      </c>
      <c r="BI961" s="208">
        <f>IF(N961="nulová",J961,0)</f>
        <v>0</v>
      </c>
      <c r="BJ961" s="19" t="s">
        <v>77</v>
      </c>
      <c r="BK961" s="208">
        <f>ROUND(I961*H961,2)</f>
        <v>0</v>
      </c>
      <c r="BL961" s="19" t="s">
        <v>306</v>
      </c>
      <c r="BM961" s="207" t="s">
        <v>1356</v>
      </c>
    </row>
    <row r="962" spans="1:47" s="2" customFormat="1" ht="19.5">
      <c r="A962" s="36"/>
      <c r="B962" s="37"/>
      <c r="C962" s="38"/>
      <c r="D962" s="209" t="s">
        <v>308</v>
      </c>
      <c r="E962" s="38"/>
      <c r="F962" s="210" t="s">
        <v>1357</v>
      </c>
      <c r="G962" s="38"/>
      <c r="H962" s="38"/>
      <c r="I962" s="119"/>
      <c r="J962" s="38"/>
      <c r="K962" s="38"/>
      <c r="L962" s="41"/>
      <c r="M962" s="211"/>
      <c r="N962" s="212"/>
      <c r="O962" s="66"/>
      <c r="P962" s="66"/>
      <c r="Q962" s="66"/>
      <c r="R962" s="66"/>
      <c r="S962" s="66"/>
      <c r="T962" s="67"/>
      <c r="U962" s="36"/>
      <c r="V962" s="36"/>
      <c r="W962" s="36"/>
      <c r="X962" s="36"/>
      <c r="Y962" s="36"/>
      <c r="Z962" s="36"/>
      <c r="AA962" s="36"/>
      <c r="AB962" s="36"/>
      <c r="AC962" s="36"/>
      <c r="AD962" s="36"/>
      <c r="AE962" s="36"/>
      <c r="AT962" s="19" t="s">
        <v>308</v>
      </c>
      <c r="AU962" s="19" t="s">
        <v>79</v>
      </c>
    </row>
    <row r="963" spans="1:65" s="2" customFormat="1" ht="16.5" customHeight="1">
      <c r="A963" s="36"/>
      <c r="B963" s="37"/>
      <c r="C963" s="196" t="s">
        <v>1358</v>
      </c>
      <c r="D963" s="196" t="s">
        <v>301</v>
      </c>
      <c r="E963" s="197" t="s">
        <v>1359</v>
      </c>
      <c r="F963" s="198" t="s">
        <v>1360</v>
      </c>
      <c r="G963" s="199" t="s">
        <v>368</v>
      </c>
      <c r="H963" s="200">
        <v>257.956</v>
      </c>
      <c r="I963" s="201"/>
      <c r="J963" s="202">
        <f>ROUND(I963*H963,2)</f>
        <v>0</v>
      </c>
      <c r="K963" s="198" t="s">
        <v>305</v>
      </c>
      <c r="L963" s="41"/>
      <c r="M963" s="203" t="s">
        <v>19</v>
      </c>
      <c r="N963" s="204" t="s">
        <v>41</v>
      </c>
      <c r="O963" s="66"/>
      <c r="P963" s="205">
        <f>O963*H963</f>
        <v>0</v>
      </c>
      <c r="Q963" s="205">
        <v>0</v>
      </c>
      <c r="R963" s="205">
        <f>Q963*H963</f>
        <v>0</v>
      </c>
      <c r="S963" s="205">
        <v>0</v>
      </c>
      <c r="T963" s="206">
        <f>S963*H963</f>
        <v>0</v>
      </c>
      <c r="U963" s="36"/>
      <c r="V963" s="36"/>
      <c r="W963" s="36"/>
      <c r="X963" s="36"/>
      <c r="Y963" s="36"/>
      <c r="Z963" s="36"/>
      <c r="AA963" s="36"/>
      <c r="AB963" s="36"/>
      <c r="AC963" s="36"/>
      <c r="AD963" s="36"/>
      <c r="AE963" s="36"/>
      <c r="AR963" s="207" t="s">
        <v>306</v>
      </c>
      <c r="AT963" s="207" t="s">
        <v>301</v>
      </c>
      <c r="AU963" s="207" t="s">
        <v>79</v>
      </c>
      <c r="AY963" s="19" t="s">
        <v>299</v>
      </c>
      <c r="BE963" s="208">
        <f>IF(N963="základní",J963,0)</f>
        <v>0</v>
      </c>
      <c r="BF963" s="208">
        <f>IF(N963="snížená",J963,0)</f>
        <v>0</v>
      </c>
      <c r="BG963" s="208">
        <f>IF(N963="zákl. přenesená",J963,0)</f>
        <v>0</v>
      </c>
      <c r="BH963" s="208">
        <f>IF(N963="sníž. přenesená",J963,0)</f>
        <v>0</v>
      </c>
      <c r="BI963" s="208">
        <f>IF(N963="nulová",J963,0)</f>
        <v>0</v>
      </c>
      <c r="BJ963" s="19" t="s">
        <v>77</v>
      </c>
      <c r="BK963" s="208">
        <f>ROUND(I963*H963,2)</f>
        <v>0</v>
      </c>
      <c r="BL963" s="19" t="s">
        <v>306</v>
      </c>
      <c r="BM963" s="207" t="s">
        <v>1361</v>
      </c>
    </row>
    <row r="964" spans="1:47" s="2" customFormat="1" ht="11.25">
      <c r="A964" s="36"/>
      <c r="B964" s="37"/>
      <c r="C964" s="38"/>
      <c r="D964" s="209" t="s">
        <v>308</v>
      </c>
      <c r="E964" s="38"/>
      <c r="F964" s="210" t="s">
        <v>1362</v>
      </c>
      <c r="G964" s="38"/>
      <c r="H964" s="38"/>
      <c r="I964" s="119"/>
      <c r="J964" s="38"/>
      <c r="K964" s="38"/>
      <c r="L964" s="41"/>
      <c r="M964" s="211"/>
      <c r="N964" s="212"/>
      <c r="O964" s="66"/>
      <c r="P964" s="66"/>
      <c r="Q964" s="66"/>
      <c r="R964" s="66"/>
      <c r="S964" s="66"/>
      <c r="T964" s="67"/>
      <c r="U964" s="36"/>
      <c r="V964" s="36"/>
      <c r="W964" s="36"/>
      <c r="X964" s="36"/>
      <c r="Y964" s="36"/>
      <c r="Z964" s="36"/>
      <c r="AA964" s="36"/>
      <c r="AB964" s="36"/>
      <c r="AC964" s="36"/>
      <c r="AD964" s="36"/>
      <c r="AE964" s="36"/>
      <c r="AT964" s="19" t="s">
        <v>308</v>
      </c>
      <c r="AU964" s="19" t="s">
        <v>79</v>
      </c>
    </row>
    <row r="965" spans="1:65" s="2" customFormat="1" ht="16.5" customHeight="1">
      <c r="A965" s="36"/>
      <c r="B965" s="37"/>
      <c r="C965" s="196" t="s">
        <v>1363</v>
      </c>
      <c r="D965" s="196" t="s">
        <v>301</v>
      </c>
      <c r="E965" s="197" t="s">
        <v>1364</v>
      </c>
      <c r="F965" s="198" t="s">
        <v>1365</v>
      </c>
      <c r="G965" s="199" t="s">
        <v>368</v>
      </c>
      <c r="H965" s="200">
        <v>4643.208</v>
      </c>
      <c r="I965" s="201"/>
      <c r="J965" s="202">
        <f>ROUND(I965*H965,2)</f>
        <v>0</v>
      </c>
      <c r="K965" s="198" t="s">
        <v>305</v>
      </c>
      <c r="L965" s="41"/>
      <c r="M965" s="203" t="s">
        <v>19</v>
      </c>
      <c r="N965" s="204" t="s">
        <v>41</v>
      </c>
      <c r="O965" s="66"/>
      <c r="P965" s="205">
        <f>O965*H965</f>
        <v>0</v>
      </c>
      <c r="Q965" s="205">
        <v>0</v>
      </c>
      <c r="R965" s="205">
        <f>Q965*H965</f>
        <v>0</v>
      </c>
      <c r="S965" s="205">
        <v>0</v>
      </c>
      <c r="T965" s="206">
        <f>S965*H965</f>
        <v>0</v>
      </c>
      <c r="U965" s="36"/>
      <c r="V965" s="36"/>
      <c r="W965" s="36"/>
      <c r="X965" s="36"/>
      <c r="Y965" s="36"/>
      <c r="Z965" s="36"/>
      <c r="AA965" s="36"/>
      <c r="AB965" s="36"/>
      <c r="AC965" s="36"/>
      <c r="AD965" s="36"/>
      <c r="AE965" s="36"/>
      <c r="AR965" s="207" t="s">
        <v>306</v>
      </c>
      <c r="AT965" s="207" t="s">
        <v>301</v>
      </c>
      <c r="AU965" s="207" t="s">
        <v>79</v>
      </c>
      <c r="AY965" s="19" t="s">
        <v>299</v>
      </c>
      <c r="BE965" s="208">
        <f>IF(N965="základní",J965,0)</f>
        <v>0</v>
      </c>
      <c r="BF965" s="208">
        <f>IF(N965="snížená",J965,0)</f>
        <v>0</v>
      </c>
      <c r="BG965" s="208">
        <f>IF(N965="zákl. přenesená",J965,0)</f>
        <v>0</v>
      </c>
      <c r="BH965" s="208">
        <f>IF(N965="sníž. přenesená",J965,0)</f>
        <v>0</v>
      </c>
      <c r="BI965" s="208">
        <f>IF(N965="nulová",J965,0)</f>
        <v>0</v>
      </c>
      <c r="BJ965" s="19" t="s">
        <v>77</v>
      </c>
      <c r="BK965" s="208">
        <f>ROUND(I965*H965,2)</f>
        <v>0</v>
      </c>
      <c r="BL965" s="19" t="s">
        <v>306</v>
      </c>
      <c r="BM965" s="207" t="s">
        <v>1366</v>
      </c>
    </row>
    <row r="966" spans="1:47" s="2" customFormat="1" ht="19.5">
      <c r="A966" s="36"/>
      <c r="B966" s="37"/>
      <c r="C966" s="38"/>
      <c r="D966" s="209" t="s">
        <v>308</v>
      </c>
      <c r="E966" s="38"/>
      <c r="F966" s="210" t="s">
        <v>1367</v>
      </c>
      <c r="G966" s="38"/>
      <c r="H966" s="38"/>
      <c r="I966" s="119"/>
      <c r="J966" s="38"/>
      <c r="K966" s="38"/>
      <c r="L966" s="41"/>
      <c r="M966" s="211"/>
      <c r="N966" s="212"/>
      <c r="O966" s="66"/>
      <c r="P966" s="66"/>
      <c r="Q966" s="66"/>
      <c r="R966" s="66"/>
      <c r="S966" s="66"/>
      <c r="T966" s="67"/>
      <c r="U966" s="36"/>
      <c r="V966" s="36"/>
      <c r="W966" s="36"/>
      <c r="X966" s="36"/>
      <c r="Y966" s="36"/>
      <c r="Z966" s="36"/>
      <c r="AA966" s="36"/>
      <c r="AB966" s="36"/>
      <c r="AC966" s="36"/>
      <c r="AD966" s="36"/>
      <c r="AE966" s="36"/>
      <c r="AT966" s="19" t="s">
        <v>308</v>
      </c>
      <c r="AU966" s="19" t="s">
        <v>79</v>
      </c>
    </row>
    <row r="967" spans="2:51" s="14" customFormat="1" ht="11.25">
      <c r="B967" s="223"/>
      <c r="C967" s="224"/>
      <c r="D967" s="209" t="s">
        <v>310</v>
      </c>
      <c r="E967" s="225" t="s">
        <v>19</v>
      </c>
      <c r="F967" s="226" t="s">
        <v>1368</v>
      </c>
      <c r="G967" s="224"/>
      <c r="H967" s="227">
        <v>4643.208</v>
      </c>
      <c r="I967" s="228"/>
      <c r="J967" s="224"/>
      <c r="K967" s="224"/>
      <c r="L967" s="229"/>
      <c r="M967" s="230"/>
      <c r="N967" s="231"/>
      <c r="O967" s="231"/>
      <c r="P967" s="231"/>
      <c r="Q967" s="231"/>
      <c r="R967" s="231"/>
      <c r="S967" s="231"/>
      <c r="T967" s="232"/>
      <c r="AT967" s="233" t="s">
        <v>310</v>
      </c>
      <c r="AU967" s="233" t="s">
        <v>79</v>
      </c>
      <c r="AV967" s="14" t="s">
        <v>79</v>
      </c>
      <c r="AW967" s="14" t="s">
        <v>32</v>
      </c>
      <c r="AX967" s="14" t="s">
        <v>77</v>
      </c>
      <c r="AY967" s="233" t="s">
        <v>299</v>
      </c>
    </row>
    <row r="968" spans="1:65" s="2" customFormat="1" ht="16.5" customHeight="1">
      <c r="A968" s="36"/>
      <c r="B968" s="37"/>
      <c r="C968" s="196" t="s">
        <v>1369</v>
      </c>
      <c r="D968" s="196" t="s">
        <v>301</v>
      </c>
      <c r="E968" s="197" t="s">
        <v>1370</v>
      </c>
      <c r="F968" s="198" t="s">
        <v>1371</v>
      </c>
      <c r="G968" s="199" t="s">
        <v>368</v>
      </c>
      <c r="H968" s="200">
        <v>2.88</v>
      </c>
      <c r="I968" s="201"/>
      <c r="J968" s="202">
        <f>ROUND(I968*H968,2)</f>
        <v>0</v>
      </c>
      <c r="K968" s="198" t="s">
        <v>305</v>
      </c>
      <c r="L968" s="41"/>
      <c r="M968" s="203" t="s">
        <v>19</v>
      </c>
      <c r="N968" s="204" t="s">
        <v>41</v>
      </c>
      <c r="O968" s="66"/>
      <c r="P968" s="205">
        <f>O968*H968</f>
        <v>0</v>
      </c>
      <c r="Q968" s="205">
        <v>0</v>
      </c>
      <c r="R968" s="205">
        <f>Q968*H968</f>
        <v>0</v>
      </c>
      <c r="S968" s="205">
        <v>0</v>
      </c>
      <c r="T968" s="206">
        <f>S968*H968</f>
        <v>0</v>
      </c>
      <c r="U968" s="36"/>
      <c r="V968" s="36"/>
      <c r="W968" s="36"/>
      <c r="X968" s="36"/>
      <c r="Y968" s="36"/>
      <c r="Z968" s="36"/>
      <c r="AA968" s="36"/>
      <c r="AB968" s="36"/>
      <c r="AC968" s="36"/>
      <c r="AD968" s="36"/>
      <c r="AE968" s="36"/>
      <c r="AR968" s="207" t="s">
        <v>306</v>
      </c>
      <c r="AT968" s="207" t="s">
        <v>301</v>
      </c>
      <c r="AU968" s="207" t="s">
        <v>79</v>
      </c>
      <c r="AY968" s="19" t="s">
        <v>299</v>
      </c>
      <c r="BE968" s="208">
        <f>IF(N968="základní",J968,0)</f>
        <v>0</v>
      </c>
      <c r="BF968" s="208">
        <f>IF(N968="snížená",J968,0)</f>
        <v>0</v>
      </c>
      <c r="BG968" s="208">
        <f>IF(N968="zákl. přenesená",J968,0)</f>
        <v>0</v>
      </c>
      <c r="BH968" s="208">
        <f>IF(N968="sníž. přenesená",J968,0)</f>
        <v>0</v>
      </c>
      <c r="BI968" s="208">
        <f>IF(N968="nulová",J968,0)</f>
        <v>0</v>
      </c>
      <c r="BJ968" s="19" t="s">
        <v>77</v>
      </c>
      <c r="BK968" s="208">
        <f>ROUND(I968*H968,2)</f>
        <v>0</v>
      </c>
      <c r="BL968" s="19" t="s">
        <v>306</v>
      </c>
      <c r="BM968" s="207" t="s">
        <v>1372</v>
      </c>
    </row>
    <row r="969" spans="1:47" s="2" customFormat="1" ht="19.5">
      <c r="A969" s="36"/>
      <c r="B969" s="37"/>
      <c r="C969" s="38"/>
      <c r="D969" s="209" t="s">
        <v>308</v>
      </c>
      <c r="E969" s="38"/>
      <c r="F969" s="210" t="s">
        <v>1373</v>
      </c>
      <c r="G969" s="38"/>
      <c r="H969" s="38"/>
      <c r="I969" s="119"/>
      <c r="J969" s="38"/>
      <c r="K969" s="38"/>
      <c r="L969" s="41"/>
      <c r="M969" s="211"/>
      <c r="N969" s="212"/>
      <c r="O969" s="66"/>
      <c r="P969" s="66"/>
      <c r="Q969" s="66"/>
      <c r="R969" s="66"/>
      <c r="S969" s="66"/>
      <c r="T969" s="67"/>
      <c r="U969" s="36"/>
      <c r="V969" s="36"/>
      <c r="W969" s="36"/>
      <c r="X969" s="36"/>
      <c r="Y969" s="36"/>
      <c r="Z969" s="36"/>
      <c r="AA969" s="36"/>
      <c r="AB969" s="36"/>
      <c r="AC969" s="36"/>
      <c r="AD969" s="36"/>
      <c r="AE969" s="36"/>
      <c r="AT969" s="19" t="s">
        <v>308</v>
      </c>
      <c r="AU969" s="19" t="s">
        <v>79</v>
      </c>
    </row>
    <row r="970" spans="2:51" s="14" customFormat="1" ht="11.25">
      <c r="B970" s="223"/>
      <c r="C970" s="224"/>
      <c r="D970" s="209" t="s">
        <v>310</v>
      </c>
      <c r="E970" s="225" t="s">
        <v>19</v>
      </c>
      <c r="F970" s="226" t="s">
        <v>1374</v>
      </c>
      <c r="G970" s="224"/>
      <c r="H970" s="227">
        <v>2.88</v>
      </c>
      <c r="I970" s="228"/>
      <c r="J970" s="224"/>
      <c r="K970" s="224"/>
      <c r="L970" s="229"/>
      <c r="M970" s="230"/>
      <c r="N970" s="231"/>
      <c r="O970" s="231"/>
      <c r="P970" s="231"/>
      <c r="Q970" s="231"/>
      <c r="R970" s="231"/>
      <c r="S970" s="231"/>
      <c r="T970" s="232"/>
      <c r="AT970" s="233" t="s">
        <v>310</v>
      </c>
      <c r="AU970" s="233" t="s">
        <v>79</v>
      </c>
      <c r="AV970" s="14" t="s">
        <v>79</v>
      </c>
      <c r="AW970" s="14" t="s">
        <v>32</v>
      </c>
      <c r="AX970" s="14" t="s">
        <v>77</v>
      </c>
      <c r="AY970" s="233" t="s">
        <v>299</v>
      </c>
    </row>
    <row r="971" spans="1:65" s="2" customFormat="1" ht="16.5" customHeight="1">
      <c r="A971" s="36"/>
      <c r="B971" s="37"/>
      <c r="C971" s="196" t="s">
        <v>1375</v>
      </c>
      <c r="D971" s="196" t="s">
        <v>301</v>
      </c>
      <c r="E971" s="197" t="s">
        <v>1376</v>
      </c>
      <c r="F971" s="198" t="s">
        <v>1377</v>
      </c>
      <c r="G971" s="199" t="s">
        <v>368</v>
      </c>
      <c r="H971" s="200">
        <v>257.956</v>
      </c>
      <c r="I971" s="201"/>
      <c r="J971" s="202">
        <f>ROUND(I971*H971,2)</f>
        <v>0</v>
      </c>
      <c r="K971" s="198" t="s">
        <v>305</v>
      </c>
      <c r="L971" s="41"/>
      <c r="M971" s="203" t="s">
        <v>19</v>
      </c>
      <c r="N971" s="204" t="s">
        <v>41</v>
      </c>
      <c r="O971" s="66"/>
      <c r="P971" s="205">
        <f>O971*H971</f>
        <v>0</v>
      </c>
      <c r="Q971" s="205">
        <v>0</v>
      </c>
      <c r="R971" s="205">
        <f>Q971*H971</f>
        <v>0</v>
      </c>
      <c r="S971" s="205">
        <v>0</v>
      </c>
      <c r="T971" s="206">
        <f>S971*H971</f>
        <v>0</v>
      </c>
      <c r="U971" s="36"/>
      <c r="V971" s="36"/>
      <c r="W971" s="36"/>
      <c r="X971" s="36"/>
      <c r="Y971" s="36"/>
      <c r="Z971" s="36"/>
      <c r="AA971" s="36"/>
      <c r="AB971" s="36"/>
      <c r="AC971" s="36"/>
      <c r="AD971" s="36"/>
      <c r="AE971" s="36"/>
      <c r="AR971" s="207" t="s">
        <v>306</v>
      </c>
      <c r="AT971" s="207" t="s">
        <v>301</v>
      </c>
      <c r="AU971" s="207" t="s">
        <v>79</v>
      </c>
      <c r="AY971" s="19" t="s">
        <v>299</v>
      </c>
      <c r="BE971" s="208">
        <f>IF(N971="základní",J971,0)</f>
        <v>0</v>
      </c>
      <c r="BF971" s="208">
        <f>IF(N971="snížená",J971,0)</f>
        <v>0</v>
      </c>
      <c r="BG971" s="208">
        <f>IF(N971="zákl. přenesená",J971,0)</f>
        <v>0</v>
      </c>
      <c r="BH971" s="208">
        <f>IF(N971="sníž. přenesená",J971,0)</f>
        <v>0</v>
      </c>
      <c r="BI971" s="208">
        <f>IF(N971="nulová",J971,0)</f>
        <v>0</v>
      </c>
      <c r="BJ971" s="19" t="s">
        <v>77</v>
      </c>
      <c r="BK971" s="208">
        <f>ROUND(I971*H971,2)</f>
        <v>0</v>
      </c>
      <c r="BL971" s="19" t="s">
        <v>306</v>
      </c>
      <c r="BM971" s="207" t="s">
        <v>1378</v>
      </c>
    </row>
    <row r="972" spans="1:47" s="2" customFormat="1" ht="19.5">
      <c r="A972" s="36"/>
      <c r="B972" s="37"/>
      <c r="C972" s="38"/>
      <c r="D972" s="209" t="s">
        <v>308</v>
      </c>
      <c r="E972" s="38"/>
      <c r="F972" s="210" t="s">
        <v>1379</v>
      </c>
      <c r="G972" s="38"/>
      <c r="H972" s="38"/>
      <c r="I972" s="119"/>
      <c r="J972" s="38"/>
      <c r="K972" s="38"/>
      <c r="L972" s="41"/>
      <c r="M972" s="211"/>
      <c r="N972" s="212"/>
      <c r="O972" s="66"/>
      <c r="P972" s="66"/>
      <c r="Q972" s="66"/>
      <c r="R972" s="66"/>
      <c r="S972" s="66"/>
      <c r="T972" s="67"/>
      <c r="U972" s="36"/>
      <c r="V972" s="36"/>
      <c r="W972" s="36"/>
      <c r="X972" s="36"/>
      <c r="Y972" s="36"/>
      <c r="Z972" s="36"/>
      <c r="AA972" s="36"/>
      <c r="AB972" s="36"/>
      <c r="AC972" s="36"/>
      <c r="AD972" s="36"/>
      <c r="AE972" s="36"/>
      <c r="AT972" s="19" t="s">
        <v>308</v>
      </c>
      <c r="AU972" s="19" t="s">
        <v>79</v>
      </c>
    </row>
    <row r="973" spans="2:63" s="12" customFormat="1" ht="22.9" customHeight="1">
      <c r="B973" s="180"/>
      <c r="C973" s="181"/>
      <c r="D973" s="182" t="s">
        <v>69</v>
      </c>
      <c r="E973" s="194" t="s">
        <v>1380</v>
      </c>
      <c r="F973" s="194" t="s">
        <v>1381</v>
      </c>
      <c r="G973" s="181"/>
      <c r="H973" s="181"/>
      <c r="I973" s="184"/>
      <c r="J973" s="195">
        <f>BK973</f>
        <v>0</v>
      </c>
      <c r="K973" s="181"/>
      <c r="L973" s="186"/>
      <c r="M973" s="187"/>
      <c r="N973" s="188"/>
      <c r="O973" s="188"/>
      <c r="P973" s="189">
        <f>SUM(P974:P975)</f>
        <v>0</v>
      </c>
      <c r="Q973" s="188"/>
      <c r="R973" s="189">
        <f>SUM(R974:R975)</f>
        <v>0</v>
      </c>
      <c r="S973" s="188"/>
      <c r="T973" s="190">
        <f>SUM(T974:T975)</f>
        <v>0</v>
      </c>
      <c r="AR973" s="191" t="s">
        <v>77</v>
      </c>
      <c r="AT973" s="192" t="s">
        <v>69</v>
      </c>
      <c r="AU973" s="192" t="s">
        <v>77</v>
      </c>
      <c r="AY973" s="191" t="s">
        <v>299</v>
      </c>
      <c r="BK973" s="193">
        <f>SUM(BK974:BK975)</f>
        <v>0</v>
      </c>
    </row>
    <row r="974" spans="1:65" s="2" customFormat="1" ht="16.5" customHeight="1">
      <c r="A974" s="36"/>
      <c r="B974" s="37"/>
      <c r="C974" s="196" t="s">
        <v>1382</v>
      </c>
      <c r="D974" s="196" t="s">
        <v>301</v>
      </c>
      <c r="E974" s="197" t="s">
        <v>1383</v>
      </c>
      <c r="F974" s="198" t="s">
        <v>1384</v>
      </c>
      <c r="G974" s="199" t="s">
        <v>368</v>
      </c>
      <c r="H974" s="200">
        <v>259.468</v>
      </c>
      <c r="I974" s="201"/>
      <c r="J974" s="202">
        <f>ROUND(I974*H974,2)</f>
        <v>0</v>
      </c>
      <c r="K974" s="198" t="s">
        <v>305</v>
      </c>
      <c r="L974" s="41"/>
      <c r="M974" s="203" t="s">
        <v>19</v>
      </c>
      <c r="N974" s="204" t="s">
        <v>41</v>
      </c>
      <c r="O974" s="66"/>
      <c r="P974" s="205">
        <f>O974*H974</f>
        <v>0</v>
      </c>
      <c r="Q974" s="205">
        <v>0</v>
      </c>
      <c r="R974" s="205">
        <f>Q974*H974</f>
        <v>0</v>
      </c>
      <c r="S974" s="205">
        <v>0</v>
      </c>
      <c r="T974" s="206">
        <f>S974*H974</f>
        <v>0</v>
      </c>
      <c r="U974" s="36"/>
      <c r="V974" s="36"/>
      <c r="W974" s="36"/>
      <c r="X974" s="36"/>
      <c r="Y974" s="36"/>
      <c r="Z974" s="36"/>
      <c r="AA974" s="36"/>
      <c r="AB974" s="36"/>
      <c r="AC974" s="36"/>
      <c r="AD974" s="36"/>
      <c r="AE974" s="36"/>
      <c r="AR974" s="207" t="s">
        <v>306</v>
      </c>
      <c r="AT974" s="207" t="s">
        <v>301</v>
      </c>
      <c r="AU974" s="207" t="s">
        <v>79</v>
      </c>
      <c r="AY974" s="19" t="s">
        <v>299</v>
      </c>
      <c r="BE974" s="208">
        <f>IF(N974="základní",J974,0)</f>
        <v>0</v>
      </c>
      <c r="BF974" s="208">
        <f>IF(N974="snížená",J974,0)</f>
        <v>0</v>
      </c>
      <c r="BG974" s="208">
        <f>IF(N974="zákl. přenesená",J974,0)</f>
        <v>0</v>
      </c>
      <c r="BH974" s="208">
        <f>IF(N974="sníž. přenesená",J974,0)</f>
        <v>0</v>
      </c>
      <c r="BI974" s="208">
        <f>IF(N974="nulová",J974,0)</f>
        <v>0</v>
      </c>
      <c r="BJ974" s="19" t="s">
        <v>77</v>
      </c>
      <c r="BK974" s="208">
        <f>ROUND(I974*H974,2)</f>
        <v>0</v>
      </c>
      <c r="BL974" s="19" t="s">
        <v>306</v>
      </c>
      <c r="BM974" s="207" t="s">
        <v>1385</v>
      </c>
    </row>
    <row r="975" spans="1:47" s="2" customFormat="1" ht="19.5">
      <c r="A975" s="36"/>
      <c r="B975" s="37"/>
      <c r="C975" s="38"/>
      <c r="D975" s="209" t="s">
        <v>308</v>
      </c>
      <c r="E975" s="38"/>
      <c r="F975" s="210" t="s">
        <v>1386</v>
      </c>
      <c r="G975" s="38"/>
      <c r="H975" s="38"/>
      <c r="I975" s="119"/>
      <c r="J975" s="38"/>
      <c r="K975" s="38"/>
      <c r="L975" s="41"/>
      <c r="M975" s="211"/>
      <c r="N975" s="212"/>
      <c r="O975" s="66"/>
      <c r="P975" s="66"/>
      <c r="Q975" s="66"/>
      <c r="R975" s="66"/>
      <c r="S975" s="66"/>
      <c r="T975" s="67"/>
      <c r="U975" s="36"/>
      <c r="V975" s="36"/>
      <c r="W975" s="36"/>
      <c r="X975" s="36"/>
      <c r="Y975" s="36"/>
      <c r="Z975" s="36"/>
      <c r="AA975" s="36"/>
      <c r="AB975" s="36"/>
      <c r="AC975" s="36"/>
      <c r="AD975" s="36"/>
      <c r="AE975" s="36"/>
      <c r="AT975" s="19" t="s">
        <v>308</v>
      </c>
      <c r="AU975" s="19" t="s">
        <v>79</v>
      </c>
    </row>
    <row r="976" spans="2:63" s="12" customFormat="1" ht="25.9" customHeight="1">
      <c r="B976" s="180"/>
      <c r="C976" s="181"/>
      <c r="D976" s="182" t="s">
        <v>69</v>
      </c>
      <c r="E976" s="183" t="s">
        <v>1387</v>
      </c>
      <c r="F976" s="183" t="s">
        <v>1388</v>
      </c>
      <c r="G976" s="181"/>
      <c r="H976" s="181"/>
      <c r="I976" s="184"/>
      <c r="J976" s="185">
        <f>BK976</f>
        <v>0</v>
      </c>
      <c r="K976" s="181"/>
      <c r="L976" s="186"/>
      <c r="M976" s="187"/>
      <c r="N976" s="188"/>
      <c r="O976" s="188"/>
      <c r="P976" s="189">
        <f>P977+P1051+P1092+P1156+P1161+P1166+P1351+P1368+P1483+P1500+P1678+P1721+P1740+P1843+P1948+P1957+P2029+P2065</f>
        <v>0</v>
      </c>
      <c r="Q976" s="188"/>
      <c r="R976" s="189">
        <f>R977+R1051+R1092+R1156+R1161+R1166+R1351+R1368+R1483+R1500+R1678+R1721+R1740+R1843+R1948+R1957+R2029+R2065</f>
        <v>20.600374929999997</v>
      </c>
      <c r="S976" s="188"/>
      <c r="T976" s="190">
        <f>T977+T1051+T1092+T1156+T1161+T1166+T1351+T1368+T1483+T1500+T1678+T1721+T1740+T1843+T1948+T1957+T2029+T2065</f>
        <v>43.83417755000001</v>
      </c>
      <c r="AR976" s="191" t="s">
        <v>79</v>
      </c>
      <c r="AT976" s="192" t="s">
        <v>69</v>
      </c>
      <c r="AU976" s="192" t="s">
        <v>70</v>
      </c>
      <c r="AY976" s="191" t="s">
        <v>299</v>
      </c>
      <c r="BK976" s="193">
        <f>BK977+BK1051+BK1092+BK1156+BK1161+BK1166+BK1351+BK1368+BK1483+BK1500+BK1678+BK1721+BK1740+BK1843+BK1948+BK1957+BK2029+BK2065</f>
        <v>0</v>
      </c>
    </row>
    <row r="977" spans="2:63" s="12" customFormat="1" ht="22.9" customHeight="1">
      <c r="B977" s="180"/>
      <c r="C977" s="181"/>
      <c r="D977" s="182" t="s">
        <v>69</v>
      </c>
      <c r="E977" s="194" t="s">
        <v>1389</v>
      </c>
      <c r="F977" s="194" t="s">
        <v>1390</v>
      </c>
      <c r="G977" s="181"/>
      <c r="H977" s="181"/>
      <c r="I977" s="184"/>
      <c r="J977" s="195">
        <f>BK977</f>
        <v>0</v>
      </c>
      <c r="K977" s="181"/>
      <c r="L977" s="186"/>
      <c r="M977" s="187"/>
      <c r="N977" s="188"/>
      <c r="O977" s="188"/>
      <c r="P977" s="189">
        <f>SUM(P978:P1050)</f>
        <v>0</v>
      </c>
      <c r="Q977" s="188"/>
      <c r="R977" s="189">
        <f>SUM(R978:R1050)</f>
        <v>1.5627851</v>
      </c>
      <c r="S977" s="188"/>
      <c r="T977" s="190">
        <f>SUM(T978:T1050)</f>
        <v>0.597963</v>
      </c>
      <c r="AR977" s="191" t="s">
        <v>79</v>
      </c>
      <c r="AT977" s="192" t="s">
        <v>69</v>
      </c>
      <c r="AU977" s="192" t="s">
        <v>77</v>
      </c>
      <c r="AY977" s="191" t="s">
        <v>299</v>
      </c>
      <c r="BK977" s="193">
        <f>SUM(BK978:BK1050)</f>
        <v>0</v>
      </c>
    </row>
    <row r="978" spans="1:65" s="2" customFormat="1" ht="16.5" customHeight="1">
      <c r="A978" s="36"/>
      <c r="B978" s="37"/>
      <c r="C978" s="196" t="s">
        <v>1391</v>
      </c>
      <c r="D978" s="196" t="s">
        <v>301</v>
      </c>
      <c r="E978" s="197" t="s">
        <v>1392</v>
      </c>
      <c r="F978" s="198" t="s">
        <v>1393</v>
      </c>
      <c r="G978" s="199" t="s">
        <v>304</v>
      </c>
      <c r="H978" s="200">
        <v>101.815</v>
      </c>
      <c r="I978" s="201"/>
      <c r="J978" s="202">
        <f>ROUND(I978*H978,2)</f>
        <v>0</v>
      </c>
      <c r="K978" s="198" t="s">
        <v>305</v>
      </c>
      <c r="L978" s="41"/>
      <c r="M978" s="203" t="s">
        <v>19</v>
      </c>
      <c r="N978" s="204" t="s">
        <v>41</v>
      </c>
      <c r="O978" s="66"/>
      <c r="P978" s="205">
        <f>O978*H978</f>
        <v>0</v>
      </c>
      <c r="Q978" s="205">
        <v>0</v>
      </c>
      <c r="R978" s="205">
        <f>Q978*H978</f>
        <v>0</v>
      </c>
      <c r="S978" s="205">
        <v>0</v>
      </c>
      <c r="T978" s="206">
        <f>S978*H978</f>
        <v>0</v>
      </c>
      <c r="U978" s="36"/>
      <c r="V978" s="36"/>
      <c r="W978" s="36"/>
      <c r="X978" s="36"/>
      <c r="Y978" s="36"/>
      <c r="Z978" s="36"/>
      <c r="AA978" s="36"/>
      <c r="AB978" s="36"/>
      <c r="AC978" s="36"/>
      <c r="AD978" s="36"/>
      <c r="AE978" s="36"/>
      <c r="AR978" s="207" t="s">
        <v>406</v>
      </c>
      <c r="AT978" s="207" t="s">
        <v>301</v>
      </c>
      <c r="AU978" s="207" t="s">
        <v>79</v>
      </c>
      <c r="AY978" s="19" t="s">
        <v>299</v>
      </c>
      <c r="BE978" s="208">
        <f>IF(N978="základní",J978,0)</f>
        <v>0</v>
      </c>
      <c r="BF978" s="208">
        <f>IF(N978="snížená",J978,0)</f>
        <v>0</v>
      </c>
      <c r="BG978" s="208">
        <f>IF(N978="zákl. přenesená",J978,0)</f>
        <v>0</v>
      </c>
      <c r="BH978" s="208">
        <f>IF(N978="sníž. přenesená",J978,0)</f>
        <v>0</v>
      </c>
      <c r="BI978" s="208">
        <f>IF(N978="nulová",J978,0)</f>
        <v>0</v>
      </c>
      <c r="BJ978" s="19" t="s">
        <v>77</v>
      </c>
      <c r="BK978" s="208">
        <f>ROUND(I978*H978,2)</f>
        <v>0</v>
      </c>
      <c r="BL978" s="19" t="s">
        <v>406</v>
      </c>
      <c r="BM978" s="207" t="s">
        <v>1394</v>
      </c>
    </row>
    <row r="979" spans="1:47" s="2" customFormat="1" ht="11.25">
      <c r="A979" s="36"/>
      <c r="B979" s="37"/>
      <c r="C979" s="38"/>
      <c r="D979" s="209" t="s">
        <v>308</v>
      </c>
      <c r="E979" s="38"/>
      <c r="F979" s="210" t="s">
        <v>1395</v>
      </c>
      <c r="G979" s="38"/>
      <c r="H979" s="38"/>
      <c r="I979" s="119"/>
      <c r="J979" s="38"/>
      <c r="K979" s="38"/>
      <c r="L979" s="41"/>
      <c r="M979" s="211"/>
      <c r="N979" s="212"/>
      <c r="O979" s="66"/>
      <c r="P979" s="66"/>
      <c r="Q979" s="66"/>
      <c r="R979" s="66"/>
      <c r="S979" s="66"/>
      <c r="T979" s="67"/>
      <c r="U979" s="36"/>
      <c r="V979" s="36"/>
      <c r="W979" s="36"/>
      <c r="X979" s="36"/>
      <c r="Y979" s="36"/>
      <c r="Z979" s="36"/>
      <c r="AA979" s="36"/>
      <c r="AB979" s="36"/>
      <c r="AC979" s="36"/>
      <c r="AD979" s="36"/>
      <c r="AE979" s="36"/>
      <c r="AT979" s="19" t="s">
        <v>308</v>
      </c>
      <c r="AU979" s="19" t="s">
        <v>79</v>
      </c>
    </row>
    <row r="980" spans="2:51" s="13" customFormat="1" ht="11.25">
      <c r="B980" s="213"/>
      <c r="C980" s="214"/>
      <c r="D980" s="209" t="s">
        <v>310</v>
      </c>
      <c r="E980" s="215" t="s">
        <v>19</v>
      </c>
      <c r="F980" s="216" t="s">
        <v>383</v>
      </c>
      <c r="G980" s="214"/>
      <c r="H980" s="215" t="s">
        <v>19</v>
      </c>
      <c r="I980" s="217"/>
      <c r="J980" s="214"/>
      <c r="K980" s="214"/>
      <c r="L980" s="218"/>
      <c r="M980" s="219"/>
      <c r="N980" s="220"/>
      <c r="O980" s="220"/>
      <c r="P980" s="220"/>
      <c r="Q980" s="220"/>
      <c r="R980" s="220"/>
      <c r="S980" s="220"/>
      <c r="T980" s="221"/>
      <c r="AT980" s="222" t="s">
        <v>310</v>
      </c>
      <c r="AU980" s="222" t="s">
        <v>79</v>
      </c>
      <c r="AV980" s="13" t="s">
        <v>77</v>
      </c>
      <c r="AW980" s="13" t="s">
        <v>32</v>
      </c>
      <c r="AX980" s="13" t="s">
        <v>70</v>
      </c>
      <c r="AY980" s="222" t="s">
        <v>299</v>
      </c>
    </row>
    <row r="981" spans="2:51" s="14" customFormat="1" ht="11.25">
      <c r="B981" s="223"/>
      <c r="C981" s="224"/>
      <c r="D981" s="209" t="s">
        <v>310</v>
      </c>
      <c r="E981" s="225" t="s">
        <v>19</v>
      </c>
      <c r="F981" s="226" t="s">
        <v>1028</v>
      </c>
      <c r="G981" s="224"/>
      <c r="H981" s="227">
        <v>101.815</v>
      </c>
      <c r="I981" s="228"/>
      <c r="J981" s="224"/>
      <c r="K981" s="224"/>
      <c r="L981" s="229"/>
      <c r="M981" s="230"/>
      <c r="N981" s="231"/>
      <c r="O981" s="231"/>
      <c r="P981" s="231"/>
      <c r="Q981" s="231"/>
      <c r="R981" s="231"/>
      <c r="S981" s="231"/>
      <c r="T981" s="232"/>
      <c r="AT981" s="233" t="s">
        <v>310</v>
      </c>
      <c r="AU981" s="233" t="s">
        <v>79</v>
      </c>
      <c r="AV981" s="14" t="s">
        <v>79</v>
      </c>
      <c r="AW981" s="14" t="s">
        <v>32</v>
      </c>
      <c r="AX981" s="14" t="s">
        <v>70</v>
      </c>
      <c r="AY981" s="233" t="s">
        <v>299</v>
      </c>
    </row>
    <row r="982" spans="2:51" s="15" customFormat="1" ht="11.25">
      <c r="B982" s="234"/>
      <c r="C982" s="235"/>
      <c r="D982" s="209" t="s">
        <v>310</v>
      </c>
      <c r="E982" s="236" t="s">
        <v>173</v>
      </c>
      <c r="F982" s="237" t="s">
        <v>313</v>
      </c>
      <c r="G982" s="235"/>
      <c r="H982" s="238">
        <v>101.815</v>
      </c>
      <c r="I982" s="239"/>
      <c r="J982" s="235"/>
      <c r="K982" s="235"/>
      <c r="L982" s="240"/>
      <c r="M982" s="241"/>
      <c r="N982" s="242"/>
      <c r="O982" s="242"/>
      <c r="P982" s="242"/>
      <c r="Q982" s="242"/>
      <c r="R982" s="242"/>
      <c r="S982" s="242"/>
      <c r="T982" s="243"/>
      <c r="AT982" s="244" t="s">
        <v>310</v>
      </c>
      <c r="AU982" s="244" t="s">
        <v>79</v>
      </c>
      <c r="AV982" s="15" t="s">
        <v>306</v>
      </c>
      <c r="AW982" s="15" t="s">
        <v>32</v>
      </c>
      <c r="AX982" s="15" t="s">
        <v>77</v>
      </c>
      <c r="AY982" s="244" t="s">
        <v>299</v>
      </c>
    </row>
    <row r="983" spans="1:65" s="2" customFormat="1" ht="16.5" customHeight="1">
      <c r="A983" s="36"/>
      <c r="B983" s="37"/>
      <c r="C983" s="246" t="s">
        <v>1396</v>
      </c>
      <c r="D983" s="246" t="s">
        <v>458</v>
      </c>
      <c r="E983" s="247" t="s">
        <v>1397</v>
      </c>
      <c r="F983" s="248" t="s">
        <v>1398</v>
      </c>
      <c r="G983" s="249" t="s">
        <v>368</v>
      </c>
      <c r="H983" s="250">
        <v>0.041</v>
      </c>
      <c r="I983" s="251"/>
      <c r="J983" s="252">
        <f>ROUND(I983*H983,2)</f>
        <v>0</v>
      </c>
      <c r="K983" s="248" t="s">
        <v>305</v>
      </c>
      <c r="L983" s="253"/>
      <c r="M983" s="254" t="s">
        <v>19</v>
      </c>
      <c r="N983" s="255" t="s">
        <v>41</v>
      </c>
      <c r="O983" s="66"/>
      <c r="P983" s="205">
        <f>O983*H983</f>
        <v>0</v>
      </c>
      <c r="Q983" s="205">
        <v>1</v>
      </c>
      <c r="R983" s="205">
        <f>Q983*H983</f>
        <v>0.041</v>
      </c>
      <c r="S983" s="205">
        <v>0</v>
      </c>
      <c r="T983" s="206">
        <f>S983*H983</f>
        <v>0</v>
      </c>
      <c r="U983" s="36"/>
      <c r="V983" s="36"/>
      <c r="W983" s="36"/>
      <c r="X983" s="36"/>
      <c r="Y983" s="36"/>
      <c r="Z983" s="36"/>
      <c r="AA983" s="36"/>
      <c r="AB983" s="36"/>
      <c r="AC983" s="36"/>
      <c r="AD983" s="36"/>
      <c r="AE983" s="36"/>
      <c r="AR983" s="207" t="s">
        <v>538</v>
      </c>
      <c r="AT983" s="207" t="s">
        <v>458</v>
      </c>
      <c r="AU983" s="207" t="s">
        <v>79</v>
      </c>
      <c r="AY983" s="19" t="s">
        <v>299</v>
      </c>
      <c r="BE983" s="208">
        <f>IF(N983="základní",J983,0)</f>
        <v>0</v>
      </c>
      <c r="BF983" s="208">
        <f>IF(N983="snížená",J983,0)</f>
        <v>0</v>
      </c>
      <c r="BG983" s="208">
        <f>IF(N983="zákl. přenesená",J983,0)</f>
        <v>0</v>
      </c>
      <c r="BH983" s="208">
        <f>IF(N983="sníž. přenesená",J983,0)</f>
        <v>0</v>
      </c>
      <c r="BI983" s="208">
        <f>IF(N983="nulová",J983,0)</f>
        <v>0</v>
      </c>
      <c r="BJ983" s="19" t="s">
        <v>77</v>
      </c>
      <c r="BK983" s="208">
        <f>ROUND(I983*H983,2)</f>
        <v>0</v>
      </c>
      <c r="BL983" s="19" t="s">
        <v>406</v>
      </c>
      <c r="BM983" s="207" t="s">
        <v>1399</v>
      </c>
    </row>
    <row r="984" spans="1:47" s="2" customFormat="1" ht="11.25">
      <c r="A984" s="36"/>
      <c r="B984" s="37"/>
      <c r="C984" s="38"/>
      <c r="D984" s="209" t="s">
        <v>308</v>
      </c>
      <c r="E984" s="38"/>
      <c r="F984" s="210" t="s">
        <v>1398</v>
      </c>
      <c r="G984" s="38"/>
      <c r="H984" s="38"/>
      <c r="I984" s="119"/>
      <c r="J984" s="38"/>
      <c r="K984" s="38"/>
      <c r="L984" s="41"/>
      <c r="M984" s="211"/>
      <c r="N984" s="212"/>
      <c r="O984" s="66"/>
      <c r="P984" s="66"/>
      <c r="Q984" s="66"/>
      <c r="R984" s="66"/>
      <c r="S984" s="66"/>
      <c r="T984" s="67"/>
      <c r="U984" s="36"/>
      <c r="V984" s="36"/>
      <c r="W984" s="36"/>
      <c r="X984" s="36"/>
      <c r="Y984" s="36"/>
      <c r="Z984" s="36"/>
      <c r="AA984" s="36"/>
      <c r="AB984" s="36"/>
      <c r="AC984" s="36"/>
      <c r="AD984" s="36"/>
      <c r="AE984" s="36"/>
      <c r="AT984" s="19" t="s">
        <v>308</v>
      </c>
      <c r="AU984" s="19" t="s">
        <v>79</v>
      </c>
    </row>
    <row r="985" spans="1:47" s="2" customFormat="1" ht="19.5">
      <c r="A985" s="36"/>
      <c r="B985" s="37"/>
      <c r="C985" s="38"/>
      <c r="D985" s="209" t="s">
        <v>447</v>
      </c>
      <c r="E985" s="38"/>
      <c r="F985" s="245" t="s">
        <v>1400</v>
      </c>
      <c r="G985" s="38"/>
      <c r="H985" s="38"/>
      <c r="I985" s="119"/>
      <c r="J985" s="38"/>
      <c r="K985" s="38"/>
      <c r="L985" s="41"/>
      <c r="M985" s="211"/>
      <c r="N985" s="212"/>
      <c r="O985" s="66"/>
      <c r="P985" s="66"/>
      <c r="Q985" s="66"/>
      <c r="R985" s="66"/>
      <c r="S985" s="66"/>
      <c r="T985" s="67"/>
      <c r="U985" s="36"/>
      <c r="V985" s="36"/>
      <c r="W985" s="36"/>
      <c r="X985" s="36"/>
      <c r="Y985" s="36"/>
      <c r="Z985" s="36"/>
      <c r="AA985" s="36"/>
      <c r="AB985" s="36"/>
      <c r="AC985" s="36"/>
      <c r="AD985" s="36"/>
      <c r="AE985" s="36"/>
      <c r="AT985" s="19" t="s">
        <v>447</v>
      </c>
      <c r="AU985" s="19" t="s">
        <v>79</v>
      </c>
    </row>
    <row r="986" spans="2:51" s="14" customFormat="1" ht="11.25">
      <c r="B986" s="223"/>
      <c r="C986" s="224"/>
      <c r="D986" s="209" t="s">
        <v>310</v>
      </c>
      <c r="E986" s="225" t="s">
        <v>19</v>
      </c>
      <c r="F986" s="226" t="s">
        <v>1401</v>
      </c>
      <c r="G986" s="224"/>
      <c r="H986" s="227">
        <v>0.041</v>
      </c>
      <c r="I986" s="228"/>
      <c r="J986" s="224"/>
      <c r="K986" s="224"/>
      <c r="L986" s="229"/>
      <c r="M986" s="230"/>
      <c r="N986" s="231"/>
      <c r="O986" s="231"/>
      <c r="P986" s="231"/>
      <c r="Q986" s="231"/>
      <c r="R986" s="231"/>
      <c r="S986" s="231"/>
      <c r="T986" s="232"/>
      <c r="AT986" s="233" t="s">
        <v>310</v>
      </c>
      <c r="AU986" s="233" t="s">
        <v>79</v>
      </c>
      <c r="AV986" s="14" t="s">
        <v>79</v>
      </c>
      <c r="AW986" s="14" t="s">
        <v>32</v>
      </c>
      <c r="AX986" s="14" t="s">
        <v>77</v>
      </c>
      <c r="AY986" s="233" t="s">
        <v>299</v>
      </c>
    </row>
    <row r="987" spans="1:65" s="2" customFormat="1" ht="16.5" customHeight="1">
      <c r="A987" s="36"/>
      <c r="B987" s="37"/>
      <c r="C987" s="196" t="s">
        <v>1402</v>
      </c>
      <c r="D987" s="196" t="s">
        <v>301</v>
      </c>
      <c r="E987" s="197" t="s">
        <v>1403</v>
      </c>
      <c r="F987" s="198" t="s">
        <v>1404</v>
      </c>
      <c r="G987" s="199" t="s">
        <v>304</v>
      </c>
      <c r="H987" s="200">
        <v>24</v>
      </c>
      <c r="I987" s="201"/>
      <c r="J987" s="202">
        <f>ROUND(I987*H987,2)</f>
        <v>0</v>
      </c>
      <c r="K987" s="198" t="s">
        <v>305</v>
      </c>
      <c r="L987" s="41"/>
      <c r="M987" s="203" t="s">
        <v>19</v>
      </c>
      <c r="N987" s="204" t="s">
        <v>41</v>
      </c>
      <c r="O987" s="66"/>
      <c r="P987" s="205">
        <f>O987*H987</f>
        <v>0</v>
      </c>
      <c r="Q987" s="205">
        <v>0</v>
      </c>
      <c r="R987" s="205">
        <f>Q987*H987</f>
        <v>0</v>
      </c>
      <c r="S987" s="205">
        <v>0</v>
      </c>
      <c r="T987" s="206">
        <f>S987*H987</f>
        <v>0</v>
      </c>
      <c r="U987" s="36"/>
      <c r="V987" s="36"/>
      <c r="W987" s="36"/>
      <c r="X987" s="36"/>
      <c r="Y987" s="36"/>
      <c r="Z987" s="36"/>
      <c r="AA987" s="36"/>
      <c r="AB987" s="36"/>
      <c r="AC987" s="36"/>
      <c r="AD987" s="36"/>
      <c r="AE987" s="36"/>
      <c r="AR987" s="207" t="s">
        <v>406</v>
      </c>
      <c r="AT987" s="207" t="s">
        <v>301</v>
      </c>
      <c r="AU987" s="207" t="s">
        <v>79</v>
      </c>
      <c r="AY987" s="19" t="s">
        <v>299</v>
      </c>
      <c r="BE987" s="208">
        <f>IF(N987="základní",J987,0)</f>
        <v>0</v>
      </c>
      <c r="BF987" s="208">
        <f>IF(N987="snížená",J987,0)</f>
        <v>0</v>
      </c>
      <c r="BG987" s="208">
        <f>IF(N987="zákl. přenesená",J987,0)</f>
        <v>0</v>
      </c>
      <c r="BH987" s="208">
        <f>IF(N987="sníž. přenesená",J987,0)</f>
        <v>0</v>
      </c>
      <c r="BI987" s="208">
        <f>IF(N987="nulová",J987,0)</f>
        <v>0</v>
      </c>
      <c r="BJ987" s="19" t="s">
        <v>77</v>
      </c>
      <c r="BK987" s="208">
        <f>ROUND(I987*H987,2)</f>
        <v>0</v>
      </c>
      <c r="BL987" s="19" t="s">
        <v>406</v>
      </c>
      <c r="BM987" s="207" t="s">
        <v>1405</v>
      </c>
    </row>
    <row r="988" spans="1:47" s="2" customFormat="1" ht="11.25">
      <c r="A988" s="36"/>
      <c r="B988" s="37"/>
      <c r="C988" s="38"/>
      <c r="D988" s="209" t="s">
        <v>308</v>
      </c>
      <c r="E988" s="38"/>
      <c r="F988" s="210" t="s">
        <v>1406</v>
      </c>
      <c r="G988" s="38"/>
      <c r="H988" s="38"/>
      <c r="I988" s="119"/>
      <c r="J988" s="38"/>
      <c r="K988" s="38"/>
      <c r="L988" s="41"/>
      <c r="M988" s="211"/>
      <c r="N988" s="212"/>
      <c r="O988" s="66"/>
      <c r="P988" s="66"/>
      <c r="Q988" s="66"/>
      <c r="R988" s="66"/>
      <c r="S988" s="66"/>
      <c r="T988" s="67"/>
      <c r="U988" s="36"/>
      <c r="V988" s="36"/>
      <c r="W988" s="36"/>
      <c r="X988" s="36"/>
      <c r="Y988" s="36"/>
      <c r="Z988" s="36"/>
      <c r="AA988" s="36"/>
      <c r="AB988" s="36"/>
      <c r="AC988" s="36"/>
      <c r="AD988" s="36"/>
      <c r="AE988" s="36"/>
      <c r="AT988" s="19" t="s">
        <v>308</v>
      </c>
      <c r="AU988" s="19" t="s">
        <v>79</v>
      </c>
    </row>
    <row r="989" spans="2:51" s="13" customFormat="1" ht="11.25">
      <c r="B989" s="213"/>
      <c r="C989" s="214"/>
      <c r="D989" s="209" t="s">
        <v>310</v>
      </c>
      <c r="E989" s="215" t="s">
        <v>19</v>
      </c>
      <c r="F989" s="216" t="s">
        <v>383</v>
      </c>
      <c r="G989" s="214"/>
      <c r="H989" s="215" t="s">
        <v>19</v>
      </c>
      <c r="I989" s="217"/>
      <c r="J989" s="214"/>
      <c r="K989" s="214"/>
      <c r="L989" s="218"/>
      <c r="M989" s="219"/>
      <c r="N989" s="220"/>
      <c r="O989" s="220"/>
      <c r="P989" s="220"/>
      <c r="Q989" s="220"/>
      <c r="R989" s="220"/>
      <c r="S989" s="220"/>
      <c r="T989" s="221"/>
      <c r="AT989" s="222" t="s">
        <v>310</v>
      </c>
      <c r="AU989" s="222" t="s">
        <v>79</v>
      </c>
      <c r="AV989" s="13" t="s">
        <v>77</v>
      </c>
      <c r="AW989" s="13" t="s">
        <v>32</v>
      </c>
      <c r="AX989" s="13" t="s">
        <v>70</v>
      </c>
      <c r="AY989" s="222" t="s">
        <v>299</v>
      </c>
    </row>
    <row r="990" spans="2:51" s="14" customFormat="1" ht="11.25">
      <c r="B990" s="223"/>
      <c r="C990" s="224"/>
      <c r="D990" s="209" t="s">
        <v>310</v>
      </c>
      <c r="E990" s="225" t="s">
        <v>19</v>
      </c>
      <c r="F990" s="226" t="s">
        <v>1407</v>
      </c>
      <c r="G990" s="224"/>
      <c r="H990" s="227">
        <v>24</v>
      </c>
      <c r="I990" s="228"/>
      <c r="J990" s="224"/>
      <c r="K990" s="224"/>
      <c r="L990" s="229"/>
      <c r="M990" s="230"/>
      <c r="N990" s="231"/>
      <c r="O990" s="231"/>
      <c r="P990" s="231"/>
      <c r="Q990" s="231"/>
      <c r="R990" s="231"/>
      <c r="S990" s="231"/>
      <c r="T990" s="232"/>
      <c r="AT990" s="233" t="s">
        <v>310</v>
      </c>
      <c r="AU990" s="233" t="s">
        <v>79</v>
      </c>
      <c r="AV990" s="14" t="s">
        <v>79</v>
      </c>
      <c r="AW990" s="14" t="s">
        <v>32</v>
      </c>
      <c r="AX990" s="14" t="s">
        <v>70</v>
      </c>
      <c r="AY990" s="233" t="s">
        <v>299</v>
      </c>
    </row>
    <row r="991" spans="2:51" s="15" customFormat="1" ht="11.25">
      <c r="B991" s="234"/>
      <c r="C991" s="235"/>
      <c r="D991" s="209" t="s">
        <v>310</v>
      </c>
      <c r="E991" s="236" t="s">
        <v>175</v>
      </c>
      <c r="F991" s="237" t="s">
        <v>313</v>
      </c>
      <c r="G991" s="235"/>
      <c r="H991" s="238">
        <v>24</v>
      </c>
      <c r="I991" s="239"/>
      <c r="J991" s="235"/>
      <c r="K991" s="235"/>
      <c r="L991" s="240"/>
      <c r="M991" s="241"/>
      <c r="N991" s="242"/>
      <c r="O991" s="242"/>
      <c r="P991" s="242"/>
      <c r="Q991" s="242"/>
      <c r="R991" s="242"/>
      <c r="S991" s="242"/>
      <c r="T991" s="243"/>
      <c r="AT991" s="244" t="s">
        <v>310</v>
      </c>
      <c r="AU991" s="244" t="s">
        <v>79</v>
      </c>
      <c r="AV991" s="15" t="s">
        <v>306</v>
      </c>
      <c r="AW991" s="15" t="s">
        <v>32</v>
      </c>
      <c r="AX991" s="15" t="s">
        <v>77</v>
      </c>
      <c r="AY991" s="244" t="s">
        <v>299</v>
      </c>
    </row>
    <row r="992" spans="1:65" s="2" customFormat="1" ht="16.5" customHeight="1">
      <c r="A992" s="36"/>
      <c r="B992" s="37"/>
      <c r="C992" s="246" t="s">
        <v>1408</v>
      </c>
      <c r="D992" s="246" t="s">
        <v>458</v>
      </c>
      <c r="E992" s="247" t="s">
        <v>1397</v>
      </c>
      <c r="F992" s="248" t="s">
        <v>1398</v>
      </c>
      <c r="G992" s="249" t="s">
        <v>368</v>
      </c>
      <c r="H992" s="250">
        <v>0.01</v>
      </c>
      <c r="I992" s="251"/>
      <c r="J992" s="252">
        <f>ROUND(I992*H992,2)</f>
        <v>0</v>
      </c>
      <c r="K992" s="248" t="s">
        <v>305</v>
      </c>
      <c r="L992" s="253"/>
      <c r="M992" s="254" t="s">
        <v>19</v>
      </c>
      <c r="N992" s="255" t="s">
        <v>41</v>
      </c>
      <c r="O992" s="66"/>
      <c r="P992" s="205">
        <f>O992*H992</f>
        <v>0</v>
      </c>
      <c r="Q992" s="205">
        <v>1</v>
      </c>
      <c r="R992" s="205">
        <f>Q992*H992</f>
        <v>0.01</v>
      </c>
      <c r="S992" s="205">
        <v>0</v>
      </c>
      <c r="T992" s="206">
        <f>S992*H992</f>
        <v>0</v>
      </c>
      <c r="U992" s="36"/>
      <c r="V992" s="36"/>
      <c r="W992" s="36"/>
      <c r="X992" s="36"/>
      <c r="Y992" s="36"/>
      <c r="Z992" s="36"/>
      <c r="AA992" s="36"/>
      <c r="AB992" s="36"/>
      <c r="AC992" s="36"/>
      <c r="AD992" s="36"/>
      <c r="AE992" s="36"/>
      <c r="AR992" s="207" t="s">
        <v>538</v>
      </c>
      <c r="AT992" s="207" t="s">
        <v>458</v>
      </c>
      <c r="AU992" s="207" t="s">
        <v>79</v>
      </c>
      <c r="AY992" s="19" t="s">
        <v>299</v>
      </c>
      <c r="BE992" s="208">
        <f>IF(N992="základní",J992,0)</f>
        <v>0</v>
      </c>
      <c r="BF992" s="208">
        <f>IF(N992="snížená",J992,0)</f>
        <v>0</v>
      </c>
      <c r="BG992" s="208">
        <f>IF(N992="zákl. přenesená",J992,0)</f>
        <v>0</v>
      </c>
      <c r="BH992" s="208">
        <f>IF(N992="sníž. přenesená",J992,0)</f>
        <v>0</v>
      </c>
      <c r="BI992" s="208">
        <f>IF(N992="nulová",J992,0)</f>
        <v>0</v>
      </c>
      <c r="BJ992" s="19" t="s">
        <v>77</v>
      </c>
      <c r="BK992" s="208">
        <f>ROUND(I992*H992,2)</f>
        <v>0</v>
      </c>
      <c r="BL992" s="19" t="s">
        <v>406</v>
      </c>
      <c r="BM992" s="207" t="s">
        <v>1409</v>
      </c>
    </row>
    <row r="993" spans="1:47" s="2" customFormat="1" ht="11.25">
      <c r="A993" s="36"/>
      <c r="B993" s="37"/>
      <c r="C993" s="38"/>
      <c r="D993" s="209" t="s">
        <v>308</v>
      </c>
      <c r="E993" s="38"/>
      <c r="F993" s="210" t="s">
        <v>1398</v>
      </c>
      <c r="G993" s="38"/>
      <c r="H993" s="38"/>
      <c r="I993" s="119"/>
      <c r="J993" s="38"/>
      <c r="K993" s="38"/>
      <c r="L993" s="41"/>
      <c r="M993" s="211"/>
      <c r="N993" s="212"/>
      <c r="O993" s="66"/>
      <c r="P993" s="66"/>
      <c r="Q993" s="66"/>
      <c r="R993" s="66"/>
      <c r="S993" s="66"/>
      <c r="T993" s="67"/>
      <c r="U993" s="36"/>
      <c r="V993" s="36"/>
      <c r="W993" s="36"/>
      <c r="X993" s="36"/>
      <c r="Y993" s="36"/>
      <c r="Z993" s="36"/>
      <c r="AA993" s="36"/>
      <c r="AB993" s="36"/>
      <c r="AC993" s="36"/>
      <c r="AD993" s="36"/>
      <c r="AE993" s="36"/>
      <c r="AT993" s="19" t="s">
        <v>308</v>
      </c>
      <c r="AU993" s="19" t="s">
        <v>79</v>
      </c>
    </row>
    <row r="994" spans="1:47" s="2" customFormat="1" ht="19.5">
      <c r="A994" s="36"/>
      <c r="B994" s="37"/>
      <c r="C994" s="38"/>
      <c r="D994" s="209" t="s">
        <v>447</v>
      </c>
      <c r="E994" s="38"/>
      <c r="F994" s="245" t="s">
        <v>1400</v>
      </c>
      <c r="G994" s="38"/>
      <c r="H994" s="38"/>
      <c r="I994" s="119"/>
      <c r="J994" s="38"/>
      <c r="K994" s="38"/>
      <c r="L994" s="41"/>
      <c r="M994" s="211"/>
      <c r="N994" s="212"/>
      <c r="O994" s="66"/>
      <c r="P994" s="66"/>
      <c r="Q994" s="66"/>
      <c r="R994" s="66"/>
      <c r="S994" s="66"/>
      <c r="T994" s="67"/>
      <c r="U994" s="36"/>
      <c r="V994" s="36"/>
      <c r="W994" s="36"/>
      <c r="X994" s="36"/>
      <c r="Y994" s="36"/>
      <c r="Z994" s="36"/>
      <c r="AA994" s="36"/>
      <c r="AB994" s="36"/>
      <c r="AC994" s="36"/>
      <c r="AD994" s="36"/>
      <c r="AE994" s="36"/>
      <c r="AT994" s="19" t="s">
        <v>447</v>
      </c>
      <c r="AU994" s="19" t="s">
        <v>79</v>
      </c>
    </row>
    <row r="995" spans="2:51" s="14" customFormat="1" ht="11.25">
      <c r="B995" s="223"/>
      <c r="C995" s="224"/>
      <c r="D995" s="209" t="s">
        <v>310</v>
      </c>
      <c r="E995" s="225" t="s">
        <v>19</v>
      </c>
      <c r="F995" s="226" t="s">
        <v>1410</v>
      </c>
      <c r="G995" s="224"/>
      <c r="H995" s="227">
        <v>0.01</v>
      </c>
      <c r="I995" s="228"/>
      <c r="J995" s="224"/>
      <c r="K995" s="224"/>
      <c r="L995" s="229"/>
      <c r="M995" s="230"/>
      <c r="N995" s="231"/>
      <c r="O995" s="231"/>
      <c r="P995" s="231"/>
      <c r="Q995" s="231"/>
      <c r="R995" s="231"/>
      <c r="S995" s="231"/>
      <c r="T995" s="232"/>
      <c r="AT995" s="233" t="s">
        <v>310</v>
      </c>
      <c r="AU995" s="233" t="s">
        <v>79</v>
      </c>
      <c r="AV995" s="14" t="s">
        <v>79</v>
      </c>
      <c r="AW995" s="14" t="s">
        <v>32</v>
      </c>
      <c r="AX995" s="14" t="s">
        <v>77</v>
      </c>
      <c r="AY995" s="233" t="s">
        <v>299</v>
      </c>
    </row>
    <row r="996" spans="1:65" s="2" customFormat="1" ht="16.5" customHeight="1">
      <c r="A996" s="36"/>
      <c r="B996" s="37"/>
      <c r="C996" s="196" t="s">
        <v>1411</v>
      </c>
      <c r="D996" s="196" t="s">
        <v>301</v>
      </c>
      <c r="E996" s="197" t="s">
        <v>1412</v>
      </c>
      <c r="F996" s="198" t="s">
        <v>1413</v>
      </c>
      <c r="G996" s="199" t="s">
        <v>304</v>
      </c>
      <c r="H996" s="200">
        <v>122.952</v>
      </c>
      <c r="I996" s="201"/>
      <c r="J996" s="202">
        <f>ROUND(I996*H996,2)</f>
        <v>0</v>
      </c>
      <c r="K996" s="198" t="s">
        <v>305</v>
      </c>
      <c r="L996" s="41"/>
      <c r="M996" s="203" t="s">
        <v>19</v>
      </c>
      <c r="N996" s="204" t="s">
        <v>41</v>
      </c>
      <c r="O996" s="66"/>
      <c r="P996" s="205">
        <f>O996*H996</f>
        <v>0</v>
      </c>
      <c r="Q996" s="205">
        <v>0</v>
      </c>
      <c r="R996" s="205">
        <f>Q996*H996</f>
        <v>0</v>
      </c>
      <c r="S996" s="205">
        <v>0.004</v>
      </c>
      <c r="T996" s="206">
        <f>S996*H996</f>
        <v>0.491808</v>
      </c>
      <c r="U996" s="36"/>
      <c r="V996" s="36"/>
      <c r="W996" s="36"/>
      <c r="X996" s="36"/>
      <c r="Y996" s="36"/>
      <c r="Z996" s="36"/>
      <c r="AA996" s="36"/>
      <c r="AB996" s="36"/>
      <c r="AC996" s="36"/>
      <c r="AD996" s="36"/>
      <c r="AE996" s="36"/>
      <c r="AR996" s="207" t="s">
        <v>406</v>
      </c>
      <c r="AT996" s="207" t="s">
        <v>301</v>
      </c>
      <c r="AU996" s="207" t="s">
        <v>79</v>
      </c>
      <c r="AY996" s="19" t="s">
        <v>299</v>
      </c>
      <c r="BE996" s="208">
        <f>IF(N996="základní",J996,0)</f>
        <v>0</v>
      </c>
      <c r="BF996" s="208">
        <f>IF(N996="snížená",J996,0)</f>
        <v>0</v>
      </c>
      <c r="BG996" s="208">
        <f>IF(N996="zákl. přenesená",J996,0)</f>
        <v>0</v>
      </c>
      <c r="BH996" s="208">
        <f>IF(N996="sníž. přenesená",J996,0)</f>
        <v>0</v>
      </c>
      <c r="BI996" s="208">
        <f>IF(N996="nulová",J996,0)</f>
        <v>0</v>
      </c>
      <c r="BJ996" s="19" t="s">
        <v>77</v>
      </c>
      <c r="BK996" s="208">
        <f>ROUND(I996*H996,2)</f>
        <v>0</v>
      </c>
      <c r="BL996" s="19" t="s">
        <v>406</v>
      </c>
      <c r="BM996" s="207" t="s">
        <v>1414</v>
      </c>
    </row>
    <row r="997" spans="1:47" s="2" customFormat="1" ht="11.25">
      <c r="A997" s="36"/>
      <c r="B997" s="37"/>
      <c r="C997" s="38"/>
      <c r="D997" s="209" t="s">
        <v>308</v>
      </c>
      <c r="E997" s="38"/>
      <c r="F997" s="210" t="s">
        <v>1415</v>
      </c>
      <c r="G997" s="38"/>
      <c r="H997" s="38"/>
      <c r="I997" s="119"/>
      <c r="J997" s="38"/>
      <c r="K997" s="38"/>
      <c r="L997" s="41"/>
      <c r="M997" s="211"/>
      <c r="N997" s="212"/>
      <c r="O997" s="66"/>
      <c r="P997" s="66"/>
      <c r="Q997" s="66"/>
      <c r="R997" s="66"/>
      <c r="S997" s="66"/>
      <c r="T997" s="67"/>
      <c r="U997" s="36"/>
      <c r="V997" s="36"/>
      <c r="W997" s="36"/>
      <c r="X997" s="36"/>
      <c r="Y997" s="36"/>
      <c r="Z997" s="36"/>
      <c r="AA997" s="36"/>
      <c r="AB997" s="36"/>
      <c r="AC997" s="36"/>
      <c r="AD997" s="36"/>
      <c r="AE997" s="36"/>
      <c r="AT997" s="19" t="s">
        <v>308</v>
      </c>
      <c r="AU997" s="19" t="s">
        <v>79</v>
      </c>
    </row>
    <row r="998" spans="2:51" s="13" customFormat="1" ht="11.25">
      <c r="B998" s="213"/>
      <c r="C998" s="214"/>
      <c r="D998" s="209" t="s">
        <v>310</v>
      </c>
      <c r="E998" s="215" t="s">
        <v>19</v>
      </c>
      <c r="F998" s="216" t="s">
        <v>311</v>
      </c>
      <c r="G998" s="214"/>
      <c r="H998" s="215" t="s">
        <v>19</v>
      </c>
      <c r="I998" s="217"/>
      <c r="J998" s="214"/>
      <c r="K998" s="214"/>
      <c r="L998" s="218"/>
      <c r="M998" s="219"/>
      <c r="N998" s="220"/>
      <c r="O998" s="220"/>
      <c r="P998" s="220"/>
      <c r="Q998" s="220"/>
      <c r="R998" s="220"/>
      <c r="S998" s="220"/>
      <c r="T998" s="221"/>
      <c r="AT998" s="222" t="s">
        <v>310</v>
      </c>
      <c r="AU998" s="222" t="s">
        <v>79</v>
      </c>
      <c r="AV998" s="13" t="s">
        <v>77</v>
      </c>
      <c r="AW998" s="13" t="s">
        <v>32</v>
      </c>
      <c r="AX998" s="13" t="s">
        <v>70</v>
      </c>
      <c r="AY998" s="222" t="s">
        <v>299</v>
      </c>
    </row>
    <row r="999" spans="2:51" s="14" customFormat="1" ht="11.25">
      <c r="B999" s="223"/>
      <c r="C999" s="224"/>
      <c r="D999" s="209" t="s">
        <v>310</v>
      </c>
      <c r="E999" s="225" t="s">
        <v>19</v>
      </c>
      <c r="F999" s="226" t="s">
        <v>1416</v>
      </c>
      <c r="G999" s="224"/>
      <c r="H999" s="227">
        <v>1.75</v>
      </c>
      <c r="I999" s="228"/>
      <c r="J999" s="224"/>
      <c r="K999" s="224"/>
      <c r="L999" s="229"/>
      <c r="M999" s="230"/>
      <c r="N999" s="231"/>
      <c r="O999" s="231"/>
      <c r="P999" s="231"/>
      <c r="Q999" s="231"/>
      <c r="R999" s="231"/>
      <c r="S999" s="231"/>
      <c r="T999" s="232"/>
      <c r="AT999" s="233" t="s">
        <v>310</v>
      </c>
      <c r="AU999" s="233" t="s">
        <v>79</v>
      </c>
      <c r="AV999" s="14" t="s">
        <v>79</v>
      </c>
      <c r="AW999" s="14" t="s">
        <v>32</v>
      </c>
      <c r="AX999" s="14" t="s">
        <v>70</v>
      </c>
      <c r="AY999" s="233" t="s">
        <v>299</v>
      </c>
    </row>
    <row r="1000" spans="2:51" s="14" customFormat="1" ht="11.25">
      <c r="B1000" s="223"/>
      <c r="C1000" s="224"/>
      <c r="D1000" s="209" t="s">
        <v>310</v>
      </c>
      <c r="E1000" s="225" t="s">
        <v>19</v>
      </c>
      <c r="F1000" s="226" t="s">
        <v>1417</v>
      </c>
      <c r="G1000" s="224"/>
      <c r="H1000" s="227">
        <v>13.4</v>
      </c>
      <c r="I1000" s="228"/>
      <c r="J1000" s="224"/>
      <c r="K1000" s="224"/>
      <c r="L1000" s="229"/>
      <c r="M1000" s="230"/>
      <c r="N1000" s="231"/>
      <c r="O1000" s="231"/>
      <c r="P1000" s="231"/>
      <c r="Q1000" s="231"/>
      <c r="R1000" s="231"/>
      <c r="S1000" s="231"/>
      <c r="T1000" s="232"/>
      <c r="AT1000" s="233" t="s">
        <v>310</v>
      </c>
      <c r="AU1000" s="233" t="s">
        <v>79</v>
      </c>
      <c r="AV1000" s="14" t="s">
        <v>79</v>
      </c>
      <c r="AW1000" s="14" t="s">
        <v>32</v>
      </c>
      <c r="AX1000" s="14" t="s">
        <v>70</v>
      </c>
      <c r="AY1000" s="233" t="s">
        <v>299</v>
      </c>
    </row>
    <row r="1001" spans="2:51" s="14" customFormat="1" ht="11.25">
      <c r="B1001" s="223"/>
      <c r="C1001" s="224"/>
      <c r="D1001" s="209" t="s">
        <v>310</v>
      </c>
      <c r="E1001" s="225" t="s">
        <v>19</v>
      </c>
      <c r="F1001" s="226" t="s">
        <v>1418</v>
      </c>
      <c r="G1001" s="224"/>
      <c r="H1001" s="227">
        <v>21.35</v>
      </c>
      <c r="I1001" s="228"/>
      <c r="J1001" s="224"/>
      <c r="K1001" s="224"/>
      <c r="L1001" s="229"/>
      <c r="M1001" s="230"/>
      <c r="N1001" s="231"/>
      <c r="O1001" s="231"/>
      <c r="P1001" s="231"/>
      <c r="Q1001" s="231"/>
      <c r="R1001" s="231"/>
      <c r="S1001" s="231"/>
      <c r="T1001" s="232"/>
      <c r="AT1001" s="233" t="s">
        <v>310</v>
      </c>
      <c r="AU1001" s="233" t="s">
        <v>79</v>
      </c>
      <c r="AV1001" s="14" t="s">
        <v>79</v>
      </c>
      <c r="AW1001" s="14" t="s">
        <v>32</v>
      </c>
      <c r="AX1001" s="14" t="s">
        <v>70</v>
      </c>
      <c r="AY1001" s="233" t="s">
        <v>299</v>
      </c>
    </row>
    <row r="1002" spans="2:51" s="14" customFormat="1" ht="11.25">
      <c r="B1002" s="223"/>
      <c r="C1002" s="224"/>
      <c r="D1002" s="209" t="s">
        <v>310</v>
      </c>
      <c r="E1002" s="225" t="s">
        <v>19</v>
      </c>
      <c r="F1002" s="226" t="s">
        <v>1419</v>
      </c>
      <c r="G1002" s="224"/>
      <c r="H1002" s="227">
        <v>9.51</v>
      </c>
      <c r="I1002" s="228"/>
      <c r="J1002" s="224"/>
      <c r="K1002" s="224"/>
      <c r="L1002" s="229"/>
      <c r="M1002" s="230"/>
      <c r="N1002" s="231"/>
      <c r="O1002" s="231"/>
      <c r="P1002" s="231"/>
      <c r="Q1002" s="231"/>
      <c r="R1002" s="231"/>
      <c r="S1002" s="231"/>
      <c r="T1002" s="232"/>
      <c r="AT1002" s="233" t="s">
        <v>310</v>
      </c>
      <c r="AU1002" s="233" t="s">
        <v>79</v>
      </c>
      <c r="AV1002" s="14" t="s">
        <v>79</v>
      </c>
      <c r="AW1002" s="14" t="s">
        <v>32</v>
      </c>
      <c r="AX1002" s="14" t="s">
        <v>70</v>
      </c>
      <c r="AY1002" s="233" t="s">
        <v>299</v>
      </c>
    </row>
    <row r="1003" spans="2:51" s="14" customFormat="1" ht="11.25">
      <c r="B1003" s="223"/>
      <c r="C1003" s="224"/>
      <c r="D1003" s="209" t="s">
        <v>310</v>
      </c>
      <c r="E1003" s="225" t="s">
        <v>19</v>
      </c>
      <c r="F1003" s="226" t="s">
        <v>1420</v>
      </c>
      <c r="G1003" s="224"/>
      <c r="H1003" s="227">
        <v>5.65</v>
      </c>
      <c r="I1003" s="228"/>
      <c r="J1003" s="224"/>
      <c r="K1003" s="224"/>
      <c r="L1003" s="229"/>
      <c r="M1003" s="230"/>
      <c r="N1003" s="231"/>
      <c r="O1003" s="231"/>
      <c r="P1003" s="231"/>
      <c r="Q1003" s="231"/>
      <c r="R1003" s="231"/>
      <c r="S1003" s="231"/>
      <c r="T1003" s="232"/>
      <c r="AT1003" s="233" t="s">
        <v>310</v>
      </c>
      <c r="AU1003" s="233" t="s">
        <v>79</v>
      </c>
      <c r="AV1003" s="14" t="s">
        <v>79</v>
      </c>
      <c r="AW1003" s="14" t="s">
        <v>32</v>
      </c>
      <c r="AX1003" s="14" t="s">
        <v>70</v>
      </c>
      <c r="AY1003" s="233" t="s">
        <v>299</v>
      </c>
    </row>
    <row r="1004" spans="2:51" s="14" customFormat="1" ht="11.25">
      <c r="B1004" s="223"/>
      <c r="C1004" s="224"/>
      <c r="D1004" s="209" t="s">
        <v>310</v>
      </c>
      <c r="E1004" s="225" t="s">
        <v>19</v>
      </c>
      <c r="F1004" s="226" t="s">
        <v>1421</v>
      </c>
      <c r="G1004" s="224"/>
      <c r="H1004" s="227">
        <v>22.43</v>
      </c>
      <c r="I1004" s="228"/>
      <c r="J1004" s="224"/>
      <c r="K1004" s="224"/>
      <c r="L1004" s="229"/>
      <c r="M1004" s="230"/>
      <c r="N1004" s="231"/>
      <c r="O1004" s="231"/>
      <c r="P1004" s="231"/>
      <c r="Q1004" s="231"/>
      <c r="R1004" s="231"/>
      <c r="S1004" s="231"/>
      <c r="T1004" s="232"/>
      <c r="AT1004" s="233" t="s">
        <v>310</v>
      </c>
      <c r="AU1004" s="233" t="s">
        <v>79</v>
      </c>
      <c r="AV1004" s="14" t="s">
        <v>79</v>
      </c>
      <c r="AW1004" s="14" t="s">
        <v>32</v>
      </c>
      <c r="AX1004" s="14" t="s">
        <v>70</v>
      </c>
      <c r="AY1004" s="233" t="s">
        <v>299</v>
      </c>
    </row>
    <row r="1005" spans="2:51" s="14" customFormat="1" ht="11.25">
      <c r="B1005" s="223"/>
      <c r="C1005" s="224"/>
      <c r="D1005" s="209" t="s">
        <v>310</v>
      </c>
      <c r="E1005" s="225" t="s">
        <v>19</v>
      </c>
      <c r="F1005" s="226" t="s">
        <v>1422</v>
      </c>
      <c r="G1005" s="224"/>
      <c r="H1005" s="227">
        <v>48.862</v>
      </c>
      <c r="I1005" s="228"/>
      <c r="J1005" s="224"/>
      <c r="K1005" s="224"/>
      <c r="L1005" s="229"/>
      <c r="M1005" s="230"/>
      <c r="N1005" s="231"/>
      <c r="O1005" s="231"/>
      <c r="P1005" s="231"/>
      <c r="Q1005" s="231"/>
      <c r="R1005" s="231"/>
      <c r="S1005" s="231"/>
      <c r="T1005" s="232"/>
      <c r="AT1005" s="233" t="s">
        <v>310</v>
      </c>
      <c r="AU1005" s="233" t="s">
        <v>79</v>
      </c>
      <c r="AV1005" s="14" t="s">
        <v>79</v>
      </c>
      <c r="AW1005" s="14" t="s">
        <v>32</v>
      </c>
      <c r="AX1005" s="14" t="s">
        <v>70</v>
      </c>
      <c r="AY1005" s="233" t="s">
        <v>299</v>
      </c>
    </row>
    <row r="1006" spans="2:51" s="15" customFormat="1" ht="11.25">
      <c r="B1006" s="234"/>
      <c r="C1006" s="235"/>
      <c r="D1006" s="209" t="s">
        <v>310</v>
      </c>
      <c r="E1006" s="236" t="s">
        <v>19</v>
      </c>
      <c r="F1006" s="237" t="s">
        <v>313</v>
      </c>
      <c r="G1006" s="235"/>
      <c r="H1006" s="238">
        <v>122.952</v>
      </c>
      <c r="I1006" s="239"/>
      <c r="J1006" s="235"/>
      <c r="K1006" s="235"/>
      <c r="L1006" s="240"/>
      <c r="M1006" s="241"/>
      <c r="N1006" s="242"/>
      <c r="O1006" s="242"/>
      <c r="P1006" s="242"/>
      <c r="Q1006" s="242"/>
      <c r="R1006" s="242"/>
      <c r="S1006" s="242"/>
      <c r="T1006" s="243"/>
      <c r="AT1006" s="244" t="s">
        <v>310</v>
      </c>
      <c r="AU1006" s="244" t="s">
        <v>79</v>
      </c>
      <c r="AV1006" s="15" t="s">
        <v>306</v>
      </c>
      <c r="AW1006" s="15" t="s">
        <v>32</v>
      </c>
      <c r="AX1006" s="15" t="s">
        <v>77</v>
      </c>
      <c r="AY1006" s="244" t="s">
        <v>299</v>
      </c>
    </row>
    <row r="1007" spans="1:65" s="2" customFormat="1" ht="16.5" customHeight="1">
      <c r="A1007" s="36"/>
      <c r="B1007" s="37"/>
      <c r="C1007" s="196" t="s">
        <v>1423</v>
      </c>
      <c r="D1007" s="196" t="s">
        <v>301</v>
      </c>
      <c r="E1007" s="197" t="s">
        <v>1424</v>
      </c>
      <c r="F1007" s="198" t="s">
        <v>1425</v>
      </c>
      <c r="G1007" s="199" t="s">
        <v>304</v>
      </c>
      <c r="H1007" s="200">
        <v>23.59</v>
      </c>
      <c r="I1007" s="201"/>
      <c r="J1007" s="202">
        <f>ROUND(I1007*H1007,2)</f>
        <v>0</v>
      </c>
      <c r="K1007" s="198" t="s">
        <v>305</v>
      </c>
      <c r="L1007" s="41"/>
      <c r="M1007" s="203" t="s">
        <v>19</v>
      </c>
      <c r="N1007" s="204" t="s">
        <v>41</v>
      </c>
      <c r="O1007" s="66"/>
      <c r="P1007" s="205">
        <f>O1007*H1007</f>
        <v>0</v>
      </c>
      <c r="Q1007" s="205">
        <v>0</v>
      </c>
      <c r="R1007" s="205">
        <f>Q1007*H1007</f>
        <v>0</v>
      </c>
      <c r="S1007" s="205">
        <v>0.0045</v>
      </c>
      <c r="T1007" s="206">
        <f>S1007*H1007</f>
        <v>0.10615499999999999</v>
      </c>
      <c r="U1007" s="36"/>
      <c r="V1007" s="36"/>
      <c r="W1007" s="36"/>
      <c r="X1007" s="36"/>
      <c r="Y1007" s="36"/>
      <c r="Z1007" s="36"/>
      <c r="AA1007" s="36"/>
      <c r="AB1007" s="36"/>
      <c r="AC1007" s="36"/>
      <c r="AD1007" s="36"/>
      <c r="AE1007" s="36"/>
      <c r="AR1007" s="207" t="s">
        <v>406</v>
      </c>
      <c r="AT1007" s="207" t="s">
        <v>301</v>
      </c>
      <c r="AU1007" s="207" t="s">
        <v>79</v>
      </c>
      <c r="AY1007" s="19" t="s">
        <v>299</v>
      </c>
      <c r="BE1007" s="208">
        <f>IF(N1007="základní",J1007,0)</f>
        <v>0</v>
      </c>
      <c r="BF1007" s="208">
        <f>IF(N1007="snížená",J1007,0)</f>
        <v>0</v>
      </c>
      <c r="BG1007" s="208">
        <f>IF(N1007="zákl. přenesená",J1007,0)</f>
        <v>0</v>
      </c>
      <c r="BH1007" s="208">
        <f>IF(N1007="sníž. přenesená",J1007,0)</f>
        <v>0</v>
      </c>
      <c r="BI1007" s="208">
        <f>IF(N1007="nulová",J1007,0)</f>
        <v>0</v>
      </c>
      <c r="BJ1007" s="19" t="s">
        <v>77</v>
      </c>
      <c r="BK1007" s="208">
        <f>ROUND(I1007*H1007,2)</f>
        <v>0</v>
      </c>
      <c r="BL1007" s="19" t="s">
        <v>406</v>
      </c>
      <c r="BM1007" s="207" t="s">
        <v>1426</v>
      </c>
    </row>
    <row r="1008" spans="1:47" s="2" customFormat="1" ht="11.25">
      <c r="A1008" s="36"/>
      <c r="B1008" s="37"/>
      <c r="C1008" s="38"/>
      <c r="D1008" s="209" t="s">
        <v>308</v>
      </c>
      <c r="E1008" s="38"/>
      <c r="F1008" s="210" t="s">
        <v>1427</v>
      </c>
      <c r="G1008" s="38"/>
      <c r="H1008" s="38"/>
      <c r="I1008" s="119"/>
      <c r="J1008" s="38"/>
      <c r="K1008" s="38"/>
      <c r="L1008" s="41"/>
      <c r="M1008" s="211"/>
      <c r="N1008" s="212"/>
      <c r="O1008" s="66"/>
      <c r="P1008" s="66"/>
      <c r="Q1008" s="66"/>
      <c r="R1008" s="66"/>
      <c r="S1008" s="66"/>
      <c r="T1008" s="67"/>
      <c r="U1008" s="36"/>
      <c r="V1008" s="36"/>
      <c r="W1008" s="36"/>
      <c r="X1008" s="36"/>
      <c r="Y1008" s="36"/>
      <c r="Z1008" s="36"/>
      <c r="AA1008" s="36"/>
      <c r="AB1008" s="36"/>
      <c r="AC1008" s="36"/>
      <c r="AD1008" s="36"/>
      <c r="AE1008" s="36"/>
      <c r="AT1008" s="19" t="s">
        <v>308</v>
      </c>
      <c r="AU1008" s="19" t="s">
        <v>79</v>
      </c>
    </row>
    <row r="1009" spans="2:51" s="13" customFormat="1" ht="11.25">
      <c r="B1009" s="213"/>
      <c r="C1009" s="214"/>
      <c r="D1009" s="209" t="s">
        <v>310</v>
      </c>
      <c r="E1009" s="215" t="s">
        <v>19</v>
      </c>
      <c r="F1009" s="216" t="s">
        <v>311</v>
      </c>
      <c r="G1009" s="214"/>
      <c r="H1009" s="215" t="s">
        <v>19</v>
      </c>
      <c r="I1009" s="217"/>
      <c r="J1009" s="214"/>
      <c r="K1009" s="214"/>
      <c r="L1009" s="218"/>
      <c r="M1009" s="219"/>
      <c r="N1009" s="220"/>
      <c r="O1009" s="220"/>
      <c r="P1009" s="220"/>
      <c r="Q1009" s="220"/>
      <c r="R1009" s="220"/>
      <c r="S1009" s="220"/>
      <c r="T1009" s="221"/>
      <c r="AT1009" s="222" t="s">
        <v>310</v>
      </c>
      <c r="AU1009" s="222" t="s">
        <v>79</v>
      </c>
      <c r="AV1009" s="13" t="s">
        <v>77</v>
      </c>
      <c r="AW1009" s="13" t="s">
        <v>32</v>
      </c>
      <c r="AX1009" s="13" t="s">
        <v>70</v>
      </c>
      <c r="AY1009" s="222" t="s">
        <v>299</v>
      </c>
    </row>
    <row r="1010" spans="2:51" s="14" customFormat="1" ht="11.25">
      <c r="B1010" s="223"/>
      <c r="C1010" s="224"/>
      <c r="D1010" s="209" t="s">
        <v>310</v>
      </c>
      <c r="E1010" s="225" t="s">
        <v>19</v>
      </c>
      <c r="F1010" s="226" t="s">
        <v>1428</v>
      </c>
      <c r="G1010" s="224"/>
      <c r="H1010" s="227">
        <v>1.59</v>
      </c>
      <c r="I1010" s="228"/>
      <c r="J1010" s="224"/>
      <c r="K1010" s="224"/>
      <c r="L1010" s="229"/>
      <c r="M1010" s="230"/>
      <c r="N1010" s="231"/>
      <c r="O1010" s="231"/>
      <c r="P1010" s="231"/>
      <c r="Q1010" s="231"/>
      <c r="R1010" s="231"/>
      <c r="S1010" s="231"/>
      <c r="T1010" s="232"/>
      <c r="AT1010" s="233" t="s">
        <v>310</v>
      </c>
      <c r="AU1010" s="233" t="s">
        <v>79</v>
      </c>
      <c r="AV1010" s="14" t="s">
        <v>79</v>
      </c>
      <c r="AW1010" s="14" t="s">
        <v>32</v>
      </c>
      <c r="AX1010" s="14" t="s">
        <v>70</v>
      </c>
      <c r="AY1010" s="233" t="s">
        <v>299</v>
      </c>
    </row>
    <row r="1011" spans="2:51" s="14" customFormat="1" ht="11.25">
      <c r="B1011" s="223"/>
      <c r="C1011" s="224"/>
      <c r="D1011" s="209" t="s">
        <v>310</v>
      </c>
      <c r="E1011" s="225" t="s">
        <v>19</v>
      </c>
      <c r="F1011" s="226" t="s">
        <v>1429</v>
      </c>
      <c r="G1011" s="224"/>
      <c r="H1011" s="227">
        <v>10</v>
      </c>
      <c r="I1011" s="228"/>
      <c r="J1011" s="224"/>
      <c r="K1011" s="224"/>
      <c r="L1011" s="229"/>
      <c r="M1011" s="230"/>
      <c r="N1011" s="231"/>
      <c r="O1011" s="231"/>
      <c r="P1011" s="231"/>
      <c r="Q1011" s="231"/>
      <c r="R1011" s="231"/>
      <c r="S1011" s="231"/>
      <c r="T1011" s="232"/>
      <c r="AT1011" s="233" t="s">
        <v>310</v>
      </c>
      <c r="AU1011" s="233" t="s">
        <v>79</v>
      </c>
      <c r="AV1011" s="14" t="s">
        <v>79</v>
      </c>
      <c r="AW1011" s="14" t="s">
        <v>32</v>
      </c>
      <c r="AX1011" s="14" t="s">
        <v>70</v>
      </c>
      <c r="AY1011" s="233" t="s">
        <v>299</v>
      </c>
    </row>
    <row r="1012" spans="2:51" s="14" customFormat="1" ht="11.25">
      <c r="B1012" s="223"/>
      <c r="C1012" s="224"/>
      <c r="D1012" s="209" t="s">
        <v>310</v>
      </c>
      <c r="E1012" s="225" t="s">
        <v>19</v>
      </c>
      <c r="F1012" s="226" t="s">
        <v>1430</v>
      </c>
      <c r="G1012" s="224"/>
      <c r="H1012" s="227">
        <v>12</v>
      </c>
      <c r="I1012" s="228"/>
      <c r="J1012" s="224"/>
      <c r="K1012" s="224"/>
      <c r="L1012" s="229"/>
      <c r="M1012" s="230"/>
      <c r="N1012" s="231"/>
      <c r="O1012" s="231"/>
      <c r="P1012" s="231"/>
      <c r="Q1012" s="231"/>
      <c r="R1012" s="231"/>
      <c r="S1012" s="231"/>
      <c r="T1012" s="232"/>
      <c r="AT1012" s="233" t="s">
        <v>310</v>
      </c>
      <c r="AU1012" s="233" t="s">
        <v>79</v>
      </c>
      <c r="AV1012" s="14" t="s">
        <v>79</v>
      </c>
      <c r="AW1012" s="14" t="s">
        <v>32</v>
      </c>
      <c r="AX1012" s="14" t="s">
        <v>70</v>
      </c>
      <c r="AY1012" s="233" t="s">
        <v>299</v>
      </c>
    </row>
    <row r="1013" spans="2:51" s="15" customFormat="1" ht="11.25">
      <c r="B1013" s="234"/>
      <c r="C1013" s="235"/>
      <c r="D1013" s="209" t="s">
        <v>310</v>
      </c>
      <c r="E1013" s="236" t="s">
        <v>19</v>
      </c>
      <c r="F1013" s="237" t="s">
        <v>313</v>
      </c>
      <c r="G1013" s="235"/>
      <c r="H1013" s="238">
        <v>23.59</v>
      </c>
      <c r="I1013" s="239"/>
      <c r="J1013" s="235"/>
      <c r="K1013" s="235"/>
      <c r="L1013" s="240"/>
      <c r="M1013" s="241"/>
      <c r="N1013" s="242"/>
      <c r="O1013" s="242"/>
      <c r="P1013" s="242"/>
      <c r="Q1013" s="242"/>
      <c r="R1013" s="242"/>
      <c r="S1013" s="242"/>
      <c r="T1013" s="243"/>
      <c r="AT1013" s="244" t="s">
        <v>310</v>
      </c>
      <c r="AU1013" s="244" t="s">
        <v>79</v>
      </c>
      <c r="AV1013" s="15" t="s">
        <v>306</v>
      </c>
      <c r="AW1013" s="15" t="s">
        <v>32</v>
      </c>
      <c r="AX1013" s="15" t="s">
        <v>77</v>
      </c>
      <c r="AY1013" s="244" t="s">
        <v>299</v>
      </c>
    </row>
    <row r="1014" spans="1:65" s="2" customFormat="1" ht="16.5" customHeight="1">
      <c r="A1014" s="36"/>
      <c r="B1014" s="37"/>
      <c r="C1014" s="196" t="s">
        <v>1431</v>
      </c>
      <c r="D1014" s="196" t="s">
        <v>301</v>
      </c>
      <c r="E1014" s="197" t="s">
        <v>1432</v>
      </c>
      <c r="F1014" s="198" t="s">
        <v>1433</v>
      </c>
      <c r="G1014" s="199" t="s">
        <v>304</v>
      </c>
      <c r="H1014" s="200">
        <v>203.63</v>
      </c>
      <c r="I1014" s="201"/>
      <c r="J1014" s="202">
        <f>ROUND(I1014*H1014,2)</f>
        <v>0</v>
      </c>
      <c r="K1014" s="198" t="s">
        <v>305</v>
      </c>
      <c r="L1014" s="41"/>
      <c r="M1014" s="203" t="s">
        <v>19</v>
      </c>
      <c r="N1014" s="204" t="s">
        <v>41</v>
      </c>
      <c r="O1014" s="66"/>
      <c r="P1014" s="205">
        <f>O1014*H1014</f>
        <v>0</v>
      </c>
      <c r="Q1014" s="205">
        <v>0.0004</v>
      </c>
      <c r="R1014" s="205">
        <f>Q1014*H1014</f>
        <v>0.081452</v>
      </c>
      <c r="S1014" s="205">
        <v>0</v>
      </c>
      <c r="T1014" s="206">
        <f>S1014*H1014</f>
        <v>0</v>
      </c>
      <c r="U1014" s="36"/>
      <c r="V1014" s="36"/>
      <c r="W1014" s="36"/>
      <c r="X1014" s="36"/>
      <c r="Y1014" s="36"/>
      <c r="Z1014" s="36"/>
      <c r="AA1014" s="36"/>
      <c r="AB1014" s="36"/>
      <c r="AC1014" s="36"/>
      <c r="AD1014" s="36"/>
      <c r="AE1014" s="36"/>
      <c r="AR1014" s="207" t="s">
        <v>406</v>
      </c>
      <c r="AT1014" s="207" t="s">
        <v>301</v>
      </c>
      <c r="AU1014" s="207" t="s">
        <v>79</v>
      </c>
      <c r="AY1014" s="19" t="s">
        <v>299</v>
      </c>
      <c r="BE1014" s="208">
        <f>IF(N1014="základní",J1014,0)</f>
        <v>0</v>
      </c>
      <c r="BF1014" s="208">
        <f>IF(N1014="snížená",J1014,0)</f>
        <v>0</v>
      </c>
      <c r="BG1014" s="208">
        <f>IF(N1014="zákl. přenesená",J1014,0)</f>
        <v>0</v>
      </c>
      <c r="BH1014" s="208">
        <f>IF(N1014="sníž. přenesená",J1014,0)</f>
        <v>0</v>
      </c>
      <c r="BI1014" s="208">
        <f>IF(N1014="nulová",J1014,0)</f>
        <v>0</v>
      </c>
      <c r="BJ1014" s="19" t="s">
        <v>77</v>
      </c>
      <c r="BK1014" s="208">
        <f>ROUND(I1014*H1014,2)</f>
        <v>0</v>
      </c>
      <c r="BL1014" s="19" t="s">
        <v>406</v>
      </c>
      <c r="BM1014" s="207" t="s">
        <v>1434</v>
      </c>
    </row>
    <row r="1015" spans="1:47" s="2" customFormat="1" ht="11.25">
      <c r="A1015" s="36"/>
      <c r="B1015" s="37"/>
      <c r="C1015" s="38"/>
      <c r="D1015" s="209" t="s">
        <v>308</v>
      </c>
      <c r="E1015" s="38"/>
      <c r="F1015" s="210" t="s">
        <v>1435</v>
      </c>
      <c r="G1015" s="38"/>
      <c r="H1015" s="38"/>
      <c r="I1015" s="119"/>
      <c r="J1015" s="38"/>
      <c r="K1015" s="38"/>
      <c r="L1015" s="41"/>
      <c r="M1015" s="211"/>
      <c r="N1015" s="212"/>
      <c r="O1015" s="66"/>
      <c r="P1015" s="66"/>
      <c r="Q1015" s="66"/>
      <c r="R1015" s="66"/>
      <c r="S1015" s="66"/>
      <c r="T1015" s="67"/>
      <c r="U1015" s="36"/>
      <c r="V1015" s="36"/>
      <c r="W1015" s="36"/>
      <c r="X1015" s="36"/>
      <c r="Y1015" s="36"/>
      <c r="Z1015" s="36"/>
      <c r="AA1015" s="36"/>
      <c r="AB1015" s="36"/>
      <c r="AC1015" s="36"/>
      <c r="AD1015" s="36"/>
      <c r="AE1015" s="36"/>
      <c r="AT1015" s="19" t="s">
        <v>308</v>
      </c>
      <c r="AU1015" s="19" t="s">
        <v>79</v>
      </c>
    </row>
    <row r="1016" spans="2:51" s="14" customFormat="1" ht="11.25">
      <c r="B1016" s="223"/>
      <c r="C1016" s="224"/>
      <c r="D1016" s="209" t="s">
        <v>310</v>
      </c>
      <c r="E1016" s="225" t="s">
        <v>19</v>
      </c>
      <c r="F1016" s="226" t="s">
        <v>173</v>
      </c>
      <c r="G1016" s="224"/>
      <c r="H1016" s="227">
        <v>101.815</v>
      </c>
      <c r="I1016" s="228"/>
      <c r="J1016" s="224"/>
      <c r="K1016" s="224"/>
      <c r="L1016" s="229"/>
      <c r="M1016" s="230"/>
      <c r="N1016" s="231"/>
      <c r="O1016" s="231"/>
      <c r="P1016" s="231"/>
      <c r="Q1016" s="231"/>
      <c r="R1016" s="231"/>
      <c r="S1016" s="231"/>
      <c r="T1016" s="232"/>
      <c r="AT1016" s="233" t="s">
        <v>310</v>
      </c>
      <c r="AU1016" s="233" t="s">
        <v>79</v>
      </c>
      <c r="AV1016" s="14" t="s">
        <v>79</v>
      </c>
      <c r="AW1016" s="14" t="s">
        <v>32</v>
      </c>
      <c r="AX1016" s="14" t="s">
        <v>70</v>
      </c>
      <c r="AY1016" s="233" t="s">
        <v>299</v>
      </c>
    </row>
    <row r="1017" spans="2:51" s="15" customFormat="1" ht="11.25">
      <c r="B1017" s="234"/>
      <c r="C1017" s="235"/>
      <c r="D1017" s="209" t="s">
        <v>310</v>
      </c>
      <c r="E1017" s="236" t="s">
        <v>19</v>
      </c>
      <c r="F1017" s="237" t="s">
        <v>313</v>
      </c>
      <c r="G1017" s="235"/>
      <c r="H1017" s="238">
        <v>101.815</v>
      </c>
      <c r="I1017" s="239"/>
      <c r="J1017" s="235"/>
      <c r="K1017" s="235"/>
      <c r="L1017" s="240"/>
      <c r="M1017" s="241"/>
      <c r="N1017" s="242"/>
      <c r="O1017" s="242"/>
      <c r="P1017" s="242"/>
      <c r="Q1017" s="242"/>
      <c r="R1017" s="242"/>
      <c r="S1017" s="242"/>
      <c r="T1017" s="243"/>
      <c r="AT1017" s="244" t="s">
        <v>310</v>
      </c>
      <c r="AU1017" s="244" t="s">
        <v>79</v>
      </c>
      <c r="AV1017" s="15" t="s">
        <v>306</v>
      </c>
      <c r="AW1017" s="15" t="s">
        <v>32</v>
      </c>
      <c r="AX1017" s="15" t="s">
        <v>70</v>
      </c>
      <c r="AY1017" s="244" t="s">
        <v>299</v>
      </c>
    </row>
    <row r="1018" spans="2:51" s="14" customFormat="1" ht="11.25">
      <c r="B1018" s="223"/>
      <c r="C1018" s="224"/>
      <c r="D1018" s="209" t="s">
        <v>310</v>
      </c>
      <c r="E1018" s="225" t="s">
        <v>19</v>
      </c>
      <c r="F1018" s="226" t="s">
        <v>1436</v>
      </c>
      <c r="G1018" s="224"/>
      <c r="H1018" s="227">
        <v>203.63</v>
      </c>
      <c r="I1018" s="228"/>
      <c r="J1018" s="224"/>
      <c r="K1018" s="224"/>
      <c r="L1018" s="229"/>
      <c r="M1018" s="230"/>
      <c r="N1018" s="231"/>
      <c r="O1018" s="231"/>
      <c r="P1018" s="231"/>
      <c r="Q1018" s="231"/>
      <c r="R1018" s="231"/>
      <c r="S1018" s="231"/>
      <c r="T1018" s="232"/>
      <c r="AT1018" s="233" t="s">
        <v>310</v>
      </c>
      <c r="AU1018" s="233" t="s">
        <v>79</v>
      </c>
      <c r="AV1018" s="14" t="s">
        <v>79</v>
      </c>
      <c r="AW1018" s="14" t="s">
        <v>32</v>
      </c>
      <c r="AX1018" s="14" t="s">
        <v>77</v>
      </c>
      <c r="AY1018" s="233" t="s">
        <v>299</v>
      </c>
    </row>
    <row r="1019" spans="1:65" s="2" customFormat="1" ht="21.75" customHeight="1">
      <c r="A1019" s="36"/>
      <c r="B1019" s="37"/>
      <c r="C1019" s="246" t="s">
        <v>1437</v>
      </c>
      <c r="D1019" s="246" t="s">
        <v>458</v>
      </c>
      <c r="E1019" s="247" t="s">
        <v>1438</v>
      </c>
      <c r="F1019" s="248" t="s">
        <v>1439</v>
      </c>
      <c r="G1019" s="249" t="s">
        <v>304</v>
      </c>
      <c r="H1019" s="250">
        <v>117.087</v>
      </c>
      <c r="I1019" s="251"/>
      <c r="J1019" s="252">
        <f>ROUND(I1019*H1019,2)</f>
        <v>0</v>
      </c>
      <c r="K1019" s="248" t="s">
        <v>305</v>
      </c>
      <c r="L1019" s="253"/>
      <c r="M1019" s="254" t="s">
        <v>19</v>
      </c>
      <c r="N1019" s="255" t="s">
        <v>41</v>
      </c>
      <c r="O1019" s="66"/>
      <c r="P1019" s="205">
        <f>O1019*H1019</f>
        <v>0</v>
      </c>
      <c r="Q1019" s="205">
        <v>0.0048</v>
      </c>
      <c r="R1019" s="205">
        <f>Q1019*H1019</f>
        <v>0.5620176</v>
      </c>
      <c r="S1019" s="205">
        <v>0</v>
      </c>
      <c r="T1019" s="206">
        <f>S1019*H1019</f>
        <v>0</v>
      </c>
      <c r="U1019" s="36"/>
      <c r="V1019" s="36"/>
      <c r="W1019" s="36"/>
      <c r="X1019" s="36"/>
      <c r="Y1019" s="36"/>
      <c r="Z1019" s="36"/>
      <c r="AA1019" s="36"/>
      <c r="AB1019" s="36"/>
      <c r="AC1019" s="36"/>
      <c r="AD1019" s="36"/>
      <c r="AE1019" s="36"/>
      <c r="AR1019" s="207" t="s">
        <v>538</v>
      </c>
      <c r="AT1019" s="207" t="s">
        <v>458</v>
      </c>
      <c r="AU1019" s="207" t="s">
        <v>79</v>
      </c>
      <c r="AY1019" s="19" t="s">
        <v>299</v>
      </c>
      <c r="BE1019" s="208">
        <f>IF(N1019="základní",J1019,0)</f>
        <v>0</v>
      </c>
      <c r="BF1019" s="208">
        <f>IF(N1019="snížená",J1019,0)</f>
        <v>0</v>
      </c>
      <c r="BG1019" s="208">
        <f>IF(N1019="zákl. přenesená",J1019,0)</f>
        <v>0</v>
      </c>
      <c r="BH1019" s="208">
        <f>IF(N1019="sníž. přenesená",J1019,0)</f>
        <v>0</v>
      </c>
      <c r="BI1019" s="208">
        <f>IF(N1019="nulová",J1019,0)</f>
        <v>0</v>
      </c>
      <c r="BJ1019" s="19" t="s">
        <v>77</v>
      </c>
      <c r="BK1019" s="208">
        <f>ROUND(I1019*H1019,2)</f>
        <v>0</v>
      </c>
      <c r="BL1019" s="19" t="s">
        <v>406</v>
      </c>
      <c r="BM1019" s="207" t="s">
        <v>1440</v>
      </c>
    </row>
    <row r="1020" spans="1:47" s="2" customFormat="1" ht="19.5">
      <c r="A1020" s="36"/>
      <c r="B1020" s="37"/>
      <c r="C1020" s="38"/>
      <c r="D1020" s="209" t="s">
        <v>308</v>
      </c>
      <c r="E1020" s="38"/>
      <c r="F1020" s="210" t="s">
        <v>1439</v>
      </c>
      <c r="G1020" s="38"/>
      <c r="H1020" s="38"/>
      <c r="I1020" s="119"/>
      <c r="J1020" s="38"/>
      <c r="K1020" s="38"/>
      <c r="L1020" s="41"/>
      <c r="M1020" s="211"/>
      <c r="N1020" s="212"/>
      <c r="O1020" s="66"/>
      <c r="P1020" s="66"/>
      <c r="Q1020" s="66"/>
      <c r="R1020" s="66"/>
      <c r="S1020" s="66"/>
      <c r="T1020" s="67"/>
      <c r="U1020" s="36"/>
      <c r="V1020" s="36"/>
      <c r="W1020" s="36"/>
      <c r="X1020" s="36"/>
      <c r="Y1020" s="36"/>
      <c r="Z1020" s="36"/>
      <c r="AA1020" s="36"/>
      <c r="AB1020" s="36"/>
      <c r="AC1020" s="36"/>
      <c r="AD1020" s="36"/>
      <c r="AE1020" s="36"/>
      <c r="AT1020" s="19" t="s">
        <v>308</v>
      </c>
      <c r="AU1020" s="19" t="s">
        <v>79</v>
      </c>
    </row>
    <row r="1021" spans="2:51" s="14" customFormat="1" ht="11.25">
      <c r="B1021" s="223"/>
      <c r="C1021" s="224"/>
      <c r="D1021" s="209" t="s">
        <v>310</v>
      </c>
      <c r="E1021" s="225" t="s">
        <v>19</v>
      </c>
      <c r="F1021" s="226" t="s">
        <v>173</v>
      </c>
      <c r="G1021" s="224"/>
      <c r="H1021" s="227">
        <v>101.815</v>
      </c>
      <c r="I1021" s="228"/>
      <c r="J1021" s="224"/>
      <c r="K1021" s="224"/>
      <c r="L1021" s="229"/>
      <c r="M1021" s="230"/>
      <c r="N1021" s="231"/>
      <c r="O1021" s="231"/>
      <c r="P1021" s="231"/>
      <c r="Q1021" s="231"/>
      <c r="R1021" s="231"/>
      <c r="S1021" s="231"/>
      <c r="T1021" s="232"/>
      <c r="AT1021" s="233" t="s">
        <v>310</v>
      </c>
      <c r="AU1021" s="233" t="s">
        <v>79</v>
      </c>
      <c r="AV1021" s="14" t="s">
        <v>79</v>
      </c>
      <c r="AW1021" s="14" t="s">
        <v>32</v>
      </c>
      <c r="AX1021" s="14" t="s">
        <v>70</v>
      </c>
      <c r="AY1021" s="233" t="s">
        <v>299</v>
      </c>
    </row>
    <row r="1022" spans="2:51" s="14" customFormat="1" ht="11.25">
      <c r="B1022" s="223"/>
      <c r="C1022" s="224"/>
      <c r="D1022" s="209" t="s">
        <v>310</v>
      </c>
      <c r="E1022" s="225" t="s">
        <v>19</v>
      </c>
      <c r="F1022" s="226" t="s">
        <v>1441</v>
      </c>
      <c r="G1022" s="224"/>
      <c r="H1022" s="227">
        <v>117.087</v>
      </c>
      <c r="I1022" s="228"/>
      <c r="J1022" s="224"/>
      <c r="K1022" s="224"/>
      <c r="L1022" s="229"/>
      <c r="M1022" s="230"/>
      <c r="N1022" s="231"/>
      <c r="O1022" s="231"/>
      <c r="P1022" s="231"/>
      <c r="Q1022" s="231"/>
      <c r="R1022" s="231"/>
      <c r="S1022" s="231"/>
      <c r="T1022" s="232"/>
      <c r="AT1022" s="233" t="s">
        <v>310</v>
      </c>
      <c r="AU1022" s="233" t="s">
        <v>79</v>
      </c>
      <c r="AV1022" s="14" t="s">
        <v>79</v>
      </c>
      <c r="AW1022" s="14" t="s">
        <v>32</v>
      </c>
      <c r="AX1022" s="14" t="s">
        <v>77</v>
      </c>
      <c r="AY1022" s="233" t="s">
        <v>299</v>
      </c>
    </row>
    <row r="1023" spans="1:65" s="2" customFormat="1" ht="21.75" customHeight="1">
      <c r="A1023" s="36"/>
      <c r="B1023" s="37"/>
      <c r="C1023" s="246" t="s">
        <v>1442</v>
      </c>
      <c r="D1023" s="246" t="s">
        <v>458</v>
      </c>
      <c r="E1023" s="247" t="s">
        <v>1443</v>
      </c>
      <c r="F1023" s="248" t="s">
        <v>1444</v>
      </c>
      <c r="G1023" s="249" t="s">
        <v>304</v>
      </c>
      <c r="H1023" s="250">
        <v>117.087</v>
      </c>
      <c r="I1023" s="251"/>
      <c r="J1023" s="252">
        <f>ROUND(I1023*H1023,2)</f>
        <v>0</v>
      </c>
      <c r="K1023" s="248" t="s">
        <v>305</v>
      </c>
      <c r="L1023" s="253"/>
      <c r="M1023" s="254" t="s">
        <v>19</v>
      </c>
      <c r="N1023" s="255" t="s">
        <v>41</v>
      </c>
      <c r="O1023" s="66"/>
      <c r="P1023" s="205">
        <f>O1023*H1023</f>
        <v>0</v>
      </c>
      <c r="Q1023" s="205">
        <v>0.0047</v>
      </c>
      <c r="R1023" s="205">
        <f>Q1023*H1023</f>
        <v>0.5503089</v>
      </c>
      <c r="S1023" s="205">
        <v>0</v>
      </c>
      <c r="T1023" s="206">
        <f>S1023*H1023</f>
        <v>0</v>
      </c>
      <c r="U1023" s="36"/>
      <c r="V1023" s="36"/>
      <c r="W1023" s="36"/>
      <c r="X1023" s="36"/>
      <c r="Y1023" s="36"/>
      <c r="Z1023" s="36"/>
      <c r="AA1023" s="36"/>
      <c r="AB1023" s="36"/>
      <c r="AC1023" s="36"/>
      <c r="AD1023" s="36"/>
      <c r="AE1023" s="36"/>
      <c r="AR1023" s="207" t="s">
        <v>538</v>
      </c>
      <c r="AT1023" s="207" t="s">
        <v>458</v>
      </c>
      <c r="AU1023" s="207" t="s">
        <v>79</v>
      </c>
      <c r="AY1023" s="19" t="s">
        <v>299</v>
      </c>
      <c r="BE1023" s="208">
        <f>IF(N1023="základní",J1023,0)</f>
        <v>0</v>
      </c>
      <c r="BF1023" s="208">
        <f>IF(N1023="snížená",J1023,0)</f>
        <v>0</v>
      </c>
      <c r="BG1023" s="208">
        <f>IF(N1023="zákl. přenesená",J1023,0)</f>
        <v>0</v>
      </c>
      <c r="BH1023" s="208">
        <f>IF(N1023="sníž. přenesená",J1023,0)</f>
        <v>0</v>
      </c>
      <c r="BI1023" s="208">
        <f>IF(N1023="nulová",J1023,0)</f>
        <v>0</v>
      </c>
      <c r="BJ1023" s="19" t="s">
        <v>77</v>
      </c>
      <c r="BK1023" s="208">
        <f>ROUND(I1023*H1023,2)</f>
        <v>0</v>
      </c>
      <c r="BL1023" s="19" t="s">
        <v>406</v>
      </c>
      <c r="BM1023" s="207" t="s">
        <v>1445</v>
      </c>
    </row>
    <row r="1024" spans="1:47" s="2" customFormat="1" ht="19.5">
      <c r="A1024" s="36"/>
      <c r="B1024" s="37"/>
      <c r="C1024" s="38"/>
      <c r="D1024" s="209" t="s">
        <v>308</v>
      </c>
      <c r="E1024" s="38"/>
      <c r="F1024" s="210" t="s">
        <v>1444</v>
      </c>
      <c r="G1024" s="38"/>
      <c r="H1024" s="38"/>
      <c r="I1024" s="119"/>
      <c r="J1024" s="38"/>
      <c r="K1024" s="38"/>
      <c r="L1024" s="41"/>
      <c r="M1024" s="211"/>
      <c r="N1024" s="212"/>
      <c r="O1024" s="66"/>
      <c r="P1024" s="66"/>
      <c r="Q1024" s="66"/>
      <c r="R1024" s="66"/>
      <c r="S1024" s="66"/>
      <c r="T1024" s="67"/>
      <c r="U1024" s="36"/>
      <c r="V1024" s="36"/>
      <c r="W1024" s="36"/>
      <c r="X1024" s="36"/>
      <c r="Y1024" s="36"/>
      <c r="Z1024" s="36"/>
      <c r="AA1024" s="36"/>
      <c r="AB1024" s="36"/>
      <c r="AC1024" s="36"/>
      <c r="AD1024" s="36"/>
      <c r="AE1024" s="36"/>
      <c r="AT1024" s="19" t="s">
        <v>308</v>
      </c>
      <c r="AU1024" s="19" t="s">
        <v>79</v>
      </c>
    </row>
    <row r="1025" spans="2:51" s="14" customFormat="1" ht="11.25">
      <c r="B1025" s="223"/>
      <c r="C1025" s="224"/>
      <c r="D1025" s="209" t="s">
        <v>310</v>
      </c>
      <c r="E1025" s="225" t="s">
        <v>19</v>
      </c>
      <c r="F1025" s="226" t="s">
        <v>173</v>
      </c>
      <c r="G1025" s="224"/>
      <c r="H1025" s="227">
        <v>101.815</v>
      </c>
      <c r="I1025" s="228"/>
      <c r="J1025" s="224"/>
      <c r="K1025" s="224"/>
      <c r="L1025" s="229"/>
      <c r="M1025" s="230"/>
      <c r="N1025" s="231"/>
      <c r="O1025" s="231"/>
      <c r="P1025" s="231"/>
      <c r="Q1025" s="231"/>
      <c r="R1025" s="231"/>
      <c r="S1025" s="231"/>
      <c r="T1025" s="232"/>
      <c r="AT1025" s="233" t="s">
        <v>310</v>
      </c>
      <c r="AU1025" s="233" t="s">
        <v>79</v>
      </c>
      <c r="AV1025" s="14" t="s">
        <v>79</v>
      </c>
      <c r="AW1025" s="14" t="s">
        <v>32</v>
      </c>
      <c r="AX1025" s="14" t="s">
        <v>70</v>
      </c>
      <c r="AY1025" s="233" t="s">
        <v>299</v>
      </c>
    </row>
    <row r="1026" spans="2:51" s="14" customFormat="1" ht="11.25">
      <c r="B1026" s="223"/>
      <c r="C1026" s="224"/>
      <c r="D1026" s="209" t="s">
        <v>310</v>
      </c>
      <c r="E1026" s="225" t="s">
        <v>19</v>
      </c>
      <c r="F1026" s="226" t="s">
        <v>1441</v>
      </c>
      <c r="G1026" s="224"/>
      <c r="H1026" s="227">
        <v>117.087</v>
      </c>
      <c r="I1026" s="228"/>
      <c r="J1026" s="224"/>
      <c r="K1026" s="224"/>
      <c r="L1026" s="229"/>
      <c r="M1026" s="230"/>
      <c r="N1026" s="231"/>
      <c r="O1026" s="231"/>
      <c r="P1026" s="231"/>
      <c r="Q1026" s="231"/>
      <c r="R1026" s="231"/>
      <c r="S1026" s="231"/>
      <c r="T1026" s="232"/>
      <c r="AT1026" s="233" t="s">
        <v>310</v>
      </c>
      <c r="AU1026" s="233" t="s">
        <v>79</v>
      </c>
      <c r="AV1026" s="14" t="s">
        <v>79</v>
      </c>
      <c r="AW1026" s="14" t="s">
        <v>32</v>
      </c>
      <c r="AX1026" s="14" t="s">
        <v>77</v>
      </c>
      <c r="AY1026" s="233" t="s">
        <v>299</v>
      </c>
    </row>
    <row r="1027" spans="1:65" s="2" customFormat="1" ht="16.5" customHeight="1">
      <c r="A1027" s="36"/>
      <c r="B1027" s="37"/>
      <c r="C1027" s="196" t="s">
        <v>1446</v>
      </c>
      <c r="D1027" s="196" t="s">
        <v>301</v>
      </c>
      <c r="E1027" s="197" t="s">
        <v>1447</v>
      </c>
      <c r="F1027" s="198" t="s">
        <v>1448</v>
      </c>
      <c r="G1027" s="199" t="s">
        <v>304</v>
      </c>
      <c r="H1027" s="200">
        <v>48</v>
      </c>
      <c r="I1027" s="201"/>
      <c r="J1027" s="202">
        <f>ROUND(I1027*H1027,2)</f>
        <v>0</v>
      </c>
      <c r="K1027" s="198" t="s">
        <v>305</v>
      </c>
      <c r="L1027" s="41"/>
      <c r="M1027" s="203" t="s">
        <v>19</v>
      </c>
      <c r="N1027" s="204" t="s">
        <v>41</v>
      </c>
      <c r="O1027" s="66"/>
      <c r="P1027" s="205">
        <f>O1027*H1027</f>
        <v>0</v>
      </c>
      <c r="Q1027" s="205">
        <v>0.0004</v>
      </c>
      <c r="R1027" s="205">
        <f>Q1027*H1027</f>
        <v>0.019200000000000002</v>
      </c>
      <c r="S1027" s="205">
        <v>0</v>
      </c>
      <c r="T1027" s="206">
        <f>S1027*H1027</f>
        <v>0</v>
      </c>
      <c r="U1027" s="36"/>
      <c r="V1027" s="36"/>
      <c r="W1027" s="36"/>
      <c r="X1027" s="36"/>
      <c r="Y1027" s="36"/>
      <c r="Z1027" s="36"/>
      <c r="AA1027" s="36"/>
      <c r="AB1027" s="36"/>
      <c r="AC1027" s="36"/>
      <c r="AD1027" s="36"/>
      <c r="AE1027" s="36"/>
      <c r="AR1027" s="207" t="s">
        <v>406</v>
      </c>
      <c r="AT1027" s="207" t="s">
        <v>301</v>
      </c>
      <c r="AU1027" s="207" t="s">
        <v>79</v>
      </c>
      <c r="AY1027" s="19" t="s">
        <v>299</v>
      </c>
      <c r="BE1027" s="208">
        <f>IF(N1027="základní",J1027,0)</f>
        <v>0</v>
      </c>
      <c r="BF1027" s="208">
        <f>IF(N1027="snížená",J1027,0)</f>
        <v>0</v>
      </c>
      <c r="BG1027" s="208">
        <f>IF(N1027="zákl. přenesená",J1027,0)</f>
        <v>0</v>
      </c>
      <c r="BH1027" s="208">
        <f>IF(N1027="sníž. přenesená",J1027,0)</f>
        <v>0</v>
      </c>
      <c r="BI1027" s="208">
        <f>IF(N1027="nulová",J1027,0)</f>
        <v>0</v>
      </c>
      <c r="BJ1027" s="19" t="s">
        <v>77</v>
      </c>
      <c r="BK1027" s="208">
        <f>ROUND(I1027*H1027,2)</f>
        <v>0</v>
      </c>
      <c r="BL1027" s="19" t="s">
        <v>406</v>
      </c>
      <c r="BM1027" s="207" t="s">
        <v>1449</v>
      </c>
    </row>
    <row r="1028" spans="1:47" s="2" customFormat="1" ht="11.25">
      <c r="A1028" s="36"/>
      <c r="B1028" s="37"/>
      <c r="C1028" s="38"/>
      <c r="D1028" s="209" t="s">
        <v>308</v>
      </c>
      <c r="E1028" s="38"/>
      <c r="F1028" s="210" t="s">
        <v>1450</v>
      </c>
      <c r="G1028" s="38"/>
      <c r="H1028" s="38"/>
      <c r="I1028" s="119"/>
      <c r="J1028" s="38"/>
      <c r="K1028" s="38"/>
      <c r="L1028" s="41"/>
      <c r="M1028" s="211"/>
      <c r="N1028" s="212"/>
      <c r="O1028" s="66"/>
      <c r="P1028" s="66"/>
      <c r="Q1028" s="66"/>
      <c r="R1028" s="66"/>
      <c r="S1028" s="66"/>
      <c r="T1028" s="67"/>
      <c r="U1028" s="36"/>
      <c r="V1028" s="36"/>
      <c r="W1028" s="36"/>
      <c r="X1028" s="36"/>
      <c r="Y1028" s="36"/>
      <c r="Z1028" s="36"/>
      <c r="AA1028" s="36"/>
      <c r="AB1028" s="36"/>
      <c r="AC1028" s="36"/>
      <c r="AD1028" s="36"/>
      <c r="AE1028" s="36"/>
      <c r="AT1028" s="19" t="s">
        <v>308</v>
      </c>
      <c r="AU1028" s="19" t="s">
        <v>79</v>
      </c>
    </row>
    <row r="1029" spans="2:51" s="14" customFormat="1" ht="11.25">
      <c r="B1029" s="223"/>
      <c r="C1029" s="224"/>
      <c r="D1029" s="209" t="s">
        <v>310</v>
      </c>
      <c r="E1029" s="225" t="s">
        <v>19</v>
      </c>
      <c r="F1029" s="226" t="s">
        <v>175</v>
      </c>
      <c r="G1029" s="224"/>
      <c r="H1029" s="227">
        <v>24</v>
      </c>
      <c r="I1029" s="228"/>
      <c r="J1029" s="224"/>
      <c r="K1029" s="224"/>
      <c r="L1029" s="229"/>
      <c r="M1029" s="230"/>
      <c r="N1029" s="231"/>
      <c r="O1029" s="231"/>
      <c r="P1029" s="231"/>
      <c r="Q1029" s="231"/>
      <c r="R1029" s="231"/>
      <c r="S1029" s="231"/>
      <c r="T1029" s="232"/>
      <c r="AT1029" s="233" t="s">
        <v>310</v>
      </c>
      <c r="AU1029" s="233" t="s">
        <v>79</v>
      </c>
      <c r="AV1029" s="14" t="s">
        <v>79</v>
      </c>
      <c r="AW1029" s="14" t="s">
        <v>32</v>
      </c>
      <c r="AX1029" s="14" t="s">
        <v>70</v>
      </c>
      <c r="AY1029" s="233" t="s">
        <v>299</v>
      </c>
    </row>
    <row r="1030" spans="2:51" s="14" customFormat="1" ht="11.25">
      <c r="B1030" s="223"/>
      <c r="C1030" s="224"/>
      <c r="D1030" s="209" t="s">
        <v>310</v>
      </c>
      <c r="E1030" s="225" t="s">
        <v>19</v>
      </c>
      <c r="F1030" s="226" t="s">
        <v>1451</v>
      </c>
      <c r="G1030" s="224"/>
      <c r="H1030" s="227">
        <v>48</v>
      </c>
      <c r="I1030" s="228"/>
      <c r="J1030" s="224"/>
      <c r="K1030" s="224"/>
      <c r="L1030" s="229"/>
      <c r="M1030" s="230"/>
      <c r="N1030" s="231"/>
      <c r="O1030" s="231"/>
      <c r="P1030" s="231"/>
      <c r="Q1030" s="231"/>
      <c r="R1030" s="231"/>
      <c r="S1030" s="231"/>
      <c r="T1030" s="232"/>
      <c r="AT1030" s="233" t="s">
        <v>310</v>
      </c>
      <c r="AU1030" s="233" t="s">
        <v>79</v>
      </c>
      <c r="AV1030" s="14" t="s">
        <v>79</v>
      </c>
      <c r="AW1030" s="14" t="s">
        <v>32</v>
      </c>
      <c r="AX1030" s="14" t="s">
        <v>77</v>
      </c>
      <c r="AY1030" s="233" t="s">
        <v>299</v>
      </c>
    </row>
    <row r="1031" spans="1:65" s="2" customFormat="1" ht="21.75" customHeight="1">
      <c r="A1031" s="36"/>
      <c r="B1031" s="37"/>
      <c r="C1031" s="246" t="s">
        <v>1452</v>
      </c>
      <c r="D1031" s="246" t="s">
        <v>458</v>
      </c>
      <c r="E1031" s="247" t="s">
        <v>1438</v>
      </c>
      <c r="F1031" s="248" t="s">
        <v>1439</v>
      </c>
      <c r="G1031" s="249" t="s">
        <v>304</v>
      </c>
      <c r="H1031" s="250">
        <v>27.6</v>
      </c>
      <c r="I1031" s="251"/>
      <c r="J1031" s="252">
        <f>ROUND(I1031*H1031,2)</f>
        <v>0</v>
      </c>
      <c r="K1031" s="248" t="s">
        <v>305</v>
      </c>
      <c r="L1031" s="253"/>
      <c r="M1031" s="254" t="s">
        <v>19</v>
      </c>
      <c r="N1031" s="255" t="s">
        <v>41</v>
      </c>
      <c r="O1031" s="66"/>
      <c r="P1031" s="205">
        <f>O1031*H1031</f>
        <v>0</v>
      </c>
      <c r="Q1031" s="205">
        <v>0.0048</v>
      </c>
      <c r="R1031" s="205">
        <f>Q1031*H1031</f>
        <v>0.13248</v>
      </c>
      <c r="S1031" s="205">
        <v>0</v>
      </c>
      <c r="T1031" s="206">
        <f>S1031*H1031</f>
        <v>0</v>
      </c>
      <c r="U1031" s="36"/>
      <c r="V1031" s="36"/>
      <c r="W1031" s="36"/>
      <c r="X1031" s="36"/>
      <c r="Y1031" s="36"/>
      <c r="Z1031" s="36"/>
      <c r="AA1031" s="36"/>
      <c r="AB1031" s="36"/>
      <c r="AC1031" s="36"/>
      <c r="AD1031" s="36"/>
      <c r="AE1031" s="36"/>
      <c r="AR1031" s="207" t="s">
        <v>538</v>
      </c>
      <c r="AT1031" s="207" t="s">
        <v>458</v>
      </c>
      <c r="AU1031" s="207" t="s">
        <v>79</v>
      </c>
      <c r="AY1031" s="19" t="s">
        <v>299</v>
      </c>
      <c r="BE1031" s="208">
        <f>IF(N1031="základní",J1031,0)</f>
        <v>0</v>
      </c>
      <c r="BF1031" s="208">
        <f>IF(N1031="snížená",J1031,0)</f>
        <v>0</v>
      </c>
      <c r="BG1031" s="208">
        <f>IF(N1031="zákl. přenesená",J1031,0)</f>
        <v>0</v>
      </c>
      <c r="BH1031" s="208">
        <f>IF(N1031="sníž. přenesená",J1031,0)</f>
        <v>0</v>
      </c>
      <c r="BI1031" s="208">
        <f>IF(N1031="nulová",J1031,0)</f>
        <v>0</v>
      </c>
      <c r="BJ1031" s="19" t="s">
        <v>77</v>
      </c>
      <c r="BK1031" s="208">
        <f>ROUND(I1031*H1031,2)</f>
        <v>0</v>
      </c>
      <c r="BL1031" s="19" t="s">
        <v>406</v>
      </c>
      <c r="BM1031" s="207" t="s">
        <v>1453</v>
      </c>
    </row>
    <row r="1032" spans="1:47" s="2" customFormat="1" ht="19.5">
      <c r="A1032" s="36"/>
      <c r="B1032" s="37"/>
      <c r="C1032" s="38"/>
      <c r="D1032" s="209" t="s">
        <v>308</v>
      </c>
      <c r="E1032" s="38"/>
      <c r="F1032" s="210" t="s">
        <v>1439</v>
      </c>
      <c r="G1032" s="38"/>
      <c r="H1032" s="38"/>
      <c r="I1032" s="119"/>
      <c r="J1032" s="38"/>
      <c r="K1032" s="38"/>
      <c r="L1032" s="41"/>
      <c r="M1032" s="211"/>
      <c r="N1032" s="212"/>
      <c r="O1032" s="66"/>
      <c r="P1032" s="66"/>
      <c r="Q1032" s="66"/>
      <c r="R1032" s="66"/>
      <c r="S1032" s="66"/>
      <c r="T1032" s="67"/>
      <c r="U1032" s="36"/>
      <c r="V1032" s="36"/>
      <c r="W1032" s="36"/>
      <c r="X1032" s="36"/>
      <c r="Y1032" s="36"/>
      <c r="Z1032" s="36"/>
      <c r="AA1032" s="36"/>
      <c r="AB1032" s="36"/>
      <c r="AC1032" s="36"/>
      <c r="AD1032" s="36"/>
      <c r="AE1032" s="36"/>
      <c r="AT1032" s="19" t="s">
        <v>308</v>
      </c>
      <c r="AU1032" s="19" t="s">
        <v>79</v>
      </c>
    </row>
    <row r="1033" spans="2:51" s="14" customFormat="1" ht="11.25">
      <c r="B1033" s="223"/>
      <c r="C1033" s="224"/>
      <c r="D1033" s="209" t="s">
        <v>310</v>
      </c>
      <c r="E1033" s="225" t="s">
        <v>19</v>
      </c>
      <c r="F1033" s="226" t="s">
        <v>175</v>
      </c>
      <c r="G1033" s="224"/>
      <c r="H1033" s="227">
        <v>24</v>
      </c>
      <c r="I1033" s="228"/>
      <c r="J1033" s="224"/>
      <c r="K1033" s="224"/>
      <c r="L1033" s="229"/>
      <c r="M1033" s="230"/>
      <c r="N1033" s="231"/>
      <c r="O1033" s="231"/>
      <c r="P1033" s="231"/>
      <c r="Q1033" s="231"/>
      <c r="R1033" s="231"/>
      <c r="S1033" s="231"/>
      <c r="T1033" s="232"/>
      <c r="AT1033" s="233" t="s">
        <v>310</v>
      </c>
      <c r="AU1033" s="233" t="s">
        <v>79</v>
      </c>
      <c r="AV1033" s="14" t="s">
        <v>79</v>
      </c>
      <c r="AW1033" s="14" t="s">
        <v>32</v>
      </c>
      <c r="AX1033" s="14" t="s">
        <v>70</v>
      </c>
      <c r="AY1033" s="233" t="s">
        <v>299</v>
      </c>
    </row>
    <row r="1034" spans="2:51" s="14" customFormat="1" ht="11.25">
      <c r="B1034" s="223"/>
      <c r="C1034" s="224"/>
      <c r="D1034" s="209" t="s">
        <v>310</v>
      </c>
      <c r="E1034" s="225" t="s">
        <v>19</v>
      </c>
      <c r="F1034" s="226" t="s">
        <v>1454</v>
      </c>
      <c r="G1034" s="224"/>
      <c r="H1034" s="227">
        <v>27.6</v>
      </c>
      <c r="I1034" s="228"/>
      <c r="J1034" s="224"/>
      <c r="K1034" s="224"/>
      <c r="L1034" s="229"/>
      <c r="M1034" s="230"/>
      <c r="N1034" s="231"/>
      <c r="O1034" s="231"/>
      <c r="P1034" s="231"/>
      <c r="Q1034" s="231"/>
      <c r="R1034" s="231"/>
      <c r="S1034" s="231"/>
      <c r="T1034" s="232"/>
      <c r="AT1034" s="233" t="s">
        <v>310</v>
      </c>
      <c r="AU1034" s="233" t="s">
        <v>79</v>
      </c>
      <c r="AV1034" s="14" t="s">
        <v>79</v>
      </c>
      <c r="AW1034" s="14" t="s">
        <v>32</v>
      </c>
      <c r="AX1034" s="14" t="s">
        <v>77</v>
      </c>
      <c r="AY1034" s="233" t="s">
        <v>299</v>
      </c>
    </row>
    <row r="1035" spans="1:65" s="2" customFormat="1" ht="21.75" customHeight="1">
      <c r="A1035" s="36"/>
      <c r="B1035" s="37"/>
      <c r="C1035" s="246" t="s">
        <v>1455</v>
      </c>
      <c r="D1035" s="246" t="s">
        <v>458</v>
      </c>
      <c r="E1035" s="247" t="s">
        <v>1443</v>
      </c>
      <c r="F1035" s="248" t="s">
        <v>1444</v>
      </c>
      <c r="G1035" s="249" t="s">
        <v>304</v>
      </c>
      <c r="H1035" s="250">
        <v>27.6</v>
      </c>
      <c r="I1035" s="251"/>
      <c r="J1035" s="252">
        <f>ROUND(I1035*H1035,2)</f>
        <v>0</v>
      </c>
      <c r="K1035" s="248" t="s">
        <v>305</v>
      </c>
      <c r="L1035" s="253"/>
      <c r="M1035" s="254" t="s">
        <v>19</v>
      </c>
      <c r="N1035" s="255" t="s">
        <v>41</v>
      </c>
      <c r="O1035" s="66"/>
      <c r="P1035" s="205">
        <f>O1035*H1035</f>
        <v>0</v>
      </c>
      <c r="Q1035" s="205">
        <v>0.0047</v>
      </c>
      <c r="R1035" s="205">
        <f>Q1035*H1035</f>
        <v>0.12972</v>
      </c>
      <c r="S1035" s="205">
        <v>0</v>
      </c>
      <c r="T1035" s="206">
        <f>S1035*H1035</f>
        <v>0</v>
      </c>
      <c r="U1035" s="36"/>
      <c r="V1035" s="36"/>
      <c r="W1035" s="36"/>
      <c r="X1035" s="36"/>
      <c r="Y1035" s="36"/>
      <c r="Z1035" s="36"/>
      <c r="AA1035" s="36"/>
      <c r="AB1035" s="36"/>
      <c r="AC1035" s="36"/>
      <c r="AD1035" s="36"/>
      <c r="AE1035" s="36"/>
      <c r="AR1035" s="207" t="s">
        <v>538</v>
      </c>
      <c r="AT1035" s="207" t="s">
        <v>458</v>
      </c>
      <c r="AU1035" s="207" t="s">
        <v>79</v>
      </c>
      <c r="AY1035" s="19" t="s">
        <v>299</v>
      </c>
      <c r="BE1035" s="208">
        <f>IF(N1035="základní",J1035,0)</f>
        <v>0</v>
      </c>
      <c r="BF1035" s="208">
        <f>IF(N1035="snížená",J1035,0)</f>
        <v>0</v>
      </c>
      <c r="BG1035" s="208">
        <f>IF(N1035="zákl. přenesená",J1035,0)</f>
        <v>0</v>
      </c>
      <c r="BH1035" s="208">
        <f>IF(N1035="sníž. přenesená",J1035,0)</f>
        <v>0</v>
      </c>
      <c r="BI1035" s="208">
        <f>IF(N1035="nulová",J1035,0)</f>
        <v>0</v>
      </c>
      <c r="BJ1035" s="19" t="s">
        <v>77</v>
      </c>
      <c r="BK1035" s="208">
        <f>ROUND(I1035*H1035,2)</f>
        <v>0</v>
      </c>
      <c r="BL1035" s="19" t="s">
        <v>406</v>
      </c>
      <c r="BM1035" s="207" t="s">
        <v>1456</v>
      </c>
    </row>
    <row r="1036" spans="1:47" s="2" customFormat="1" ht="19.5">
      <c r="A1036" s="36"/>
      <c r="B1036" s="37"/>
      <c r="C1036" s="38"/>
      <c r="D1036" s="209" t="s">
        <v>308</v>
      </c>
      <c r="E1036" s="38"/>
      <c r="F1036" s="210" t="s">
        <v>1444</v>
      </c>
      <c r="G1036" s="38"/>
      <c r="H1036" s="38"/>
      <c r="I1036" s="119"/>
      <c r="J1036" s="38"/>
      <c r="K1036" s="38"/>
      <c r="L1036" s="41"/>
      <c r="M1036" s="211"/>
      <c r="N1036" s="212"/>
      <c r="O1036" s="66"/>
      <c r="P1036" s="66"/>
      <c r="Q1036" s="66"/>
      <c r="R1036" s="66"/>
      <c r="S1036" s="66"/>
      <c r="T1036" s="67"/>
      <c r="U1036" s="36"/>
      <c r="V1036" s="36"/>
      <c r="W1036" s="36"/>
      <c r="X1036" s="36"/>
      <c r="Y1036" s="36"/>
      <c r="Z1036" s="36"/>
      <c r="AA1036" s="36"/>
      <c r="AB1036" s="36"/>
      <c r="AC1036" s="36"/>
      <c r="AD1036" s="36"/>
      <c r="AE1036" s="36"/>
      <c r="AT1036" s="19" t="s">
        <v>308</v>
      </c>
      <c r="AU1036" s="19" t="s">
        <v>79</v>
      </c>
    </row>
    <row r="1037" spans="2:51" s="14" customFormat="1" ht="11.25">
      <c r="B1037" s="223"/>
      <c r="C1037" s="224"/>
      <c r="D1037" s="209" t="s">
        <v>310</v>
      </c>
      <c r="E1037" s="225" t="s">
        <v>19</v>
      </c>
      <c r="F1037" s="226" t="s">
        <v>175</v>
      </c>
      <c r="G1037" s="224"/>
      <c r="H1037" s="227">
        <v>24</v>
      </c>
      <c r="I1037" s="228"/>
      <c r="J1037" s="224"/>
      <c r="K1037" s="224"/>
      <c r="L1037" s="229"/>
      <c r="M1037" s="230"/>
      <c r="N1037" s="231"/>
      <c r="O1037" s="231"/>
      <c r="P1037" s="231"/>
      <c r="Q1037" s="231"/>
      <c r="R1037" s="231"/>
      <c r="S1037" s="231"/>
      <c r="T1037" s="232"/>
      <c r="AT1037" s="233" t="s">
        <v>310</v>
      </c>
      <c r="AU1037" s="233" t="s">
        <v>79</v>
      </c>
      <c r="AV1037" s="14" t="s">
        <v>79</v>
      </c>
      <c r="AW1037" s="14" t="s">
        <v>32</v>
      </c>
      <c r="AX1037" s="14" t="s">
        <v>70</v>
      </c>
      <c r="AY1037" s="233" t="s">
        <v>299</v>
      </c>
    </row>
    <row r="1038" spans="2:51" s="14" customFormat="1" ht="11.25">
      <c r="B1038" s="223"/>
      <c r="C1038" s="224"/>
      <c r="D1038" s="209" t="s">
        <v>310</v>
      </c>
      <c r="E1038" s="225" t="s">
        <v>19</v>
      </c>
      <c r="F1038" s="226" t="s">
        <v>1454</v>
      </c>
      <c r="G1038" s="224"/>
      <c r="H1038" s="227">
        <v>27.6</v>
      </c>
      <c r="I1038" s="228"/>
      <c r="J1038" s="224"/>
      <c r="K1038" s="224"/>
      <c r="L1038" s="229"/>
      <c r="M1038" s="230"/>
      <c r="N1038" s="231"/>
      <c r="O1038" s="231"/>
      <c r="P1038" s="231"/>
      <c r="Q1038" s="231"/>
      <c r="R1038" s="231"/>
      <c r="S1038" s="231"/>
      <c r="T1038" s="232"/>
      <c r="AT1038" s="233" t="s">
        <v>310</v>
      </c>
      <c r="AU1038" s="233" t="s">
        <v>79</v>
      </c>
      <c r="AV1038" s="14" t="s">
        <v>79</v>
      </c>
      <c r="AW1038" s="14" t="s">
        <v>32</v>
      </c>
      <c r="AX1038" s="14" t="s">
        <v>77</v>
      </c>
      <c r="AY1038" s="233" t="s">
        <v>299</v>
      </c>
    </row>
    <row r="1039" spans="1:65" s="2" customFormat="1" ht="16.5" customHeight="1">
      <c r="A1039" s="36"/>
      <c r="B1039" s="37"/>
      <c r="C1039" s="196" t="s">
        <v>1457</v>
      </c>
      <c r="D1039" s="196" t="s">
        <v>301</v>
      </c>
      <c r="E1039" s="197" t="s">
        <v>1458</v>
      </c>
      <c r="F1039" s="198" t="s">
        <v>1459</v>
      </c>
      <c r="G1039" s="199" t="s">
        <v>304</v>
      </c>
      <c r="H1039" s="200">
        <v>48.276</v>
      </c>
      <c r="I1039" s="201"/>
      <c r="J1039" s="202">
        <f>ROUND(I1039*H1039,2)</f>
        <v>0</v>
      </c>
      <c r="K1039" s="198" t="s">
        <v>305</v>
      </c>
      <c r="L1039" s="41"/>
      <c r="M1039" s="203" t="s">
        <v>19</v>
      </c>
      <c r="N1039" s="204" t="s">
        <v>41</v>
      </c>
      <c r="O1039" s="66"/>
      <c r="P1039" s="205">
        <f>O1039*H1039</f>
        <v>0</v>
      </c>
      <c r="Q1039" s="205">
        <v>0.00035</v>
      </c>
      <c r="R1039" s="205">
        <f>Q1039*H1039</f>
        <v>0.0168966</v>
      </c>
      <c r="S1039" s="205">
        <v>0</v>
      </c>
      <c r="T1039" s="206">
        <f>S1039*H1039</f>
        <v>0</v>
      </c>
      <c r="U1039" s="36"/>
      <c r="V1039" s="36"/>
      <c r="W1039" s="36"/>
      <c r="X1039" s="36"/>
      <c r="Y1039" s="36"/>
      <c r="Z1039" s="36"/>
      <c r="AA1039" s="36"/>
      <c r="AB1039" s="36"/>
      <c r="AC1039" s="36"/>
      <c r="AD1039" s="36"/>
      <c r="AE1039" s="36"/>
      <c r="AR1039" s="207" t="s">
        <v>406</v>
      </c>
      <c r="AT1039" s="207" t="s">
        <v>301</v>
      </c>
      <c r="AU1039" s="207" t="s">
        <v>79</v>
      </c>
      <c r="AY1039" s="19" t="s">
        <v>299</v>
      </c>
      <c r="BE1039" s="208">
        <f>IF(N1039="základní",J1039,0)</f>
        <v>0</v>
      </c>
      <c r="BF1039" s="208">
        <f>IF(N1039="snížená",J1039,0)</f>
        <v>0</v>
      </c>
      <c r="BG1039" s="208">
        <f>IF(N1039="zákl. přenesená",J1039,0)</f>
        <v>0</v>
      </c>
      <c r="BH1039" s="208">
        <f>IF(N1039="sníž. přenesená",J1039,0)</f>
        <v>0</v>
      </c>
      <c r="BI1039" s="208">
        <f>IF(N1039="nulová",J1039,0)</f>
        <v>0</v>
      </c>
      <c r="BJ1039" s="19" t="s">
        <v>77</v>
      </c>
      <c r="BK1039" s="208">
        <f>ROUND(I1039*H1039,2)</f>
        <v>0</v>
      </c>
      <c r="BL1039" s="19" t="s">
        <v>406</v>
      </c>
      <c r="BM1039" s="207" t="s">
        <v>1460</v>
      </c>
    </row>
    <row r="1040" spans="1:47" s="2" customFormat="1" ht="19.5">
      <c r="A1040" s="36"/>
      <c r="B1040" s="37"/>
      <c r="C1040" s="38"/>
      <c r="D1040" s="209" t="s">
        <v>308</v>
      </c>
      <c r="E1040" s="38"/>
      <c r="F1040" s="210" t="s">
        <v>1461</v>
      </c>
      <c r="G1040" s="38"/>
      <c r="H1040" s="38"/>
      <c r="I1040" s="119"/>
      <c r="J1040" s="38"/>
      <c r="K1040" s="38"/>
      <c r="L1040" s="41"/>
      <c r="M1040" s="211"/>
      <c r="N1040" s="212"/>
      <c r="O1040" s="66"/>
      <c r="P1040" s="66"/>
      <c r="Q1040" s="66"/>
      <c r="R1040" s="66"/>
      <c r="S1040" s="66"/>
      <c r="T1040" s="67"/>
      <c r="U1040" s="36"/>
      <c r="V1040" s="36"/>
      <c r="W1040" s="36"/>
      <c r="X1040" s="36"/>
      <c r="Y1040" s="36"/>
      <c r="Z1040" s="36"/>
      <c r="AA1040" s="36"/>
      <c r="AB1040" s="36"/>
      <c r="AC1040" s="36"/>
      <c r="AD1040" s="36"/>
      <c r="AE1040" s="36"/>
      <c r="AT1040" s="19" t="s">
        <v>308</v>
      </c>
      <c r="AU1040" s="19" t="s">
        <v>79</v>
      </c>
    </row>
    <row r="1041" spans="2:51" s="14" customFormat="1" ht="11.25">
      <c r="B1041" s="223"/>
      <c r="C1041" s="224"/>
      <c r="D1041" s="209" t="s">
        <v>310</v>
      </c>
      <c r="E1041" s="225" t="s">
        <v>19</v>
      </c>
      <c r="F1041" s="226" t="s">
        <v>1462</v>
      </c>
      <c r="G1041" s="224"/>
      <c r="H1041" s="227">
        <v>48.276</v>
      </c>
      <c r="I1041" s="228"/>
      <c r="J1041" s="224"/>
      <c r="K1041" s="224"/>
      <c r="L1041" s="229"/>
      <c r="M1041" s="230"/>
      <c r="N1041" s="231"/>
      <c r="O1041" s="231"/>
      <c r="P1041" s="231"/>
      <c r="Q1041" s="231"/>
      <c r="R1041" s="231"/>
      <c r="S1041" s="231"/>
      <c r="T1041" s="232"/>
      <c r="AT1041" s="233" t="s">
        <v>310</v>
      </c>
      <c r="AU1041" s="233" t="s">
        <v>79</v>
      </c>
      <c r="AV1041" s="14" t="s">
        <v>79</v>
      </c>
      <c r="AW1041" s="14" t="s">
        <v>32</v>
      </c>
      <c r="AX1041" s="14" t="s">
        <v>77</v>
      </c>
      <c r="AY1041" s="233" t="s">
        <v>299</v>
      </c>
    </row>
    <row r="1042" spans="1:65" s="2" customFormat="1" ht="16.5" customHeight="1">
      <c r="A1042" s="36"/>
      <c r="B1042" s="37"/>
      <c r="C1042" s="196" t="s">
        <v>1463</v>
      </c>
      <c r="D1042" s="196" t="s">
        <v>301</v>
      </c>
      <c r="E1042" s="197" t="s">
        <v>1464</v>
      </c>
      <c r="F1042" s="198" t="s">
        <v>1465</v>
      </c>
      <c r="G1042" s="199" t="s">
        <v>304</v>
      </c>
      <c r="H1042" s="200">
        <v>4.38</v>
      </c>
      <c r="I1042" s="201"/>
      <c r="J1042" s="202">
        <f>ROUND(I1042*H1042,2)</f>
        <v>0</v>
      </c>
      <c r="K1042" s="198" t="s">
        <v>305</v>
      </c>
      <c r="L1042" s="41"/>
      <c r="M1042" s="203" t="s">
        <v>19</v>
      </c>
      <c r="N1042" s="204" t="s">
        <v>41</v>
      </c>
      <c r="O1042" s="66"/>
      <c r="P1042" s="205">
        <f>O1042*H1042</f>
        <v>0</v>
      </c>
      <c r="Q1042" s="205">
        <v>0.0045</v>
      </c>
      <c r="R1042" s="205">
        <f>Q1042*H1042</f>
        <v>0.01971</v>
      </c>
      <c r="S1042" s="205">
        <v>0</v>
      </c>
      <c r="T1042" s="206">
        <f>S1042*H1042</f>
        <v>0</v>
      </c>
      <c r="U1042" s="36"/>
      <c r="V1042" s="36"/>
      <c r="W1042" s="36"/>
      <c r="X1042" s="36"/>
      <c r="Y1042" s="36"/>
      <c r="Z1042" s="36"/>
      <c r="AA1042" s="36"/>
      <c r="AB1042" s="36"/>
      <c r="AC1042" s="36"/>
      <c r="AD1042" s="36"/>
      <c r="AE1042" s="36"/>
      <c r="AR1042" s="207" t="s">
        <v>406</v>
      </c>
      <c r="AT1042" s="207" t="s">
        <v>301</v>
      </c>
      <c r="AU1042" s="207" t="s">
        <v>79</v>
      </c>
      <c r="AY1042" s="19" t="s">
        <v>299</v>
      </c>
      <c r="BE1042" s="208">
        <f>IF(N1042="základní",J1042,0)</f>
        <v>0</v>
      </c>
      <c r="BF1042" s="208">
        <f>IF(N1042="snížená",J1042,0)</f>
        <v>0</v>
      </c>
      <c r="BG1042" s="208">
        <f>IF(N1042="zákl. přenesená",J1042,0)</f>
        <v>0</v>
      </c>
      <c r="BH1042" s="208">
        <f>IF(N1042="sníž. přenesená",J1042,0)</f>
        <v>0</v>
      </c>
      <c r="BI1042" s="208">
        <f>IF(N1042="nulová",J1042,0)</f>
        <v>0</v>
      </c>
      <c r="BJ1042" s="19" t="s">
        <v>77</v>
      </c>
      <c r="BK1042" s="208">
        <f>ROUND(I1042*H1042,2)</f>
        <v>0</v>
      </c>
      <c r="BL1042" s="19" t="s">
        <v>406</v>
      </c>
      <c r="BM1042" s="207" t="s">
        <v>1466</v>
      </c>
    </row>
    <row r="1043" spans="1:47" s="2" customFormat="1" ht="11.25">
      <c r="A1043" s="36"/>
      <c r="B1043" s="37"/>
      <c r="C1043" s="38"/>
      <c r="D1043" s="209" t="s">
        <v>308</v>
      </c>
      <c r="E1043" s="38"/>
      <c r="F1043" s="210" t="s">
        <v>1467</v>
      </c>
      <c r="G1043" s="38"/>
      <c r="H1043" s="38"/>
      <c r="I1043" s="119"/>
      <c r="J1043" s="38"/>
      <c r="K1043" s="38"/>
      <c r="L1043" s="41"/>
      <c r="M1043" s="211"/>
      <c r="N1043" s="212"/>
      <c r="O1043" s="66"/>
      <c r="P1043" s="66"/>
      <c r="Q1043" s="66"/>
      <c r="R1043" s="66"/>
      <c r="S1043" s="66"/>
      <c r="T1043" s="67"/>
      <c r="U1043" s="36"/>
      <c r="V1043" s="36"/>
      <c r="W1043" s="36"/>
      <c r="X1043" s="36"/>
      <c r="Y1043" s="36"/>
      <c r="Z1043" s="36"/>
      <c r="AA1043" s="36"/>
      <c r="AB1043" s="36"/>
      <c r="AC1043" s="36"/>
      <c r="AD1043" s="36"/>
      <c r="AE1043" s="36"/>
      <c r="AT1043" s="19" t="s">
        <v>308</v>
      </c>
      <c r="AU1043" s="19" t="s">
        <v>79</v>
      </c>
    </row>
    <row r="1044" spans="2:51" s="14" customFormat="1" ht="11.25">
      <c r="B1044" s="223"/>
      <c r="C1044" s="224"/>
      <c r="D1044" s="209" t="s">
        <v>310</v>
      </c>
      <c r="E1044" s="225" t="s">
        <v>19</v>
      </c>
      <c r="F1044" s="226" t="s">
        <v>1468</v>
      </c>
      <c r="G1044" s="224"/>
      <c r="H1044" s="227">
        <v>4.38</v>
      </c>
      <c r="I1044" s="228"/>
      <c r="J1044" s="224"/>
      <c r="K1044" s="224"/>
      <c r="L1044" s="229"/>
      <c r="M1044" s="230"/>
      <c r="N1044" s="231"/>
      <c r="O1044" s="231"/>
      <c r="P1044" s="231"/>
      <c r="Q1044" s="231"/>
      <c r="R1044" s="231"/>
      <c r="S1044" s="231"/>
      <c r="T1044" s="232"/>
      <c r="AT1044" s="233" t="s">
        <v>310</v>
      </c>
      <c r="AU1044" s="233" t="s">
        <v>79</v>
      </c>
      <c r="AV1044" s="14" t="s">
        <v>79</v>
      </c>
      <c r="AW1044" s="14" t="s">
        <v>32</v>
      </c>
      <c r="AX1044" s="14" t="s">
        <v>77</v>
      </c>
      <c r="AY1044" s="233" t="s">
        <v>299</v>
      </c>
    </row>
    <row r="1045" spans="1:65" s="2" customFormat="1" ht="16.5" customHeight="1">
      <c r="A1045" s="36"/>
      <c r="B1045" s="37"/>
      <c r="C1045" s="196" t="s">
        <v>1469</v>
      </c>
      <c r="D1045" s="196" t="s">
        <v>301</v>
      </c>
      <c r="E1045" s="197" t="s">
        <v>1470</v>
      </c>
      <c r="F1045" s="198" t="s">
        <v>1471</v>
      </c>
      <c r="G1045" s="199" t="s">
        <v>304</v>
      </c>
      <c r="H1045" s="200">
        <v>26.76</v>
      </c>
      <c r="I1045" s="201"/>
      <c r="J1045" s="202">
        <f>ROUND(I1045*H1045,2)</f>
        <v>0</v>
      </c>
      <c r="K1045" s="198" t="s">
        <v>19</v>
      </c>
      <c r="L1045" s="41"/>
      <c r="M1045" s="203" t="s">
        <v>19</v>
      </c>
      <c r="N1045" s="204" t="s">
        <v>41</v>
      </c>
      <c r="O1045" s="66"/>
      <c r="P1045" s="205">
        <f>O1045*H1045</f>
        <v>0</v>
      </c>
      <c r="Q1045" s="205">
        <v>0</v>
      </c>
      <c r="R1045" s="205">
        <f>Q1045*H1045</f>
        <v>0</v>
      </c>
      <c r="S1045" s="205">
        <v>0</v>
      </c>
      <c r="T1045" s="206">
        <f>S1045*H1045</f>
        <v>0</v>
      </c>
      <c r="U1045" s="36"/>
      <c r="V1045" s="36"/>
      <c r="W1045" s="36"/>
      <c r="X1045" s="36"/>
      <c r="Y1045" s="36"/>
      <c r="Z1045" s="36"/>
      <c r="AA1045" s="36"/>
      <c r="AB1045" s="36"/>
      <c r="AC1045" s="36"/>
      <c r="AD1045" s="36"/>
      <c r="AE1045" s="36"/>
      <c r="AR1045" s="207" t="s">
        <v>406</v>
      </c>
      <c r="AT1045" s="207" t="s">
        <v>301</v>
      </c>
      <c r="AU1045" s="207" t="s">
        <v>79</v>
      </c>
      <c r="AY1045" s="19" t="s">
        <v>299</v>
      </c>
      <c r="BE1045" s="208">
        <f>IF(N1045="základní",J1045,0)</f>
        <v>0</v>
      </c>
      <c r="BF1045" s="208">
        <f>IF(N1045="snížená",J1045,0)</f>
        <v>0</v>
      </c>
      <c r="BG1045" s="208">
        <f>IF(N1045="zákl. přenesená",J1045,0)</f>
        <v>0</v>
      </c>
      <c r="BH1045" s="208">
        <f>IF(N1045="sníž. přenesená",J1045,0)</f>
        <v>0</v>
      </c>
      <c r="BI1045" s="208">
        <f>IF(N1045="nulová",J1045,0)</f>
        <v>0</v>
      </c>
      <c r="BJ1045" s="19" t="s">
        <v>77</v>
      </c>
      <c r="BK1045" s="208">
        <f>ROUND(I1045*H1045,2)</f>
        <v>0</v>
      </c>
      <c r="BL1045" s="19" t="s">
        <v>406</v>
      </c>
      <c r="BM1045" s="207" t="s">
        <v>1472</v>
      </c>
    </row>
    <row r="1046" spans="1:47" s="2" customFormat="1" ht="11.25">
      <c r="A1046" s="36"/>
      <c r="B1046" s="37"/>
      <c r="C1046" s="38"/>
      <c r="D1046" s="209" t="s">
        <v>308</v>
      </c>
      <c r="E1046" s="38"/>
      <c r="F1046" s="210" t="s">
        <v>1471</v>
      </c>
      <c r="G1046" s="38"/>
      <c r="H1046" s="38"/>
      <c r="I1046" s="119"/>
      <c r="J1046" s="38"/>
      <c r="K1046" s="38"/>
      <c r="L1046" s="41"/>
      <c r="M1046" s="211"/>
      <c r="N1046" s="212"/>
      <c r="O1046" s="66"/>
      <c r="P1046" s="66"/>
      <c r="Q1046" s="66"/>
      <c r="R1046" s="66"/>
      <c r="S1046" s="66"/>
      <c r="T1046" s="67"/>
      <c r="U1046" s="36"/>
      <c r="V1046" s="36"/>
      <c r="W1046" s="36"/>
      <c r="X1046" s="36"/>
      <c r="Y1046" s="36"/>
      <c r="Z1046" s="36"/>
      <c r="AA1046" s="36"/>
      <c r="AB1046" s="36"/>
      <c r="AC1046" s="36"/>
      <c r="AD1046" s="36"/>
      <c r="AE1046" s="36"/>
      <c r="AT1046" s="19" t="s">
        <v>308</v>
      </c>
      <c r="AU1046" s="19" t="s">
        <v>79</v>
      </c>
    </row>
    <row r="1047" spans="2:51" s="13" customFormat="1" ht="11.25">
      <c r="B1047" s="213"/>
      <c r="C1047" s="214"/>
      <c r="D1047" s="209" t="s">
        <v>310</v>
      </c>
      <c r="E1047" s="215" t="s">
        <v>19</v>
      </c>
      <c r="F1047" s="216" t="s">
        <v>1473</v>
      </c>
      <c r="G1047" s="214"/>
      <c r="H1047" s="215" t="s">
        <v>19</v>
      </c>
      <c r="I1047" s="217"/>
      <c r="J1047" s="214"/>
      <c r="K1047" s="214"/>
      <c r="L1047" s="218"/>
      <c r="M1047" s="219"/>
      <c r="N1047" s="220"/>
      <c r="O1047" s="220"/>
      <c r="P1047" s="220"/>
      <c r="Q1047" s="220"/>
      <c r="R1047" s="220"/>
      <c r="S1047" s="220"/>
      <c r="T1047" s="221"/>
      <c r="AT1047" s="222" t="s">
        <v>310</v>
      </c>
      <c r="AU1047" s="222" t="s">
        <v>79</v>
      </c>
      <c r="AV1047" s="13" t="s">
        <v>77</v>
      </c>
      <c r="AW1047" s="13" t="s">
        <v>32</v>
      </c>
      <c r="AX1047" s="13" t="s">
        <v>70</v>
      </c>
      <c r="AY1047" s="222" t="s">
        <v>299</v>
      </c>
    </row>
    <row r="1048" spans="2:51" s="14" customFormat="1" ht="11.25">
      <c r="B1048" s="223"/>
      <c r="C1048" s="224"/>
      <c r="D1048" s="209" t="s">
        <v>310</v>
      </c>
      <c r="E1048" s="225" t="s">
        <v>19</v>
      </c>
      <c r="F1048" s="226" t="s">
        <v>1474</v>
      </c>
      <c r="G1048" s="224"/>
      <c r="H1048" s="227">
        <v>26.76</v>
      </c>
      <c r="I1048" s="228"/>
      <c r="J1048" s="224"/>
      <c r="K1048" s="224"/>
      <c r="L1048" s="229"/>
      <c r="M1048" s="230"/>
      <c r="N1048" s="231"/>
      <c r="O1048" s="231"/>
      <c r="P1048" s="231"/>
      <c r="Q1048" s="231"/>
      <c r="R1048" s="231"/>
      <c r="S1048" s="231"/>
      <c r="T1048" s="232"/>
      <c r="AT1048" s="233" t="s">
        <v>310</v>
      </c>
      <c r="AU1048" s="233" t="s">
        <v>79</v>
      </c>
      <c r="AV1048" s="14" t="s">
        <v>79</v>
      </c>
      <c r="AW1048" s="14" t="s">
        <v>32</v>
      </c>
      <c r="AX1048" s="14" t="s">
        <v>77</v>
      </c>
      <c r="AY1048" s="233" t="s">
        <v>299</v>
      </c>
    </row>
    <row r="1049" spans="1:65" s="2" customFormat="1" ht="16.5" customHeight="1">
      <c r="A1049" s="36"/>
      <c r="B1049" s="37"/>
      <c r="C1049" s="196" t="s">
        <v>1475</v>
      </c>
      <c r="D1049" s="196" t="s">
        <v>301</v>
      </c>
      <c r="E1049" s="197" t="s">
        <v>1476</v>
      </c>
      <c r="F1049" s="198" t="s">
        <v>1477</v>
      </c>
      <c r="G1049" s="199" t="s">
        <v>1478</v>
      </c>
      <c r="H1049" s="267"/>
      <c r="I1049" s="201"/>
      <c r="J1049" s="202">
        <f>ROUND(I1049*H1049,2)</f>
        <v>0</v>
      </c>
      <c r="K1049" s="198" t="s">
        <v>305</v>
      </c>
      <c r="L1049" s="41"/>
      <c r="M1049" s="203" t="s">
        <v>19</v>
      </c>
      <c r="N1049" s="204" t="s">
        <v>41</v>
      </c>
      <c r="O1049" s="66"/>
      <c r="P1049" s="205">
        <f>O1049*H1049</f>
        <v>0</v>
      </c>
      <c r="Q1049" s="205">
        <v>0</v>
      </c>
      <c r="R1049" s="205">
        <f>Q1049*H1049</f>
        <v>0</v>
      </c>
      <c r="S1049" s="205">
        <v>0</v>
      </c>
      <c r="T1049" s="206">
        <f>S1049*H1049</f>
        <v>0</v>
      </c>
      <c r="U1049" s="36"/>
      <c r="V1049" s="36"/>
      <c r="W1049" s="36"/>
      <c r="X1049" s="36"/>
      <c r="Y1049" s="36"/>
      <c r="Z1049" s="36"/>
      <c r="AA1049" s="36"/>
      <c r="AB1049" s="36"/>
      <c r="AC1049" s="36"/>
      <c r="AD1049" s="36"/>
      <c r="AE1049" s="36"/>
      <c r="AR1049" s="207" t="s">
        <v>406</v>
      </c>
      <c r="AT1049" s="207" t="s">
        <v>301</v>
      </c>
      <c r="AU1049" s="207" t="s">
        <v>79</v>
      </c>
      <c r="AY1049" s="19" t="s">
        <v>299</v>
      </c>
      <c r="BE1049" s="208">
        <f>IF(N1049="základní",J1049,0)</f>
        <v>0</v>
      </c>
      <c r="BF1049" s="208">
        <f>IF(N1049="snížená",J1049,0)</f>
        <v>0</v>
      </c>
      <c r="BG1049" s="208">
        <f>IF(N1049="zákl. přenesená",J1049,0)</f>
        <v>0</v>
      </c>
      <c r="BH1049" s="208">
        <f>IF(N1049="sníž. přenesená",J1049,0)</f>
        <v>0</v>
      </c>
      <c r="BI1049" s="208">
        <f>IF(N1049="nulová",J1049,0)</f>
        <v>0</v>
      </c>
      <c r="BJ1049" s="19" t="s">
        <v>77</v>
      </c>
      <c r="BK1049" s="208">
        <f>ROUND(I1049*H1049,2)</f>
        <v>0</v>
      </c>
      <c r="BL1049" s="19" t="s">
        <v>406</v>
      </c>
      <c r="BM1049" s="207" t="s">
        <v>1479</v>
      </c>
    </row>
    <row r="1050" spans="1:47" s="2" customFormat="1" ht="19.5">
      <c r="A1050" s="36"/>
      <c r="B1050" s="37"/>
      <c r="C1050" s="38"/>
      <c r="D1050" s="209" t="s">
        <v>308</v>
      </c>
      <c r="E1050" s="38"/>
      <c r="F1050" s="210" t="s">
        <v>1480</v>
      </c>
      <c r="G1050" s="38"/>
      <c r="H1050" s="38"/>
      <c r="I1050" s="119"/>
      <c r="J1050" s="38"/>
      <c r="K1050" s="38"/>
      <c r="L1050" s="41"/>
      <c r="M1050" s="211"/>
      <c r="N1050" s="212"/>
      <c r="O1050" s="66"/>
      <c r="P1050" s="66"/>
      <c r="Q1050" s="66"/>
      <c r="R1050" s="66"/>
      <c r="S1050" s="66"/>
      <c r="T1050" s="67"/>
      <c r="U1050" s="36"/>
      <c r="V1050" s="36"/>
      <c r="W1050" s="36"/>
      <c r="X1050" s="36"/>
      <c r="Y1050" s="36"/>
      <c r="Z1050" s="36"/>
      <c r="AA1050" s="36"/>
      <c r="AB1050" s="36"/>
      <c r="AC1050" s="36"/>
      <c r="AD1050" s="36"/>
      <c r="AE1050" s="36"/>
      <c r="AT1050" s="19" t="s">
        <v>308</v>
      </c>
      <c r="AU1050" s="19" t="s">
        <v>79</v>
      </c>
    </row>
    <row r="1051" spans="2:63" s="12" customFormat="1" ht="22.9" customHeight="1">
      <c r="B1051" s="180"/>
      <c r="C1051" s="181"/>
      <c r="D1051" s="182" t="s">
        <v>69</v>
      </c>
      <c r="E1051" s="194" t="s">
        <v>1481</v>
      </c>
      <c r="F1051" s="194" t="s">
        <v>1482</v>
      </c>
      <c r="G1051" s="181"/>
      <c r="H1051" s="181"/>
      <c r="I1051" s="184"/>
      <c r="J1051" s="195">
        <f>BK1051</f>
        <v>0</v>
      </c>
      <c r="K1051" s="181"/>
      <c r="L1051" s="186"/>
      <c r="M1051" s="187"/>
      <c r="N1051" s="188"/>
      <c r="O1051" s="188"/>
      <c r="P1051" s="189">
        <f>SUM(P1052:P1091)</f>
        <v>0</v>
      </c>
      <c r="Q1051" s="188"/>
      <c r="R1051" s="189">
        <f>SUM(R1052:R1091)</f>
        <v>0.12762389999999998</v>
      </c>
      <c r="S1051" s="188"/>
      <c r="T1051" s="190">
        <f>SUM(T1052:T1091)</f>
        <v>0.9600120000000001</v>
      </c>
      <c r="AR1051" s="191" t="s">
        <v>79</v>
      </c>
      <c r="AT1051" s="192" t="s">
        <v>69</v>
      </c>
      <c r="AU1051" s="192" t="s">
        <v>77</v>
      </c>
      <c r="AY1051" s="191" t="s">
        <v>299</v>
      </c>
      <c r="BK1051" s="193">
        <f>SUM(BK1052:BK1091)</f>
        <v>0</v>
      </c>
    </row>
    <row r="1052" spans="1:65" s="2" customFormat="1" ht="16.5" customHeight="1">
      <c r="A1052" s="36"/>
      <c r="B1052" s="37"/>
      <c r="C1052" s="196" t="s">
        <v>1483</v>
      </c>
      <c r="D1052" s="196" t="s">
        <v>301</v>
      </c>
      <c r="E1052" s="197" t="s">
        <v>1484</v>
      </c>
      <c r="F1052" s="198" t="s">
        <v>1485</v>
      </c>
      <c r="G1052" s="199" t="s">
        <v>304</v>
      </c>
      <c r="H1052" s="200">
        <v>27.93</v>
      </c>
      <c r="I1052" s="201"/>
      <c r="J1052" s="202">
        <f>ROUND(I1052*H1052,2)</f>
        <v>0</v>
      </c>
      <c r="K1052" s="198" t="s">
        <v>305</v>
      </c>
      <c r="L1052" s="41"/>
      <c r="M1052" s="203" t="s">
        <v>19</v>
      </c>
      <c r="N1052" s="204" t="s">
        <v>41</v>
      </c>
      <c r="O1052" s="66"/>
      <c r="P1052" s="205">
        <f>O1052*H1052</f>
        <v>0</v>
      </c>
      <c r="Q1052" s="205">
        <v>0</v>
      </c>
      <c r="R1052" s="205">
        <f>Q1052*H1052</f>
        <v>0</v>
      </c>
      <c r="S1052" s="205">
        <v>0</v>
      </c>
      <c r="T1052" s="206">
        <f>S1052*H1052</f>
        <v>0</v>
      </c>
      <c r="U1052" s="36"/>
      <c r="V1052" s="36"/>
      <c r="W1052" s="36"/>
      <c r="X1052" s="36"/>
      <c r="Y1052" s="36"/>
      <c r="Z1052" s="36"/>
      <c r="AA1052" s="36"/>
      <c r="AB1052" s="36"/>
      <c r="AC1052" s="36"/>
      <c r="AD1052" s="36"/>
      <c r="AE1052" s="36"/>
      <c r="AR1052" s="207" t="s">
        <v>406</v>
      </c>
      <c r="AT1052" s="207" t="s">
        <v>301</v>
      </c>
      <c r="AU1052" s="207" t="s">
        <v>79</v>
      </c>
      <c r="AY1052" s="19" t="s">
        <v>299</v>
      </c>
      <c r="BE1052" s="208">
        <f>IF(N1052="základní",J1052,0)</f>
        <v>0</v>
      </c>
      <c r="BF1052" s="208">
        <f>IF(N1052="snížená",J1052,0)</f>
        <v>0</v>
      </c>
      <c r="BG1052" s="208">
        <f>IF(N1052="zákl. přenesená",J1052,0)</f>
        <v>0</v>
      </c>
      <c r="BH1052" s="208">
        <f>IF(N1052="sníž. přenesená",J1052,0)</f>
        <v>0</v>
      </c>
      <c r="BI1052" s="208">
        <f>IF(N1052="nulová",J1052,0)</f>
        <v>0</v>
      </c>
      <c r="BJ1052" s="19" t="s">
        <v>77</v>
      </c>
      <c r="BK1052" s="208">
        <f>ROUND(I1052*H1052,2)</f>
        <v>0</v>
      </c>
      <c r="BL1052" s="19" t="s">
        <v>406</v>
      </c>
      <c r="BM1052" s="207" t="s">
        <v>1486</v>
      </c>
    </row>
    <row r="1053" spans="1:47" s="2" customFormat="1" ht="11.25">
      <c r="A1053" s="36"/>
      <c r="B1053" s="37"/>
      <c r="C1053" s="38"/>
      <c r="D1053" s="209" t="s">
        <v>308</v>
      </c>
      <c r="E1053" s="38"/>
      <c r="F1053" s="210" t="s">
        <v>1487</v>
      </c>
      <c r="G1053" s="38"/>
      <c r="H1053" s="38"/>
      <c r="I1053" s="119"/>
      <c r="J1053" s="38"/>
      <c r="K1053" s="38"/>
      <c r="L1053" s="41"/>
      <c r="M1053" s="211"/>
      <c r="N1053" s="212"/>
      <c r="O1053" s="66"/>
      <c r="P1053" s="66"/>
      <c r="Q1053" s="66"/>
      <c r="R1053" s="66"/>
      <c r="S1053" s="66"/>
      <c r="T1053" s="67"/>
      <c r="U1053" s="36"/>
      <c r="V1053" s="36"/>
      <c r="W1053" s="36"/>
      <c r="X1053" s="36"/>
      <c r="Y1053" s="36"/>
      <c r="Z1053" s="36"/>
      <c r="AA1053" s="36"/>
      <c r="AB1053" s="36"/>
      <c r="AC1053" s="36"/>
      <c r="AD1053" s="36"/>
      <c r="AE1053" s="36"/>
      <c r="AT1053" s="19" t="s">
        <v>308</v>
      </c>
      <c r="AU1053" s="19" t="s">
        <v>79</v>
      </c>
    </row>
    <row r="1054" spans="2:51" s="13" customFormat="1" ht="11.25">
      <c r="B1054" s="213"/>
      <c r="C1054" s="214"/>
      <c r="D1054" s="209" t="s">
        <v>310</v>
      </c>
      <c r="E1054" s="215" t="s">
        <v>19</v>
      </c>
      <c r="F1054" s="216" t="s">
        <v>842</v>
      </c>
      <c r="G1054" s="214"/>
      <c r="H1054" s="215" t="s">
        <v>19</v>
      </c>
      <c r="I1054" s="217"/>
      <c r="J1054" s="214"/>
      <c r="K1054" s="214"/>
      <c r="L1054" s="218"/>
      <c r="M1054" s="219"/>
      <c r="N1054" s="220"/>
      <c r="O1054" s="220"/>
      <c r="P1054" s="220"/>
      <c r="Q1054" s="220"/>
      <c r="R1054" s="220"/>
      <c r="S1054" s="220"/>
      <c r="T1054" s="221"/>
      <c r="AT1054" s="222" t="s">
        <v>310</v>
      </c>
      <c r="AU1054" s="222" t="s">
        <v>79</v>
      </c>
      <c r="AV1054" s="13" t="s">
        <v>77</v>
      </c>
      <c r="AW1054" s="13" t="s">
        <v>32</v>
      </c>
      <c r="AX1054" s="13" t="s">
        <v>70</v>
      </c>
      <c r="AY1054" s="222" t="s">
        <v>299</v>
      </c>
    </row>
    <row r="1055" spans="2:51" s="14" customFormat="1" ht="11.25">
      <c r="B1055" s="223"/>
      <c r="C1055" s="224"/>
      <c r="D1055" s="209" t="s">
        <v>310</v>
      </c>
      <c r="E1055" s="225" t="s">
        <v>19</v>
      </c>
      <c r="F1055" s="226" t="s">
        <v>1488</v>
      </c>
      <c r="G1055" s="224"/>
      <c r="H1055" s="227">
        <v>21.09</v>
      </c>
      <c r="I1055" s="228"/>
      <c r="J1055" s="224"/>
      <c r="K1055" s="224"/>
      <c r="L1055" s="229"/>
      <c r="M1055" s="230"/>
      <c r="N1055" s="231"/>
      <c r="O1055" s="231"/>
      <c r="P1055" s="231"/>
      <c r="Q1055" s="231"/>
      <c r="R1055" s="231"/>
      <c r="S1055" s="231"/>
      <c r="T1055" s="232"/>
      <c r="AT1055" s="233" t="s">
        <v>310</v>
      </c>
      <c r="AU1055" s="233" t="s">
        <v>79</v>
      </c>
      <c r="AV1055" s="14" t="s">
        <v>79</v>
      </c>
      <c r="AW1055" s="14" t="s">
        <v>32</v>
      </c>
      <c r="AX1055" s="14" t="s">
        <v>70</v>
      </c>
      <c r="AY1055" s="233" t="s">
        <v>299</v>
      </c>
    </row>
    <row r="1056" spans="2:51" s="14" customFormat="1" ht="11.25">
      <c r="B1056" s="223"/>
      <c r="C1056" s="224"/>
      <c r="D1056" s="209" t="s">
        <v>310</v>
      </c>
      <c r="E1056" s="225" t="s">
        <v>19</v>
      </c>
      <c r="F1056" s="226" t="s">
        <v>1489</v>
      </c>
      <c r="G1056" s="224"/>
      <c r="H1056" s="227">
        <v>6.84</v>
      </c>
      <c r="I1056" s="228"/>
      <c r="J1056" s="224"/>
      <c r="K1056" s="224"/>
      <c r="L1056" s="229"/>
      <c r="M1056" s="230"/>
      <c r="N1056" s="231"/>
      <c r="O1056" s="231"/>
      <c r="P1056" s="231"/>
      <c r="Q1056" s="231"/>
      <c r="R1056" s="231"/>
      <c r="S1056" s="231"/>
      <c r="T1056" s="232"/>
      <c r="AT1056" s="233" t="s">
        <v>310</v>
      </c>
      <c r="AU1056" s="233" t="s">
        <v>79</v>
      </c>
      <c r="AV1056" s="14" t="s">
        <v>79</v>
      </c>
      <c r="AW1056" s="14" t="s">
        <v>32</v>
      </c>
      <c r="AX1056" s="14" t="s">
        <v>70</v>
      </c>
      <c r="AY1056" s="233" t="s">
        <v>299</v>
      </c>
    </row>
    <row r="1057" spans="2:51" s="15" customFormat="1" ht="11.25">
      <c r="B1057" s="234"/>
      <c r="C1057" s="235"/>
      <c r="D1057" s="209" t="s">
        <v>310</v>
      </c>
      <c r="E1057" s="236" t="s">
        <v>19</v>
      </c>
      <c r="F1057" s="237" t="s">
        <v>313</v>
      </c>
      <c r="G1057" s="235"/>
      <c r="H1057" s="238">
        <v>27.93</v>
      </c>
      <c r="I1057" s="239"/>
      <c r="J1057" s="235"/>
      <c r="K1057" s="235"/>
      <c r="L1057" s="240"/>
      <c r="M1057" s="241"/>
      <c r="N1057" s="242"/>
      <c r="O1057" s="242"/>
      <c r="P1057" s="242"/>
      <c r="Q1057" s="242"/>
      <c r="R1057" s="242"/>
      <c r="S1057" s="242"/>
      <c r="T1057" s="243"/>
      <c r="AT1057" s="244" t="s">
        <v>310</v>
      </c>
      <c r="AU1057" s="244" t="s">
        <v>79</v>
      </c>
      <c r="AV1057" s="15" t="s">
        <v>306</v>
      </c>
      <c r="AW1057" s="15" t="s">
        <v>32</v>
      </c>
      <c r="AX1057" s="15" t="s">
        <v>77</v>
      </c>
      <c r="AY1057" s="244" t="s">
        <v>299</v>
      </c>
    </row>
    <row r="1058" spans="1:65" s="2" customFormat="1" ht="16.5" customHeight="1">
      <c r="A1058" s="36"/>
      <c r="B1058" s="37"/>
      <c r="C1058" s="246" t="s">
        <v>1490</v>
      </c>
      <c r="D1058" s="246" t="s">
        <v>458</v>
      </c>
      <c r="E1058" s="247" t="s">
        <v>1397</v>
      </c>
      <c r="F1058" s="248" t="s">
        <v>1398</v>
      </c>
      <c r="G1058" s="249" t="s">
        <v>368</v>
      </c>
      <c r="H1058" s="250">
        <v>0.011</v>
      </c>
      <c r="I1058" s="251"/>
      <c r="J1058" s="252">
        <f>ROUND(I1058*H1058,2)</f>
        <v>0</v>
      </c>
      <c r="K1058" s="248" t="s">
        <v>305</v>
      </c>
      <c r="L1058" s="253"/>
      <c r="M1058" s="254" t="s">
        <v>19</v>
      </c>
      <c r="N1058" s="255" t="s">
        <v>41</v>
      </c>
      <c r="O1058" s="66"/>
      <c r="P1058" s="205">
        <f>O1058*H1058</f>
        <v>0</v>
      </c>
      <c r="Q1058" s="205">
        <v>1</v>
      </c>
      <c r="R1058" s="205">
        <f>Q1058*H1058</f>
        <v>0.011</v>
      </c>
      <c r="S1058" s="205">
        <v>0</v>
      </c>
      <c r="T1058" s="206">
        <f>S1058*H1058</f>
        <v>0</v>
      </c>
      <c r="U1058" s="36"/>
      <c r="V1058" s="36"/>
      <c r="W1058" s="36"/>
      <c r="X1058" s="36"/>
      <c r="Y1058" s="36"/>
      <c r="Z1058" s="36"/>
      <c r="AA1058" s="36"/>
      <c r="AB1058" s="36"/>
      <c r="AC1058" s="36"/>
      <c r="AD1058" s="36"/>
      <c r="AE1058" s="36"/>
      <c r="AR1058" s="207" t="s">
        <v>538</v>
      </c>
      <c r="AT1058" s="207" t="s">
        <v>458</v>
      </c>
      <c r="AU1058" s="207" t="s">
        <v>79</v>
      </c>
      <c r="AY1058" s="19" t="s">
        <v>299</v>
      </c>
      <c r="BE1058" s="208">
        <f>IF(N1058="základní",J1058,0)</f>
        <v>0</v>
      </c>
      <c r="BF1058" s="208">
        <f>IF(N1058="snížená",J1058,0)</f>
        <v>0</v>
      </c>
      <c r="BG1058" s="208">
        <f>IF(N1058="zákl. přenesená",J1058,0)</f>
        <v>0</v>
      </c>
      <c r="BH1058" s="208">
        <f>IF(N1058="sníž. přenesená",J1058,0)</f>
        <v>0</v>
      </c>
      <c r="BI1058" s="208">
        <f>IF(N1058="nulová",J1058,0)</f>
        <v>0</v>
      </c>
      <c r="BJ1058" s="19" t="s">
        <v>77</v>
      </c>
      <c r="BK1058" s="208">
        <f>ROUND(I1058*H1058,2)</f>
        <v>0</v>
      </c>
      <c r="BL1058" s="19" t="s">
        <v>406</v>
      </c>
      <c r="BM1058" s="207" t="s">
        <v>1491</v>
      </c>
    </row>
    <row r="1059" spans="1:47" s="2" customFormat="1" ht="11.25">
      <c r="A1059" s="36"/>
      <c r="B1059" s="37"/>
      <c r="C1059" s="38"/>
      <c r="D1059" s="209" t="s">
        <v>308</v>
      </c>
      <c r="E1059" s="38"/>
      <c r="F1059" s="210" t="s">
        <v>1398</v>
      </c>
      <c r="G1059" s="38"/>
      <c r="H1059" s="38"/>
      <c r="I1059" s="119"/>
      <c r="J1059" s="38"/>
      <c r="K1059" s="38"/>
      <c r="L1059" s="41"/>
      <c r="M1059" s="211"/>
      <c r="N1059" s="212"/>
      <c r="O1059" s="66"/>
      <c r="P1059" s="66"/>
      <c r="Q1059" s="66"/>
      <c r="R1059" s="66"/>
      <c r="S1059" s="66"/>
      <c r="T1059" s="67"/>
      <c r="U1059" s="36"/>
      <c r="V1059" s="36"/>
      <c r="W1059" s="36"/>
      <c r="X1059" s="36"/>
      <c r="Y1059" s="36"/>
      <c r="Z1059" s="36"/>
      <c r="AA1059" s="36"/>
      <c r="AB1059" s="36"/>
      <c r="AC1059" s="36"/>
      <c r="AD1059" s="36"/>
      <c r="AE1059" s="36"/>
      <c r="AT1059" s="19" t="s">
        <v>308</v>
      </c>
      <c r="AU1059" s="19" t="s">
        <v>79</v>
      </c>
    </row>
    <row r="1060" spans="1:47" s="2" customFormat="1" ht="19.5">
      <c r="A1060" s="36"/>
      <c r="B1060" s="37"/>
      <c r="C1060" s="38"/>
      <c r="D1060" s="209" t="s">
        <v>447</v>
      </c>
      <c r="E1060" s="38"/>
      <c r="F1060" s="245" t="s">
        <v>1400</v>
      </c>
      <c r="G1060" s="38"/>
      <c r="H1060" s="38"/>
      <c r="I1060" s="119"/>
      <c r="J1060" s="38"/>
      <c r="K1060" s="38"/>
      <c r="L1060" s="41"/>
      <c r="M1060" s="211"/>
      <c r="N1060" s="212"/>
      <c r="O1060" s="66"/>
      <c r="P1060" s="66"/>
      <c r="Q1060" s="66"/>
      <c r="R1060" s="66"/>
      <c r="S1060" s="66"/>
      <c r="T1060" s="67"/>
      <c r="U1060" s="36"/>
      <c r="V1060" s="36"/>
      <c r="W1060" s="36"/>
      <c r="X1060" s="36"/>
      <c r="Y1060" s="36"/>
      <c r="Z1060" s="36"/>
      <c r="AA1060" s="36"/>
      <c r="AB1060" s="36"/>
      <c r="AC1060" s="36"/>
      <c r="AD1060" s="36"/>
      <c r="AE1060" s="36"/>
      <c r="AT1060" s="19" t="s">
        <v>447</v>
      </c>
      <c r="AU1060" s="19" t="s">
        <v>79</v>
      </c>
    </row>
    <row r="1061" spans="2:51" s="14" customFormat="1" ht="11.25">
      <c r="B1061" s="223"/>
      <c r="C1061" s="224"/>
      <c r="D1061" s="209" t="s">
        <v>310</v>
      </c>
      <c r="E1061" s="225" t="s">
        <v>19</v>
      </c>
      <c r="F1061" s="226" t="s">
        <v>1492</v>
      </c>
      <c r="G1061" s="224"/>
      <c r="H1061" s="227">
        <v>0.011</v>
      </c>
      <c r="I1061" s="228"/>
      <c r="J1061" s="224"/>
      <c r="K1061" s="224"/>
      <c r="L1061" s="229"/>
      <c r="M1061" s="230"/>
      <c r="N1061" s="231"/>
      <c r="O1061" s="231"/>
      <c r="P1061" s="231"/>
      <c r="Q1061" s="231"/>
      <c r="R1061" s="231"/>
      <c r="S1061" s="231"/>
      <c r="T1061" s="232"/>
      <c r="AT1061" s="233" t="s">
        <v>310</v>
      </c>
      <c r="AU1061" s="233" t="s">
        <v>79</v>
      </c>
      <c r="AV1061" s="14" t="s">
        <v>79</v>
      </c>
      <c r="AW1061" s="14" t="s">
        <v>32</v>
      </c>
      <c r="AX1061" s="14" t="s">
        <v>77</v>
      </c>
      <c r="AY1061" s="233" t="s">
        <v>299</v>
      </c>
    </row>
    <row r="1062" spans="1:65" s="2" customFormat="1" ht="16.5" customHeight="1">
      <c r="A1062" s="36"/>
      <c r="B1062" s="37"/>
      <c r="C1062" s="196" t="s">
        <v>1493</v>
      </c>
      <c r="D1062" s="196" t="s">
        <v>301</v>
      </c>
      <c r="E1062" s="197" t="s">
        <v>1494</v>
      </c>
      <c r="F1062" s="198" t="s">
        <v>1495</v>
      </c>
      <c r="G1062" s="199" t="s">
        <v>304</v>
      </c>
      <c r="H1062" s="200">
        <v>27.93</v>
      </c>
      <c r="I1062" s="201"/>
      <c r="J1062" s="202">
        <f>ROUND(I1062*H1062,2)</f>
        <v>0</v>
      </c>
      <c r="K1062" s="198" t="s">
        <v>305</v>
      </c>
      <c r="L1062" s="41"/>
      <c r="M1062" s="203" t="s">
        <v>19</v>
      </c>
      <c r="N1062" s="204" t="s">
        <v>41</v>
      </c>
      <c r="O1062" s="66"/>
      <c r="P1062" s="205">
        <f>O1062*H1062</f>
        <v>0</v>
      </c>
      <c r="Q1062" s="205">
        <v>0.00088</v>
      </c>
      <c r="R1062" s="205">
        <f>Q1062*H1062</f>
        <v>0.0245784</v>
      </c>
      <c r="S1062" s="205">
        <v>0</v>
      </c>
      <c r="T1062" s="206">
        <f>S1062*H1062</f>
        <v>0</v>
      </c>
      <c r="U1062" s="36"/>
      <c r="V1062" s="36"/>
      <c r="W1062" s="36"/>
      <c r="X1062" s="36"/>
      <c r="Y1062" s="36"/>
      <c r="Z1062" s="36"/>
      <c r="AA1062" s="36"/>
      <c r="AB1062" s="36"/>
      <c r="AC1062" s="36"/>
      <c r="AD1062" s="36"/>
      <c r="AE1062" s="36"/>
      <c r="AR1062" s="207" t="s">
        <v>406</v>
      </c>
      <c r="AT1062" s="207" t="s">
        <v>301</v>
      </c>
      <c r="AU1062" s="207" t="s">
        <v>79</v>
      </c>
      <c r="AY1062" s="19" t="s">
        <v>299</v>
      </c>
      <c r="BE1062" s="208">
        <f>IF(N1062="základní",J1062,0)</f>
        <v>0</v>
      </c>
      <c r="BF1062" s="208">
        <f>IF(N1062="snížená",J1062,0)</f>
        <v>0</v>
      </c>
      <c r="BG1062" s="208">
        <f>IF(N1062="zákl. přenesená",J1062,0)</f>
        <v>0</v>
      </c>
      <c r="BH1062" s="208">
        <f>IF(N1062="sníž. přenesená",J1062,0)</f>
        <v>0</v>
      </c>
      <c r="BI1062" s="208">
        <f>IF(N1062="nulová",J1062,0)</f>
        <v>0</v>
      </c>
      <c r="BJ1062" s="19" t="s">
        <v>77</v>
      </c>
      <c r="BK1062" s="208">
        <f>ROUND(I1062*H1062,2)</f>
        <v>0</v>
      </c>
      <c r="BL1062" s="19" t="s">
        <v>406</v>
      </c>
      <c r="BM1062" s="207" t="s">
        <v>1496</v>
      </c>
    </row>
    <row r="1063" spans="1:47" s="2" customFormat="1" ht="11.25">
      <c r="A1063" s="36"/>
      <c r="B1063" s="37"/>
      <c r="C1063" s="38"/>
      <c r="D1063" s="209" t="s">
        <v>308</v>
      </c>
      <c r="E1063" s="38"/>
      <c r="F1063" s="210" t="s">
        <v>1497</v>
      </c>
      <c r="G1063" s="38"/>
      <c r="H1063" s="38"/>
      <c r="I1063" s="119"/>
      <c r="J1063" s="38"/>
      <c r="K1063" s="38"/>
      <c r="L1063" s="41"/>
      <c r="M1063" s="211"/>
      <c r="N1063" s="212"/>
      <c r="O1063" s="66"/>
      <c r="P1063" s="66"/>
      <c r="Q1063" s="66"/>
      <c r="R1063" s="66"/>
      <c r="S1063" s="66"/>
      <c r="T1063" s="67"/>
      <c r="U1063" s="36"/>
      <c r="V1063" s="36"/>
      <c r="W1063" s="36"/>
      <c r="X1063" s="36"/>
      <c r="Y1063" s="36"/>
      <c r="Z1063" s="36"/>
      <c r="AA1063" s="36"/>
      <c r="AB1063" s="36"/>
      <c r="AC1063" s="36"/>
      <c r="AD1063" s="36"/>
      <c r="AE1063" s="36"/>
      <c r="AT1063" s="19" t="s">
        <v>308</v>
      </c>
      <c r="AU1063" s="19" t="s">
        <v>79</v>
      </c>
    </row>
    <row r="1064" spans="2:51" s="13" customFormat="1" ht="11.25">
      <c r="B1064" s="213"/>
      <c r="C1064" s="214"/>
      <c r="D1064" s="209" t="s">
        <v>310</v>
      </c>
      <c r="E1064" s="215" t="s">
        <v>19</v>
      </c>
      <c r="F1064" s="216" t="s">
        <v>842</v>
      </c>
      <c r="G1064" s="214"/>
      <c r="H1064" s="215" t="s">
        <v>19</v>
      </c>
      <c r="I1064" s="217"/>
      <c r="J1064" s="214"/>
      <c r="K1064" s="214"/>
      <c r="L1064" s="218"/>
      <c r="M1064" s="219"/>
      <c r="N1064" s="220"/>
      <c r="O1064" s="220"/>
      <c r="P1064" s="220"/>
      <c r="Q1064" s="220"/>
      <c r="R1064" s="220"/>
      <c r="S1064" s="220"/>
      <c r="T1064" s="221"/>
      <c r="AT1064" s="222" t="s">
        <v>310</v>
      </c>
      <c r="AU1064" s="222" t="s">
        <v>79</v>
      </c>
      <c r="AV1064" s="13" t="s">
        <v>77</v>
      </c>
      <c r="AW1064" s="13" t="s">
        <v>32</v>
      </c>
      <c r="AX1064" s="13" t="s">
        <v>70</v>
      </c>
      <c r="AY1064" s="222" t="s">
        <v>299</v>
      </c>
    </row>
    <row r="1065" spans="2:51" s="14" customFormat="1" ht="11.25">
      <c r="B1065" s="223"/>
      <c r="C1065" s="224"/>
      <c r="D1065" s="209" t="s">
        <v>310</v>
      </c>
      <c r="E1065" s="225" t="s">
        <v>19</v>
      </c>
      <c r="F1065" s="226" t="s">
        <v>1488</v>
      </c>
      <c r="G1065" s="224"/>
      <c r="H1065" s="227">
        <v>21.09</v>
      </c>
      <c r="I1065" s="228"/>
      <c r="J1065" s="224"/>
      <c r="K1065" s="224"/>
      <c r="L1065" s="229"/>
      <c r="M1065" s="230"/>
      <c r="N1065" s="231"/>
      <c r="O1065" s="231"/>
      <c r="P1065" s="231"/>
      <c r="Q1065" s="231"/>
      <c r="R1065" s="231"/>
      <c r="S1065" s="231"/>
      <c r="T1065" s="232"/>
      <c r="AT1065" s="233" t="s">
        <v>310</v>
      </c>
      <c r="AU1065" s="233" t="s">
        <v>79</v>
      </c>
      <c r="AV1065" s="14" t="s">
        <v>79</v>
      </c>
      <c r="AW1065" s="14" t="s">
        <v>32</v>
      </c>
      <c r="AX1065" s="14" t="s">
        <v>70</v>
      </c>
      <c r="AY1065" s="233" t="s">
        <v>299</v>
      </c>
    </row>
    <row r="1066" spans="2:51" s="14" customFormat="1" ht="11.25">
      <c r="B1066" s="223"/>
      <c r="C1066" s="224"/>
      <c r="D1066" s="209" t="s">
        <v>310</v>
      </c>
      <c r="E1066" s="225" t="s">
        <v>19</v>
      </c>
      <c r="F1066" s="226" t="s">
        <v>1489</v>
      </c>
      <c r="G1066" s="224"/>
      <c r="H1066" s="227">
        <v>6.84</v>
      </c>
      <c r="I1066" s="228"/>
      <c r="J1066" s="224"/>
      <c r="K1066" s="224"/>
      <c r="L1066" s="229"/>
      <c r="M1066" s="230"/>
      <c r="N1066" s="231"/>
      <c r="O1066" s="231"/>
      <c r="P1066" s="231"/>
      <c r="Q1066" s="231"/>
      <c r="R1066" s="231"/>
      <c r="S1066" s="231"/>
      <c r="T1066" s="232"/>
      <c r="AT1066" s="233" t="s">
        <v>310</v>
      </c>
      <c r="AU1066" s="233" t="s">
        <v>79</v>
      </c>
      <c r="AV1066" s="14" t="s">
        <v>79</v>
      </c>
      <c r="AW1066" s="14" t="s">
        <v>32</v>
      </c>
      <c r="AX1066" s="14" t="s">
        <v>70</v>
      </c>
      <c r="AY1066" s="233" t="s">
        <v>299</v>
      </c>
    </row>
    <row r="1067" spans="2:51" s="15" customFormat="1" ht="11.25">
      <c r="B1067" s="234"/>
      <c r="C1067" s="235"/>
      <c r="D1067" s="209" t="s">
        <v>310</v>
      </c>
      <c r="E1067" s="236" t="s">
        <v>19</v>
      </c>
      <c r="F1067" s="237" t="s">
        <v>313</v>
      </c>
      <c r="G1067" s="235"/>
      <c r="H1067" s="238">
        <v>27.93</v>
      </c>
      <c r="I1067" s="239"/>
      <c r="J1067" s="235"/>
      <c r="K1067" s="235"/>
      <c r="L1067" s="240"/>
      <c r="M1067" s="241"/>
      <c r="N1067" s="242"/>
      <c r="O1067" s="242"/>
      <c r="P1067" s="242"/>
      <c r="Q1067" s="242"/>
      <c r="R1067" s="242"/>
      <c r="S1067" s="242"/>
      <c r="T1067" s="243"/>
      <c r="AT1067" s="244" t="s">
        <v>310</v>
      </c>
      <c r="AU1067" s="244" t="s">
        <v>79</v>
      </c>
      <c r="AV1067" s="15" t="s">
        <v>306</v>
      </c>
      <c r="AW1067" s="15" t="s">
        <v>32</v>
      </c>
      <c r="AX1067" s="15" t="s">
        <v>77</v>
      </c>
      <c r="AY1067" s="244" t="s">
        <v>299</v>
      </c>
    </row>
    <row r="1068" spans="1:65" s="2" customFormat="1" ht="21.75" customHeight="1">
      <c r="A1068" s="36"/>
      <c r="B1068" s="37"/>
      <c r="C1068" s="246" t="s">
        <v>1498</v>
      </c>
      <c r="D1068" s="246" t="s">
        <v>458</v>
      </c>
      <c r="E1068" s="247" t="s">
        <v>1499</v>
      </c>
      <c r="F1068" s="248" t="s">
        <v>1500</v>
      </c>
      <c r="G1068" s="249" t="s">
        <v>304</v>
      </c>
      <c r="H1068" s="250">
        <v>32.12</v>
      </c>
      <c r="I1068" s="251"/>
      <c r="J1068" s="252">
        <f>ROUND(I1068*H1068,2)</f>
        <v>0</v>
      </c>
      <c r="K1068" s="248" t="s">
        <v>305</v>
      </c>
      <c r="L1068" s="253"/>
      <c r="M1068" s="254" t="s">
        <v>19</v>
      </c>
      <c r="N1068" s="255" t="s">
        <v>41</v>
      </c>
      <c r="O1068" s="66"/>
      <c r="P1068" s="205">
        <f>O1068*H1068</f>
        <v>0</v>
      </c>
      <c r="Q1068" s="205">
        <v>0.0023</v>
      </c>
      <c r="R1068" s="205">
        <f>Q1068*H1068</f>
        <v>0.073876</v>
      </c>
      <c r="S1068" s="205">
        <v>0</v>
      </c>
      <c r="T1068" s="206">
        <f>S1068*H1068</f>
        <v>0</v>
      </c>
      <c r="U1068" s="36"/>
      <c r="V1068" s="36"/>
      <c r="W1068" s="36"/>
      <c r="X1068" s="36"/>
      <c r="Y1068" s="36"/>
      <c r="Z1068" s="36"/>
      <c r="AA1068" s="36"/>
      <c r="AB1068" s="36"/>
      <c r="AC1068" s="36"/>
      <c r="AD1068" s="36"/>
      <c r="AE1068" s="36"/>
      <c r="AR1068" s="207" t="s">
        <v>538</v>
      </c>
      <c r="AT1068" s="207" t="s">
        <v>458</v>
      </c>
      <c r="AU1068" s="207" t="s">
        <v>79</v>
      </c>
      <c r="AY1068" s="19" t="s">
        <v>299</v>
      </c>
      <c r="BE1068" s="208">
        <f>IF(N1068="základní",J1068,0)</f>
        <v>0</v>
      </c>
      <c r="BF1068" s="208">
        <f>IF(N1068="snížená",J1068,0)</f>
        <v>0</v>
      </c>
      <c r="BG1068" s="208">
        <f>IF(N1068="zákl. přenesená",J1068,0)</f>
        <v>0</v>
      </c>
      <c r="BH1068" s="208">
        <f>IF(N1068="sníž. přenesená",J1068,0)</f>
        <v>0</v>
      </c>
      <c r="BI1068" s="208">
        <f>IF(N1068="nulová",J1068,0)</f>
        <v>0</v>
      </c>
      <c r="BJ1068" s="19" t="s">
        <v>77</v>
      </c>
      <c r="BK1068" s="208">
        <f>ROUND(I1068*H1068,2)</f>
        <v>0</v>
      </c>
      <c r="BL1068" s="19" t="s">
        <v>406</v>
      </c>
      <c r="BM1068" s="207" t="s">
        <v>1501</v>
      </c>
    </row>
    <row r="1069" spans="1:47" s="2" customFormat="1" ht="19.5">
      <c r="A1069" s="36"/>
      <c r="B1069" s="37"/>
      <c r="C1069" s="38"/>
      <c r="D1069" s="209" t="s">
        <v>308</v>
      </c>
      <c r="E1069" s="38"/>
      <c r="F1069" s="210" t="s">
        <v>1500</v>
      </c>
      <c r="G1069" s="38"/>
      <c r="H1069" s="38"/>
      <c r="I1069" s="119"/>
      <c r="J1069" s="38"/>
      <c r="K1069" s="38"/>
      <c r="L1069" s="41"/>
      <c r="M1069" s="211"/>
      <c r="N1069" s="212"/>
      <c r="O1069" s="66"/>
      <c r="P1069" s="66"/>
      <c r="Q1069" s="66"/>
      <c r="R1069" s="66"/>
      <c r="S1069" s="66"/>
      <c r="T1069" s="67"/>
      <c r="U1069" s="36"/>
      <c r="V1069" s="36"/>
      <c r="W1069" s="36"/>
      <c r="X1069" s="36"/>
      <c r="Y1069" s="36"/>
      <c r="Z1069" s="36"/>
      <c r="AA1069" s="36"/>
      <c r="AB1069" s="36"/>
      <c r="AC1069" s="36"/>
      <c r="AD1069" s="36"/>
      <c r="AE1069" s="36"/>
      <c r="AT1069" s="19" t="s">
        <v>308</v>
      </c>
      <c r="AU1069" s="19" t="s">
        <v>79</v>
      </c>
    </row>
    <row r="1070" spans="2:51" s="14" customFormat="1" ht="11.25">
      <c r="B1070" s="223"/>
      <c r="C1070" s="224"/>
      <c r="D1070" s="209" t="s">
        <v>310</v>
      </c>
      <c r="E1070" s="225" t="s">
        <v>19</v>
      </c>
      <c r="F1070" s="226" t="s">
        <v>1502</v>
      </c>
      <c r="G1070" s="224"/>
      <c r="H1070" s="227">
        <v>32.12</v>
      </c>
      <c r="I1070" s="228"/>
      <c r="J1070" s="224"/>
      <c r="K1070" s="224"/>
      <c r="L1070" s="229"/>
      <c r="M1070" s="230"/>
      <c r="N1070" s="231"/>
      <c r="O1070" s="231"/>
      <c r="P1070" s="231"/>
      <c r="Q1070" s="231"/>
      <c r="R1070" s="231"/>
      <c r="S1070" s="231"/>
      <c r="T1070" s="232"/>
      <c r="AT1070" s="233" t="s">
        <v>310</v>
      </c>
      <c r="AU1070" s="233" t="s">
        <v>79</v>
      </c>
      <c r="AV1070" s="14" t="s">
        <v>79</v>
      </c>
      <c r="AW1070" s="14" t="s">
        <v>32</v>
      </c>
      <c r="AX1070" s="14" t="s">
        <v>77</v>
      </c>
      <c r="AY1070" s="233" t="s">
        <v>299</v>
      </c>
    </row>
    <row r="1071" spans="1:65" s="2" customFormat="1" ht="16.5" customHeight="1">
      <c r="A1071" s="36"/>
      <c r="B1071" s="37"/>
      <c r="C1071" s="196" t="s">
        <v>1503</v>
      </c>
      <c r="D1071" s="196" t="s">
        <v>301</v>
      </c>
      <c r="E1071" s="197" t="s">
        <v>1504</v>
      </c>
      <c r="F1071" s="198" t="s">
        <v>1505</v>
      </c>
      <c r="G1071" s="199" t="s">
        <v>304</v>
      </c>
      <c r="H1071" s="200">
        <v>50.25</v>
      </c>
      <c r="I1071" s="201"/>
      <c r="J1071" s="202">
        <f>ROUND(I1071*H1071,2)</f>
        <v>0</v>
      </c>
      <c r="K1071" s="198" t="s">
        <v>305</v>
      </c>
      <c r="L1071" s="41"/>
      <c r="M1071" s="203" t="s">
        <v>19</v>
      </c>
      <c r="N1071" s="204" t="s">
        <v>41</v>
      </c>
      <c r="O1071" s="66"/>
      <c r="P1071" s="205">
        <f>O1071*H1071</f>
        <v>0</v>
      </c>
      <c r="Q1071" s="205">
        <v>0</v>
      </c>
      <c r="R1071" s="205">
        <f>Q1071*H1071</f>
        <v>0</v>
      </c>
      <c r="S1071" s="205">
        <v>0</v>
      </c>
      <c r="T1071" s="206">
        <f>S1071*H1071</f>
        <v>0</v>
      </c>
      <c r="U1071" s="36"/>
      <c r="V1071" s="36"/>
      <c r="W1071" s="36"/>
      <c r="X1071" s="36"/>
      <c r="Y1071" s="36"/>
      <c r="Z1071" s="36"/>
      <c r="AA1071" s="36"/>
      <c r="AB1071" s="36"/>
      <c r="AC1071" s="36"/>
      <c r="AD1071" s="36"/>
      <c r="AE1071" s="36"/>
      <c r="AR1071" s="207" t="s">
        <v>406</v>
      </c>
      <c r="AT1071" s="207" t="s">
        <v>301</v>
      </c>
      <c r="AU1071" s="207" t="s">
        <v>79</v>
      </c>
      <c r="AY1071" s="19" t="s">
        <v>299</v>
      </c>
      <c r="BE1071" s="208">
        <f>IF(N1071="základní",J1071,0)</f>
        <v>0</v>
      </c>
      <c r="BF1071" s="208">
        <f>IF(N1071="snížená",J1071,0)</f>
        <v>0</v>
      </c>
      <c r="BG1071" s="208">
        <f>IF(N1071="zákl. přenesená",J1071,0)</f>
        <v>0</v>
      </c>
      <c r="BH1071" s="208">
        <f>IF(N1071="sníž. přenesená",J1071,0)</f>
        <v>0</v>
      </c>
      <c r="BI1071" s="208">
        <f>IF(N1071="nulová",J1071,0)</f>
        <v>0</v>
      </c>
      <c r="BJ1071" s="19" t="s">
        <v>77</v>
      </c>
      <c r="BK1071" s="208">
        <f>ROUND(I1071*H1071,2)</f>
        <v>0</v>
      </c>
      <c r="BL1071" s="19" t="s">
        <v>406</v>
      </c>
      <c r="BM1071" s="207" t="s">
        <v>1506</v>
      </c>
    </row>
    <row r="1072" spans="1:47" s="2" customFormat="1" ht="11.25">
      <c r="A1072" s="36"/>
      <c r="B1072" s="37"/>
      <c r="C1072" s="38"/>
      <c r="D1072" s="209" t="s">
        <v>308</v>
      </c>
      <c r="E1072" s="38"/>
      <c r="F1072" s="210" t="s">
        <v>1507</v>
      </c>
      <c r="G1072" s="38"/>
      <c r="H1072" s="38"/>
      <c r="I1072" s="119"/>
      <c r="J1072" s="38"/>
      <c r="K1072" s="38"/>
      <c r="L1072" s="41"/>
      <c r="M1072" s="211"/>
      <c r="N1072" s="212"/>
      <c r="O1072" s="66"/>
      <c r="P1072" s="66"/>
      <c r="Q1072" s="66"/>
      <c r="R1072" s="66"/>
      <c r="S1072" s="66"/>
      <c r="T1072" s="67"/>
      <c r="U1072" s="36"/>
      <c r="V1072" s="36"/>
      <c r="W1072" s="36"/>
      <c r="X1072" s="36"/>
      <c r="Y1072" s="36"/>
      <c r="Z1072" s="36"/>
      <c r="AA1072" s="36"/>
      <c r="AB1072" s="36"/>
      <c r="AC1072" s="36"/>
      <c r="AD1072" s="36"/>
      <c r="AE1072" s="36"/>
      <c r="AT1072" s="19" t="s">
        <v>308</v>
      </c>
      <c r="AU1072" s="19" t="s">
        <v>79</v>
      </c>
    </row>
    <row r="1073" spans="2:51" s="13" customFormat="1" ht="11.25">
      <c r="B1073" s="213"/>
      <c r="C1073" s="214"/>
      <c r="D1073" s="209" t="s">
        <v>310</v>
      </c>
      <c r="E1073" s="215" t="s">
        <v>19</v>
      </c>
      <c r="F1073" s="216" t="s">
        <v>842</v>
      </c>
      <c r="G1073" s="214"/>
      <c r="H1073" s="215" t="s">
        <v>19</v>
      </c>
      <c r="I1073" s="217"/>
      <c r="J1073" s="214"/>
      <c r="K1073" s="214"/>
      <c r="L1073" s="218"/>
      <c r="M1073" s="219"/>
      <c r="N1073" s="220"/>
      <c r="O1073" s="220"/>
      <c r="P1073" s="220"/>
      <c r="Q1073" s="220"/>
      <c r="R1073" s="220"/>
      <c r="S1073" s="220"/>
      <c r="T1073" s="221"/>
      <c r="AT1073" s="222" t="s">
        <v>310</v>
      </c>
      <c r="AU1073" s="222" t="s">
        <v>79</v>
      </c>
      <c r="AV1073" s="13" t="s">
        <v>77</v>
      </c>
      <c r="AW1073" s="13" t="s">
        <v>32</v>
      </c>
      <c r="AX1073" s="13" t="s">
        <v>70</v>
      </c>
      <c r="AY1073" s="222" t="s">
        <v>299</v>
      </c>
    </row>
    <row r="1074" spans="2:51" s="14" customFormat="1" ht="11.25">
      <c r="B1074" s="223"/>
      <c r="C1074" s="224"/>
      <c r="D1074" s="209" t="s">
        <v>310</v>
      </c>
      <c r="E1074" s="225" t="s">
        <v>19</v>
      </c>
      <c r="F1074" s="226" t="s">
        <v>1508</v>
      </c>
      <c r="G1074" s="224"/>
      <c r="H1074" s="227">
        <v>50.25</v>
      </c>
      <c r="I1074" s="228"/>
      <c r="J1074" s="224"/>
      <c r="K1074" s="224"/>
      <c r="L1074" s="229"/>
      <c r="M1074" s="230"/>
      <c r="N1074" s="231"/>
      <c r="O1074" s="231"/>
      <c r="P1074" s="231"/>
      <c r="Q1074" s="231"/>
      <c r="R1074" s="231"/>
      <c r="S1074" s="231"/>
      <c r="T1074" s="232"/>
      <c r="AT1074" s="233" t="s">
        <v>310</v>
      </c>
      <c r="AU1074" s="233" t="s">
        <v>79</v>
      </c>
      <c r="AV1074" s="14" t="s">
        <v>79</v>
      </c>
      <c r="AW1074" s="14" t="s">
        <v>32</v>
      </c>
      <c r="AX1074" s="14" t="s">
        <v>77</v>
      </c>
      <c r="AY1074" s="233" t="s">
        <v>299</v>
      </c>
    </row>
    <row r="1075" spans="1:65" s="2" customFormat="1" ht="16.5" customHeight="1">
      <c r="A1075" s="36"/>
      <c r="B1075" s="37"/>
      <c r="C1075" s="246" t="s">
        <v>1509</v>
      </c>
      <c r="D1075" s="246" t="s">
        <v>458</v>
      </c>
      <c r="E1075" s="247" t="s">
        <v>1510</v>
      </c>
      <c r="F1075" s="248" t="s">
        <v>1511</v>
      </c>
      <c r="G1075" s="249" t="s">
        <v>304</v>
      </c>
      <c r="H1075" s="250">
        <v>51.255</v>
      </c>
      <c r="I1075" s="251"/>
      <c r="J1075" s="252">
        <f>ROUND(I1075*H1075,2)</f>
        <v>0</v>
      </c>
      <c r="K1075" s="248" t="s">
        <v>305</v>
      </c>
      <c r="L1075" s="253"/>
      <c r="M1075" s="254" t="s">
        <v>19</v>
      </c>
      <c r="N1075" s="255" t="s">
        <v>41</v>
      </c>
      <c r="O1075" s="66"/>
      <c r="P1075" s="205">
        <f>O1075*H1075</f>
        <v>0</v>
      </c>
      <c r="Q1075" s="205">
        <v>0.0003</v>
      </c>
      <c r="R1075" s="205">
        <f>Q1075*H1075</f>
        <v>0.0153765</v>
      </c>
      <c r="S1075" s="205">
        <v>0</v>
      </c>
      <c r="T1075" s="206">
        <f>S1075*H1075</f>
        <v>0</v>
      </c>
      <c r="U1075" s="36"/>
      <c r="V1075" s="36"/>
      <c r="W1075" s="36"/>
      <c r="X1075" s="36"/>
      <c r="Y1075" s="36"/>
      <c r="Z1075" s="36"/>
      <c r="AA1075" s="36"/>
      <c r="AB1075" s="36"/>
      <c r="AC1075" s="36"/>
      <c r="AD1075" s="36"/>
      <c r="AE1075" s="36"/>
      <c r="AR1075" s="207" t="s">
        <v>538</v>
      </c>
      <c r="AT1075" s="207" t="s">
        <v>458</v>
      </c>
      <c r="AU1075" s="207" t="s">
        <v>79</v>
      </c>
      <c r="AY1075" s="19" t="s">
        <v>299</v>
      </c>
      <c r="BE1075" s="208">
        <f>IF(N1075="základní",J1075,0)</f>
        <v>0</v>
      </c>
      <c r="BF1075" s="208">
        <f>IF(N1075="snížená",J1075,0)</f>
        <v>0</v>
      </c>
      <c r="BG1075" s="208">
        <f>IF(N1075="zákl. přenesená",J1075,0)</f>
        <v>0</v>
      </c>
      <c r="BH1075" s="208">
        <f>IF(N1075="sníž. přenesená",J1075,0)</f>
        <v>0</v>
      </c>
      <c r="BI1075" s="208">
        <f>IF(N1075="nulová",J1075,0)</f>
        <v>0</v>
      </c>
      <c r="BJ1075" s="19" t="s">
        <v>77</v>
      </c>
      <c r="BK1075" s="208">
        <f>ROUND(I1075*H1075,2)</f>
        <v>0</v>
      </c>
      <c r="BL1075" s="19" t="s">
        <v>406</v>
      </c>
      <c r="BM1075" s="207" t="s">
        <v>1512</v>
      </c>
    </row>
    <row r="1076" spans="1:47" s="2" customFormat="1" ht="11.25">
      <c r="A1076" s="36"/>
      <c r="B1076" s="37"/>
      <c r="C1076" s="38"/>
      <c r="D1076" s="209" t="s">
        <v>308</v>
      </c>
      <c r="E1076" s="38"/>
      <c r="F1076" s="210" t="s">
        <v>1511</v>
      </c>
      <c r="G1076" s="38"/>
      <c r="H1076" s="38"/>
      <c r="I1076" s="119"/>
      <c r="J1076" s="38"/>
      <c r="K1076" s="38"/>
      <c r="L1076" s="41"/>
      <c r="M1076" s="211"/>
      <c r="N1076" s="212"/>
      <c r="O1076" s="66"/>
      <c r="P1076" s="66"/>
      <c r="Q1076" s="66"/>
      <c r="R1076" s="66"/>
      <c r="S1076" s="66"/>
      <c r="T1076" s="67"/>
      <c r="U1076" s="36"/>
      <c r="V1076" s="36"/>
      <c r="W1076" s="36"/>
      <c r="X1076" s="36"/>
      <c r="Y1076" s="36"/>
      <c r="Z1076" s="36"/>
      <c r="AA1076" s="36"/>
      <c r="AB1076" s="36"/>
      <c r="AC1076" s="36"/>
      <c r="AD1076" s="36"/>
      <c r="AE1076" s="36"/>
      <c r="AT1076" s="19" t="s">
        <v>308</v>
      </c>
      <c r="AU1076" s="19" t="s">
        <v>79</v>
      </c>
    </row>
    <row r="1077" spans="2:51" s="14" customFormat="1" ht="11.25">
      <c r="B1077" s="223"/>
      <c r="C1077" s="224"/>
      <c r="D1077" s="209" t="s">
        <v>310</v>
      </c>
      <c r="E1077" s="225" t="s">
        <v>19</v>
      </c>
      <c r="F1077" s="226" t="s">
        <v>1513</v>
      </c>
      <c r="G1077" s="224"/>
      <c r="H1077" s="227">
        <v>51.255</v>
      </c>
      <c r="I1077" s="228"/>
      <c r="J1077" s="224"/>
      <c r="K1077" s="224"/>
      <c r="L1077" s="229"/>
      <c r="M1077" s="230"/>
      <c r="N1077" s="231"/>
      <c r="O1077" s="231"/>
      <c r="P1077" s="231"/>
      <c r="Q1077" s="231"/>
      <c r="R1077" s="231"/>
      <c r="S1077" s="231"/>
      <c r="T1077" s="232"/>
      <c r="AT1077" s="233" t="s">
        <v>310</v>
      </c>
      <c r="AU1077" s="233" t="s">
        <v>79</v>
      </c>
      <c r="AV1077" s="14" t="s">
        <v>79</v>
      </c>
      <c r="AW1077" s="14" t="s">
        <v>32</v>
      </c>
      <c r="AX1077" s="14" t="s">
        <v>77</v>
      </c>
      <c r="AY1077" s="233" t="s">
        <v>299</v>
      </c>
    </row>
    <row r="1078" spans="1:65" s="2" customFormat="1" ht="16.5" customHeight="1">
      <c r="A1078" s="36"/>
      <c r="B1078" s="37"/>
      <c r="C1078" s="196" t="s">
        <v>1514</v>
      </c>
      <c r="D1078" s="196" t="s">
        <v>301</v>
      </c>
      <c r="E1078" s="197" t="s">
        <v>1515</v>
      </c>
      <c r="F1078" s="198" t="s">
        <v>1516</v>
      </c>
      <c r="G1078" s="199" t="s">
        <v>304</v>
      </c>
      <c r="H1078" s="200">
        <v>160.002</v>
      </c>
      <c r="I1078" s="201"/>
      <c r="J1078" s="202">
        <f>ROUND(I1078*H1078,2)</f>
        <v>0</v>
      </c>
      <c r="K1078" s="198" t="s">
        <v>305</v>
      </c>
      <c r="L1078" s="41"/>
      <c r="M1078" s="203" t="s">
        <v>19</v>
      </c>
      <c r="N1078" s="204" t="s">
        <v>41</v>
      </c>
      <c r="O1078" s="66"/>
      <c r="P1078" s="205">
        <f>O1078*H1078</f>
        <v>0</v>
      </c>
      <c r="Q1078" s="205">
        <v>0</v>
      </c>
      <c r="R1078" s="205">
        <f>Q1078*H1078</f>
        <v>0</v>
      </c>
      <c r="S1078" s="205">
        <v>0.006</v>
      </c>
      <c r="T1078" s="206">
        <f>S1078*H1078</f>
        <v>0.9600120000000001</v>
      </c>
      <c r="U1078" s="36"/>
      <c r="V1078" s="36"/>
      <c r="W1078" s="36"/>
      <c r="X1078" s="36"/>
      <c r="Y1078" s="36"/>
      <c r="Z1078" s="36"/>
      <c r="AA1078" s="36"/>
      <c r="AB1078" s="36"/>
      <c r="AC1078" s="36"/>
      <c r="AD1078" s="36"/>
      <c r="AE1078" s="36"/>
      <c r="AR1078" s="207" t="s">
        <v>406</v>
      </c>
      <c r="AT1078" s="207" t="s">
        <v>301</v>
      </c>
      <c r="AU1078" s="207" t="s">
        <v>79</v>
      </c>
      <c r="AY1078" s="19" t="s">
        <v>299</v>
      </c>
      <c r="BE1078" s="208">
        <f>IF(N1078="základní",J1078,0)</f>
        <v>0</v>
      </c>
      <c r="BF1078" s="208">
        <f>IF(N1078="snížená",J1078,0)</f>
        <v>0</v>
      </c>
      <c r="BG1078" s="208">
        <f>IF(N1078="zákl. přenesená",J1078,0)</f>
        <v>0</v>
      </c>
      <c r="BH1078" s="208">
        <f>IF(N1078="sníž. přenesená",J1078,0)</f>
        <v>0</v>
      </c>
      <c r="BI1078" s="208">
        <f>IF(N1078="nulová",J1078,0)</f>
        <v>0</v>
      </c>
      <c r="BJ1078" s="19" t="s">
        <v>77</v>
      </c>
      <c r="BK1078" s="208">
        <f>ROUND(I1078*H1078,2)</f>
        <v>0</v>
      </c>
      <c r="BL1078" s="19" t="s">
        <v>406</v>
      </c>
      <c r="BM1078" s="207" t="s">
        <v>1517</v>
      </c>
    </row>
    <row r="1079" spans="1:47" s="2" customFormat="1" ht="11.25">
      <c r="A1079" s="36"/>
      <c r="B1079" s="37"/>
      <c r="C1079" s="38"/>
      <c r="D1079" s="209" t="s">
        <v>308</v>
      </c>
      <c r="E1079" s="38"/>
      <c r="F1079" s="210" t="s">
        <v>1518</v>
      </c>
      <c r="G1079" s="38"/>
      <c r="H1079" s="38"/>
      <c r="I1079" s="119"/>
      <c r="J1079" s="38"/>
      <c r="K1079" s="38"/>
      <c r="L1079" s="41"/>
      <c r="M1079" s="211"/>
      <c r="N1079" s="212"/>
      <c r="O1079" s="66"/>
      <c r="P1079" s="66"/>
      <c r="Q1079" s="66"/>
      <c r="R1079" s="66"/>
      <c r="S1079" s="66"/>
      <c r="T1079" s="67"/>
      <c r="U1079" s="36"/>
      <c r="V1079" s="36"/>
      <c r="W1079" s="36"/>
      <c r="X1079" s="36"/>
      <c r="Y1079" s="36"/>
      <c r="Z1079" s="36"/>
      <c r="AA1079" s="36"/>
      <c r="AB1079" s="36"/>
      <c r="AC1079" s="36"/>
      <c r="AD1079" s="36"/>
      <c r="AE1079" s="36"/>
      <c r="AT1079" s="19" t="s">
        <v>308</v>
      </c>
      <c r="AU1079" s="19" t="s">
        <v>79</v>
      </c>
    </row>
    <row r="1080" spans="2:51" s="14" customFormat="1" ht="11.25">
      <c r="B1080" s="223"/>
      <c r="C1080" s="224"/>
      <c r="D1080" s="209" t="s">
        <v>310</v>
      </c>
      <c r="E1080" s="225" t="s">
        <v>19</v>
      </c>
      <c r="F1080" s="226" t="s">
        <v>141</v>
      </c>
      <c r="G1080" s="224"/>
      <c r="H1080" s="227">
        <v>160.002</v>
      </c>
      <c r="I1080" s="228"/>
      <c r="J1080" s="224"/>
      <c r="K1080" s="224"/>
      <c r="L1080" s="229"/>
      <c r="M1080" s="230"/>
      <c r="N1080" s="231"/>
      <c r="O1080" s="231"/>
      <c r="P1080" s="231"/>
      <c r="Q1080" s="231"/>
      <c r="R1080" s="231"/>
      <c r="S1080" s="231"/>
      <c r="T1080" s="232"/>
      <c r="AT1080" s="233" t="s">
        <v>310</v>
      </c>
      <c r="AU1080" s="233" t="s">
        <v>79</v>
      </c>
      <c r="AV1080" s="14" t="s">
        <v>79</v>
      </c>
      <c r="AW1080" s="14" t="s">
        <v>32</v>
      </c>
      <c r="AX1080" s="14" t="s">
        <v>77</v>
      </c>
      <c r="AY1080" s="233" t="s">
        <v>299</v>
      </c>
    </row>
    <row r="1081" spans="1:65" s="2" customFormat="1" ht="16.5" customHeight="1">
      <c r="A1081" s="36"/>
      <c r="B1081" s="37"/>
      <c r="C1081" s="196" t="s">
        <v>244</v>
      </c>
      <c r="D1081" s="196" t="s">
        <v>301</v>
      </c>
      <c r="E1081" s="197" t="s">
        <v>1519</v>
      </c>
      <c r="F1081" s="198" t="s">
        <v>1520</v>
      </c>
      <c r="G1081" s="199" t="s">
        <v>304</v>
      </c>
      <c r="H1081" s="200">
        <v>27.93</v>
      </c>
      <c r="I1081" s="201"/>
      <c r="J1081" s="202">
        <f>ROUND(I1081*H1081,2)</f>
        <v>0</v>
      </c>
      <c r="K1081" s="198" t="s">
        <v>19</v>
      </c>
      <c r="L1081" s="41"/>
      <c r="M1081" s="203" t="s">
        <v>19</v>
      </c>
      <c r="N1081" s="204" t="s">
        <v>41</v>
      </c>
      <c r="O1081" s="66"/>
      <c r="P1081" s="205">
        <f>O1081*H1081</f>
        <v>0</v>
      </c>
      <c r="Q1081" s="205">
        <v>0.0001</v>
      </c>
      <c r="R1081" s="205">
        <f>Q1081*H1081</f>
        <v>0.002793</v>
      </c>
      <c r="S1081" s="205">
        <v>0</v>
      </c>
      <c r="T1081" s="206">
        <f>S1081*H1081</f>
        <v>0</v>
      </c>
      <c r="U1081" s="36"/>
      <c r="V1081" s="36"/>
      <c r="W1081" s="36"/>
      <c r="X1081" s="36"/>
      <c r="Y1081" s="36"/>
      <c r="Z1081" s="36"/>
      <c r="AA1081" s="36"/>
      <c r="AB1081" s="36"/>
      <c r="AC1081" s="36"/>
      <c r="AD1081" s="36"/>
      <c r="AE1081" s="36"/>
      <c r="AR1081" s="207" t="s">
        <v>406</v>
      </c>
      <c r="AT1081" s="207" t="s">
        <v>301</v>
      </c>
      <c r="AU1081" s="207" t="s">
        <v>79</v>
      </c>
      <c r="AY1081" s="19" t="s">
        <v>299</v>
      </c>
      <c r="BE1081" s="208">
        <f>IF(N1081="základní",J1081,0)</f>
        <v>0</v>
      </c>
      <c r="BF1081" s="208">
        <f>IF(N1081="snížená",J1081,0)</f>
        <v>0</v>
      </c>
      <c r="BG1081" s="208">
        <f>IF(N1081="zákl. přenesená",J1081,0)</f>
        <v>0</v>
      </c>
      <c r="BH1081" s="208">
        <f>IF(N1081="sníž. přenesená",J1081,0)</f>
        <v>0</v>
      </c>
      <c r="BI1081" s="208">
        <f>IF(N1081="nulová",J1081,0)</f>
        <v>0</v>
      </c>
      <c r="BJ1081" s="19" t="s">
        <v>77</v>
      </c>
      <c r="BK1081" s="208">
        <f>ROUND(I1081*H1081,2)</f>
        <v>0</v>
      </c>
      <c r="BL1081" s="19" t="s">
        <v>406</v>
      </c>
      <c r="BM1081" s="207" t="s">
        <v>1521</v>
      </c>
    </row>
    <row r="1082" spans="1:47" s="2" customFormat="1" ht="11.25">
      <c r="A1082" s="36"/>
      <c r="B1082" s="37"/>
      <c r="C1082" s="38"/>
      <c r="D1082" s="209" t="s">
        <v>308</v>
      </c>
      <c r="E1082" s="38"/>
      <c r="F1082" s="210" t="s">
        <v>1520</v>
      </c>
      <c r="G1082" s="38"/>
      <c r="H1082" s="38"/>
      <c r="I1082" s="119"/>
      <c r="J1082" s="38"/>
      <c r="K1082" s="38"/>
      <c r="L1082" s="41"/>
      <c r="M1082" s="211"/>
      <c r="N1082" s="212"/>
      <c r="O1082" s="66"/>
      <c r="P1082" s="66"/>
      <c r="Q1082" s="66"/>
      <c r="R1082" s="66"/>
      <c r="S1082" s="66"/>
      <c r="T1082" s="67"/>
      <c r="U1082" s="36"/>
      <c r="V1082" s="36"/>
      <c r="W1082" s="36"/>
      <c r="X1082" s="36"/>
      <c r="Y1082" s="36"/>
      <c r="Z1082" s="36"/>
      <c r="AA1082" s="36"/>
      <c r="AB1082" s="36"/>
      <c r="AC1082" s="36"/>
      <c r="AD1082" s="36"/>
      <c r="AE1082" s="36"/>
      <c r="AT1082" s="19" t="s">
        <v>308</v>
      </c>
      <c r="AU1082" s="19" t="s">
        <v>79</v>
      </c>
    </row>
    <row r="1083" spans="2:51" s="13" customFormat="1" ht="11.25">
      <c r="B1083" s="213"/>
      <c r="C1083" s="214"/>
      <c r="D1083" s="209" t="s">
        <v>310</v>
      </c>
      <c r="E1083" s="215" t="s">
        <v>19</v>
      </c>
      <c r="F1083" s="216" t="s">
        <v>842</v>
      </c>
      <c r="G1083" s="214"/>
      <c r="H1083" s="215" t="s">
        <v>19</v>
      </c>
      <c r="I1083" s="217"/>
      <c r="J1083" s="214"/>
      <c r="K1083" s="214"/>
      <c r="L1083" s="218"/>
      <c r="M1083" s="219"/>
      <c r="N1083" s="220"/>
      <c r="O1083" s="220"/>
      <c r="P1083" s="220"/>
      <c r="Q1083" s="220"/>
      <c r="R1083" s="220"/>
      <c r="S1083" s="220"/>
      <c r="T1083" s="221"/>
      <c r="AT1083" s="222" t="s">
        <v>310</v>
      </c>
      <c r="AU1083" s="222" t="s">
        <v>79</v>
      </c>
      <c r="AV1083" s="13" t="s">
        <v>77</v>
      </c>
      <c r="AW1083" s="13" t="s">
        <v>32</v>
      </c>
      <c r="AX1083" s="13" t="s">
        <v>70</v>
      </c>
      <c r="AY1083" s="222" t="s">
        <v>299</v>
      </c>
    </row>
    <row r="1084" spans="2:51" s="14" customFormat="1" ht="11.25">
      <c r="B1084" s="223"/>
      <c r="C1084" s="224"/>
      <c r="D1084" s="209" t="s">
        <v>310</v>
      </c>
      <c r="E1084" s="225" t="s">
        <v>19</v>
      </c>
      <c r="F1084" s="226" t="s">
        <v>1488</v>
      </c>
      <c r="G1084" s="224"/>
      <c r="H1084" s="227">
        <v>21.09</v>
      </c>
      <c r="I1084" s="228"/>
      <c r="J1084" s="224"/>
      <c r="K1084" s="224"/>
      <c r="L1084" s="229"/>
      <c r="M1084" s="230"/>
      <c r="N1084" s="231"/>
      <c r="O1084" s="231"/>
      <c r="P1084" s="231"/>
      <c r="Q1084" s="231"/>
      <c r="R1084" s="231"/>
      <c r="S1084" s="231"/>
      <c r="T1084" s="232"/>
      <c r="AT1084" s="233" t="s">
        <v>310</v>
      </c>
      <c r="AU1084" s="233" t="s">
        <v>79</v>
      </c>
      <c r="AV1084" s="14" t="s">
        <v>79</v>
      </c>
      <c r="AW1084" s="14" t="s">
        <v>32</v>
      </c>
      <c r="AX1084" s="14" t="s">
        <v>70</v>
      </c>
      <c r="AY1084" s="233" t="s">
        <v>299</v>
      </c>
    </row>
    <row r="1085" spans="2:51" s="14" customFormat="1" ht="11.25">
      <c r="B1085" s="223"/>
      <c r="C1085" s="224"/>
      <c r="D1085" s="209" t="s">
        <v>310</v>
      </c>
      <c r="E1085" s="225" t="s">
        <v>19</v>
      </c>
      <c r="F1085" s="226" t="s">
        <v>1489</v>
      </c>
      <c r="G1085" s="224"/>
      <c r="H1085" s="227">
        <v>6.84</v>
      </c>
      <c r="I1085" s="228"/>
      <c r="J1085" s="224"/>
      <c r="K1085" s="224"/>
      <c r="L1085" s="229"/>
      <c r="M1085" s="230"/>
      <c r="N1085" s="231"/>
      <c r="O1085" s="231"/>
      <c r="P1085" s="231"/>
      <c r="Q1085" s="231"/>
      <c r="R1085" s="231"/>
      <c r="S1085" s="231"/>
      <c r="T1085" s="232"/>
      <c r="AT1085" s="233" t="s">
        <v>310</v>
      </c>
      <c r="AU1085" s="233" t="s">
        <v>79</v>
      </c>
      <c r="AV1085" s="14" t="s">
        <v>79</v>
      </c>
      <c r="AW1085" s="14" t="s">
        <v>32</v>
      </c>
      <c r="AX1085" s="14" t="s">
        <v>70</v>
      </c>
      <c r="AY1085" s="233" t="s">
        <v>299</v>
      </c>
    </row>
    <row r="1086" spans="2:51" s="15" customFormat="1" ht="11.25">
      <c r="B1086" s="234"/>
      <c r="C1086" s="235"/>
      <c r="D1086" s="209" t="s">
        <v>310</v>
      </c>
      <c r="E1086" s="236" t="s">
        <v>19</v>
      </c>
      <c r="F1086" s="237" t="s">
        <v>313</v>
      </c>
      <c r="G1086" s="235"/>
      <c r="H1086" s="238">
        <v>27.93</v>
      </c>
      <c r="I1086" s="239"/>
      <c r="J1086" s="235"/>
      <c r="K1086" s="235"/>
      <c r="L1086" s="240"/>
      <c r="M1086" s="241"/>
      <c r="N1086" s="242"/>
      <c r="O1086" s="242"/>
      <c r="P1086" s="242"/>
      <c r="Q1086" s="242"/>
      <c r="R1086" s="242"/>
      <c r="S1086" s="242"/>
      <c r="T1086" s="243"/>
      <c r="AT1086" s="244" t="s">
        <v>310</v>
      </c>
      <c r="AU1086" s="244" t="s">
        <v>79</v>
      </c>
      <c r="AV1086" s="15" t="s">
        <v>306</v>
      </c>
      <c r="AW1086" s="15" t="s">
        <v>32</v>
      </c>
      <c r="AX1086" s="15" t="s">
        <v>77</v>
      </c>
      <c r="AY1086" s="244" t="s">
        <v>299</v>
      </c>
    </row>
    <row r="1087" spans="1:65" s="2" customFormat="1" ht="16.5" customHeight="1">
      <c r="A1087" s="36"/>
      <c r="B1087" s="37"/>
      <c r="C1087" s="196" t="s">
        <v>1522</v>
      </c>
      <c r="D1087" s="196" t="s">
        <v>301</v>
      </c>
      <c r="E1087" s="197" t="s">
        <v>1523</v>
      </c>
      <c r="F1087" s="198" t="s">
        <v>1524</v>
      </c>
      <c r="G1087" s="199" t="s">
        <v>432</v>
      </c>
      <c r="H1087" s="200">
        <v>2</v>
      </c>
      <c r="I1087" s="201"/>
      <c r="J1087" s="202">
        <f>ROUND(I1087*H1087,2)</f>
        <v>0</v>
      </c>
      <c r="K1087" s="198" t="s">
        <v>19</v>
      </c>
      <c r="L1087" s="41"/>
      <c r="M1087" s="203" t="s">
        <v>19</v>
      </c>
      <c r="N1087" s="204" t="s">
        <v>41</v>
      </c>
      <c r="O1087" s="66"/>
      <c r="P1087" s="205">
        <f>O1087*H1087</f>
        <v>0</v>
      </c>
      <c r="Q1087" s="205">
        <v>0</v>
      </c>
      <c r="R1087" s="205">
        <f>Q1087*H1087</f>
        <v>0</v>
      </c>
      <c r="S1087" s="205">
        <v>0</v>
      </c>
      <c r="T1087" s="206">
        <f>S1087*H1087</f>
        <v>0</v>
      </c>
      <c r="U1087" s="36"/>
      <c r="V1087" s="36"/>
      <c r="W1087" s="36"/>
      <c r="X1087" s="36"/>
      <c r="Y1087" s="36"/>
      <c r="Z1087" s="36"/>
      <c r="AA1087" s="36"/>
      <c r="AB1087" s="36"/>
      <c r="AC1087" s="36"/>
      <c r="AD1087" s="36"/>
      <c r="AE1087" s="36"/>
      <c r="AR1087" s="207" t="s">
        <v>406</v>
      </c>
      <c r="AT1087" s="207" t="s">
        <v>301</v>
      </c>
      <c r="AU1087" s="207" t="s">
        <v>79</v>
      </c>
      <c r="AY1087" s="19" t="s">
        <v>299</v>
      </c>
      <c r="BE1087" s="208">
        <f>IF(N1087="základní",J1087,0)</f>
        <v>0</v>
      </c>
      <c r="BF1087" s="208">
        <f>IF(N1087="snížená",J1087,0)</f>
        <v>0</v>
      </c>
      <c r="BG1087" s="208">
        <f>IF(N1087="zákl. přenesená",J1087,0)</f>
        <v>0</v>
      </c>
      <c r="BH1087" s="208">
        <f>IF(N1087="sníž. přenesená",J1087,0)</f>
        <v>0</v>
      </c>
      <c r="BI1087" s="208">
        <f>IF(N1087="nulová",J1087,0)</f>
        <v>0</v>
      </c>
      <c r="BJ1087" s="19" t="s">
        <v>77</v>
      </c>
      <c r="BK1087" s="208">
        <f>ROUND(I1087*H1087,2)</f>
        <v>0</v>
      </c>
      <c r="BL1087" s="19" t="s">
        <v>406</v>
      </c>
      <c r="BM1087" s="207" t="s">
        <v>1525</v>
      </c>
    </row>
    <row r="1088" spans="1:47" s="2" customFormat="1" ht="11.25">
      <c r="A1088" s="36"/>
      <c r="B1088" s="37"/>
      <c r="C1088" s="38"/>
      <c r="D1088" s="209" t="s">
        <v>308</v>
      </c>
      <c r="E1088" s="38"/>
      <c r="F1088" s="210" t="s">
        <v>1524</v>
      </c>
      <c r="G1088" s="38"/>
      <c r="H1088" s="38"/>
      <c r="I1088" s="119"/>
      <c r="J1088" s="38"/>
      <c r="K1088" s="38"/>
      <c r="L1088" s="41"/>
      <c r="M1088" s="211"/>
      <c r="N1088" s="212"/>
      <c r="O1088" s="66"/>
      <c r="P1088" s="66"/>
      <c r="Q1088" s="66"/>
      <c r="R1088" s="66"/>
      <c r="S1088" s="66"/>
      <c r="T1088" s="67"/>
      <c r="U1088" s="36"/>
      <c r="V1088" s="36"/>
      <c r="W1088" s="36"/>
      <c r="X1088" s="36"/>
      <c r="Y1088" s="36"/>
      <c r="Z1088" s="36"/>
      <c r="AA1088" s="36"/>
      <c r="AB1088" s="36"/>
      <c r="AC1088" s="36"/>
      <c r="AD1088" s="36"/>
      <c r="AE1088" s="36"/>
      <c r="AT1088" s="19" t="s">
        <v>308</v>
      </c>
      <c r="AU1088" s="19" t="s">
        <v>79</v>
      </c>
    </row>
    <row r="1089" spans="2:51" s="14" customFormat="1" ht="11.25">
      <c r="B1089" s="223"/>
      <c r="C1089" s="224"/>
      <c r="D1089" s="209" t="s">
        <v>310</v>
      </c>
      <c r="E1089" s="225" t="s">
        <v>19</v>
      </c>
      <c r="F1089" s="226" t="s">
        <v>1526</v>
      </c>
      <c r="G1089" s="224"/>
      <c r="H1089" s="227">
        <v>2</v>
      </c>
      <c r="I1089" s="228"/>
      <c r="J1089" s="224"/>
      <c r="K1089" s="224"/>
      <c r="L1089" s="229"/>
      <c r="M1089" s="230"/>
      <c r="N1089" s="231"/>
      <c r="O1089" s="231"/>
      <c r="P1089" s="231"/>
      <c r="Q1089" s="231"/>
      <c r="R1089" s="231"/>
      <c r="S1089" s="231"/>
      <c r="T1089" s="232"/>
      <c r="AT1089" s="233" t="s">
        <v>310</v>
      </c>
      <c r="AU1089" s="233" t="s">
        <v>79</v>
      </c>
      <c r="AV1089" s="14" t="s">
        <v>79</v>
      </c>
      <c r="AW1089" s="14" t="s">
        <v>32</v>
      </c>
      <c r="AX1089" s="14" t="s">
        <v>77</v>
      </c>
      <c r="AY1089" s="233" t="s">
        <v>299</v>
      </c>
    </row>
    <row r="1090" spans="1:65" s="2" customFormat="1" ht="16.5" customHeight="1">
      <c r="A1090" s="36"/>
      <c r="B1090" s="37"/>
      <c r="C1090" s="196" t="s">
        <v>1527</v>
      </c>
      <c r="D1090" s="196" t="s">
        <v>301</v>
      </c>
      <c r="E1090" s="197" t="s">
        <v>1528</v>
      </c>
      <c r="F1090" s="198" t="s">
        <v>1529</v>
      </c>
      <c r="G1090" s="199" t="s">
        <v>1478</v>
      </c>
      <c r="H1090" s="267"/>
      <c r="I1090" s="201"/>
      <c r="J1090" s="202">
        <f>ROUND(I1090*H1090,2)</f>
        <v>0</v>
      </c>
      <c r="K1090" s="198" t="s">
        <v>305</v>
      </c>
      <c r="L1090" s="41"/>
      <c r="M1090" s="203" t="s">
        <v>19</v>
      </c>
      <c r="N1090" s="204" t="s">
        <v>41</v>
      </c>
      <c r="O1090" s="66"/>
      <c r="P1090" s="205">
        <f>O1090*H1090</f>
        <v>0</v>
      </c>
      <c r="Q1090" s="205">
        <v>0</v>
      </c>
      <c r="R1090" s="205">
        <f>Q1090*H1090</f>
        <v>0</v>
      </c>
      <c r="S1090" s="205">
        <v>0</v>
      </c>
      <c r="T1090" s="206">
        <f>S1090*H1090</f>
        <v>0</v>
      </c>
      <c r="U1090" s="36"/>
      <c r="V1090" s="36"/>
      <c r="W1090" s="36"/>
      <c r="X1090" s="36"/>
      <c r="Y1090" s="36"/>
      <c r="Z1090" s="36"/>
      <c r="AA1090" s="36"/>
      <c r="AB1090" s="36"/>
      <c r="AC1090" s="36"/>
      <c r="AD1090" s="36"/>
      <c r="AE1090" s="36"/>
      <c r="AR1090" s="207" t="s">
        <v>406</v>
      </c>
      <c r="AT1090" s="207" t="s">
        <v>301</v>
      </c>
      <c r="AU1090" s="207" t="s">
        <v>79</v>
      </c>
      <c r="AY1090" s="19" t="s">
        <v>299</v>
      </c>
      <c r="BE1090" s="208">
        <f>IF(N1090="základní",J1090,0)</f>
        <v>0</v>
      </c>
      <c r="BF1090" s="208">
        <f>IF(N1090="snížená",J1090,0)</f>
        <v>0</v>
      </c>
      <c r="BG1090" s="208">
        <f>IF(N1090="zákl. přenesená",J1090,0)</f>
        <v>0</v>
      </c>
      <c r="BH1090" s="208">
        <f>IF(N1090="sníž. přenesená",J1090,0)</f>
        <v>0</v>
      </c>
      <c r="BI1090" s="208">
        <f>IF(N1090="nulová",J1090,0)</f>
        <v>0</v>
      </c>
      <c r="BJ1090" s="19" t="s">
        <v>77</v>
      </c>
      <c r="BK1090" s="208">
        <f>ROUND(I1090*H1090,2)</f>
        <v>0</v>
      </c>
      <c r="BL1090" s="19" t="s">
        <v>406</v>
      </c>
      <c r="BM1090" s="207" t="s">
        <v>1530</v>
      </c>
    </row>
    <row r="1091" spans="1:47" s="2" customFormat="1" ht="19.5">
      <c r="A1091" s="36"/>
      <c r="B1091" s="37"/>
      <c r="C1091" s="38"/>
      <c r="D1091" s="209" t="s">
        <v>308</v>
      </c>
      <c r="E1091" s="38"/>
      <c r="F1091" s="210" t="s">
        <v>1531</v>
      </c>
      <c r="G1091" s="38"/>
      <c r="H1091" s="38"/>
      <c r="I1091" s="119"/>
      <c r="J1091" s="38"/>
      <c r="K1091" s="38"/>
      <c r="L1091" s="41"/>
      <c r="M1091" s="211"/>
      <c r="N1091" s="212"/>
      <c r="O1091" s="66"/>
      <c r="P1091" s="66"/>
      <c r="Q1091" s="66"/>
      <c r="R1091" s="66"/>
      <c r="S1091" s="66"/>
      <c r="T1091" s="67"/>
      <c r="U1091" s="36"/>
      <c r="V1091" s="36"/>
      <c r="W1091" s="36"/>
      <c r="X1091" s="36"/>
      <c r="Y1091" s="36"/>
      <c r="Z1091" s="36"/>
      <c r="AA1091" s="36"/>
      <c r="AB1091" s="36"/>
      <c r="AC1091" s="36"/>
      <c r="AD1091" s="36"/>
      <c r="AE1091" s="36"/>
      <c r="AT1091" s="19" t="s">
        <v>308</v>
      </c>
      <c r="AU1091" s="19" t="s">
        <v>79</v>
      </c>
    </row>
    <row r="1092" spans="2:63" s="12" customFormat="1" ht="22.9" customHeight="1">
      <c r="B1092" s="180"/>
      <c r="C1092" s="181"/>
      <c r="D1092" s="182" t="s">
        <v>69</v>
      </c>
      <c r="E1092" s="194" t="s">
        <v>1532</v>
      </c>
      <c r="F1092" s="194" t="s">
        <v>1533</v>
      </c>
      <c r="G1092" s="181"/>
      <c r="H1092" s="181"/>
      <c r="I1092" s="184"/>
      <c r="J1092" s="195">
        <f>BK1092</f>
        <v>0</v>
      </c>
      <c r="K1092" s="181"/>
      <c r="L1092" s="186"/>
      <c r="M1092" s="187"/>
      <c r="N1092" s="188"/>
      <c r="O1092" s="188"/>
      <c r="P1092" s="189">
        <f>SUM(P1093:P1155)</f>
        <v>0</v>
      </c>
      <c r="Q1092" s="188"/>
      <c r="R1092" s="189">
        <f>SUM(R1093:R1155)</f>
        <v>2.7115959999999997</v>
      </c>
      <c r="S1092" s="188"/>
      <c r="T1092" s="190">
        <f>SUM(T1093:T1155)</f>
        <v>9.06608865</v>
      </c>
      <c r="AR1092" s="191" t="s">
        <v>79</v>
      </c>
      <c r="AT1092" s="192" t="s">
        <v>69</v>
      </c>
      <c r="AU1092" s="192" t="s">
        <v>77</v>
      </c>
      <c r="AY1092" s="191" t="s">
        <v>299</v>
      </c>
      <c r="BK1092" s="193">
        <f>SUM(BK1093:BK1155)</f>
        <v>0</v>
      </c>
    </row>
    <row r="1093" spans="1:65" s="2" customFormat="1" ht="16.5" customHeight="1">
      <c r="A1093" s="36"/>
      <c r="B1093" s="37"/>
      <c r="C1093" s="196" t="s">
        <v>1534</v>
      </c>
      <c r="D1093" s="196" t="s">
        <v>301</v>
      </c>
      <c r="E1093" s="197" t="s">
        <v>1535</v>
      </c>
      <c r="F1093" s="198" t="s">
        <v>1536</v>
      </c>
      <c r="G1093" s="199" t="s">
        <v>304</v>
      </c>
      <c r="H1093" s="200">
        <v>57.82</v>
      </c>
      <c r="I1093" s="201"/>
      <c r="J1093" s="202">
        <f>ROUND(I1093*H1093,2)</f>
        <v>0</v>
      </c>
      <c r="K1093" s="198" t="s">
        <v>305</v>
      </c>
      <c r="L1093" s="41"/>
      <c r="M1093" s="203" t="s">
        <v>19</v>
      </c>
      <c r="N1093" s="204" t="s">
        <v>41</v>
      </c>
      <c r="O1093" s="66"/>
      <c r="P1093" s="205">
        <f>O1093*H1093</f>
        <v>0</v>
      </c>
      <c r="Q1093" s="205">
        <v>0</v>
      </c>
      <c r="R1093" s="205">
        <f>Q1093*H1093</f>
        <v>0</v>
      </c>
      <c r="S1093" s="205">
        <v>0.09</v>
      </c>
      <c r="T1093" s="206">
        <f>S1093*H1093</f>
        <v>5.2038</v>
      </c>
      <c r="U1093" s="36"/>
      <c r="V1093" s="36"/>
      <c r="W1093" s="36"/>
      <c r="X1093" s="36"/>
      <c r="Y1093" s="36"/>
      <c r="Z1093" s="36"/>
      <c r="AA1093" s="36"/>
      <c r="AB1093" s="36"/>
      <c r="AC1093" s="36"/>
      <c r="AD1093" s="36"/>
      <c r="AE1093" s="36"/>
      <c r="AR1093" s="207" t="s">
        <v>406</v>
      </c>
      <c r="AT1093" s="207" t="s">
        <v>301</v>
      </c>
      <c r="AU1093" s="207" t="s">
        <v>79</v>
      </c>
      <c r="AY1093" s="19" t="s">
        <v>299</v>
      </c>
      <c r="BE1093" s="208">
        <f>IF(N1093="základní",J1093,0)</f>
        <v>0</v>
      </c>
      <c r="BF1093" s="208">
        <f>IF(N1093="snížená",J1093,0)</f>
        <v>0</v>
      </c>
      <c r="BG1093" s="208">
        <f>IF(N1093="zákl. přenesená",J1093,0)</f>
        <v>0</v>
      </c>
      <c r="BH1093" s="208">
        <f>IF(N1093="sníž. přenesená",J1093,0)</f>
        <v>0</v>
      </c>
      <c r="BI1093" s="208">
        <f>IF(N1093="nulová",J1093,0)</f>
        <v>0</v>
      </c>
      <c r="BJ1093" s="19" t="s">
        <v>77</v>
      </c>
      <c r="BK1093" s="208">
        <f>ROUND(I1093*H1093,2)</f>
        <v>0</v>
      </c>
      <c r="BL1093" s="19" t="s">
        <v>406</v>
      </c>
      <c r="BM1093" s="207" t="s">
        <v>1537</v>
      </c>
    </row>
    <row r="1094" spans="1:47" s="2" customFormat="1" ht="19.5">
      <c r="A1094" s="36"/>
      <c r="B1094" s="37"/>
      <c r="C1094" s="38"/>
      <c r="D1094" s="209" t="s">
        <v>308</v>
      </c>
      <c r="E1094" s="38"/>
      <c r="F1094" s="210" t="s">
        <v>1538</v>
      </c>
      <c r="G1094" s="38"/>
      <c r="H1094" s="38"/>
      <c r="I1094" s="119"/>
      <c r="J1094" s="38"/>
      <c r="K1094" s="38"/>
      <c r="L1094" s="41"/>
      <c r="M1094" s="211"/>
      <c r="N1094" s="212"/>
      <c r="O1094" s="66"/>
      <c r="P1094" s="66"/>
      <c r="Q1094" s="66"/>
      <c r="R1094" s="66"/>
      <c r="S1094" s="66"/>
      <c r="T1094" s="67"/>
      <c r="U1094" s="36"/>
      <c r="V1094" s="36"/>
      <c r="W1094" s="36"/>
      <c r="X1094" s="36"/>
      <c r="Y1094" s="36"/>
      <c r="Z1094" s="36"/>
      <c r="AA1094" s="36"/>
      <c r="AB1094" s="36"/>
      <c r="AC1094" s="36"/>
      <c r="AD1094" s="36"/>
      <c r="AE1094" s="36"/>
      <c r="AT1094" s="19" t="s">
        <v>308</v>
      </c>
      <c r="AU1094" s="19" t="s">
        <v>79</v>
      </c>
    </row>
    <row r="1095" spans="2:51" s="13" customFormat="1" ht="11.25">
      <c r="B1095" s="213"/>
      <c r="C1095" s="214"/>
      <c r="D1095" s="209" t="s">
        <v>310</v>
      </c>
      <c r="E1095" s="215" t="s">
        <v>19</v>
      </c>
      <c r="F1095" s="216" t="s">
        <v>1179</v>
      </c>
      <c r="G1095" s="214"/>
      <c r="H1095" s="215" t="s">
        <v>19</v>
      </c>
      <c r="I1095" s="217"/>
      <c r="J1095" s="214"/>
      <c r="K1095" s="214"/>
      <c r="L1095" s="218"/>
      <c r="M1095" s="219"/>
      <c r="N1095" s="220"/>
      <c r="O1095" s="220"/>
      <c r="P1095" s="220"/>
      <c r="Q1095" s="220"/>
      <c r="R1095" s="220"/>
      <c r="S1095" s="220"/>
      <c r="T1095" s="221"/>
      <c r="AT1095" s="222" t="s">
        <v>310</v>
      </c>
      <c r="AU1095" s="222" t="s">
        <v>79</v>
      </c>
      <c r="AV1095" s="13" t="s">
        <v>77</v>
      </c>
      <c r="AW1095" s="13" t="s">
        <v>32</v>
      </c>
      <c r="AX1095" s="13" t="s">
        <v>70</v>
      </c>
      <c r="AY1095" s="222" t="s">
        <v>299</v>
      </c>
    </row>
    <row r="1096" spans="2:51" s="14" customFormat="1" ht="11.25">
      <c r="B1096" s="223"/>
      <c r="C1096" s="224"/>
      <c r="D1096" s="209" t="s">
        <v>310</v>
      </c>
      <c r="E1096" s="225" t="s">
        <v>19</v>
      </c>
      <c r="F1096" s="226" t="s">
        <v>1539</v>
      </c>
      <c r="G1096" s="224"/>
      <c r="H1096" s="227">
        <v>7.53</v>
      </c>
      <c r="I1096" s="228"/>
      <c r="J1096" s="224"/>
      <c r="K1096" s="224"/>
      <c r="L1096" s="229"/>
      <c r="M1096" s="230"/>
      <c r="N1096" s="231"/>
      <c r="O1096" s="231"/>
      <c r="P1096" s="231"/>
      <c r="Q1096" s="231"/>
      <c r="R1096" s="231"/>
      <c r="S1096" s="231"/>
      <c r="T1096" s="232"/>
      <c r="AT1096" s="233" t="s">
        <v>310</v>
      </c>
      <c r="AU1096" s="233" t="s">
        <v>79</v>
      </c>
      <c r="AV1096" s="14" t="s">
        <v>79</v>
      </c>
      <c r="AW1096" s="14" t="s">
        <v>32</v>
      </c>
      <c r="AX1096" s="14" t="s">
        <v>70</v>
      </c>
      <c r="AY1096" s="233" t="s">
        <v>299</v>
      </c>
    </row>
    <row r="1097" spans="2:51" s="14" customFormat="1" ht="11.25">
      <c r="B1097" s="223"/>
      <c r="C1097" s="224"/>
      <c r="D1097" s="209" t="s">
        <v>310</v>
      </c>
      <c r="E1097" s="225" t="s">
        <v>19</v>
      </c>
      <c r="F1097" s="226" t="s">
        <v>1540</v>
      </c>
      <c r="G1097" s="224"/>
      <c r="H1097" s="227">
        <v>15.35</v>
      </c>
      <c r="I1097" s="228"/>
      <c r="J1097" s="224"/>
      <c r="K1097" s="224"/>
      <c r="L1097" s="229"/>
      <c r="M1097" s="230"/>
      <c r="N1097" s="231"/>
      <c r="O1097" s="231"/>
      <c r="P1097" s="231"/>
      <c r="Q1097" s="231"/>
      <c r="R1097" s="231"/>
      <c r="S1097" s="231"/>
      <c r="T1097" s="232"/>
      <c r="AT1097" s="233" t="s">
        <v>310</v>
      </c>
      <c r="AU1097" s="233" t="s">
        <v>79</v>
      </c>
      <c r="AV1097" s="14" t="s">
        <v>79</v>
      </c>
      <c r="AW1097" s="14" t="s">
        <v>32</v>
      </c>
      <c r="AX1097" s="14" t="s">
        <v>70</v>
      </c>
      <c r="AY1097" s="233" t="s">
        <v>299</v>
      </c>
    </row>
    <row r="1098" spans="2:51" s="14" customFormat="1" ht="11.25">
      <c r="B1098" s="223"/>
      <c r="C1098" s="224"/>
      <c r="D1098" s="209" t="s">
        <v>310</v>
      </c>
      <c r="E1098" s="225" t="s">
        <v>19</v>
      </c>
      <c r="F1098" s="226" t="s">
        <v>1541</v>
      </c>
      <c r="G1098" s="224"/>
      <c r="H1098" s="227">
        <v>13.26</v>
      </c>
      <c r="I1098" s="228"/>
      <c r="J1098" s="224"/>
      <c r="K1098" s="224"/>
      <c r="L1098" s="229"/>
      <c r="M1098" s="230"/>
      <c r="N1098" s="231"/>
      <c r="O1098" s="231"/>
      <c r="P1098" s="231"/>
      <c r="Q1098" s="231"/>
      <c r="R1098" s="231"/>
      <c r="S1098" s="231"/>
      <c r="T1098" s="232"/>
      <c r="AT1098" s="233" t="s">
        <v>310</v>
      </c>
      <c r="AU1098" s="233" t="s">
        <v>79</v>
      </c>
      <c r="AV1098" s="14" t="s">
        <v>79</v>
      </c>
      <c r="AW1098" s="14" t="s">
        <v>32</v>
      </c>
      <c r="AX1098" s="14" t="s">
        <v>70</v>
      </c>
      <c r="AY1098" s="233" t="s">
        <v>299</v>
      </c>
    </row>
    <row r="1099" spans="2:51" s="14" customFormat="1" ht="11.25">
      <c r="B1099" s="223"/>
      <c r="C1099" s="224"/>
      <c r="D1099" s="209" t="s">
        <v>310</v>
      </c>
      <c r="E1099" s="225" t="s">
        <v>19</v>
      </c>
      <c r="F1099" s="226" t="s">
        <v>1542</v>
      </c>
      <c r="G1099" s="224"/>
      <c r="H1099" s="227">
        <v>21.68</v>
      </c>
      <c r="I1099" s="228"/>
      <c r="J1099" s="224"/>
      <c r="K1099" s="224"/>
      <c r="L1099" s="229"/>
      <c r="M1099" s="230"/>
      <c r="N1099" s="231"/>
      <c r="O1099" s="231"/>
      <c r="P1099" s="231"/>
      <c r="Q1099" s="231"/>
      <c r="R1099" s="231"/>
      <c r="S1099" s="231"/>
      <c r="T1099" s="232"/>
      <c r="AT1099" s="233" t="s">
        <v>310</v>
      </c>
      <c r="AU1099" s="233" t="s">
        <v>79</v>
      </c>
      <c r="AV1099" s="14" t="s">
        <v>79</v>
      </c>
      <c r="AW1099" s="14" t="s">
        <v>32</v>
      </c>
      <c r="AX1099" s="14" t="s">
        <v>70</v>
      </c>
      <c r="AY1099" s="233" t="s">
        <v>299</v>
      </c>
    </row>
    <row r="1100" spans="2:51" s="15" customFormat="1" ht="11.25">
      <c r="B1100" s="234"/>
      <c r="C1100" s="235"/>
      <c r="D1100" s="209" t="s">
        <v>310</v>
      </c>
      <c r="E1100" s="236" t="s">
        <v>19</v>
      </c>
      <c r="F1100" s="237" t="s">
        <v>313</v>
      </c>
      <c r="G1100" s="235"/>
      <c r="H1100" s="238">
        <v>57.82</v>
      </c>
      <c r="I1100" s="239"/>
      <c r="J1100" s="235"/>
      <c r="K1100" s="235"/>
      <c r="L1100" s="240"/>
      <c r="M1100" s="241"/>
      <c r="N1100" s="242"/>
      <c r="O1100" s="242"/>
      <c r="P1100" s="242"/>
      <c r="Q1100" s="242"/>
      <c r="R1100" s="242"/>
      <c r="S1100" s="242"/>
      <c r="T1100" s="243"/>
      <c r="AT1100" s="244" t="s">
        <v>310</v>
      </c>
      <c r="AU1100" s="244" t="s">
        <v>79</v>
      </c>
      <c r="AV1100" s="15" t="s">
        <v>306</v>
      </c>
      <c r="AW1100" s="15" t="s">
        <v>32</v>
      </c>
      <c r="AX1100" s="15" t="s">
        <v>77</v>
      </c>
      <c r="AY1100" s="244" t="s">
        <v>299</v>
      </c>
    </row>
    <row r="1101" spans="1:65" s="2" customFormat="1" ht="16.5" customHeight="1">
      <c r="A1101" s="36"/>
      <c r="B1101" s="37"/>
      <c r="C1101" s="196" t="s">
        <v>1543</v>
      </c>
      <c r="D1101" s="196" t="s">
        <v>301</v>
      </c>
      <c r="E1101" s="197" t="s">
        <v>1544</v>
      </c>
      <c r="F1101" s="198" t="s">
        <v>1545</v>
      </c>
      <c r="G1101" s="199" t="s">
        <v>304</v>
      </c>
      <c r="H1101" s="200">
        <v>28.56</v>
      </c>
      <c r="I1101" s="201"/>
      <c r="J1101" s="202">
        <f>ROUND(I1101*H1101,2)</f>
        <v>0</v>
      </c>
      <c r="K1101" s="198" t="s">
        <v>305</v>
      </c>
      <c r="L1101" s="41"/>
      <c r="M1101" s="203" t="s">
        <v>19</v>
      </c>
      <c r="N1101" s="204" t="s">
        <v>41</v>
      </c>
      <c r="O1101" s="66"/>
      <c r="P1101" s="205">
        <f>O1101*H1101</f>
        <v>0</v>
      </c>
      <c r="Q1101" s="205">
        <v>0</v>
      </c>
      <c r="R1101" s="205">
        <f>Q1101*H1101</f>
        <v>0</v>
      </c>
      <c r="S1101" s="205">
        <v>0.135</v>
      </c>
      <c r="T1101" s="206">
        <f>S1101*H1101</f>
        <v>3.8556</v>
      </c>
      <c r="U1101" s="36"/>
      <c r="V1101" s="36"/>
      <c r="W1101" s="36"/>
      <c r="X1101" s="36"/>
      <c r="Y1101" s="36"/>
      <c r="Z1101" s="36"/>
      <c r="AA1101" s="36"/>
      <c r="AB1101" s="36"/>
      <c r="AC1101" s="36"/>
      <c r="AD1101" s="36"/>
      <c r="AE1101" s="36"/>
      <c r="AR1101" s="207" t="s">
        <v>406</v>
      </c>
      <c r="AT1101" s="207" t="s">
        <v>301</v>
      </c>
      <c r="AU1101" s="207" t="s">
        <v>79</v>
      </c>
      <c r="AY1101" s="19" t="s">
        <v>299</v>
      </c>
      <c r="BE1101" s="208">
        <f>IF(N1101="základní",J1101,0)</f>
        <v>0</v>
      </c>
      <c r="BF1101" s="208">
        <f>IF(N1101="snížená",J1101,0)</f>
        <v>0</v>
      </c>
      <c r="BG1101" s="208">
        <f>IF(N1101="zákl. přenesená",J1101,0)</f>
        <v>0</v>
      </c>
      <c r="BH1101" s="208">
        <f>IF(N1101="sníž. přenesená",J1101,0)</f>
        <v>0</v>
      </c>
      <c r="BI1101" s="208">
        <f>IF(N1101="nulová",J1101,0)</f>
        <v>0</v>
      </c>
      <c r="BJ1101" s="19" t="s">
        <v>77</v>
      </c>
      <c r="BK1101" s="208">
        <f>ROUND(I1101*H1101,2)</f>
        <v>0</v>
      </c>
      <c r="BL1101" s="19" t="s">
        <v>406</v>
      </c>
      <c r="BM1101" s="207" t="s">
        <v>1546</v>
      </c>
    </row>
    <row r="1102" spans="1:47" s="2" customFormat="1" ht="19.5">
      <c r="A1102" s="36"/>
      <c r="B1102" s="37"/>
      <c r="C1102" s="38"/>
      <c r="D1102" s="209" t="s">
        <v>308</v>
      </c>
      <c r="E1102" s="38"/>
      <c r="F1102" s="210" t="s">
        <v>1547</v>
      </c>
      <c r="G1102" s="38"/>
      <c r="H1102" s="38"/>
      <c r="I1102" s="119"/>
      <c r="J1102" s="38"/>
      <c r="K1102" s="38"/>
      <c r="L1102" s="41"/>
      <c r="M1102" s="211"/>
      <c r="N1102" s="212"/>
      <c r="O1102" s="66"/>
      <c r="P1102" s="66"/>
      <c r="Q1102" s="66"/>
      <c r="R1102" s="66"/>
      <c r="S1102" s="66"/>
      <c r="T1102" s="67"/>
      <c r="U1102" s="36"/>
      <c r="V1102" s="36"/>
      <c r="W1102" s="36"/>
      <c r="X1102" s="36"/>
      <c r="Y1102" s="36"/>
      <c r="Z1102" s="36"/>
      <c r="AA1102" s="36"/>
      <c r="AB1102" s="36"/>
      <c r="AC1102" s="36"/>
      <c r="AD1102" s="36"/>
      <c r="AE1102" s="36"/>
      <c r="AT1102" s="19" t="s">
        <v>308</v>
      </c>
      <c r="AU1102" s="19" t="s">
        <v>79</v>
      </c>
    </row>
    <row r="1103" spans="2:51" s="13" customFormat="1" ht="11.25">
      <c r="B1103" s="213"/>
      <c r="C1103" s="214"/>
      <c r="D1103" s="209" t="s">
        <v>310</v>
      </c>
      <c r="E1103" s="215" t="s">
        <v>19</v>
      </c>
      <c r="F1103" s="216" t="s">
        <v>1164</v>
      </c>
      <c r="G1103" s="214"/>
      <c r="H1103" s="215" t="s">
        <v>19</v>
      </c>
      <c r="I1103" s="217"/>
      <c r="J1103" s="214"/>
      <c r="K1103" s="214"/>
      <c r="L1103" s="218"/>
      <c r="M1103" s="219"/>
      <c r="N1103" s="220"/>
      <c r="O1103" s="220"/>
      <c r="P1103" s="220"/>
      <c r="Q1103" s="220"/>
      <c r="R1103" s="220"/>
      <c r="S1103" s="220"/>
      <c r="T1103" s="221"/>
      <c r="AT1103" s="222" t="s">
        <v>310</v>
      </c>
      <c r="AU1103" s="222" t="s">
        <v>79</v>
      </c>
      <c r="AV1103" s="13" t="s">
        <v>77</v>
      </c>
      <c r="AW1103" s="13" t="s">
        <v>32</v>
      </c>
      <c r="AX1103" s="13" t="s">
        <v>70</v>
      </c>
      <c r="AY1103" s="222" t="s">
        <v>299</v>
      </c>
    </row>
    <row r="1104" spans="2:51" s="14" customFormat="1" ht="11.25">
      <c r="B1104" s="223"/>
      <c r="C1104" s="224"/>
      <c r="D1104" s="209" t="s">
        <v>310</v>
      </c>
      <c r="E1104" s="225" t="s">
        <v>19</v>
      </c>
      <c r="F1104" s="226" t="s">
        <v>1165</v>
      </c>
      <c r="G1104" s="224"/>
      <c r="H1104" s="227">
        <v>5.52</v>
      </c>
      <c r="I1104" s="228"/>
      <c r="J1104" s="224"/>
      <c r="K1104" s="224"/>
      <c r="L1104" s="229"/>
      <c r="M1104" s="230"/>
      <c r="N1104" s="231"/>
      <c r="O1104" s="231"/>
      <c r="P1104" s="231"/>
      <c r="Q1104" s="231"/>
      <c r="R1104" s="231"/>
      <c r="S1104" s="231"/>
      <c r="T1104" s="232"/>
      <c r="AT1104" s="233" t="s">
        <v>310</v>
      </c>
      <c r="AU1104" s="233" t="s">
        <v>79</v>
      </c>
      <c r="AV1104" s="14" t="s">
        <v>79</v>
      </c>
      <c r="AW1104" s="14" t="s">
        <v>32</v>
      </c>
      <c r="AX1104" s="14" t="s">
        <v>70</v>
      </c>
      <c r="AY1104" s="233" t="s">
        <v>299</v>
      </c>
    </row>
    <row r="1105" spans="2:51" s="14" customFormat="1" ht="11.25">
      <c r="B1105" s="223"/>
      <c r="C1105" s="224"/>
      <c r="D1105" s="209" t="s">
        <v>310</v>
      </c>
      <c r="E1105" s="225" t="s">
        <v>19</v>
      </c>
      <c r="F1105" s="226" t="s">
        <v>1166</v>
      </c>
      <c r="G1105" s="224"/>
      <c r="H1105" s="227">
        <v>8.64</v>
      </c>
      <c r="I1105" s="228"/>
      <c r="J1105" s="224"/>
      <c r="K1105" s="224"/>
      <c r="L1105" s="229"/>
      <c r="M1105" s="230"/>
      <c r="N1105" s="231"/>
      <c r="O1105" s="231"/>
      <c r="P1105" s="231"/>
      <c r="Q1105" s="231"/>
      <c r="R1105" s="231"/>
      <c r="S1105" s="231"/>
      <c r="T1105" s="232"/>
      <c r="AT1105" s="233" t="s">
        <v>310</v>
      </c>
      <c r="AU1105" s="233" t="s">
        <v>79</v>
      </c>
      <c r="AV1105" s="14" t="s">
        <v>79</v>
      </c>
      <c r="AW1105" s="14" t="s">
        <v>32</v>
      </c>
      <c r="AX1105" s="14" t="s">
        <v>70</v>
      </c>
      <c r="AY1105" s="233" t="s">
        <v>299</v>
      </c>
    </row>
    <row r="1106" spans="2:51" s="14" customFormat="1" ht="11.25">
      <c r="B1106" s="223"/>
      <c r="C1106" s="224"/>
      <c r="D1106" s="209" t="s">
        <v>310</v>
      </c>
      <c r="E1106" s="225" t="s">
        <v>19</v>
      </c>
      <c r="F1106" s="226" t="s">
        <v>1167</v>
      </c>
      <c r="G1106" s="224"/>
      <c r="H1106" s="227">
        <v>14.4</v>
      </c>
      <c r="I1106" s="228"/>
      <c r="J1106" s="224"/>
      <c r="K1106" s="224"/>
      <c r="L1106" s="229"/>
      <c r="M1106" s="230"/>
      <c r="N1106" s="231"/>
      <c r="O1106" s="231"/>
      <c r="P1106" s="231"/>
      <c r="Q1106" s="231"/>
      <c r="R1106" s="231"/>
      <c r="S1106" s="231"/>
      <c r="T1106" s="232"/>
      <c r="AT1106" s="233" t="s">
        <v>310</v>
      </c>
      <c r="AU1106" s="233" t="s">
        <v>79</v>
      </c>
      <c r="AV1106" s="14" t="s">
        <v>79</v>
      </c>
      <c r="AW1106" s="14" t="s">
        <v>32</v>
      </c>
      <c r="AX1106" s="14" t="s">
        <v>70</v>
      </c>
      <c r="AY1106" s="233" t="s">
        <v>299</v>
      </c>
    </row>
    <row r="1107" spans="2:51" s="15" customFormat="1" ht="11.25">
      <c r="B1107" s="234"/>
      <c r="C1107" s="235"/>
      <c r="D1107" s="209" t="s">
        <v>310</v>
      </c>
      <c r="E1107" s="236" t="s">
        <v>19</v>
      </c>
      <c r="F1107" s="237" t="s">
        <v>313</v>
      </c>
      <c r="G1107" s="235"/>
      <c r="H1107" s="238">
        <v>28.56</v>
      </c>
      <c r="I1107" s="239"/>
      <c r="J1107" s="235"/>
      <c r="K1107" s="235"/>
      <c r="L1107" s="240"/>
      <c r="M1107" s="241"/>
      <c r="N1107" s="242"/>
      <c r="O1107" s="242"/>
      <c r="P1107" s="242"/>
      <c r="Q1107" s="242"/>
      <c r="R1107" s="242"/>
      <c r="S1107" s="242"/>
      <c r="T1107" s="243"/>
      <c r="AT1107" s="244" t="s">
        <v>310</v>
      </c>
      <c r="AU1107" s="244" t="s">
        <v>79</v>
      </c>
      <c r="AV1107" s="15" t="s">
        <v>306</v>
      </c>
      <c r="AW1107" s="15" t="s">
        <v>32</v>
      </c>
      <c r="AX1107" s="15" t="s">
        <v>77</v>
      </c>
      <c r="AY1107" s="244" t="s">
        <v>299</v>
      </c>
    </row>
    <row r="1108" spans="1:65" s="2" customFormat="1" ht="16.5" customHeight="1">
      <c r="A1108" s="36"/>
      <c r="B1108" s="37"/>
      <c r="C1108" s="196" t="s">
        <v>1548</v>
      </c>
      <c r="D1108" s="196" t="s">
        <v>301</v>
      </c>
      <c r="E1108" s="197" t="s">
        <v>1549</v>
      </c>
      <c r="F1108" s="198" t="s">
        <v>1550</v>
      </c>
      <c r="G1108" s="199" t="s">
        <v>304</v>
      </c>
      <c r="H1108" s="200">
        <v>130.375</v>
      </c>
      <c r="I1108" s="201"/>
      <c r="J1108" s="202">
        <f>ROUND(I1108*H1108,2)</f>
        <v>0</v>
      </c>
      <c r="K1108" s="198" t="s">
        <v>19</v>
      </c>
      <c r="L1108" s="41"/>
      <c r="M1108" s="203" t="s">
        <v>19</v>
      </c>
      <c r="N1108" s="204" t="s">
        <v>41</v>
      </c>
      <c r="O1108" s="66"/>
      <c r="P1108" s="205">
        <f>O1108*H1108</f>
        <v>0</v>
      </c>
      <c r="Q1108" s="205">
        <v>0</v>
      </c>
      <c r="R1108" s="205">
        <f>Q1108*H1108</f>
        <v>0</v>
      </c>
      <c r="S1108" s="205">
        <v>0</v>
      </c>
      <c r="T1108" s="206">
        <f>S1108*H1108</f>
        <v>0</v>
      </c>
      <c r="U1108" s="36"/>
      <c r="V1108" s="36"/>
      <c r="W1108" s="36"/>
      <c r="X1108" s="36"/>
      <c r="Y1108" s="36"/>
      <c r="Z1108" s="36"/>
      <c r="AA1108" s="36"/>
      <c r="AB1108" s="36"/>
      <c r="AC1108" s="36"/>
      <c r="AD1108" s="36"/>
      <c r="AE1108" s="36"/>
      <c r="AR1108" s="207" t="s">
        <v>406</v>
      </c>
      <c r="AT1108" s="207" t="s">
        <v>301</v>
      </c>
      <c r="AU1108" s="207" t="s">
        <v>79</v>
      </c>
      <c r="AY1108" s="19" t="s">
        <v>299</v>
      </c>
      <c r="BE1108" s="208">
        <f>IF(N1108="základní",J1108,0)</f>
        <v>0</v>
      </c>
      <c r="BF1108" s="208">
        <f>IF(N1108="snížená",J1108,0)</f>
        <v>0</v>
      </c>
      <c r="BG1108" s="208">
        <f>IF(N1108="zákl. přenesená",J1108,0)</f>
        <v>0</v>
      </c>
      <c r="BH1108" s="208">
        <f>IF(N1108="sníž. přenesená",J1108,0)</f>
        <v>0</v>
      </c>
      <c r="BI1108" s="208">
        <f>IF(N1108="nulová",J1108,0)</f>
        <v>0</v>
      </c>
      <c r="BJ1108" s="19" t="s">
        <v>77</v>
      </c>
      <c r="BK1108" s="208">
        <f>ROUND(I1108*H1108,2)</f>
        <v>0</v>
      </c>
      <c r="BL1108" s="19" t="s">
        <v>406</v>
      </c>
      <c r="BM1108" s="207" t="s">
        <v>1551</v>
      </c>
    </row>
    <row r="1109" spans="1:47" s="2" customFormat="1" ht="11.25">
      <c r="A1109" s="36"/>
      <c r="B1109" s="37"/>
      <c r="C1109" s="38"/>
      <c r="D1109" s="209" t="s">
        <v>308</v>
      </c>
      <c r="E1109" s="38"/>
      <c r="F1109" s="210" t="s">
        <v>1550</v>
      </c>
      <c r="G1109" s="38"/>
      <c r="H1109" s="38"/>
      <c r="I1109" s="119"/>
      <c r="J1109" s="38"/>
      <c r="K1109" s="38"/>
      <c r="L1109" s="41"/>
      <c r="M1109" s="211"/>
      <c r="N1109" s="212"/>
      <c r="O1109" s="66"/>
      <c r="P1109" s="66"/>
      <c r="Q1109" s="66"/>
      <c r="R1109" s="66"/>
      <c r="S1109" s="66"/>
      <c r="T1109" s="67"/>
      <c r="U1109" s="36"/>
      <c r="V1109" s="36"/>
      <c r="W1109" s="36"/>
      <c r="X1109" s="36"/>
      <c r="Y1109" s="36"/>
      <c r="Z1109" s="36"/>
      <c r="AA1109" s="36"/>
      <c r="AB1109" s="36"/>
      <c r="AC1109" s="36"/>
      <c r="AD1109" s="36"/>
      <c r="AE1109" s="36"/>
      <c r="AT1109" s="19" t="s">
        <v>308</v>
      </c>
      <c r="AU1109" s="19" t="s">
        <v>79</v>
      </c>
    </row>
    <row r="1110" spans="2:51" s="13" customFormat="1" ht="11.25">
      <c r="B1110" s="213"/>
      <c r="C1110" s="214"/>
      <c r="D1110" s="209" t="s">
        <v>310</v>
      </c>
      <c r="E1110" s="215" t="s">
        <v>19</v>
      </c>
      <c r="F1110" s="216" t="s">
        <v>383</v>
      </c>
      <c r="G1110" s="214"/>
      <c r="H1110" s="215" t="s">
        <v>19</v>
      </c>
      <c r="I1110" s="217"/>
      <c r="J1110" s="214"/>
      <c r="K1110" s="214"/>
      <c r="L1110" s="218"/>
      <c r="M1110" s="219"/>
      <c r="N1110" s="220"/>
      <c r="O1110" s="220"/>
      <c r="P1110" s="220"/>
      <c r="Q1110" s="220"/>
      <c r="R1110" s="220"/>
      <c r="S1110" s="220"/>
      <c r="T1110" s="221"/>
      <c r="AT1110" s="222" t="s">
        <v>310</v>
      </c>
      <c r="AU1110" s="222" t="s">
        <v>79</v>
      </c>
      <c r="AV1110" s="13" t="s">
        <v>77</v>
      </c>
      <c r="AW1110" s="13" t="s">
        <v>32</v>
      </c>
      <c r="AX1110" s="13" t="s">
        <v>70</v>
      </c>
      <c r="AY1110" s="222" t="s">
        <v>299</v>
      </c>
    </row>
    <row r="1111" spans="2:51" s="14" customFormat="1" ht="11.25">
      <c r="B1111" s="223"/>
      <c r="C1111" s="224"/>
      <c r="D1111" s="209" t="s">
        <v>310</v>
      </c>
      <c r="E1111" s="225" t="s">
        <v>19</v>
      </c>
      <c r="F1111" s="226" t="s">
        <v>1552</v>
      </c>
      <c r="G1111" s="224"/>
      <c r="H1111" s="227">
        <v>130.375</v>
      </c>
      <c r="I1111" s="228"/>
      <c r="J1111" s="224"/>
      <c r="K1111" s="224"/>
      <c r="L1111" s="229"/>
      <c r="M1111" s="230"/>
      <c r="N1111" s="231"/>
      <c r="O1111" s="231"/>
      <c r="P1111" s="231"/>
      <c r="Q1111" s="231"/>
      <c r="R1111" s="231"/>
      <c r="S1111" s="231"/>
      <c r="T1111" s="232"/>
      <c r="AT1111" s="233" t="s">
        <v>310</v>
      </c>
      <c r="AU1111" s="233" t="s">
        <v>79</v>
      </c>
      <c r="AV1111" s="14" t="s">
        <v>79</v>
      </c>
      <c r="AW1111" s="14" t="s">
        <v>32</v>
      </c>
      <c r="AX1111" s="14" t="s">
        <v>77</v>
      </c>
      <c r="AY1111" s="233" t="s">
        <v>299</v>
      </c>
    </row>
    <row r="1112" spans="1:65" s="2" customFormat="1" ht="16.5" customHeight="1">
      <c r="A1112" s="36"/>
      <c r="B1112" s="37"/>
      <c r="C1112" s="246" t="s">
        <v>1553</v>
      </c>
      <c r="D1112" s="246" t="s">
        <v>458</v>
      </c>
      <c r="E1112" s="247" t="s">
        <v>1554</v>
      </c>
      <c r="F1112" s="248" t="s">
        <v>1555</v>
      </c>
      <c r="G1112" s="249" t="s">
        <v>316</v>
      </c>
      <c r="H1112" s="250">
        <v>14.666</v>
      </c>
      <c r="I1112" s="251"/>
      <c r="J1112" s="252">
        <f>ROUND(I1112*H1112,2)</f>
        <v>0</v>
      </c>
      <c r="K1112" s="248" t="s">
        <v>305</v>
      </c>
      <c r="L1112" s="253"/>
      <c r="M1112" s="254" t="s">
        <v>19</v>
      </c>
      <c r="N1112" s="255" t="s">
        <v>41</v>
      </c>
      <c r="O1112" s="66"/>
      <c r="P1112" s="205">
        <f>O1112*H1112</f>
        <v>0</v>
      </c>
      <c r="Q1112" s="205">
        <v>0.025</v>
      </c>
      <c r="R1112" s="205">
        <f>Q1112*H1112</f>
        <v>0.36665000000000003</v>
      </c>
      <c r="S1112" s="205">
        <v>0</v>
      </c>
      <c r="T1112" s="206">
        <f>S1112*H1112</f>
        <v>0</v>
      </c>
      <c r="U1112" s="36"/>
      <c r="V1112" s="36"/>
      <c r="W1112" s="36"/>
      <c r="X1112" s="36"/>
      <c r="Y1112" s="36"/>
      <c r="Z1112" s="36"/>
      <c r="AA1112" s="36"/>
      <c r="AB1112" s="36"/>
      <c r="AC1112" s="36"/>
      <c r="AD1112" s="36"/>
      <c r="AE1112" s="36"/>
      <c r="AR1112" s="207" t="s">
        <v>538</v>
      </c>
      <c r="AT1112" s="207" t="s">
        <v>458</v>
      </c>
      <c r="AU1112" s="207" t="s">
        <v>79</v>
      </c>
      <c r="AY1112" s="19" t="s">
        <v>299</v>
      </c>
      <c r="BE1112" s="208">
        <f>IF(N1112="základní",J1112,0)</f>
        <v>0</v>
      </c>
      <c r="BF1112" s="208">
        <f>IF(N1112="snížená",J1112,0)</f>
        <v>0</v>
      </c>
      <c r="BG1112" s="208">
        <f>IF(N1112="zákl. přenesená",J1112,0)</f>
        <v>0</v>
      </c>
      <c r="BH1112" s="208">
        <f>IF(N1112="sníž. přenesená",J1112,0)</f>
        <v>0</v>
      </c>
      <c r="BI1112" s="208">
        <f>IF(N1112="nulová",J1112,0)</f>
        <v>0</v>
      </c>
      <c r="BJ1112" s="19" t="s">
        <v>77</v>
      </c>
      <c r="BK1112" s="208">
        <f>ROUND(I1112*H1112,2)</f>
        <v>0</v>
      </c>
      <c r="BL1112" s="19" t="s">
        <v>406</v>
      </c>
      <c r="BM1112" s="207" t="s">
        <v>1556</v>
      </c>
    </row>
    <row r="1113" spans="1:47" s="2" customFormat="1" ht="11.25">
      <c r="A1113" s="36"/>
      <c r="B1113" s="37"/>
      <c r="C1113" s="38"/>
      <c r="D1113" s="209" t="s">
        <v>308</v>
      </c>
      <c r="E1113" s="38"/>
      <c r="F1113" s="210" t="s">
        <v>1555</v>
      </c>
      <c r="G1113" s="38"/>
      <c r="H1113" s="38"/>
      <c r="I1113" s="119"/>
      <c r="J1113" s="38"/>
      <c r="K1113" s="38"/>
      <c r="L1113" s="41"/>
      <c r="M1113" s="211"/>
      <c r="N1113" s="212"/>
      <c r="O1113" s="66"/>
      <c r="P1113" s="66"/>
      <c r="Q1113" s="66"/>
      <c r="R1113" s="66"/>
      <c r="S1113" s="66"/>
      <c r="T1113" s="67"/>
      <c r="U1113" s="36"/>
      <c r="V1113" s="36"/>
      <c r="W1113" s="36"/>
      <c r="X1113" s="36"/>
      <c r="Y1113" s="36"/>
      <c r="Z1113" s="36"/>
      <c r="AA1113" s="36"/>
      <c r="AB1113" s="36"/>
      <c r="AC1113" s="36"/>
      <c r="AD1113" s="36"/>
      <c r="AE1113" s="36"/>
      <c r="AT1113" s="19" t="s">
        <v>308</v>
      </c>
      <c r="AU1113" s="19" t="s">
        <v>79</v>
      </c>
    </row>
    <row r="1114" spans="2:51" s="14" customFormat="1" ht="11.25">
      <c r="B1114" s="223"/>
      <c r="C1114" s="224"/>
      <c r="D1114" s="209" t="s">
        <v>310</v>
      </c>
      <c r="E1114" s="225" t="s">
        <v>19</v>
      </c>
      <c r="F1114" s="226" t="s">
        <v>1557</v>
      </c>
      <c r="G1114" s="224"/>
      <c r="H1114" s="227">
        <v>14.378</v>
      </c>
      <c r="I1114" s="228"/>
      <c r="J1114" s="224"/>
      <c r="K1114" s="224"/>
      <c r="L1114" s="229"/>
      <c r="M1114" s="230"/>
      <c r="N1114" s="231"/>
      <c r="O1114" s="231"/>
      <c r="P1114" s="231"/>
      <c r="Q1114" s="231"/>
      <c r="R1114" s="231"/>
      <c r="S1114" s="231"/>
      <c r="T1114" s="232"/>
      <c r="AT1114" s="233" t="s">
        <v>310</v>
      </c>
      <c r="AU1114" s="233" t="s">
        <v>79</v>
      </c>
      <c r="AV1114" s="14" t="s">
        <v>79</v>
      </c>
      <c r="AW1114" s="14" t="s">
        <v>32</v>
      </c>
      <c r="AX1114" s="14" t="s">
        <v>70</v>
      </c>
      <c r="AY1114" s="233" t="s">
        <v>299</v>
      </c>
    </row>
    <row r="1115" spans="2:51" s="14" customFormat="1" ht="11.25">
      <c r="B1115" s="223"/>
      <c r="C1115" s="224"/>
      <c r="D1115" s="209" t="s">
        <v>310</v>
      </c>
      <c r="E1115" s="225" t="s">
        <v>19</v>
      </c>
      <c r="F1115" s="226" t="s">
        <v>1558</v>
      </c>
      <c r="G1115" s="224"/>
      <c r="H1115" s="227">
        <v>14.666</v>
      </c>
      <c r="I1115" s="228"/>
      <c r="J1115" s="224"/>
      <c r="K1115" s="224"/>
      <c r="L1115" s="229"/>
      <c r="M1115" s="230"/>
      <c r="N1115" s="231"/>
      <c r="O1115" s="231"/>
      <c r="P1115" s="231"/>
      <c r="Q1115" s="231"/>
      <c r="R1115" s="231"/>
      <c r="S1115" s="231"/>
      <c r="T1115" s="232"/>
      <c r="AT1115" s="233" t="s">
        <v>310</v>
      </c>
      <c r="AU1115" s="233" t="s">
        <v>79</v>
      </c>
      <c r="AV1115" s="14" t="s">
        <v>79</v>
      </c>
      <c r="AW1115" s="14" t="s">
        <v>32</v>
      </c>
      <c r="AX1115" s="14" t="s">
        <v>77</v>
      </c>
      <c r="AY1115" s="233" t="s">
        <v>299</v>
      </c>
    </row>
    <row r="1116" spans="1:65" s="2" customFormat="1" ht="16.5" customHeight="1">
      <c r="A1116" s="36"/>
      <c r="B1116" s="37"/>
      <c r="C1116" s="196" t="s">
        <v>1559</v>
      </c>
      <c r="D1116" s="196" t="s">
        <v>301</v>
      </c>
      <c r="E1116" s="197" t="s">
        <v>1560</v>
      </c>
      <c r="F1116" s="198" t="s">
        <v>1561</v>
      </c>
      <c r="G1116" s="199" t="s">
        <v>304</v>
      </c>
      <c r="H1116" s="200">
        <v>57.52</v>
      </c>
      <c r="I1116" s="201"/>
      <c r="J1116" s="202">
        <f>ROUND(I1116*H1116,2)</f>
        <v>0</v>
      </c>
      <c r="K1116" s="198" t="s">
        <v>305</v>
      </c>
      <c r="L1116" s="41"/>
      <c r="M1116" s="203" t="s">
        <v>19</v>
      </c>
      <c r="N1116" s="204" t="s">
        <v>41</v>
      </c>
      <c r="O1116" s="66"/>
      <c r="P1116" s="205">
        <f>O1116*H1116</f>
        <v>0</v>
      </c>
      <c r="Q1116" s="205">
        <v>0.006</v>
      </c>
      <c r="R1116" s="205">
        <f>Q1116*H1116</f>
        <v>0.34512000000000004</v>
      </c>
      <c r="S1116" s="205">
        <v>0</v>
      </c>
      <c r="T1116" s="206">
        <f>S1116*H1116</f>
        <v>0</v>
      </c>
      <c r="U1116" s="36"/>
      <c r="V1116" s="36"/>
      <c r="W1116" s="36"/>
      <c r="X1116" s="36"/>
      <c r="Y1116" s="36"/>
      <c r="Z1116" s="36"/>
      <c r="AA1116" s="36"/>
      <c r="AB1116" s="36"/>
      <c r="AC1116" s="36"/>
      <c r="AD1116" s="36"/>
      <c r="AE1116" s="36"/>
      <c r="AR1116" s="207" t="s">
        <v>406</v>
      </c>
      <c r="AT1116" s="207" t="s">
        <v>301</v>
      </c>
      <c r="AU1116" s="207" t="s">
        <v>79</v>
      </c>
      <c r="AY1116" s="19" t="s">
        <v>299</v>
      </c>
      <c r="BE1116" s="208">
        <f>IF(N1116="základní",J1116,0)</f>
        <v>0</v>
      </c>
      <c r="BF1116" s="208">
        <f>IF(N1116="snížená",J1116,0)</f>
        <v>0</v>
      </c>
      <c r="BG1116" s="208">
        <f>IF(N1116="zákl. přenesená",J1116,0)</f>
        <v>0</v>
      </c>
      <c r="BH1116" s="208">
        <f>IF(N1116="sníž. přenesená",J1116,0)</f>
        <v>0</v>
      </c>
      <c r="BI1116" s="208">
        <f>IF(N1116="nulová",J1116,0)</f>
        <v>0</v>
      </c>
      <c r="BJ1116" s="19" t="s">
        <v>77</v>
      </c>
      <c r="BK1116" s="208">
        <f>ROUND(I1116*H1116,2)</f>
        <v>0</v>
      </c>
      <c r="BL1116" s="19" t="s">
        <v>406</v>
      </c>
      <c r="BM1116" s="207" t="s">
        <v>1562</v>
      </c>
    </row>
    <row r="1117" spans="1:47" s="2" customFormat="1" ht="11.25">
      <c r="A1117" s="36"/>
      <c r="B1117" s="37"/>
      <c r="C1117" s="38"/>
      <c r="D1117" s="209" t="s">
        <v>308</v>
      </c>
      <c r="E1117" s="38"/>
      <c r="F1117" s="210" t="s">
        <v>1563</v>
      </c>
      <c r="G1117" s="38"/>
      <c r="H1117" s="38"/>
      <c r="I1117" s="119"/>
      <c r="J1117" s="38"/>
      <c r="K1117" s="38"/>
      <c r="L1117" s="41"/>
      <c r="M1117" s="211"/>
      <c r="N1117" s="212"/>
      <c r="O1117" s="66"/>
      <c r="P1117" s="66"/>
      <c r="Q1117" s="66"/>
      <c r="R1117" s="66"/>
      <c r="S1117" s="66"/>
      <c r="T1117" s="67"/>
      <c r="U1117" s="36"/>
      <c r="V1117" s="36"/>
      <c r="W1117" s="36"/>
      <c r="X1117" s="36"/>
      <c r="Y1117" s="36"/>
      <c r="Z1117" s="36"/>
      <c r="AA1117" s="36"/>
      <c r="AB1117" s="36"/>
      <c r="AC1117" s="36"/>
      <c r="AD1117" s="36"/>
      <c r="AE1117" s="36"/>
      <c r="AT1117" s="19" t="s">
        <v>308</v>
      </c>
      <c r="AU1117" s="19" t="s">
        <v>79</v>
      </c>
    </row>
    <row r="1118" spans="2:51" s="13" customFormat="1" ht="11.25">
      <c r="B1118" s="213"/>
      <c r="C1118" s="214"/>
      <c r="D1118" s="209" t="s">
        <v>310</v>
      </c>
      <c r="E1118" s="215" t="s">
        <v>19</v>
      </c>
      <c r="F1118" s="216" t="s">
        <v>1564</v>
      </c>
      <c r="G1118" s="214"/>
      <c r="H1118" s="215" t="s">
        <v>19</v>
      </c>
      <c r="I1118" s="217"/>
      <c r="J1118" s="214"/>
      <c r="K1118" s="214"/>
      <c r="L1118" s="218"/>
      <c r="M1118" s="219"/>
      <c r="N1118" s="220"/>
      <c r="O1118" s="220"/>
      <c r="P1118" s="220"/>
      <c r="Q1118" s="220"/>
      <c r="R1118" s="220"/>
      <c r="S1118" s="220"/>
      <c r="T1118" s="221"/>
      <c r="AT1118" s="222" t="s">
        <v>310</v>
      </c>
      <c r="AU1118" s="222" t="s">
        <v>79</v>
      </c>
      <c r="AV1118" s="13" t="s">
        <v>77</v>
      </c>
      <c r="AW1118" s="13" t="s">
        <v>32</v>
      </c>
      <c r="AX1118" s="13" t="s">
        <v>70</v>
      </c>
      <c r="AY1118" s="222" t="s">
        <v>299</v>
      </c>
    </row>
    <row r="1119" spans="2:51" s="14" customFormat="1" ht="11.25">
      <c r="B1119" s="223"/>
      <c r="C1119" s="224"/>
      <c r="D1119" s="209" t="s">
        <v>310</v>
      </c>
      <c r="E1119" s="225" t="s">
        <v>19</v>
      </c>
      <c r="F1119" s="226" t="s">
        <v>1565</v>
      </c>
      <c r="G1119" s="224"/>
      <c r="H1119" s="227">
        <v>57.52</v>
      </c>
      <c r="I1119" s="228"/>
      <c r="J1119" s="224"/>
      <c r="K1119" s="224"/>
      <c r="L1119" s="229"/>
      <c r="M1119" s="230"/>
      <c r="N1119" s="231"/>
      <c r="O1119" s="231"/>
      <c r="P1119" s="231"/>
      <c r="Q1119" s="231"/>
      <c r="R1119" s="231"/>
      <c r="S1119" s="231"/>
      <c r="T1119" s="232"/>
      <c r="AT1119" s="233" t="s">
        <v>310</v>
      </c>
      <c r="AU1119" s="233" t="s">
        <v>79</v>
      </c>
      <c r="AV1119" s="14" t="s">
        <v>79</v>
      </c>
      <c r="AW1119" s="14" t="s">
        <v>32</v>
      </c>
      <c r="AX1119" s="14" t="s">
        <v>70</v>
      </c>
      <c r="AY1119" s="233" t="s">
        <v>299</v>
      </c>
    </row>
    <row r="1120" spans="2:51" s="15" customFormat="1" ht="11.25">
      <c r="B1120" s="234"/>
      <c r="C1120" s="235"/>
      <c r="D1120" s="209" t="s">
        <v>310</v>
      </c>
      <c r="E1120" s="236" t="s">
        <v>183</v>
      </c>
      <c r="F1120" s="237" t="s">
        <v>313</v>
      </c>
      <c r="G1120" s="235"/>
      <c r="H1120" s="238">
        <v>57.52</v>
      </c>
      <c r="I1120" s="239"/>
      <c r="J1120" s="235"/>
      <c r="K1120" s="235"/>
      <c r="L1120" s="240"/>
      <c r="M1120" s="241"/>
      <c r="N1120" s="242"/>
      <c r="O1120" s="242"/>
      <c r="P1120" s="242"/>
      <c r="Q1120" s="242"/>
      <c r="R1120" s="242"/>
      <c r="S1120" s="242"/>
      <c r="T1120" s="243"/>
      <c r="AT1120" s="244" t="s">
        <v>310</v>
      </c>
      <c r="AU1120" s="244" t="s">
        <v>79</v>
      </c>
      <c r="AV1120" s="15" t="s">
        <v>306</v>
      </c>
      <c r="AW1120" s="15" t="s">
        <v>32</v>
      </c>
      <c r="AX1120" s="15" t="s">
        <v>77</v>
      </c>
      <c r="AY1120" s="244" t="s">
        <v>299</v>
      </c>
    </row>
    <row r="1121" spans="1:65" s="2" customFormat="1" ht="16.5" customHeight="1">
      <c r="A1121" s="36"/>
      <c r="B1121" s="37"/>
      <c r="C1121" s="246" t="s">
        <v>1566</v>
      </c>
      <c r="D1121" s="246" t="s">
        <v>458</v>
      </c>
      <c r="E1121" s="247" t="s">
        <v>1567</v>
      </c>
      <c r="F1121" s="248" t="s">
        <v>1568</v>
      </c>
      <c r="G1121" s="249" t="s">
        <v>304</v>
      </c>
      <c r="H1121" s="250">
        <v>58.67</v>
      </c>
      <c r="I1121" s="251"/>
      <c r="J1121" s="252">
        <f>ROUND(I1121*H1121,2)</f>
        <v>0</v>
      </c>
      <c r="K1121" s="248" t="s">
        <v>305</v>
      </c>
      <c r="L1121" s="253"/>
      <c r="M1121" s="254" t="s">
        <v>19</v>
      </c>
      <c r="N1121" s="255" t="s">
        <v>41</v>
      </c>
      <c r="O1121" s="66"/>
      <c r="P1121" s="205">
        <f>O1121*H1121</f>
        <v>0</v>
      </c>
      <c r="Q1121" s="205">
        <v>0.0023</v>
      </c>
      <c r="R1121" s="205">
        <f>Q1121*H1121</f>
        <v>0.134941</v>
      </c>
      <c r="S1121" s="205">
        <v>0</v>
      </c>
      <c r="T1121" s="206">
        <f>S1121*H1121</f>
        <v>0</v>
      </c>
      <c r="U1121" s="36"/>
      <c r="V1121" s="36"/>
      <c r="W1121" s="36"/>
      <c r="X1121" s="36"/>
      <c r="Y1121" s="36"/>
      <c r="Z1121" s="36"/>
      <c r="AA1121" s="36"/>
      <c r="AB1121" s="36"/>
      <c r="AC1121" s="36"/>
      <c r="AD1121" s="36"/>
      <c r="AE1121" s="36"/>
      <c r="AR1121" s="207" t="s">
        <v>538</v>
      </c>
      <c r="AT1121" s="207" t="s">
        <v>458</v>
      </c>
      <c r="AU1121" s="207" t="s">
        <v>79</v>
      </c>
      <c r="AY1121" s="19" t="s">
        <v>299</v>
      </c>
      <c r="BE1121" s="208">
        <f>IF(N1121="základní",J1121,0)</f>
        <v>0</v>
      </c>
      <c r="BF1121" s="208">
        <f>IF(N1121="snížená",J1121,0)</f>
        <v>0</v>
      </c>
      <c r="BG1121" s="208">
        <f>IF(N1121="zákl. přenesená",J1121,0)</f>
        <v>0</v>
      </c>
      <c r="BH1121" s="208">
        <f>IF(N1121="sníž. přenesená",J1121,0)</f>
        <v>0</v>
      </c>
      <c r="BI1121" s="208">
        <f>IF(N1121="nulová",J1121,0)</f>
        <v>0</v>
      </c>
      <c r="BJ1121" s="19" t="s">
        <v>77</v>
      </c>
      <c r="BK1121" s="208">
        <f>ROUND(I1121*H1121,2)</f>
        <v>0</v>
      </c>
      <c r="BL1121" s="19" t="s">
        <v>406</v>
      </c>
      <c r="BM1121" s="207" t="s">
        <v>1569</v>
      </c>
    </row>
    <row r="1122" spans="1:47" s="2" customFormat="1" ht="11.25">
      <c r="A1122" s="36"/>
      <c r="B1122" s="37"/>
      <c r="C1122" s="38"/>
      <c r="D1122" s="209" t="s">
        <v>308</v>
      </c>
      <c r="E1122" s="38"/>
      <c r="F1122" s="210" t="s">
        <v>1568</v>
      </c>
      <c r="G1122" s="38"/>
      <c r="H1122" s="38"/>
      <c r="I1122" s="119"/>
      <c r="J1122" s="38"/>
      <c r="K1122" s="38"/>
      <c r="L1122" s="41"/>
      <c r="M1122" s="211"/>
      <c r="N1122" s="212"/>
      <c r="O1122" s="66"/>
      <c r="P1122" s="66"/>
      <c r="Q1122" s="66"/>
      <c r="R1122" s="66"/>
      <c r="S1122" s="66"/>
      <c r="T1122" s="67"/>
      <c r="U1122" s="36"/>
      <c r="V1122" s="36"/>
      <c r="W1122" s="36"/>
      <c r="X1122" s="36"/>
      <c r="Y1122" s="36"/>
      <c r="Z1122" s="36"/>
      <c r="AA1122" s="36"/>
      <c r="AB1122" s="36"/>
      <c r="AC1122" s="36"/>
      <c r="AD1122" s="36"/>
      <c r="AE1122" s="36"/>
      <c r="AT1122" s="19" t="s">
        <v>308</v>
      </c>
      <c r="AU1122" s="19" t="s">
        <v>79</v>
      </c>
    </row>
    <row r="1123" spans="2:51" s="14" customFormat="1" ht="11.25">
      <c r="B1123" s="223"/>
      <c r="C1123" s="224"/>
      <c r="D1123" s="209" t="s">
        <v>310</v>
      </c>
      <c r="E1123" s="225" t="s">
        <v>19</v>
      </c>
      <c r="F1123" s="226" t="s">
        <v>1570</v>
      </c>
      <c r="G1123" s="224"/>
      <c r="H1123" s="227">
        <v>58.67</v>
      </c>
      <c r="I1123" s="228"/>
      <c r="J1123" s="224"/>
      <c r="K1123" s="224"/>
      <c r="L1123" s="229"/>
      <c r="M1123" s="230"/>
      <c r="N1123" s="231"/>
      <c r="O1123" s="231"/>
      <c r="P1123" s="231"/>
      <c r="Q1123" s="231"/>
      <c r="R1123" s="231"/>
      <c r="S1123" s="231"/>
      <c r="T1123" s="232"/>
      <c r="AT1123" s="233" t="s">
        <v>310</v>
      </c>
      <c r="AU1123" s="233" t="s">
        <v>79</v>
      </c>
      <c r="AV1123" s="14" t="s">
        <v>79</v>
      </c>
      <c r="AW1123" s="14" t="s">
        <v>32</v>
      </c>
      <c r="AX1123" s="14" t="s">
        <v>77</v>
      </c>
      <c r="AY1123" s="233" t="s">
        <v>299</v>
      </c>
    </row>
    <row r="1124" spans="1:65" s="2" customFormat="1" ht="16.5" customHeight="1">
      <c r="A1124" s="36"/>
      <c r="B1124" s="37"/>
      <c r="C1124" s="196" t="s">
        <v>1571</v>
      </c>
      <c r="D1124" s="196" t="s">
        <v>301</v>
      </c>
      <c r="E1124" s="197" t="s">
        <v>1572</v>
      </c>
      <c r="F1124" s="198" t="s">
        <v>1573</v>
      </c>
      <c r="G1124" s="199" t="s">
        <v>304</v>
      </c>
      <c r="H1124" s="200">
        <v>15.555</v>
      </c>
      <c r="I1124" s="201"/>
      <c r="J1124" s="202">
        <f>ROUND(I1124*H1124,2)</f>
        <v>0</v>
      </c>
      <c r="K1124" s="198" t="s">
        <v>305</v>
      </c>
      <c r="L1124" s="41"/>
      <c r="M1124" s="203" t="s">
        <v>19</v>
      </c>
      <c r="N1124" s="204" t="s">
        <v>41</v>
      </c>
      <c r="O1124" s="66"/>
      <c r="P1124" s="205">
        <f>O1124*H1124</f>
        <v>0</v>
      </c>
      <c r="Q1124" s="205">
        <v>0</v>
      </c>
      <c r="R1124" s="205">
        <f>Q1124*H1124</f>
        <v>0</v>
      </c>
      <c r="S1124" s="205">
        <v>0.00043</v>
      </c>
      <c r="T1124" s="206">
        <f>S1124*H1124</f>
        <v>0.00668865</v>
      </c>
      <c r="U1124" s="36"/>
      <c r="V1124" s="36"/>
      <c r="W1124" s="36"/>
      <c r="X1124" s="36"/>
      <c r="Y1124" s="36"/>
      <c r="Z1124" s="36"/>
      <c r="AA1124" s="36"/>
      <c r="AB1124" s="36"/>
      <c r="AC1124" s="36"/>
      <c r="AD1124" s="36"/>
      <c r="AE1124" s="36"/>
      <c r="AR1124" s="207" t="s">
        <v>406</v>
      </c>
      <c r="AT1124" s="207" t="s">
        <v>301</v>
      </c>
      <c r="AU1124" s="207" t="s">
        <v>79</v>
      </c>
      <c r="AY1124" s="19" t="s">
        <v>299</v>
      </c>
      <c r="BE1124" s="208">
        <f>IF(N1124="základní",J1124,0)</f>
        <v>0</v>
      </c>
      <c r="BF1124" s="208">
        <f>IF(N1124="snížená",J1124,0)</f>
        <v>0</v>
      </c>
      <c r="BG1124" s="208">
        <f>IF(N1124="zákl. přenesená",J1124,0)</f>
        <v>0</v>
      </c>
      <c r="BH1124" s="208">
        <f>IF(N1124="sníž. přenesená",J1124,0)</f>
        <v>0</v>
      </c>
      <c r="BI1124" s="208">
        <f>IF(N1124="nulová",J1124,0)</f>
        <v>0</v>
      </c>
      <c r="BJ1124" s="19" t="s">
        <v>77</v>
      </c>
      <c r="BK1124" s="208">
        <f>ROUND(I1124*H1124,2)</f>
        <v>0</v>
      </c>
      <c r="BL1124" s="19" t="s">
        <v>406</v>
      </c>
      <c r="BM1124" s="207" t="s">
        <v>1574</v>
      </c>
    </row>
    <row r="1125" spans="1:47" s="2" customFormat="1" ht="19.5">
      <c r="A1125" s="36"/>
      <c r="B1125" s="37"/>
      <c r="C1125" s="38"/>
      <c r="D1125" s="209" t="s">
        <v>308</v>
      </c>
      <c r="E1125" s="38"/>
      <c r="F1125" s="210" t="s">
        <v>1575</v>
      </c>
      <c r="G1125" s="38"/>
      <c r="H1125" s="38"/>
      <c r="I1125" s="119"/>
      <c r="J1125" s="38"/>
      <c r="K1125" s="38"/>
      <c r="L1125" s="41"/>
      <c r="M1125" s="211"/>
      <c r="N1125" s="212"/>
      <c r="O1125" s="66"/>
      <c r="P1125" s="66"/>
      <c r="Q1125" s="66"/>
      <c r="R1125" s="66"/>
      <c r="S1125" s="66"/>
      <c r="T1125" s="67"/>
      <c r="U1125" s="36"/>
      <c r="V1125" s="36"/>
      <c r="W1125" s="36"/>
      <c r="X1125" s="36"/>
      <c r="Y1125" s="36"/>
      <c r="Z1125" s="36"/>
      <c r="AA1125" s="36"/>
      <c r="AB1125" s="36"/>
      <c r="AC1125" s="36"/>
      <c r="AD1125" s="36"/>
      <c r="AE1125" s="36"/>
      <c r="AT1125" s="19" t="s">
        <v>308</v>
      </c>
      <c r="AU1125" s="19" t="s">
        <v>79</v>
      </c>
    </row>
    <row r="1126" spans="2:51" s="13" customFormat="1" ht="11.25">
      <c r="B1126" s="213"/>
      <c r="C1126" s="214"/>
      <c r="D1126" s="209" t="s">
        <v>310</v>
      </c>
      <c r="E1126" s="215" t="s">
        <v>19</v>
      </c>
      <c r="F1126" s="216" t="s">
        <v>1199</v>
      </c>
      <c r="G1126" s="214"/>
      <c r="H1126" s="215" t="s">
        <v>19</v>
      </c>
      <c r="I1126" s="217"/>
      <c r="J1126" s="214"/>
      <c r="K1126" s="214"/>
      <c r="L1126" s="218"/>
      <c r="M1126" s="219"/>
      <c r="N1126" s="220"/>
      <c r="O1126" s="220"/>
      <c r="P1126" s="220"/>
      <c r="Q1126" s="220"/>
      <c r="R1126" s="220"/>
      <c r="S1126" s="220"/>
      <c r="T1126" s="221"/>
      <c r="AT1126" s="222" t="s">
        <v>310</v>
      </c>
      <c r="AU1126" s="222" t="s">
        <v>79</v>
      </c>
      <c r="AV1126" s="13" t="s">
        <v>77</v>
      </c>
      <c r="AW1126" s="13" t="s">
        <v>32</v>
      </c>
      <c r="AX1126" s="13" t="s">
        <v>70</v>
      </c>
      <c r="AY1126" s="222" t="s">
        <v>299</v>
      </c>
    </row>
    <row r="1127" spans="2:51" s="14" customFormat="1" ht="11.25">
      <c r="B1127" s="223"/>
      <c r="C1127" s="224"/>
      <c r="D1127" s="209" t="s">
        <v>310</v>
      </c>
      <c r="E1127" s="225" t="s">
        <v>19</v>
      </c>
      <c r="F1127" s="226" t="s">
        <v>143</v>
      </c>
      <c r="G1127" s="224"/>
      <c r="H1127" s="227">
        <v>15.555</v>
      </c>
      <c r="I1127" s="228"/>
      <c r="J1127" s="224"/>
      <c r="K1127" s="224"/>
      <c r="L1127" s="229"/>
      <c r="M1127" s="230"/>
      <c r="N1127" s="231"/>
      <c r="O1127" s="231"/>
      <c r="P1127" s="231"/>
      <c r="Q1127" s="231"/>
      <c r="R1127" s="231"/>
      <c r="S1127" s="231"/>
      <c r="T1127" s="232"/>
      <c r="AT1127" s="233" t="s">
        <v>310</v>
      </c>
      <c r="AU1127" s="233" t="s">
        <v>79</v>
      </c>
      <c r="AV1127" s="14" t="s">
        <v>79</v>
      </c>
      <c r="AW1127" s="14" t="s">
        <v>32</v>
      </c>
      <c r="AX1127" s="14" t="s">
        <v>77</v>
      </c>
      <c r="AY1127" s="233" t="s">
        <v>299</v>
      </c>
    </row>
    <row r="1128" spans="1:65" s="2" customFormat="1" ht="16.5" customHeight="1">
      <c r="A1128" s="36"/>
      <c r="B1128" s="37"/>
      <c r="C1128" s="196" t="s">
        <v>1576</v>
      </c>
      <c r="D1128" s="196" t="s">
        <v>301</v>
      </c>
      <c r="E1128" s="197" t="s">
        <v>1577</v>
      </c>
      <c r="F1128" s="198" t="s">
        <v>1578</v>
      </c>
      <c r="G1128" s="199" t="s">
        <v>304</v>
      </c>
      <c r="H1128" s="200">
        <v>50.25</v>
      </c>
      <c r="I1128" s="201"/>
      <c r="J1128" s="202">
        <f>ROUND(I1128*H1128,2)</f>
        <v>0</v>
      </c>
      <c r="K1128" s="198" t="s">
        <v>305</v>
      </c>
      <c r="L1128" s="41"/>
      <c r="M1128" s="203" t="s">
        <v>19</v>
      </c>
      <c r="N1128" s="204" t="s">
        <v>41</v>
      </c>
      <c r="O1128" s="66"/>
      <c r="P1128" s="205">
        <f>O1128*H1128</f>
        <v>0</v>
      </c>
      <c r="Q1128" s="205">
        <v>0.00116</v>
      </c>
      <c r="R1128" s="205">
        <f>Q1128*H1128</f>
        <v>0.05829</v>
      </c>
      <c r="S1128" s="205">
        <v>0</v>
      </c>
      <c r="T1128" s="206">
        <f>S1128*H1128</f>
        <v>0</v>
      </c>
      <c r="U1128" s="36"/>
      <c r="V1128" s="36"/>
      <c r="W1128" s="36"/>
      <c r="X1128" s="36"/>
      <c r="Y1128" s="36"/>
      <c r="Z1128" s="36"/>
      <c r="AA1128" s="36"/>
      <c r="AB1128" s="36"/>
      <c r="AC1128" s="36"/>
      <c r="AD1128" s="36"/>
      <c r="AE1128" s="36"/>
      <c r="AR1128" s="207" t="s">
        <v>406</v>
      </c>
      <c r="AT1128" s="207" t="s">
        <v>301</v>
      </c>
      <c r="AU1128" s="207" t="s">
        <v>79</v>
      </c>
      <c r="AY1128" s="19" t="s">
        <v>299</v>
      </c>
      <c r="BE1128" s="208">
        <f>IF(N1128="základní",J1128,0)</f>
        <v>0</v>
      </c>
      <c r="BF1128" s="208">
        <f>IF(N1128="snížená",J1128,0)</f>
        <v>0</v>
      </c>
      <c r="BG1128" s="208">
        <f>IF(N1128="zákl. přenesená",J1128,0)</f>
        <v>0</v>
      </c>
      <c r="BH1128" s="208">
        <f>IF(N1128="sníž. přenesená",J1128,0)</f>
        <v>0</v>
      </c>
      <c r="BI1128" s="208">
        <f>IF(N1128="nulová",J1128,0)</f>
        <v>0</v>
      </c>
      <c r="BJ1128" s="19" t="s">
        <v>77</v>
      </c>
      <c r="BK1128" s="208">
        <f>ROUND(I1128*H1128,2)</f>
        <v>0</v>
      </c>
      <c r="BL1128" s="19" t="s">
        <v>406</v>
      </c>
      <c r="BM1128" s="207" t="s">
        <v>1579</v>
      </c>
    </row>
    <row r="1129" spans="1:47" s="2" customFormat="1" ht="19.5">
      <c r="A1129" s="36"/>
      <c r="B1129" s="37"/>
      <c r="C1129" s="38"/>
      <c r="D1129" s="209" t="s">
        <v>308</v>
      </c>
      <c r="E1129" s="38"/>
      <c r="F1129" s="210" t="s">
        <v>1580</v>
      </c>
      <c r="G1129" s="38"/>
      <c r="H1129" s="38"/>
      <c r="I1129" s="119"/>
      <c r="J1129" s="38"/>
      <c r="K1129" s="38"/>
      <c r="L1129" s="41"/>
      <c r="M1129" s="211"/>
      <c r="N1129" s="212"/>
      <c r="O1129" s="66"/>
      <c r="P1129" s="66"/>
      <c r="Q1129" s="66"/>
      <c r="R1129" s="66"/>
      <c r="S1129" s="66"/>
      <c r="T1129" s="67"/>
      <c r="U1129" s="36"/>
      <c r="V1129" s="36"/>
      <c r="W1129" s="36"/>
      <c r="X1129" s="36"/>
      <c r="Y1129" s="36"/>
      <c r="Z1129" s="36"/>
      <c r="AA1129" s="36"/>
      <c r="AB1129" s="36"/>
      <c r="AC1129" s="36"/>
      <c r="AD1129" s="36"/>
      <c r="AE1129" s="36"/>
      <c r="AT1129" s="19" t="s">
        <v>308</v>
      </c>
      <c r="AU1129" s="19" t="s">
        <v>79</v>
      </c>
    </row>
    <row r="1130" spans="2:51" s="13" customFormat="1" ht="11.25">
      <c r="B1130" s="213"/>
      <c r="C1130" s="214"/>
      <c r="D1130" s="209" t="s">
        <v>310</v>
      </c>
      <c r="E1130" s="215" t="s">
        <v>19</v>
      </c>
      <c r="F1130" s="216" t="s">
        <v>842</v>
      </c>
      <c r="G1130" s="214"/>
      <c r="H1130" s="215" t="s">
        <v>19</v>
      </c>
      <c r="I1130" s="217"/>
      <c r="J1130" s="214"/>
      <c r="K1130" s="214"/>
      <c r="L1130" s="218"/>
      <c r="M1130" s="219"/>
      <c r="N1130" s="220"/>
      <c r="O1130" s="220"/>
      <c r="P1130" s="220"/>
      <c r="Q1130" s="220"/>
      <c r="R1130" s="220"/>
      <c r="S1130" s="220"/>
      <c r="T1130" s="221"/>
      <c r="AT1130" s="222" t="s">
        <v>310</v>
      </c>
      <c r="AU1130" s="222" t="s">
        <v>79</v>
      </c>
      <c r="AV1130" s="13" t="s">
        <v>77</v>
      </c>
      <c r="AW1130" s="13" t="s">
        <v>32</v>
      </c>
      <c r="AX1130" s="13" t="s">
        <v>70</v>
      </c>
      <c r="AY1130" s="222" t="s">
        <v>299</v>
      </c>
    </row>
    <row r="1131" spans="2:51" s="14" customFormat="1" ht="11.25">
      <c r="B1131" s="223"/>
      <c r="C1131" s="224"/>
      <c r="D1131" s="209" t="s">
        <v>310</v>
      </c>
      <c r="E1131" s="225" t="s">
        <v>19</v>
      </c>
      <c r="F1131" s="226" t="s">
        <v>1581</v>
      </c>
      <c r="G1131" s="224"/>
      <c r="H1131" s="227">
        <v>50.25</v>
      </c>
      <c r="I1131" s="228"/>
      <c r="J1131" s="224"/>
      <c r="K1131" s="224"/>
      <c r="L1131" s="229"/>
      <c r="M1131" s="230"/>
      <c r="N1131" s="231"/>
      <c r="O1131" s="231"/>
      <c r="P1131" s="231"/>
      <c r="Q1131" s="231"/>
      <c r="R1131" s="231"/>
      <c r="S1131" s="231"/>
      <c r="T1131" s="232"/>
      <c r="AT1131" s="233" t="s">
        <v>310</v>
      </c>
      <c r="AU1131" s="233" t="s">
        <v>79</v>
      </c>
      <c r="AV1131" s="14" t="s">
        <v>79</v>
      </c>
      <c r="AW1131" s="14" t="s">
        <v>32</v>
      </c>
      <c r="AX1131" s="14" t="s">
        <v>77</v>
      </c>
      <c r="AY1131" s="233" t="s">
        <v>299</v>
      </c>
    </row>
    <row r="1132" spans="1:65" s="2" customFormat="1" ht="16.5" customHeight="1">
      <c r="A1132" s="36"/>
      <c r="B1132" s="37"/>
      <c r="C1132" s="246" t="s">
        <v>1582</v>
      </c>
      <c r="D1132" s="246" t="s">
        <v>458</v>
      </c>
      <c r="E1132" s="247" t="s">
        <v>1583</v>
      </c>
      <c r="F1132" s="248" t="s">
        <v>1584</v>
      </c>
      <c r="G1132" s="249" t="s">
        <v>316</v>
      </c>
      <c r="H1132" s="250">
        <v>4.277</v>
      </c>
      <c r="I1132" s="251"/>
      <c r="J1132" s="252">
        <f>ROUND(I1132*H1132,2)</f>
        <v>0</v>
      </c>
      <c r="K1132" s="248" t="s">
        <v>305</v>
      </c>
      <c r="L1132" s="253"/>
      <c r="M1132" s="254" t="s">
        <v>19</v>
      </c>
      <c r="N1132" s="255" t="s">
        <v>41</v>
      </c>
      <c r="O1132" s="66"/>
      <c r="P1132" s="205">
        <f>O1132*H1132</f>
        <v>0</v>
      </c>
      <c r="Q1132" s="205">
        <v>0.035</v>
      </c>
      <c r="R1132" s="205">
        <f>Q1132*H1132</f>
        <v>0.14969500000000002</v>
      </c>
      <c r="S1132" s="205">
        <v>0</v>
      </c>
      <c r="T1132" s="206">
        <f>S1132*H1132</f>
        <v>0</v>
      </c>
      <c r="U1132" s="36"/>
      <c r="V1132" s="36"/>
      <c r="W1132" s="36"/>
      <c r="X1132" s="36"/>
      <c r="Y1132" s="36"/>
      <c r="Z1132" s="36"/>
      <c r="AA1132" s="36"/>
      <c r="AB1132" s="36"/>
      <c r="AC1132" s="36"/>
      <c r="AD1132" s="36"/>
      <c r="AE1132" s="36"/>
      <c r="AR1132" s="207" t="s">
        <v>538</v>
      </c>
      <c r="AT1132" s="207" t="s">
        <v>458</v>
      </c>
      <c r="AU1132" s="207" t="s">
        <v>79</v>
      </c>
      <c r="AY1132" s="19" t="s">
        <v>299</v>
      </c>
      <c r="BE1132" s="208">
        <f>IF(N1132="základní",J1132,0)</f>
        <v>0</v>
      </c>
      <c r="BF1132" s="208">
        <f>IF(N1132="snížená",J1132,0)</f>
        <v>0</v>
      </c>
      <c r="BG1132" s="208">
        <f>IF(N1132="zákl. přenesená",J1132,0)</f>
        <v>0</v>
      </c>
      <c r="BH1132" s="208">
        <f>IF(N1132="sníž. přenesená",J1132,0)</f>
        <v>0</v>
      </c>
      <c r="BI1132" s="208">
        <f>IF(N1132="nulová",J1132,0)</f>
        <v>0</v>
      </c>
      <c r="BJ1132" s="19" t="s">
        <v>77</v>
      </c>
      <c r="BK1132" s="208">
        <f>ROUND(I1132*H1132,2)</f>
        <v>0</v>
      </c>
      <c r="BL1132" s="19" t="s">
        <v>406</v>
      </c>
      <c r="BM1132" s="207" t="s">
        <v>1585</v>
      </c>
    </row>
    <row r="1133" spans="1:47" s="2" customFormat="1" ht="11.25">
      <c r="A1133" s="36"/>
      <c r="B1133" s="37"/>
      <c r="C1133" s="38"/>
      <c r="D1133" s="209" t="s">
        <v>308</v>
      </c>
      <c r="E1133" s="38"/>
      <c r="F1133" s="210" t="s">
        <v>1584</v>
      </c>
      <c r="G1133" s="38"/>
      <c r="H1133" s="38"/>
      <c r="I1133" s="119"/>
      <c r="J1133" s="38"/>
      <c r="K1133" s="38"/>
      <c r="L1133" s="41"/>
      <c r="M1133" s="211"/>
      <c r="N1133" s="212"/>
      <c r="O1133" s="66"/>
      <c r="P1133" s="66"/>
      <c r="Q1133" s="66"/>
      <c r="R1133" s="66"/>
      <c r="S1133" s="66"/>
      <c r="T1133" s="67"/>
      <c r="U1133" s="36"/>
      <c r="V1133" s="36"/>
      <c r="W1133" s="36"/>
      <c r="X1133" s="36"/>
      <c r="Y1133" s="36"/>
      <c r="Z1133" s="36"/>
      <c r="AA1133" s="36"/>
      <c r="AB1133" s="36"/>
      <c r="AC1133" s="36"/>
      <c r="AD1133" s="36"/>
      <c r="AE1133" s="36"/>
      <c r="AT1133" s="19" t="s">
        <v>308</v>
      </c>
      <c r="AU1133" s="19" t="s">
        <v>79</v>
      </c>
    </row>
    <row r="1134" spans="2:51" s="14" customFormat="1" ht="11.25">
      <c r="B1134" s="223"/>
      <c r="C1134" s="224"/>
      <c r="D1134" s="209" t="s">
        <v>310</v>
      </c>
      <c r="E1134" s="225" t="s">
        <v>19</v>
      </c>
      <c r="F1134" s="226" t="s">
        <v>1586</v>
      </c>
      <c r="G1134" s="224"/>
      <c r="H1134" s="227">
        <v>4.193</v>
      </c>
      <c r="I1134" s="228"/>
      <c r="J1134" s="224"/>
      <c r="K1134" s="224"/>
      <c r="L1134" s="229"/>
      <c r="M1134" s="230"/>
      <c r="N1134" s="231"/>
      <c r="O1134" s="231"/>
      <c r="P1134" s="231"/>
      <c r="Q1134" s="231"/>
      <c r="R1134" s="231"/>
      <c r="S1134" s="231"/>
      <c r="T1134" s="232"/>
      <c r="AT1134" s="233" t="s">
        <v>310</v>
      </c>
      <c r="AU1134" s="233" t="s">
        <v>79</v>
      </c>
      <c r="AV1134" s="14" t="s">
        <v>79</v>
      </c>
      <c r="AW1134" s="14" t="s">
        <v>32</v>
      </c>
      <c r="AX1134" s="14" t="s">
        <v>70</v>
      </c>
      <c r="AY1134" s="233" t="s">
        <v>299</v>
      </c>
    </row>
    <row r="1135" spans="2:51" s="14" customFormat="1" ht="11.25">
      <c r="B1135" s="223"/>
      <c r="C1135" s="224"/>
      <c r="D1135" s="209" t="s">
        <v>310</v>
      </c>
      <c r="E1135" s="225" t="s">
        <v>19</v>
      </c>
      <c r="F1135" s="226" t="s">
        <v>1587</v>
      </c>
      <c r="G1135" s="224"/>
      <c r="H1135" s="227">
        <v>4.277</v>
      </c>
      <c r="I1135" s="228"/>
      <c r="J1135" s="224"/>
      <c r="K1135" s="224"/>
      <c r="L1135" s="229"/>
      <c r="M1135" s="230"/>
      <c r="N1135" s="231"/>
      <c r="O1135" s="231"/>
      <c r="P1135" s="231"/>
      <c r="Q1135" s="231"/>
      <c r="R1135" s="231"/>
      <c r="S1135" s="231"/>
      <c r="T1135" s="232"/>
      <c r="AT1135" s="233" t="s">
        <v>310</v>
      </c>
      <c r="AU1135" s="233" t="s">
        <v>79</v>
      </c>
      <c r="AV1135" s="14" t="s">
        <v>79</v>
      </c>
      <c r="AW1135" s="14" t="s">
        <v>32</v>
      </c>
      <c r="AX1135" s="14" t="s">
        <v>77</v>
      </c>
      <c r="AY1135" s="233" t="s">
        <v>299</v>
      </c>
    </row>
    <row r="1136" spans="1:65" s="2" customFormat="1" ht="16.5" customHeight="1">
      <c r="A1136" s="36"/>
      <c r="B1136" s="37"/>
      <c r="C1136" s="246" t="s">
        <v>1588</v>
      </c>
      <c r="D1136" s="246" t="s">
        <v>458</v>
      </c>
      <c r="E1136" s="247" t="s">
        <v>1589</v>
      </c>
      <c r="F1136" s="248" t="s">
        <v>1590</v>
      </c>
      <c r="G1136" s="249" t="s">
        <v>316</v>
      </c>
      <c r="H1136" s="250">
        <v>2.016</v>
      </c>
      <c r="I1136" s="251"/>
      <c r="J1136" s="252">
        <f>ROUND(I1136*H1136,2)</f>
        <v>0</v>
      </c>
      <c r="K1136" s="248" t="s">
        <v>305</v>
      </c>
      <c r="L1136" s="253"/>
      <c r="M1136" s="254" t="s">
        <v>19</v>
      </c>
      <c r="N1136" s="255" t="s">
        <v>41</v>
      </c>
      <c r="O1136" s="66"/>
      <c r="P1136" s="205">
        <f>O1136*H1136</f>
        <v>0</v>
      </c>
      <c r="Q1136" s="205">
        <v>0.025</v>
      </c>
      <c r="R1136" s="205">
        <f>Q1136*H1136</f>
        <v>0.0504</v>
      </c>
      <c r="S1136" s="205">
        <v>0</v>
      </c>
      <c r="T1136" s="206">
        <f>S1136*H1136</f>
        <v>0</v>
      </c>
      <c r="U1136" s="36"/>
      <c r="V1136" s="36"/>
      <c r="W1136" s="36"/>
      <c r="X1136" s="36"/>
      <c r="Y1136" s="36"/>
      <c r="Z1136" s="36"/>
      <c r="AA1136" s="36"/>
      <c r="AB1136" s="36"/>
      <c r="AC1136" s="36"/>
      <c r="AD1136" s="36"/>
      <c r="AE1136" s="36"/>
      <c r="AR1136" s="207" t="s">
        <v>538</v>
      </c>
      <c r="AT1136" s="207" t="s">
        <v>458</v>
      </c>
      <c r="AU1136" s="207" t="s">
        <v>79</v>
      </c>
      <c r="AY1136" s="19" t="s">
        <v>299</v>
      </c>
      <c r="BE1136" s="208">
        <f>IF(N1136="základní",J1136,0)</f>
        <v>0</v>
      </c>
      <c r="BF1136" s="208">
        <f>IF(N1136="snížená",J1136,0)</f>
        <v>0</v>
      </c>
      <c r="BG1136" s="208">
        <f>IF(N1136="zákl. přenesená",J1136,0)</f>
        <v>0</v>
      </c>
      <c r="BH1136" s="208">
        <f>IF(N1136="sníž. přenesená",J1136,0)</f>
        <v>0</v>
      </c>
      <c r="BI1136" s="208">
        <f>IF(N1136="nulová",J1136,0)</f>
        <v>0</v>
      </c>
      <c r="BJ1136" s="19" t="s">
        <v>77</v>
      </c>
      <c r="BK1136" s="208">
        <f>ROUND(I1136*H1136,2)</f>
        <v>0</v>
      </c>
      <c r="BL1136" s="19" t="s">
        <v>406</v>
      </c>
      <c r="BM1136" s="207" t="s">
        <v>1591</v>
      </c>
    </row>
    <row r="1137" spans="1:47" s="2" customFormat="1" ht="11.25">
      <c r="A1137" s="36"/>
      <c r="B1137" s="37"/>
      <c r="C1137" s="38"/>
      <c r="D1137" s="209" t="s">
        <v>308</v>
      </c>
      <c r="E1137" s="38"/>
      <c r="F1137" s="210" t="s">
        <v>1590</v>
      </c>
      <c r="G1137" s="38"/>
      <c r="H1137" s="38"/>
      <c r="I1137" s="119"/>
      <c r="J1137" s="38"/>
      <c r="K1137" s="38"/>
      <c r="L1137" s="41"/>
      <c r="M1137" s="211"/>
      <c r="N1137" s="212"/>
      <c r="O1137" s="66"/>
      <c r="P1137" s="66"/>
      <c r="Q1137" s="66"/>
      <c r="R1137" s="66"/>
      <c r="S1137" s="66"/>
      <c r="T1137" s="67"/>
      <c r="U1137" s="36"/>
      <c r="V1137" s="36"/>
      <c r="W1137" s="36"/>
      <c r="X1137" s="36"/>
      <c r="Y1137" s="36"/>
      <c r="Z1137" s="36"/>
      <c r="AA1137" s="36"/>
      <c r="AB1137" s="36"/>
      <c r="AC1137" s="36"/>
      <c r="AD1137" s="36"/>
      <c r="AE1137" s="36"/>
      <c r="AT1137" s="19" t="s">
        <v>308</v>
      </c>
      <c r="AU1137" s="19" t="s">
        <v>79</v>
      </c>
    </row>
    <row r="1138" spans="2:51" s="14" customFormat="1" ht="11.25">
      <c r="B1138" s="223"/>
      <c r="C1138" s="224"/>
      <c r="D1138" s="209" t="s">
        <v>310</v>
      </c>
      <c r="E1138" s="225" t="s">
        <v>19</v>
      </c>
      <c r="F1138" s="226" t="s">
        <v>1592</v>
      </c>
      <c r="G1138" s="224"/>
      <c r="H1138" s="227">
        <v>1.976</v>
      </c>
      <c r="I1138" s="228"/>
      <c r="J1138" s="224"/>
      <c r="K1138" s="224"/>
      <c r="L1138" s="229"/>
      <c r="M1138" s="230"/>
      <c r="N1138" s="231"/>
      <c r="O1138" s="231"/>
      <c r="P1138" s="231"/>
      <c r="Q1138" s="231"/>
      <c r="R1138" s="231"/>
      <c r="S1138" s="231"/>
      <c r="T1138" s="232"/>
      <c r="AT1138" s="233" t="s">
        <v>310</v>
      </c>
      <c r="AU1138" s="233" t="s">
        <v>79</v>
      </c>
      <c r="AV1138" s="14" t="s">
        <v>79</v>
      </c>
      <c r="AW1138" s="14" t="s">
        <v>32</v>
      </c>
      <c r="AX1138" s="14" t="s">
        <v>70</v>
      </c>
      <c r="AY1138" s="233" t="s">
        <v>299</v>
      </c>
    </row>
    <row r="1139" spans="2:51" s="14" customFormat="1" ht="11.25">
      <c r="B1139" s="223"/>
      <c r="C1139" s="224"/>
      <c r="D1139" s="209" t="s">
        <v>310</v>
      </c>
      <c r="E1139" s="225" t="s">
        <v>19</v>
      </c>
      <c r="F1139" s="226" t="s">
        <v>1593</v>
      </c>
      <c r="G1139" s="224"/>
      <c r="H1139" s="227">
        <v>2.016</v>
      </c>
      <c r="I1139" s="228"/>
      <c r="J1139" s="224"/>
      <c r="K1139" s="224"/>
      <c r="L1139" s="229"/>
      <c r="M1139" s="230"/>
      <c r="N1139" s="231"/>
      <c r="O1139" s="231"/>
      <c r="P1139" s="231"/>
      <c r="Q1139" s="231"/>
      <c r="R1139" s="231"/>
      <c r="S1139" s="231"/>
      <c r="T1139" s="232"/>
      <c r="AT1139" s="233" t="s">
        <v>310</v>
      </c>
      <c r="AU1139" s="233" t="s">
        <v>79</v>
      </c>
      <c r="AV1139" s="14" t="s">
        <v>79</v>
      </c>
      <c r="AW1139" s="14" t="s">
        <v>32</v>
      </c>
      <c r="AX1139" s="14" t="s">
        <v>77</v>
      </c>
      <c r="AY1139" s="233" t="s">
        <v>299</v>
      </c>
    </row>
    <row r="1140" spans="1:65" s="2" customFormat="1" ht="16.5" customHeight="1">
      <c r="A1140" s="36"/>
      <c r="B1140" s="37"/>
      <c r="C1140" s="196" t="s">
        <v>1594</v>
      </c>
      <c r="D1140" s="196" t="s">
        <v>301</v>
      </c>
      <c r="E1140" s="197" t="s">
        <v>1595</v>
      </c>
      <c r="F1140" s="198" t="s">
        <v>1596</v>
      </c>
      <c r="G1140" s="199" t="s">
        <v>304</v>
      </c>
      <c r="H1140" s="200">
        <v>175</v>
      </c>
      <c r="I1140" s="201"/>
      <c r="J1140" s="202">
        <f>ROUND(I1140*H1140,2)</f>
        <v>0</v>
      </c>
      <c r="K1140" s="198" t="s">
        <v>305</v>
      </c>
      <c r="L1140" s="41"/>
      <c r="M1140" s="203" t="s">
        <v>19</v>
      </c>
      <c r="N1140" s="204" t="s">
        <v>41</v>
      </c>
      <c r="O1140" s="66"/>
      <c r="P1140" s="205">
        <f>O1140*H1140</f>
        <v>0</v>
      </c>
      <c r="Q1140" s="205">
        <v>0</v>
      </c>
      <c r="R1140" s="205">
        <f>Q1140*H1140</f>
        <v>0</v>
      </c>
      <c r="S1140" s="205">
        <v>0</v>
      </c>
      <c r="T1140" s="206">
        <f>S1140*H1140</f>
        <v>0</v>
      </c>
      <c r="U1140" s="36"/>
      <c r="V1140" s="36"/>
      <c r="W1140" s="36"/>
      <c r="X1140" s="36"/>
      <c r="Y1140" s="36"/>
      <c r="Z1140" s="36"/>
      <c r="AA1140" s="36"/>
      <c r="AB1140" s="36"/>
      <c r="AC1140" s="36"/>
      <c r="AD1140" s="36"/>
      <c r="AE1140" s="36"/>
      <c r="AR1140" s="207" t="s">
        <v>406</v>
      </c>
      <c r="AT1140" s="207" t="s">
        <v>301</v>
      </c>
      <c r="AU1140" s="207" t="s">
        <v>79</v>
      </c>
      <c r="AY1140" s="19" t="s">
        <v>299</v>
      </c>
      <c r="BE1140" s="208">
        <f>IF(N1140="základní",J1140,0)</f>
        <v>0</v>
      </c>
      <c r="BF1140" s="208">
        <f>IF(N1140="snížená",J1140,0)</f>
        <v>0</v>
      </c>
      <c r="BG1140" s="208">
        <f>IF(N1140="zákl. přenesená",J1140,0)</f>
        <v>0</v>
      </c>
      <c r="BH1140" s="208">
        <f>IF(N1140="sníž. přenesená",J1140,0)</f>
        <v>0</v>
      </c>
      <c r="BI1140" s="208">
        <f>IF(N1140="nulová",J1140,0)</f>
        <v>0</v>
      </c>
      <c r="BJ1140" s="19" t="s">
        <v>77</v>
      </c>
      <c r="BK1140" s="208">
        <f>ROUND(I1140*H1140,2)</f>
        <v>0</v>
      </c>
      <c r="BL1140" s="19" t="s">
        <v>406</v>
      </c>
      <c r="BM1140" s="207" t="s">
        <v>1597</v>
      </c>
    </row>
    <row r="1141" spans="1:47" s="2" customFormat="1" ht="11.25">
      <c r="A1141" s="36"/>
      <c r="B1141" s="37"/>
      <c r="C1141" s="38"/>
      <c r="D1141" s="209" t="s">
        <v>308</v>
      </c>
      <c r="E1141" s="38"/>
      <c r="F1141" s="210" t="s">
        <v>1598</v>
      </c>
      <c r="G1141" s="38"/>
      <c r="H1141" s="38"/>
      <c r="I1141" s="119"/>
      <c r="J1141" s="38"/>
      <c r="K1141" s="38"/>
      <c r="L1141" s="41"/>
      <c r="M1141" s="211"/>
      <c r="N1141" s="212"/>
      <c r="O1141" s="66"/>
      <c r="P1141" s="66"/>
      <c r="Q1141" s="66"/>
      <c r="R1141" s="66"/>
      <c r="S1141" s="66"/>
      <c r="T1141" s="67"/>
      <c r="U1141" s="36"/>
      <c r="V1141" s="36"/>
      <c r="W1141" s="36"/>
      <c r="X1141" s="36"/>
      <c r="Y1141" s="36"/>
      <c r="Z1141" s="36"/>
      <c r="AA1141" s="36"/>
      <c r="AB1141" s="36"/>
      <c r="AC1141" s="36"/>
      <c r="AD1141" s="36"/>
      <c r="AE1141" s="36"/>
      <c r="AT1141" s="19" t="s">
        <v>308</v>
      </c>
      <c r="AU1141" s="19" t="s">
        <v>79</v>
      </c>
    </row>
    <row r="1142" spans="2:51" s="13" customFormat="1" ht="11.25">
      <c r="B1142" s="213"/>
      <c r="C1142" s="214"/>
      <c r="D1142" s="209" t="s">
        <v>310</v>
      </c>
      <c r="E1142" s="215" t="s">
        <v>19</v>
      </c>
      <c r="F1142" s="216" t="s">
        <v>1599</v>
      </c>
      <c r="G1142" s="214"/>
      <c r="H1142" s="215" t="s">
        <v>19</v>
      </c>
      <c r="I1142" s="217"/>
      <c r="J1142" s="214"/>
      <c r="K1142" s="214"/>
      <c r="L1142" s="218"/>
      <c r="M1142" s="219"/>
      <c r="N1142" s="220"/>
      <c r="O1142" s="220"/>
      <c r="P1142" s="220"/>
      <c r="Q1142" s="220"/>
      <c r="R1142" s="220"/>
      <c r="S1142" s="220"/>
      <c r="T1142" s="221"/>
      <c r="AT1142" s="222" t="s">
        <v>310</v>
      </c>
      <c r="AU1142" s="222" t="s">
        <v>79</v>
      </c>
      <c r="AV1142" s="13" t="s">
        <v>77</v>
      </c>
      <c r="AW1142" s="13" t="s">
        <v>32</v>
      </c>
      <c r="AX1142" s="13" t="s">
        <v>70</v>
      </c>
      <c r="AY1142" s="222" t="s">
        <v>299</v>
      </c>
    </row>
    <row r="1143" spans="2:51" s="14" customFormat="1" ht="11.25">
      <c r="B1143" s="223"/>
      <c r="C1143" s="224"/>
      <c r="D1143" s="209" t="s">
        <v>310</v>
      </c>
      <c r="E1143" s="225" t="s">
        <v>19</v>
      </c>
      <c r="F1143" s="226" t="s">
        <v>244</v>
      </c>
      <c r="G1143" s="224"/>
      <c r="H1143" s="227">
        <v>175</v>
      </c>
      <c r="I1143" s="228"/>
      <c r="J1143" s="224"/>
      <c r="K1143" s="224"/>
      <c r="L1143" s="229"/>
      <c r="M1143" s="230"/>
      <c r="N1143" s="231"/>
      <c r="O1143" s="231"/>
      <c r="P1143" s="231"/>
      <c r="Q1143" s="231"/>
      <c r="R1143" s="231"/>
      <c r="S1143" s="231"/>
      <c r="T1143" s="232"/>
      <c r="AT1143" s="233" t="s">
        <v>310</v>
      </c>
      <c r="AU1143" s="233" t="s">
        <v>79</v>
      </c>
      <c r="AV1143" s="14" t="s">
        <v>79</v>
      </c>
      <c r="AW1143" s="14" t="s">
        <v>32</v>
      </c>
      <c r="AX1143" s="14" t="s">
        <v>70</v>
      </c>
      <c r="AY1143" s="233" t="s">
        <v>299</v>
      </c>
    </row>
    <row r="1144" spans="2:51" s="15" customFormat="1" ht="11.25">
      <c r="B1144" s="234"/>
      <c r="C1144" s="235"/>
      <c r="D1144" s="209" t="s">
        <v>310</v>
      </c>
      <c r="E1144" s="236" t="s">
        <v>243</v>
      </c>
      <c r="F1144" s="237" t="s">
        <v>313</v>
      </c>
      <c r="G1144" s="235"/>
      <c r="H1144" s="238">
        <v>175</v>
      </c>
      <c r="I1144" s="239"/>
      <c r="J1144" s="235"/>
      <c r="K1144" s="235"/>
      <c r="L1144" s="240"/>
      <c r="M1144" s="241"/>
      <c r="N1144" s="242"/>
      <c r="O1144" s="242"/>
      <c r="P1144" s="242"/>
      <c r="Q1144" s="242"/>
      <c r="R1144" s="242"/>
      <c r="S1144" s="242"/>
      <c r="T1144" s="243"/>
      <c r="AT1144" s="244" t="s">
        <v>310</v>
      </c>
      <c r="AU1144" s="244" t="s">
        <v>79</v>
      </c>
      <c r="AV1144" s="15" t="s">
        <v>306</v>
      </c>
      <c r="AW1144" s="15" t="s">
        <v>32</v>
      </c>
      <c r="AX1144" s="15" t="s">
        <v>77</v>
      </c>
      <c r="AY1144" s="244" t="s">
        <v>299</v>
      </c>
    </row>
    <row r="1145" spans="1:65" s="2" customFormat="1" ht="16.5" customHeight="1">
      <c r="A1145" s="36"/>
      <c r="B1145" s="37"/>
      <c r="C1145" s="246" t="s">
        <v>1600</v>
      </c>
      <c r="D1145" s="246" t="s">
        <v>458</v>
      </c>
      <c r="E1145" s="247" t="s">
        <v>1601</v>
      </c>
      <c r="F1145" s="248" t="s">
        <v>1602</v>
      </c>
      <c r="G1145" s="249" t="s">
        <v>304</v>
      </c>
      <c r="H1145" s="250">
        <v>178.5</v>
      </c>
      <c r="I1145" s="251"/>
      <c r="J1145" s="252">
        <f>ROUND(I1145*H1145,2)</f>
        <v>0</v>
      </c>
      <c r="K1145" s="248" t="s">
        <v>305</v>
      </c>
      <c r="L1145" s="253"/>
      <c r="M1145" s="254" t="s">
        <v>19</v>
      </c>
      <c r="N1145" s="255" t="s">
        <v>41</v>
      </c>
      <c r="O1145" s="66"/>
      <c r="P1145" s="205">
        <f>O1145*H1145</f>
        <v>0</v>
      </c>
      <c r="Q1145" s="205">
        <v>0.0054</v>
      </c>
      <c r="R1145" s="205">
        <f>Q1145*H1145</f>
        <v>0.9639000000000001</v>
      </c>
      <c r="S1145" s="205">
        <v>0</v>
      </c>
      <c r="T1145" s="206">
        <f>S1145*H1145</f>
        <v>0</v>
      </c>
      <c r="U1145" s="36"/>
      <c r="V1145" s="36"/>
      <c r="W1145" s="36"/>
      <c r="X1145" s="36"/>
      <c r="Y1145" s="36"/>
      <c r="Z1145" s="36"/>
      <c r="AA1145" s="36"/>
      <c r="AB1145" s="36"/>
      <c r="AC1145" s="36"/>
      <c r="AD1145" s="36"/>
      <c r="AE1145" s="36"/>
      <c r="AR1145" s="207" t="s">
        <v>538</v>
      </c>
      <c r="AT1145" s="207" t="s">
        <v>458</v>
      </c>
      <c r="AU1145" s="207" t="s">
        <v>79</v>
      </c>
      <c r="AY1145" s="19" t="s">
        <v>299</v>
      </c>
      <c r="BE1145" s="208">
        <f>IF(N1145="základní",J1145,0)</f>
        <v>0</v>
      </c>
      <c r="BF1145" s="208">
        <f>IF(N1145="snížená",J1145,0)</f>
        <v>0</v>
      </c>
      <c r="BG1145" s="208">
        <f>IF(N1145="zákl. přenesená",J1145,0)</f>
        <v>0</v>
      </c>
      <c r="BH1145" s="208">
        <f>IF(N1145="sníž. přenesená",J1145,0)</f>
        <v>0</v>
      </c>
      <c r="BI1145" s="208">
        <f>IF(N1145="nulová",J1145,0)</f>
        <v>0</v>
      </c>
      <c r="BJ1145" s="19" t="s">
        <v>77</v>
      </c>
      <c r="BK1145" s="208">
        <f>ROUND(I1145*H1145,2)</f>
        <v>0</v>
      </c>
      <c r="BL1145" s="19" t="s">
        <v>406</v>
      </c>
      <c r="BM1145" s="207" t="s">
        <v>1603</v>
      </c>
    </row>
    <row r="1146" spans="1:47" s="2" customFormat="1" ht="11.25">
      <c r="A1146" s="36"/>
      <c r="B1146" s="37"/>
      <c r="C1146" s="38"/>
      <c r="D1146" s="209" t="s">
        <v>308</v>
      </c>
      <c r="E1146" s="38"/>
      <c r="F1146" s="210" t="s">
        <v>1602</v>
      </c>
      <c r="G1146" s="38"/>
      <c r="H1146" s="38"/>
      <c r="I1146" s="119"/>
      <c r="J1146" s="38"/>
      <c r="K1146" s="38"/>
      <c r="L1146" s="41"/>
      <c r="M1146" s="211"/>
      <c r="N1146" s="212"/>
      <c r="O1146" s="66"/>
      <c r="P1146" s="66"/>
      <c r="Q1146" s="66"/>
      <c r="R1146" s="66"/>
      <c r="S1146" s="66"/>
      <c r="T1146" s="67"/>
      <c r="U1146" s="36"/>
      <c r="V1146" s="36"/>
      <c r="W1146" s="36"/>
      <c r="X1146" s="36"/>
      <c r="Y1146" s="36"/>
      <c r="Z1146" s="36"/>
      <c r="AA1146" s="36"/>
      <c r="AB1146" s="36"/>
      <c r="AC1146" s="36"/>
      <c r="AD1146" s="36"/>
      <c r="AE1146" s="36"/>
      <c r="AT1146" s="19" t="s">
        <v>308</v>
      </c>
      <c r="AU1146" s="19" t="s">
        <v>79</v>
      </c>
    </row>
    <row r="1147" spans="2:51" s="14" customFormat="1" ht="11.25">
      <c r="B1147" s="223"/>
      <c r="C1147" s="224"/>
      <c r="D1147" s="209" t="s">
        <v>310</v>
      </c>
      <c r="E1147" s="225" t="s">
        <v>19</v>
      </c>
      <c r="F1147" s="226" t="s">
        <v>1604</v>
      </c>
      <c r="G1147" s="224"/>
      <c r="H1147" s="227">
        <v>178.5</v>
      </c>
      <c r="I1147" s="228"/>
      <c r="J1147" s="224"/>
      <c r="K1147" s="224"/>
      <c r="L1147" s="229"/>
      <c r="M1147" s="230"/>
      <c r="N1147" s="231"/>
      <c r="O1147" s="231"/>
      <c r="P1147" s="231"/>
      <c r="Q1147" s="231"/>
      <c r="R1147" s="231"/>
      <c r="S1147" s="231"/>
      <c r="T1147" s="232"/>
      <c r="AT1147" s="233" t="s">
        <v>310</v>
      </c>
      <c r="AU1147" s="233" t="s">
        <v>79</v>
      </c>
      <c r="AV1147" s="14" t="s">
        <v>79</v>
      </c>
      <c r="AW1147" s="14" t="s">
        <v>32</v>
      </c>
      <c r="AX1147" s="14" t="s">
        <v>77</v>
      </c>
      <c r="AY1147" s="233" t="s">
        <v>299</v>
      </c>
    </row>
    <row r="1148" spans="1:65" s="2" customFormat="1" ht="16.5" customHeight="1">
      <c r="A1148" s="36"/>
      <c r="B1148" s="37"/>
      <c r="C1148" s="196" t="s">
        <v>1605</v>
      </c>
      <c r="D1148" s="196" t="s">
        <v>301</v>
      </c>
      <c r="E1148" s="197" t="s">
        <v>1606</v>
      </c>
      <c r="F1148" s="198" t="s">
        <v>1607</v>
      </c>
      <c r="G1148" s="199" t="s">
        <v>304</v>
      </c>
      <c r="H1148" s="200">
        <v>175</v>
      </c>
      <c r="I1148" s="201"/>
      <c r="J1148" s="202">
        <f>ROUND(I1148*H1148,2)</f>
        <v>0</v>
      </c>
      <c r="K1148" s="198" t="s">
        <v>19</v>
      </c>
      <c r="L1148" s="41"/>
      <c r="M1148" s="203" t="s">
        <v>19</v>
      </c>
      <c r="N1148" s="204" t="s">
        <v>41</v>
      </c>
      <c r="O1148" s="66"/>
      <c r="P1148" s="205">
        <f>O1148*H1148</f>
        <v>0</v>
      </c>
      <c r="Q1148" s="205">
        <v>0</v>
      </c>
      <c r="R1148" s="205">
        <f>Q1148*H1148</f>
        <v>0</v>
      </c>
      <c r="S1148" s="205">
        <v>0</v>
      </c>
      <c r="T1148" s="206">
        <f>S1148*H1148</f>
        <v>0</v>
      </c>
      <c r="U1148" s="36"/>
      <c r="V1148" s="36"/>
      <c r="W1148" s="36"/>
      <c r="X1148" s="36"/>
      <c r="Y1148" s="36"/>
      <c r="Z1148" s="36"/>
      <c r="AA1148" s="36"/>
      <c r="AB1148" s="36"/>
      <c r="AC1148" s="36"/>
      <c r="AD1148" s="36"/>
      <c r="AE1148" s="36"/>
      <c r="AR1148" s="207" t="s">
        <v>406</v>
      </c>
      <c r="AT1148" s="207" t="s">
        <v>301</v>
      </c>
      <c r="AU1148" s="207" t="s">
        <v>79</v>
      </c>
      <c r="AY1148" s="19" t="s">
        <v>299</v>
      </c>
      <c r="BE1148" s="208">
        <f>IF(N1148="základní",J1148,0)</f>
        <v>0</v>
      </c>
      <c r="BF1148" s="208">
        <f>IF(N1148="snížená",J1148,0)</f>
        <v>0</v>
      </c>
      <c r="BG1148" s="208">
        <f>IF(N1148="zákl. přenesená",J1148,0)</f>
        <v>0</v>
      </c>
      <c r="BH1148" s="208">
        <f>IF(N1148="sníž. přenesená",J1148,0)</f>
        <v>0</v>
      </c>
      <c r="BI1148" s="208">
        <f>IF(N1148="nulová",J1148,0)</f>
        <v>0</v>
      </c>
      <c r="BJ1148" s="19" t="s">
        <v>77</v>
      </c>
      <c r="BK1148" s="208">
        <f>ROUND(I1148*H1148,2)</f>
        <v>0</v>
      </c>
      <c r="BL1148" s="19" t="s">
        <v>406</v>
      </c>
      <c r="BM1148" s="207" t="s">
        <v>1608</v>
      </c>
    </row>
    <row r="1149" spans="1:47" s="2" customFormat="1" ht="11.25">
      <c r="A1149" s="36"/>
      <c r="B1149" s="37"/>
      <c r="C1149" s="38"/>
      <c r="D1149" s="209" t="s">
        <v>308</v>
      </c>
      <c r="E1149" s="38"/>
      <c r="F1149" s="210" t="s">
        <v>1609</v>
      </c>
      <c r="G1149" s="38"/>
      <c r="H1149" s="38"/>
      <c r="I1149" s="119"/>
      <c r="J1149" s="38"/>
      <c r="K1149" s="38"/>
      <c r="L1149" s="41"/>
      <c r="M1149" s="211"/>
      <c r="N1149" s="212"/>
      <c r="O1149" s="66"/>
      <c r="P1149" s="66"/>
      <c r="Q1149" s="66"/>
      <c r="R1149" s="66"/>
      <c r="S1149" s="66"/>
      <c r="T1149" s="67"/>
      <c r="U1149" s="36"/>
      <c r="V1149" s="36"/>
      <c r="W1149" s="36"/>
      <c r="X1149" s="36"/>
      <c r="Y1149" s="36"/>
      <c r="Z1149" s="36"/>
      <c r="AA1149" s="36"/>
      <c r="AB1149" s="36"/>
      <c r="AC1149" s="36"/>
      <c r="AD1149" s="36"/>
      <c r="AE1149" s="36"/>
      <c r="AT1149" s="19" t="s">
        <v>308</v>
      </c>
      <c r="AU1149" s="19" t="s">
        <v>79</v>
      </c>
    </row>
    <row r="1150" spans="2:51" s="14" customFormat="1" ht="11.25">
      <c r="B1150" s="223"/>
      <c r="C1150" s="224"/>
      <c r="D1150" s="209" t="s">
        <v>310</v>
      </c>
      <c r="E1150" s="225" t="s">
        <v>19</v>
      </c>
      <c r="F1150" s="226" t="s">
        <v>243</v>
      </c>
      <c r="G1150" s="224"/>
      <c r="H1150" s="227">
        <v>175</v>
      </c>
      <c r="I1150" s="228"/>
      <c r="J1150" s="224"/>
      <c r="K1150" s="224"/>
      <c r="L1150" s="229"/>
      <c r="M1150" s="230"/>
      <c r="N1150" s="231"/>
      <c r="O1150" s="231"/>
      <c r="P1150" s="231"/>
      <c r="Q1150" s="231"/>
      <c r="R1150" s="231"/>
      <c r="S1150" s="231"/>
      <c r="T1150" s="232"/>
      <c r="AT1150" s="233" t="s">
        <v>310</v>
      </c>
      <c r="AU1150" s="233" t="s">
        <v>79</v>
      </c>
      <c r="AV1150" s="14" t="s">
        <v>79</v>
      </c>
      <c r="AW1150" s="14" t="s">
        <v>32</v>
      </c>
      <c r="AX1150" s="14" t="s">
        <v>77</v>
      </c>
      <c r="AY1150" s="233" t="s">
        <v>299</v>
      </c>
    </row>
    <row r="1151" spans="1:65" s="2" customFormat="1" ht="16.5" customHeight="1">
      <c r="A1151" s="36"/>
      <c r="B1151" s="37"/>
      <c r="C1151" s="246" t="s">
        <v>1610</v>
      </c>
      <c r="D1151" s="246" t="s">
        <v>458</v>
      </c>
      <c r="E1151" s="247" t="s">
        <v>1611</v>
      </c>
      <c r="F1151" s="248" t="s">
        <v>1612</v>
      </c>
      <c r="G1151" s="249" t="s">
        <v>304</v>
      </c>
      <c r="H1151" s="250">
        <v>178.5</v>
      </c>
      <c r="I1151" s="251"/>
      <c r="J1151" s="252">
        <f>ROUND(I1151*H1151,2)</f>
        <v>0</v>
      </c>
      <c r="K1151" s="248" t="s">
        <v>305</v>
      </c>
      <c r="L1151" s="253"/>
      <c r="M1151" s="254" t="s">
        <v>19</v>
      </c>
      <c r="N1151" s="255" t="s">
        <v>41</v>
      </c>
      <c r="O1151" s="66"/>
      <c r="P1151" s="205">
        <f>O1151*H1151</f>
        <v>0</v>
      </c>
      <c r="Q1151" s="205">
        <v>0.0036</v>
      </c>
      <c r="R1151" s="205">
        <f>Q1151*H1151</f>
        <v>0.6426</v>
      </c>
      <c r="S1151" s="205">
        <v>0</v>
      </c>
      <c r="T1151" s="206">
        <f>S1151*H1151</f>
        <v>0</v>
      </c>
      <c r="U1151" s="36"/>
      <c r="V1151" s="36"/>
      <c r="W1151" s="36"/>
      <c r="X1151" s="36"/>
      <c r="Y1151" s="36"/>
      <c r="Z1151" s="36"/>
      <c r="AA1151" s="36"/>
      <c r="AB1151" s="36"/>
      <c r="AC1151" s="36"/>
      <c r="AD1151" s="36"/>
      <c r="AE1151" s="36"/>
      <c r="AR1151" s="207" t="s">
        <v>538</v>
      </c>
      <c r="AT1151" s="207" t="s">
        <v>458</v>
      </c>
      <c r="AU1151" s="207" t="s">
        <v>79</v>
      </c>
      <c r="AY1151" s="19" t="s">
        <v>299</v>
      </c>
      <c r="BE1151" s="208">
        <f>IF(N1151="základní",J1151,0)</f>
        <v>0</v>
      </c>
      <c r="BF1151" s="208">
        <f>IF(N1151="snížená",J1151,0)</f>
        <v>0</v>
      </c>
      <c r="BG1151" s="208">
        <f>IF(N1151="zákl. přenesená",J1151,0)</f>
        <v>0</v>
      </c>
      <c r="BH1151" s="208">
        <f>IF(N1151="sníž. přenesená",J1151,0)</f>
        <v>0</v>
      </c>
      <c r="BI1151" s="208">
        <f>IF(N1151="nulová",J1151,0)</f>
        <v>0</v>
      </c>
      <c r="BJ1151" s="19" t="s">
        <v>77</v>
      </c>
      <c r="BK1151" s="208">
        <f>ROUND(I1151*H1151,2)</f>
        <v>0</v>
      </c>
      <c r="BL1151" s="19" t="s">
        <v>406</v>
      </c>
      <c r="BM1151" s="207" t="s">
        <v>1613</v>
      </c>
    </row>
    <row r="1152" spans="1:47" s="2" customFormat="1" ht="11.25">
      <c r="A1152" s="36"/>
      <c r="B1152" s="37"/>
      <c r="C1152" s="38"/>
      <c r="D1152" s="209" t="s">
        <v>308</v>
      </c>
      <c r="E1152" s="38"/>
      <c r="F1152" s="210" t="s">
        <v>1612</v>
      </c>
      <c r="G1152" s="38"/>
      <c r="H1152" s="38"/>
      <c r="I1152" s="119"/>
      <c r="J1152" s="38"/>
      <c r="K1152" s="38"/>
      <c r="L1152" s="41"/>
      <c r="M1152" s="211"/>
      <c r="N1152" s="212"/>
      <c r="O1152" s="66"/>
      <c r="P1152" s="66"/>
      <c r="Q1152" s="66"/>
      <c r="R1152" s="66"/>
      <c r="S1152" s="66"/>
      <c r="T1152" s="67"/>
      <c r="U1152" s="36"/>
      <c r="V1152" s="36"/>
      <c r="W1152" s="36"/>
      <c r="X1152" s="36"/>
      <c r="Y1152" s="36"/>
      <c r="Z1152" s="36"/>
      <c r="AA1152" s="36"/>
      <c r="AB1152" s="36"/>
      <c r="AC1152" s="36"/>
      <c r="AD1152" s="36"/>
      <c r="AE1152" s="36"/>
      <c r="AT1152" s="19" t="s">
        <v>308</v>
      </c>
      <c r="AU1152" s="19" t="s">
        <v>79</v>
      </c>
    </row>
    <row r="1153" spans="2:51" s="14" customFormat="1" ht="11.25">
      <c r="B1153" s="223"/>
      <c r="C1153" s="224"/>
      <c r="D1153" s="209" t="s">
        <v>310</v>
      </c>
      <c r="E1153" s="225" t="s">
        <v>19</v>
      </c>
      <c r="F1153" s="226" t="s">
        <v>1604</v>
      </c>
      <c r="G1153" s="224"/>
      <c r="H1153" s="227">
        <v>178.5</v>
      </c>
      <c r="I1153" s="228"/>
      <c r="J1153" s="224"/>
      <c r="K1153" s="224"/>
      <c r="L1153" s="229"/>
      <c r="M1153" s="230"/>
      <c r="N1153" s="231"/>
      <c r="O1153" s="231"/>
      <c r="P1153" s="231"/>
      <c r="Q1153" s="231"/>
      <c r="R1153" s="231"/>
      <c r="S1153" s="231"/>
      <c r="T1153" s="232"/>
      <c r="AT1153" s="233" t="s">
        <v>310</v>
      </c>
      <c r="AU1153" s="233" t="s">
        <v>79</v>
      </c>
      <c r="AV1153" s="14" t="s">
        <v>79</v>
      </c>
      <c r="AW1153" s="14" t="s">
        <v>32</v>
      </c>
      <c r="AX1153" s="14" t="s">
        <v>77</v>
      </c>
      <c r="AY1153" s="233" t="s">
        <v>299</v>
      </c>
    </row>
    <row r="1154" spans="1:65" s="2" customFormat="1" ht="16.5" customHeight="1">
      <c r="A1154" s="36"/>
      <c r="B1154" s="37"/>
      <c r="C1154" s="196" t="s">
        <v>1614</v>
      </c>
      <c r="D1154" s="196" t="s">
        <v>301</v>
      </c>
      <c r="E1154" s="197" t="s">
        <v>1615</v>
      </c>
      <c r="F1154" s="198" t="s">
        <v>1616</v>
      </c>
      <c r="G1154" s="199" t="s">
        <v>1478</v>
      </c>
      <c r="H1154" s="267"/>
      <c r="I1154" s="201"/>
      <c r="J1154" s="202">
        <f>ROUND(I1154*H1154,2)</f>
        <v>0</v>
      </c>
      <c r="K1154" s="198" t="s">
        <v>305</v>
      </c>
      <c r="L1154" s="41"/>
      <c r="M1154" s="203" t="s">
        <v>19</v>
      </c>
      <c r="N1154" s="204" t="s">
        <v>41</v>
      </c>
      <c r="O1154" s="66"/>
      <c r="P1154" s="205">
        <f>O1154*H1154</f>
        <v>0</v>
      </c>
      <c r="Q1154" s="205">
        <v>0</v>
      </c>
      <c r="R1154" s="205">
        <f>Q1154*H1154</f>
        <v>0</v>
      </c>
      <c r="S1154" s="205">
        <v>0</v>
      </c>
      <c r="T1154" s="206">
        <f>S1154*H1154</f>
        <v>0</v>
      </c>
      <c r="U1154" s="36"/>
      <c r="V1154" s="36"/>
      <c r="W1154" s="36"/>
      <c r="X1154" s="36"/>
      <c r="Y1154" s="36"/>
      <c r="Z1154" s="36"/>
      <c r="AA1154" s="36"/>
      <c r="AB1154" s="36"/>
      <c r="AC1154" s="36"/>
      <c r="AD1154" s="36"/>
      <c r="AE1154" s="36"/>
      <c r="AR1154" s="207" t="s">
        <v>406</v>
      </c>
      <c r="AT1154" s="207" t="s">
        <v>301</v>
      </c>
      <c r="AU1154" s="207" t="s">
        <v>79</v>
      </c>
      <c r="AY1154" s="19" t="s">
        <v>299</v>
      </c>
      <c r="BE1154" s="208">
        <f>IF(N1154="základní",J1154,0)</f>
        <v>0</v>
      </c>
      <c r="BF1154" s="208">
        <f>IF(N1154="snížená",J1154,0)</f>
        <v>0</v>
      </c>
      <c r="BG1154" s="208">
        <f>IF(N1154="zákl. přenesená",J1154,0)</f>
        <v>0</v>
      </c>
      <c r="BH1154" s="208">
        <f>IF(N1154="sníž. přenesená",J1154,0)</f>
        <v>0</v>
      </c>
      <c r="BI1154" s="208">
        <f>IF(N1154="nulová",J1154,0)</f>
        <v>0</v>
      </c>
      <c r="BJ1154" s="19" t="s">
        <v>77</v>
      </c>
      <c r="BK1154" s="208">
        <f>ROUND(I1154*H1154,2)</f>
        <v>0</v>
      </c>
      <c r="BL1154" s="19" t="s">
        <v>406</v>
      </c>
      <c r="BM1154" s="207" t="s">
        <v>1617</v>
      </c>
    </row>
    <row r="1155" spans="1:47" s="2" customFormat="1" ht="19.5">
      <c r="A1155" s="36"/>
      <c r="B1155" s="37"/>
      <c r="C1155" s="38"/>
      <c r="D1155" s="209" t="s">
        <v>308</v>
      </c>
      <c r="E1155" s="38"/>
      <c r="F1155" s="210" t="s">
        <v>1618</v>
      </c>
      <c r="G1155" s="38"/>
      <c r="H1155" s="38"/>
      <c r="I1155" s="119"/>
      <c r="J1155" s="38"/>
      <c r="K1155" s="38"/>
      <c r="L1155" s="41"/>
      <c r="M1155" s="211"/>
      <c r="N1155" s="212"/>
      <c r="O1155" s="66"/>
      <c r="P1155" s="66"/>
      <c r="Q1155" s="66"/>
      <c r="R1155" s="66"/>
      <c r="S1155" s="66"/>
      <c r="T1155" s="67"/>
      <c r="U1155" s="36"/>
      <c r="V1155" s="36"/>
      <c r="W1155" s="36"/>
      <c r="X1155" s="36"/>
      <c r="Y1155" s="36"/>
      <c r="Z1155" s="36"/>
      <c r="AA1155" s="36"/>
      <c r="AB1155" s="36"/>
      <c r="AC1155" s="36"/>
      <c r="AD1155" s="36"/>
      <c r="AE1155" s="36"/>
      <c r="AT1155" s="19" t="s">
        <v>308</v>
      </c>
      <c r="AU1155" s="19" t="s">
        <v>79</v>
      </c>
    </row>
    <row r="1156" spans="2:63" s="12" customFormat="1" ht="22.9" customHeight="1">
      <c r="B1156" s="180"/>
      <c r="C1156" s="181"/>
      <c r="D1156" s="182" t="s">
        <v>69</v>
      </c>
      <c r="E1156" s="194" t="s">
        <v>1619</v>
      </c>
      <c r="F1156" s="194" t="s">
        <v>1620</v>
      </c>
      <c r="G1156" s="181"/>
      <c r="H1156" s="181"/>
      <c r="I1156" s="184"/>
      <c r="J1156" s="195">
        <f>BK1156</f>
        <v>0</v>
      </c>
      <c r="K1156" s="181"/>
      <c r="L1156" s="186"/>
      <c r="M1156" s="187"/>
      <c r="N1156" s="188"/>
      <c r="O1156" s="188"/>
      <c r="P1156" s="189">
        <f>SUM(P1157:P1160)</f>
        <v>0</v>
      </c>
      <c r="Q1156" s="188"/>
      <c r="R1156" s="189">
        <f>SUM(R1157:R1160)</f>
        <v>0</v>
      </c>
      <c r="S1156" s="188"/>
      <c r="T1156" s="190">
        <f>SUM(T1157:T1160)</f>
        <v>4.5</v>
      </c>
      <c r="AR1156" s="191" t="s">
        <v>79</v>
      </c>
      <c r="AT1156" s="192" t="s">
        <v>69</v>
      </c>
      <c r="AU1156" s="192" t="s">
        <v>77</v>
      </c>
      <c r="AY1156" s="191" t="s">
        <v>299</v>
      </c>
      <c r="BK1156" s="193">
        <f>SUM(BK1157:BK1160)</f>
        <v>0</v>
      </c>
    </row>
    <row r="1157" spans="1:65" s="2" customFormat="1" ht="16.5" customHeight="1">
      <c r="A1157" s="36"/>
      <c r="B1157" s="37"/>
      <c r="C1157" s="196" t="s">
        <v>1621</v>
      </c>
      <c r="D1157" s="196" t="s">
        <v>301</v>
      </c>
      <c r="E1157" s="197" t="s">
        <v>1622</v>
      </c>
      <c r="F1157" s="198" t="s">
        <v>1623</v>
      </c>
      <c r="G1157" s="199" t="s">
        <v>304</v>
      </c>
      <c r="H1157" s="200">
        <v>15</v>
      </c>
      <c r="I1157" s="201"/>
      <c r="J1157" s="202">
        <f>ROUND(I1157*H1157,2)</f>
        <v>0</v>
      </c>
      <c r="K1157" s="198" t="s">
        <v>305</v>
      </c>
      <c r="L1157" s="41"/>
      <c r="M1157" s="203" t="s">
        <v>19</v>
      </c>
      <c r="N1157" s="204" t="s">
        <v>41</v>
      </c>
      <c r="O1157" s="66"/>
      <c r="P1157" s="205">
        <f>O1157*H1157</f>
        <v>0</v>
      </c>
      <c r="Q1157" s="205">
        <v>0</v>
      </c>
      <c r="R1157" s="205">
        <f>Q1157*H1157</f>
        <v>0</v>
      </c>
      <c r="S1157" s="205">
        <v>0.3</v>
      </c>
      <c r="T1157" s="206">
        <f>S1157*H1157</f>
        <v>4.5</v>
      </c>
      <c r="U1157" s="36"/>
      <c r="V1157" s="36"/>
      <c r="W1157" s="36"/>
      <c r="X1157" s="36"/>
      <c r="Y1157" s="36"/>
      <c r="Z1157" s="36"/>
      <c r="AA1157" s="36"/>
      <c r="AB1157" s="36"/>
      <c r="AC1157" s="36"/>
      <c r="AD1157" s="36"/>
      <c r="AE1157" s="36"/>
      <c r="AR1157" s="207" t="s">
        <v>406</v>
      </c>
      <c r="AT1157" s="207" t="s">
        <v>301</v>
      </c>
      <c r="AU1157" s="207" t="s">
        <v>79</v>
      </c>
      <c r="AY1157" s="19" t="s">
        <v>299</v>
      </c>
      <c r="BE1157" s="208">
        <f>IF(N1157="základní",J1157,0)</f>
        <v>0</v>
      </c>
      <c r="BF1157" s="208">
        <f>IF(N1157="snížená",J1157,0)</f>
        <v>0</v>
      </c>
      <c r="BG1157" s="208">
        <f>IF(N1157="zákl. přenesená",J1157,0)</f>
        <v>0</v>
      </c>
      <c r="BH1157" s="208">
        <f>IF(N1157="sníž. přenesená",J1157,0)</f>
        <v>0</v>
      </c>
      <c r="BI1157" s="208">
        <f>IF(N1157="nulová",J1157,0)</f>
        <v>0</v>
      </c>
      <c r="BJ1157" s="19" t="s">
        <v>77</v>
      </c>
      <c r="BK1157" s="208">
        <f>ROUND(I1157*H1157,2)</f>
        <v>0</v>
      </c>
      <c r="BL1157" s="19" t="s">
        <v>406</v>
      </c>
      <c r="BM1157" s="207" t="s">
        <v>1624</v>
      </c>
    </row>
    <row r="1158" spans="1:47" s="2" customFormat="1" ht="11.25">
      <c r="A1158" s="36"/>
      <c r="B1158" s="37"/>
      <c r="C1158" s="38"/>
      <c r="D1158" s="209" t="s">
        <v>308</v>
      </c>
      <c r="E1158" s="38"/>
      <c r="F1158" s="210" t="s">
        <v>1625</v>
      </c>
      <c r="G1158" s="38"/>
      <c r="H1158" s="38"/>
      <c r="I1158" s="119"/>
      <c r="J1158" s="38"/>
      <c r="K1158" s="38"/>
      <c r="L1158" s="41"/>
      <c r="M1158" s="211"/>
      <c r="N1158" s="212"/>
      <c r="O1158" s="66"/>
      <c r="P1158" s="66"/>
      <c r="Q1158" s="66"/>
      <c r="R1158" s="66"/>
      <c r="S1158" s="66"/>
      <c r="T1158" s="67"/>
      <c r="U1158" s="36"/>
      <c r="V1158" s="36"/>
      <c r="W1158" s="36"/>
      <c r="X1158" s="36"/>
      <c r="Y1158" s="36"/>
      <c r="Z1158" s="36"/>
      <c r="AA1158" s="36"/>
      <c r="AB1158" s="36"/>
      <c r="AC1158" s="36"/>
      <c r="AD1158" s="36"/>
      <c r="AE1158" s="36"/>
      <c r="AT1158" s="19" t="s">
        <v>308</v>
      </c>
      <c r="AU1158" s="19" t="s">
        <v>79</v>
      </c>
    </row>
    <row r="1159" spans="2:51" s="13" customFormat="1" ht="11.25">
      <c r="B1159" s="213"/>
      <c r="C1159" s="214"/>
      <c r="D1159" s="209" t="s">
        <v>310</v>
      </c>
      <c r="E1159" s="215" t="s">
        <v>19</v>
      </c>
      <c r="F1159" s="216" t="s">
        <v>1206</v>
      </c>
      <c r="G1159" s="214"/>
      <c r="H1159" s="215" t="s">
        <v>19</v>
      </c>
      <c r="I1159" s="217"/>
      <c r="J1159" s="214"/>
      <c r="K1159" s="214"/>
      <c r="L1159" s="218"/>
      <c r="M1159" s="219"/>
      <c r="N1159" s="220"/>
      <c r="O1159" s="220"/>
      <c r="P1159" s="220"/>
      <c r="Q1159" s="220"/>
      <c r="R1159" s="220"/>
      <c r="S1159" s="220"/>
      <c r="T1159" s="221"/>
      <c r="AT1159" s="222" t="s">
        <v>310</v>
      </c>
      <c r="AU1159" s="222" t="s">
        <v>79</v>
      </c>
      <c r="AV1159" s="13" t="s">
        <v>77</v>
      </c>
      <c r="AW1159" s="13" t="s">
        <v>32</v>
      </c>
      <c r="AX1159" s="13" t="s">
        <v>70</v>
      </c>
      <c r="AY1159" s="222" t="s">
        <v>299</v>
      </c>
    </row>
    <row r="1160" spans="2:51" s="14" customFormat="1" ht="11.25">
      <c r="B1160" s="223"/>
      <c r="C1160" s="224"/>
      <c r="D1160" s="209" t="s">
        <v>310</v>
      </c>
      <c r="E1160" s="225" t="s">
        <v>19</v>
      </c>
      <c r="F1160" s="226" t="s">
        <v>1626</v>
      </c>
      <c r="G1160" s="224"/>
      <c r="H1160" s="227">
        <v>15</v>
      </c>
      <c r="I1160" s="228"/>
      <c r="J1160" s="224"/>
      <c r="K1160" s="224"/>
      <c r="L1160" s="229"/>
      <c r="M1160" s="230"/>
      <c r="N1160" s="231"/>
      <c r="O1160" s="231"/>
      <c r="P1160" s="231"/>
      <c r="Q1160" s="231"/>
      <c r="R1160" s="231"/>
      <c r="S1160" s="231"/>
      <c r="T1160" s="232"/>
      <c r="AT1160" s="233" t="s">
        <v>310</v>
      </c>
      <c r="AU1160" s="233" t="s">
        <v>79</v>
      </c>
      <c r="AV1160" s="14" t="s">
        <v>79</v>
      </c>
      <c r="AW1160" s="14" t="s">
        <v>32</v>
      </c>
      <c r="AX1160" s="14" t="s">
        <v>77</v>
      </c>
      <c r="AY1160" s="233" t="s">
        <v>299</v>
      </c>
    </row>
    <row r="1161" spans="2:63" s="12" customFormat="1" ht="22.9" customHeight="1">
      <c r="B1161" s="180"/>
      <c r="C1161" s="181"/>
      <c r="D1161" s="182" t="s">
        <v>69</v>
      </c>
      <c r="E1161" s="194" t="s">
        <v>1627</v>
      </c>
      <c r="F1161" s="194" t="s">
        <v>1628</v>
      </c>
      <c r="G1161" s="181"/>
      <c r="H1161" s="181"/>
      <c r="I1161" s="184"/>
      <c r="J1161" s="195">
        <f>BK1161</f>
        <v>0</v>
      </c>
      <c r="K1161" s="181"/>
      <c r="L1161" s="186"/>
      <c r="M1161" s="187"/>
      <c r="N1161" s="188"/>
      <c r="O1161" s="188"/>
      <c r="P1161" s="189">
        <f>SUM(P1162:P1165)</f>
        <v>0</v>
      </c>
      <c r="Q1161" s="188"/>
      <c r="R1161" s="189">
        <f>SUM(R1162:R1165)</f>
        <v>0</v>
      </c>
      <c r="S1161" s="188"/>
      <c r="T1161" s="190">
        <f>SUM(T1162:T1165)</f>
        <v>0.0404</v>
      </c>
      <c r="AR1161" s="191" t="s">
        <v>79</v>
      </c>
      <c r="AT1161" s="192" t="s">
        <v>69</v>
      </c>
      <c r="AU1161" s="192" t="s">
        <v>77</v>
      </c>
      <c r="AY1161" s="191" t="s">
        <v>299</v>
      </c>
      <c r="BK1161" s="193">
        <f>SUM(BK1162:BK1165)</f>
        <v>0</v>
      </c>
    </row>
    <row r="1162" spans="1:65" s="2" customFormat="1" ht="16.5" customHeight="1">
      <c r="A1162" s="36"/>
      <c r="B1162" s="37"/>
      <c r="C1162" s="196" t="s">
        <v>1629</v>
      </c>
      <c r="D1162" s="196" t="s">
        <v>301</v>
      </c>
      <c r="E1162" s="197" t="s">
        <v>1630</v>
      </c>
      <c r="F1162" s="198" t="s">
        <v>1631</v>
      </c>
      <c r="G1162" s="199" t="s">
        <v>432</v>
      </c>
      <c r="H1162" s="200">
        <v>1</v>
      </c>
      <c r="I1162" s="201"/>
      <c r="J1162" s="202">
        <f>ROUND(I1162*H1162,2)</f>
        <v>0</v>
      </c>
      <c r="K1162" s="198" t="s">
        <v>305</v>
      </c>
      <c r="L1162" s="41"/>
      <c r="M1162" s="203" t="s">
        <v>19</v>
      </c>
      <c r="N1162" s="204" t="s">
        <v>41</v>
      </c>
      <c r="O1162" s="66"/>
      <c r="P1162" s="205">
        <f>O1162*H1162</f>
        <v>0</v>
      </c>
      <c r="Q1162" s="205">
        <v>0</v>
      </c>
      <c r="R1162" s="205">
        <f>Q1162*H1162</f>
        <v>0</v>
      </c>
      <c r="S1162" s="205">
        <v>0.0404</v>
      </c>
      <c r="T1162" s="206">
        <f>S1162*H1162</f>
        <v>0.0404</v>
      </c>
      <c r="U1162" s="36"/>
      <c r="V1162" s="36"/>
      <c r="W1162" s="36"/>
      <c r="X1162" s="36"/>
      <c r="Y1162" s="36"/>
      <c r="Z1162" s="36"/>
      <c r="AA1162" s="36"/>
      <c r="AB1162" s="36"/>
      <c r="AC1162" s="36"/>
      <c r="AD1162" s="36"/>
      <c r="AE1162" s="36"/>
      <c r="AR1162" s="207" t="s">
        <v>406</v>
      </c>
      <c r="AT1162" s="207" t="s">
        <v>301</v>
      </c>
      <c r="AU1162" s="207" t="s">
        <v>79</v>
      </c>
      <c r="AY1162" s="19" t="s">
        <v>299</v>
      </c>
      <c r="BE1162" s="208">
        <f>IF(N1162="základní",J1162,0)</f>
        <v>0</v>
      </c>
      <c r="BF1162" s="208">
        <f>IF(N1162="snížená",J1162,0)</f>
        <v>0</v>
      </c>
      <c r="BG1162" s="208">
        <f>IF(N1162="zákl. přenesená",J1162,0)</f>
        <v>0</v>
      </c>
      <c r="BH1162" s="208">
        <f>IF(N1162="sníž. přenesená",J1162,0)</f>
        <v>0</v>
      </c>
      <c r="BI1162" s="208">
        <f>IF(N1162="nulová",J1162,0)</f>
        <v>0</v>
      </c>
      <c r="BJ1162" s="19" t="s">
        <v>77</v>
      </c>
      <c r="BK1162" s="208">
        <f>ROUND(I1162*H1162,2)</f>
        <v>0</v>
      </c>
      <c r="BL1162" s="19" t="s">
        <v>406</v>
      </c>
      <c r="BM1162" s="207" t="s">
        <v>1632</v>
      </c>
    </row>
    <row r="1163" spans="1:47" s="2" customFormat="1" ht="11.25">
      <c r="A1163" s="36"/>
      <c r="B1163" s="37"/>
      <c r="C1163" s="38"/>
      <c r="D1163" s="209" t="s">
        <v>308</v>
      </c>
      <c r="E1163" s="38"/>
      <c r="F1163" s="210" t="s">
        <v>1633</v>
      </c>
      <c r="G1163" s="38"/>
      <c r="H1163" s="38"/>
      <c r="I1163" s="119"/>
      <c r="J1163" s="38"/>
      <c r="K1163" s="38"/>
      <c r="L1163" s="41"/>
      <c r="M1163" s="211"/>
      <c r="N1163" s="212"/>
      <c r="O1163" s="66"/>
      <c r="P1163" s="66"/>
      <c r="Q1163" s="66"/>
      <c r="R1163" s="66"/>
      <c r="S1163" s="66"/>
      <c r="T1163" s="67"/>
      <c r="U1163" s="36"/>
      <c r="V1163" s="36"/>
      <c r="W1163" s="36"/>
      <c r="X1163" s="36"/>
      <c r="Y1163" s="36"/>
      <c r="Z1163" s="36"/>
      <c r="AA1163" s="36"/>
      <c r="AB1163" s="36"/>
      <c r="AC1163" s="36"/>
      <c r="AD1163" s="36"/>
      <c r="AE1163" s="36"/>
      <c r="AT1163" s="19" t="s">
        <v>308</v>
      </c>
      <c r="AU1163" s="19" t="s">
        <v>79</v>
      </c>
    </row>
    <row r="1164" spans="2:51" s="13" customFormat="1" ht="11.25">
      <c r="B1164" s="213"/>
      <c r="C1164" s="214"/>
      <c r="D1164" s="209" t="s">
        <v>310</v>
      </c>
      <c r="E1164" s="215" t="s">
        <v>19</v>
      </c>
      <c r="F1164" s="216" t="s">
        <v>311</v>
      </c>
      <c r="G1164" s="214"/>
      <c r="H1164" s="215" t="s">
        <v>19</v>
      </c>
      <c r="I1164" s="217"/>
      <c r="J1164" s="214"/>
      <c r="K1164" s="214"/>
      <c r="L1164" s="218"/>
      <c r="M1164" s="219"/>
      <c r="N1164" s="220"/>
      <c r="O1164" s="220"/>
      <c r="P1164" s="220"/>
      <c r="Q1164" s="220"/>
      <c r="R1164" s="220"/>
      <c r="S1164" s="220"/>
      <c r="T1164" s="221"/>
      <c r="AT1164" s="222" t="s">
        <v>310</v>
      </c>
      <c r="AU1164" s="222" t="s">
        <v>79</v>
      </c>
      <c r="AV1164" s="13" t="s">
        <v>77</v>
      </c>
      <c r="AW1164" s="13" t="s">
        <v>32</v>
      </c>
      <c r="AX1164" s="13" t="s">
        <v>70</v>
      </c>
      <c r="AY1164" s="222" t="s">
        <v>299</v>
      </c>
    </row>
    <row r="1165" spans="2:51" s="14" customFormat="1" ht="11.25">
      <c r="B1165" s="223"/>
      <c r="C1165" s="224"/>
      <c r="D1165" s="209" t="s">
        <v>310</v>
      </c>
      <c r="E1165" s="225" t="s">
        <v>19</v>
      </c>
      <c r="F1165" s="226" t="s">
        <v>1634</v>
      </c>
      <c r="G1165" s="224"/>
      <c r="H1165" s="227">
        <v>1</v>
      </c>
      <c r="I1165" s="228"/>
      <c r="J1165" s="224"/>
      <c r="K1165" s="224"/>
      <c r="L1165" s="229"/>
      <c r="M1165" s="230"/>
      <c r="N1165" s="231"/>
      <c r="O1165" s="231"/>
      <c r="P1165" s="231"/>
      <c r="Q1165" s="231"/>
      <c r="R1165" s="231"/>
      <c r="S1165" s="231"/>
      <c r="T1165" s="232"/>
      <c r="AT1165" s="233" t="s">
        <v>310</v>
      </c>
      <c r="AU1165" s="233" t="s">
        <v>79</v>
      </c>
      <c r="AV1165" s="14" t="s">
        <v>79</v>
      </c>
      <c r="AW1165" s="14" t="s">
        <v>32</v>
      </c>
      <c r="AX1165" s="14" t="s">
        <v>77</v>
      </c>
      <c r="AY1165" s="233" t="s">
        <v>299</v>
      </c>
    </row>
    <row r="1166" spans="2:63" s="12" customFormat="1" ht="22.9" customHeight="1">
      <c r="B1166" s="180"/>
      <c r="C1166" s="181"/>
      <c r="D1166" s="182" t="s">
        <v>69</v>
      </c>
      <c r="E1166" s="194" t="s">
        <v>1635</v>
      </c>
      <c r="F1166" s="194" t="s">
        <v>1636</v>
      </c>
      <c r="G1166" s="181"/>
      <c r="H1166" s="181"/>
      <c r="I1166" s="184"/>
      <c r="J1166" s="195">
        <f>BK1166</f>
        <v>0</v>
      </c>
      <c r="K1166" s="181"/>
      <c r="L1166" s="186"/>
      <c r="M1166" s="187"/>
      <c r="N1166" s="188"/>
      <c r="O1166" s="188"/>
      <c r="P1166" s="189">
        <f>SUM(P1167:P1350)</f>
        <v>0</v>
      </c>
      <c r="Q1166" s="188"/>
      <c r="R1166" s="189">
        <f>SUM(R1167:R1350)</f>
        <v>5.96287633</v>
      </c>
      <c r="S1166" s="188"/>
      <c r="T1166" s="190">
        <f>SUM(T1167:T1350)</f>
        <v>11.753524</v>
      </c>
      <c r="AR1166" s="191" t="s">
        <v>79</v>
      </c>
      <c r="AT1166" s="192" t="s">
        <v>69</v>
      </c>
      <c r="AU1166" s="192" t="s">
        <v>77</v>
      </c>
      <c r="AY1166" s="191" t="s">
        <v>299</v>
      </c>
      <c r="BK1166" s="193">
        <f>SUM(BK1167:BK1350)</f>
        <v>0</v>
      </c>
    </row>
    <row r="1167" spans="1:65" s="2" customFormat="1" ht="16.5" customHeight="1">
      <c r="A1167" s="36"/>
      <c r="B1167" s="37"/>
      <c r="C1167" s="196" t="s">
        <v>1637</v>
      </c>
      <c r="D1167" s="196" t="s">
        <v>301</v>
      </c>
      <c r="E1167" s="197" t="s">
        <v>1638</v>
      </c>
      <c r="F1167" s="198" t="s">
        <v>1639</v>
      </c>
      <c r="G1167" s="199" t="s">
        <v>316</v>
      </c>
      <c r="H1167" s="200">
        <v>5.375</v>
      </c>
      <c r="I1167" s="201"/>
      <c r="J1167" s="202">
        <f>ROUND(I1167*H1167,2)</f>
        <v>0</v>
      </c>
      <c r="K1167" s="198" t="s">
        <v>305</v>
      </c>
      <c r="L1167" s="41"/>
      <c r="M1167" s="203" t="s">
        <v>19</v>
      </c>
      <c r="N1167" s="204" t="s">
        <v>41</v>
      </c>
      <c r="O1167" s="66"/>
      <c r="P1167" s="205">
        <f>O1167*H1167</f>
        <v>0</v>
      </c>
      <c r="Q1167" s="205">
        <v>0.00189</v>
      </c>
      <c r="R1167" s="205">
        <f>Q1167*H1167</f>
        <v>0.01015875</v>
      </c>
      <c r="S1167" s="205">
        <v>0</v>
      </c>
      <c r="T1167" s="206">
        <f>S1167*H1167</f>
        <v>0</v>
      </c>
      <c r="U1167" s="36"/>
      <c r="V1167" s="36"/>
      <c r="W1167" s="36"/>
      <c r="X1167" s="36"/>
      <c r="Y1167" s="36"/>
      <c r="Z1167" s="36"/>
      <c r="AA1167" s="36"/>
      <c r="AB1167" s="36"/>
      <c r="AC1167" s="36"/>
      <c r="AD1167" s="36"/>
      <c r="AE1167" s="36"/>
      <c r="AR1167" s="207" t="s">
        <v>406</v>
      </c>
      <c r="AT1167" s="207" t="s">
        <v>301</v>
      </c>
      <c r="AU1167" s="207" t="s">
        <v>79</v>
      </c>
      <c r="AY1167" s="19" t="s">
        <v>299</v>
      </c>
      <c r="BE1167" s="208">
        <f>IF(N1167="základní",J1167,0)</f>
        <v>0</v>
      </c>
      <c r="BF1167" s="208">
        <f>IF(N1167="snížená",J1167,0)</f>
        <v>0</v>
      </c>
      <c r="BG1167" s="208">
        <f>IF(N1167="zákl. přenesená",J1167,0)</f>
        <v>0</v>
      </c>
      <c r="BH1167" s="208">
        <f>IF(N1167="sníž. přenesená",J1167,0)</f>
        <v>0</v>
      </c>
      <c r="BI1167" s="208">
        <f>IF(N1167="nulová",J1167,0)</f>
        <v>0</v>
      </c>
      <c r="BJ1167" s="19" t="s">
        <v>77</v>
      </c>
      <c r="BK1167" s="208">
        <f>ROUND(I1167*H1167,2)</f>
        <v>0</v>
      </c>
      <c r="BL1167" s="19" t="s">
        <v>406</v>
      </c>
      <c r="BM1167" s="207" t="s">
        <v>1640</v>
      </c>
    </row>
    <row r="1168" spans="1:47" s="2" customFormat="1" ht="19.5">
      <c r="A1168" s="36"/>
      <c r="B1168" s="37"/>
      <c r="C1168" s="38"/>
      <c r="D1168" s="209" t="s">
        <v>308</v>
      </c>
      <c r="E1168" s="38"/>
      <c r="F1168" s="210" t="s">
        <v>1641</v>
      </c>
      <c r="G1168" s="38"/>
      <c r="H1168" s="38"/>
      <c r="I1168" s="119"/>
      <c r="J1168" s="38"/>
      <c r="K1168" s="38"/>
      <c r="L1168" s="41"/>
      <c r="M1168" s="211"/>
      <c r="N1168" s="212"/>
      <c r="O1168" s="66"/>
      <c r="P1168" s="66"/>
      <c r="Q1168" s="66"/>
      <c r="R1168" s="66"/>
      <c r="S1168" s="66"/>
      <c r="T1168" s="67"/>
      <c r="U1168" s="36"/>
      <c r="V1168" s="36"/>
      <c r="W1168" s="36"/>
      <c r="X1168" s="36"/>
      <c r="Y1168" s="36"/>
      <c r="Z1168" s="36"/>
      <c r="AA1168" s="36"/>
      <c r="AB1168" s="36"/>
      <c r="AC1168" s="36"/>
      <c r="AD1168" s="36"/>
      <c r="AE1168" s="36"/>
      <c r="AT1168" s="19" t="s">
        <v>308</v>
      </c>
      <c r="AU1168" s="19" t="s">
        <v>79</v>
      </c>
    </row>
    <row r="1169" spans="2:51" s="13" customFormat="1" ht="11.25">
      <c r="B1169" s="213"/>
      <c r="C1169" s="214"/>
      <c r="D1169" s="209" t="s">
        <v>310</v>
      </c>
      <c r="E1169" s="215" t="s">
        <v>19</v>
      </c>
      <c r="F1169" s="216" t="s">
        <v>1642</v>
      </c>
      <c r="G1169" s="214"/>
      <c r="H1169" s="215" t="s">
        <v>19</v>
      </c>
      <c r="I1169" s="217"/>
      <c r="J1169" s="214"/>
      <c r="K1169" s="214"/>
      <c r="L1169" s="218"/>
      <c r="M1169" s="219"/>
      <c r="N1169" s="220"/>
      <c r="O1169" s="220"/>
      <c r="P1169" s="220"/>
      <c r="Q1169" s="220"/>
      <c r="R1169" s="220"/>
      <c r="S1169" s="220"/>
      <c r="T1169" s="221"/>
      <c r="AT1169" s="222" t="s">
        <v>310</v>
      </c>
      <c r="AU1169" s="222" t="s">
        <v>79</v>
      </c>
      <c r="AV1169" s="13" t="s">
        <v>77</v>
      </c>
      <c r="AW1169" s="13" t="s">
        <v>32</v>
      </c>
      <c r="AX1169" s="13" t="s">
        <v>70</v>
      </c>
      <c r="AY1169" s="222" t="s">
        <v>299</v>
      </c>
    </row>
    <row r="1170" spans="2:51" s="14" customFormat="1" ht="11.25">
      <c r="B1170" s="223"/>
      <c r="C1170" s="224"/>
      <c r="D1170" s="209" t="s">
        <v>310</v>
      </c>
      <c r="E1170" s="225" t="s">
        <v>19</v>
      </c>
      <c r="F1170" s="226" t="s">
        <v>1643</v>
      </c>
      <c r="G1170" s="224"/>
      <c r="H1170" s="227">
        <v>0.919</v>
      </c>
      <c r="I1170" s="228"/>
      <c r="J1170" s="224"/>
      <c r="K1170" s="224"/>
      <c r="L1170" s="229"/>
      <c r="M1170" s="230"/>
      <c r="N1170" s="231"/>
      <c r="O1170" s="231"/>
      <c r="P1170" s="231"/>
      <c r="Q1170" s="231"/>
      <c r="R1170" s="231"/>
      <c r="S1170" s="231"/>
      <c r="T1170" s="232"/>
      <c r="AT1170" s="233" t="s">
        <v>310</v>
      </c>
      <c r="AU1170" s="233" t="s">
        <v>79</v>
      </c>
      <c r="AV1170" s="14" t="s">
        <v>79</v>
      </c>
      <c r="AW1170" s="14" t="s">
        <v>32</v>
      </c>
      <c r="AX1170" s="14" t="s">
        <v>70</v>
      </c>
      <c r="AY1170" s="233" t="s">
        <v>299</v>
      </c>
    </row>
    <row r="1171" spans="2:51" s="14" customFormat="1" ht="11.25">
      <c r="B1171" s="223"/>
      <c r="C1171" s="224"/>
      <c r="D1171" s="209" t="s">
        <v>310</v>
      </c>
      <c r="E1171" s="225" t="s">
        <v>19</v>
      </c>
      <c r="F1171" s="226" t="s">
        <v>1644</v>
      </c>
      <c r="G1171" s="224"/>
      <c r="H1171" s="227">
        <v>0.919</v>
      </c>
      <c r="I1171" s="228"/>
      <c r="J1171" s="224"/>
      <c r="K1171" s="224"/>
      <c r="L1171" s="229"/>
      <c r="M1171" s="230"/>
      <c r="N1171" s="231"/>
      <c r="O1171" s="231"/>
      <c r="P1171" s="231"/>
      <c r="Q1171" s="231"/>
      <c r="R1171" s="231"/>
      <c r="S1171" s="231"/>
      <c r="T1171" s="232"/>
      <c r="AT1171" s="233" t="s">
        <v>310</v>
      </c>
      <c r="AU1171" s="233" t="s">
        <v>79</v>
      </c>
      <c r="AV1171" s="14" t="s">
        <v>79</v>
      </c>
      <c r="AW1171" s="14" t="s">
        <v>32</v>
      </c>
      <c r="AX1171" s="14" t="s">
        <v>70</v>
      </c>
      <c r="AY1171" s="233" t="s">
        <v>299</v>
      </c>
    </row>
    <row r="1172" spans="2:51" s="14" customFormat="1" ht="11.25">
      <c r="B1172" s="223"/>
      <c r="C1172" s="224"/>
      <c r="D1172" s="209" t="s">
        <v>310</v>
      </c>
      <c r="E1172" s="225" t="s">
        <v>19</v>
      </c>
      <c r="F1172" s="226" t="s">
        <v>1645</v>
      </c>
      <c r="G1172" s="224"/>
      <c r="H1172" s="227">
        <v>0.039</v>
      </c>
      <c r="I1172" s="228"/>
      <c r="J1172" s="224"/>
      <c r="K1172" s="224"/>
      <c r="L1172" s="229"/>
      <c r="M1172" s="230"/>
      <c r="N1172" s="231"/>
      <c r="O1172" s="231"/>
      <c r="P1172" s="231"/>
      <c r="Q1172" s="231"/>
      <c r="R1172" s="231"/>
      <c r="S1172" s="231"/>
      <c r="T1172" s="232"/>
      <c r="AT1172" s="233" t="s">
        <v>310</v>
      </c>
      <c r="AU1172" s="233" t="s">
        <v>79</v>
      </c>
      <c r="AV1172" s="14" t="s">
        <v>79</v>
      </c>
      <c r="AW1172" s="14" t="s">
        <v>32</v>
      </c>
      <c r="AX1172" s="14" t="s">
        <v>70</v>
      </c>
      <c r="AY1172" s="233" t="s">
        <v>299</v>
      </c>
    </row>
    <row r="1173" spans="2:51" s="14" customFormat="1" ht="11.25">
      <c r="B1173" s="223"/>
      <c r="C1173" s="224"/>
      <c r="D1173" s="209" t="s">
        <v>310</v>
      </c>
      <c r="E1173" s="225" t="s">
        <v>19</v>
      </c>
      <c r="F1173" s="226" t="s">
        <v>1646</v>
      </c>
      <c r="G1173" s="224"/>
      <c r="H1173" s="227">
        <v>0.169</v>
      </c>
      <c r="I1173" s="228"/>
      <c r="J1173" s="224"/>
      <c r="K1173" s="224"/>
      <c r="L1173" s="229"/>
      <c r="M1173" s="230"/>
      <c r="N1173" s="231"/>
      <c r="O1173" s="231"/>
      <c r="P1173" s="231"/>
      <c r="Q1173" s="231"/>
      <c r="R1173" s="231"/>
      <c r="S1173" s="231"/>
      <c r="T1173" s="232"/>
      <c r="AT1173" s="233" t="s">
        <v>310</v>
      </c>
      <c r="AU1173" s="233" t="s">
        <v>79</v>
      </c>
      <c r="AV1173" s="14" t="s">
        <v>79</v>
      </c>
      <c r="AW1173" s="14" t="s">
        <v>32</v>
      </c>
      <c r="AX1173" s="14" t="s">
        <v>70</v>
      </c>
      <c r="AY1173" s="233" t="s">
        <v>299</v>
      </c>
    </row>
    <row r="1174" spans="2:51" s="14" customFormat="1" ht="11.25">
      <c r="B1174" s="223"/>
      <c r="C1174" s="224"/>
      <c r="D1174" s="209" t="s">
        <v>310</v>
      </c>
      <c r="E1174" s="225" t="s">
        <v>19</v>
      </c>
      <c r="F1174" s="226" t="s">
        <v>1647</v>
      </c>
      <c r="G1174" s="224"/>
      <c r="H1174" s="227">
        <v>0.019</v>
      </c>
      <c r="I1174" s="228"/>
      <c r="J1174" s="224"/>
      <c r="K1174" s="224"/>
      <c r="L1174" s="229"/>
      <c r="M1174" s="230"/>
      <c r="N1174" s="231"/>
      <c r="O1174" s="231"/>
      <c r="P1174" s="231"/>
      <c r="Q1174" s="231"/>
      <c r="R1174" s="231"/>
      <c r="S1174" s="231"/>
      <c r="T1174" s="232"/>
      <c r="AT1174" s="233" t="s">
        <v>310</v>
      </c>
      <c r="AU1174" s="233" t="s">
        <v>79</v>
      </c>
      <c r="AV1174" s="14" t="s">
        <v>79</v>
      </c>
      <c r="AW1174" s="14" t="s">
        <v>32</v>
      </c>
      <c r="AX1174" s="14" t="s">
        <v>70</v>
      </c>
      <c r="AY1174" s="233" t="s">
        <v>299</v>
      </c>
    </row>
    <row r="1175" spans="2:51" s="14" customFormat="1" ht="11.25">
      <c r="B1175" s="223"/>
      <c r="C1175" s="224"/>
      <c r="D1175" s="209" t="s">
        <v>310</v>
      </c>
      <c r="E1175" s="225" t="s">
        <v>19</v>
      </c>
      <c r="F1175" s="226" t="s">
        <v>1648</v>
      </c>
      <c r="G1175" s="224"/>
      <c r="H1175" s="227">
        <v>0.478</v>
      </c>
      <c r="I1175" s="228"/>
      <c r="J1175" s="224"/>
      <c r="K1175" s="224"/>
      <c r="L1175" s="229"/>
      <c r="M1175" s="230"/>
      <c r="N1175" s="231"/>
      <c r="O1175" s="231"/>
      <c r="P1175" s="231"/>
      <c r="Q1175" s="231"/>
      <c r="R1175" s="231"/>
      <c r="S1175" s="231"/>
      <c r="T1175" s="232"/>
      <c r="AT1175" s="233" t="s">
        <v>310</v>
      </c>
      <c r="AU1175" s="233" t="s">
        <v>79</v>
      </c>
      <c r="AV1175" s="14" t="s">
        <v>79</v>
      </c>
      <c r="AW1175" s="14" t="s">
        <v>32</v>
      </c>
      <c r="AX1175" s="14" t="s">
        <v>70</v>
      </c>
      <c r="AY1175" s="233" t="s">
        <v>299</v>
      </c>
    </row>
    <row r="1176" spans="2:51" s="14" customFormat="1" ht="11.25">
      <c r="B1176" s="223"/>
      <c r="C1176" s="224"/>
      <c r="D1176" s="209" t="s">
        <v>310</v>
      </c>
      <c r="E1176" s="225" t="s">
        <v>19</v>
      </c>
      <c r="F1176" s="226" t="s">
        <v>1649</v>
      </c>
      <c r="G1176" s="224"/>
      <c r="H1176" s="227">
        <v>0.77</v>
      </c>
      <c r="I1176" s="228"/>
      <c r="J1176" s="224"/>
      <c r="K1176" s="224"/>
      <c r="L1176" s="229"/>
      <c r="M1176" s="230"/>
      <c r="N1176" s="231"/>
      <c r="O1176" s="231"/>
      <c r="P1176" s="231"/>
      <c r="Q1176" s="231"/>
      <c r="R1176" s="231"/>
      <c r="S1176" s="231"/>
      <c r="T1176" s="232"/>
      <c r="AT1176" s="233" t="s">
        <v>310</v>
      </c>
      <c r="AU1176" s="233" t="s">
        <v>79</v>
      </c>
      <c r="AV1176" s="14" t="s">
        <v>79</v>
      </c>
      <c r="AW1176" s="14" t="s">
        <v>32</v>
      </c>
      <c r="AX1176" s="14" t="s">
        <v>70</v>
      </c>
      <c r="AY1176" s="233" t="s">
        <v>299</v>
      </c>
    </row>
    <row r="1177" spans="2:51" s="14" customFormat="1" ht="11.25">
      <c r="B1177" s="223"/>
      <c r="C1177" s="224"/>
      <c r="D1177" s="209" t="s">
        <v>310</v>
      </c>
      <c r="E1177" s="225" t="s">
        <v>19</v>
      </c>
      <c r="F1177" s="226" t="s">
        <v>1650</v>
      </c>
      <c r="G1177" s="224"/>
      <c r="H1177" s="227">
        <v>0.11</v>
      </c>
      <c r="I1177" s="228"/>
      <c r="J1177" s="224"/>
      <c r="K1177" s="224"/>
      <c r="L1177" s="229"/>
      <c r="M1177" s="230"/>
      <c r="N1177" s="231"/>
      <c r="O1177" s="231"/>
      <c r="P1177" s="231"/>
      <c r="Q1177" s="231"/>
      <c r="R1177" s="231"/>
      <c r="S1177" s="231"/>
      <c r="T1177" s="232"/>
      <c r="AT1177" s="233" t="s">
        <v>310</v>
      </c>
      <c r="AU1177" s="233" t="s">
        <v>79</v>
      </c>
      <c r="AV1177" s="14" t="s">
        <v>79</v>
      </c>
      <c r="AW1177" s="14" t="s">
        <v>32</v>
      </c>
      <c r="AX1177" s="14" t="s">
        <v>70</v>
      </c>
      <c r="AY1177" s="233" t="s">
        <v>299</v>
      </c>
    </row>
    <row r="1178" spans="2:51" s="14" customFormat="1" ht="11.25">
      <c r="B1178" s="223"/>
      <c r="C1178" s="224"/>
      <c r="D1178" s="209" t="s">
        <v>310</v>
      </c>
      <c r="E1178" s="225" t="s">
        <v>19</v>
      </c>
      <c r="F1178" s="226" t="s">
        <v>1651</v>
      </c>
      <c r="G1178" s="224"/>
      <c r="H1178" s="227">
        <v>0.097</v>
      </c>
      <c r="I1178" s="228"/>
      <c r="J1178" s="224"/>
      <c r="K1178" s="224"/>
      <c r="L1178" s="229"/>
      <c r="M1178" s="230"/>
      <c r="N1178" s="231"/>
      <c r="O1178" s="231"/>
      <c r="P1178" s="231"/>
      <c r="Q1178" s="231"/>
      <c r="R1178" s="231"/>
      <c r="S1178" s="231"/>
      <c r="T1178" s="232"/>
      <c r="AT1178" s="233" t="s">
        <v>310</v>
      </c>
      <c r="AU1178" s="233" t="s">
        <v>79</v>
      </c>
      <c r="AV1178" s="14" t="s">
        <v>79</v>
      </c>
      <c r="AW1178" s="14" t="s">
        <v>32</v>
      </c>
      <c r="AX1178" s="14" t="s">
        <v>70</v>
      </c>
      <c r="AY1178" s="233" t="s">
        <v>299</v>
      </c>
    </row>
    <row r="1179" spans="2:51" s="14" customFormat="1" ht="11.25">
      <c r="B1179" s="223"/>
      <c r="C1179" s="224"/>
      <c r="D1179" s="209" t="s">
        <v>310</v>
      </c>
      <c r="E1179" s="225" t="s">
        <v>19</v>
      </c>
      <c r="F1179" s="226" t="s">
        <v>1652</v>
      </c>
      <c r="G1179" s="224"/>
      <c r="H1179" s="227">
        <v>0.097</v>
      </c>
      <c r="I1179" s="228"/>
      <c r="J1179" s="224"/>
      <c r="K1179" s="224"/>
      <c r="L1179" s="229"/>
      <c r="M1179" s="230"/>
      <c r="N1179" s="231"/>
      <c r="O1179" s="231"/>
      <c r="P1179" s="231"/>
      <c r="Q1179" s="231"/>
      <c r="R1179" s="231"/>
      <c r="S1179" s="231"/>
      <c r="T1179" s="232"/>
      <c r="AT1179" s="233" t="s">
        <v>310</v>
      </c>
      <c r="AU1179" s="233" t="s">
        <v>79</v>
      </c>
      <c r="AV1179" s="14" t="s">
        <v>79</v>
      </c>
      <c r="AW1179" s="14" t="s">
        <v>32</v>
      </c>
      <c r="AX1179" s="14" t="s">
        <v>70</v>
      </c>
      <c r="AY1179" s="233" t="s">
        <v>299</v>
      </c>
    </row>
    <row r="1180" spans="2:51" s="14" customFormat="1" ht="11.25">
      <c r="B1180" s="223"/>
      <c r="C1180" s="224"/>
      <c r="D1180" s="209" t="s">
        <v>310</v>
      </c>
      <c r="E1180" s="225" t="s">
        <v>19</v>
      </c>
      <c r="F1180" s="226" t="s">
        <v>1653</v>
      </c>
      <c r="G1180" s="224"/>
      <c r="H1180" s="227">
        <v>0.097</v>
      </c>
      <c r="I1180" s="228"/>
      <c r="J1180" s="224"/>
      <c r="K1180" s="224"/>
      <c r="L1180" s="229"/>
      <c r="M1180" s="230"/>
      <c r="N1180" s="231"/>
      <c r="O1180" s="231"/>
      <c r="P1180" s="231"/>
      <c r="Q1180" s="231"/>
      <c r="R1180" s="231"/>
      <c r="S1180" s="231"/>
      <c r="T1180" s="232"/>
      <c r="AT1180" s="233" t="s">
        <v>310</v>
      </c>
      <c r="AU1180" s="233" t="s">
        <v>79</v>
      </c>
      <c r="AV1180" s="14" t="s">
        <v>79</v>
      </c>
      <c r="AW1180" s="14" t="s">
        <v>32</v>
      </c>
      <c r="AX1180" s="14" t="s">
        <v>70</v>
      </c>
      <c r="AY1180" s="233" t="s">
        <v>299</v>
      </c>
    </row>
    <row r="1181" spans="2:51" s="14" customFormat="1" ht="11.25">
      <c r="B1181" s="223"/>
      <c r="C1181" s="224"/>
      <c r="D1181" s="209" t="s">
        <v>310</v>
      </c>
      <c r="E1181" s="225" t="s">
        <v>19</v>
      </c>
      <c r="F1181" s="226" t="s">
        <v>1654</v>
      </c>
      <c r="G1181" s="224"/>
      <c r="H1181" s="227">
        <v>0.097</v>
      </c>
      <c r="I1181" s="228"/>
      <c r="J1181" s="224"/>
      <c r="K1181" s="224"/>
      <c r="L1181" s="229"/>
      <c r="M1181" s="230"/>
      <c r="N1181" s="231"/>
      <c r="O1181" s="231"/>
      <c r="P1181" s="231"/>
      <c r="Q1181" s="231"/>
      <c r="R1181" s="231"/>
      <c r="S1181" s="231"/>
      <c r="T1181" s="232"/>
      <c r="AT1181" s="233" t="s">
        <v>310</v>
      </c>
      <c r="AU1181" s="233" t="s">
        <v>79</v>
      </c>
      <c r="AV1181" s="14" t="s">
        <v>79</v>
      </c>
      <c r="AW1181" s="14" t="s">
        <v>32</v>
      </c>
      <c r="AX1181" s="14" t="s">
        <v>70</v>
      </c>
      <c r="AY1181" s="233" t="s">
        <v>299</v>
      </c>
    </row>
    <row r="1182" spans="2:51" s="14" customFormat="1" ht="11.25">
      <c r="B1182" s="223"/>
      <c r="C1182" s="224"/>
      <c r="D1182" s="209" t="s">
        <v>310</v>
      </c>
      <c r="E1182" s="225" t="s">
        <v>19</v>
      </c>
      <c r="F1182" s="226" t="s">
        <v>1655</v>
      </c>
      <c r="G1182" s="224"/>
      <c r="H1182" s="227">
        <v>0.078</v>
      </c>
      <c r="I1182" s="228"/>
      <c r="J1182" s="224"/>
      <c r="K1182" s="224"/>
      <c r="L1182" s="229"/>
      <c r="M1182" s="230"/>
      <c r="N1182" s="231"/>
      <c r="O1182" s="231"/>
      <c r="P1182" s="231"/>
      <c r="Q1182" s="231"/>
      <c r="R1182" s="231"/>
      <c r="S1182" s="231"/>
      <c r="T1182" s="232"/>
      <c r="AT1182" s="233" t="s">
        <v>310</v>
      </c>
      <c r="AU1182" s="233" t="s">
        <v>79</v>
      </c>
      <c r="AV1182" s="14" t="s">
        <v>79</v>
      </c>
      <c r="AW1182" s="14" t="s">
        <v>32</v>
      </c>
      <c r="AX1182" s="14" t="s">
        <v>70</v>
      </c>
      <c r="AY1182" s="233" t="s">
        <v>299</v>
      </c>
    </row>
    <row r="1183" spans="2:51" s="14" customFormat="1" ht="11.25">
      <c r="B1183" s="223"/>
      <c r="C1183" s="224"/>
      <c r="D1183" s="209" t="s">
        <v>310</v>
      </c>
      <c r="E1183" s="225" t="s">
        <v>19</v>
      </c>
      <c r="F1183" s="226" t="s">
        <v>1656</v>
      </c>
      <c r="G1183" s="224"/>
      <c r="H1183" s="227">
        <v>0.078</v>
      </c>
      <c r="I1183" s="228"/>
      <c r="J1183" s="224"/>
      <c r="K1183" s="224"/>
      <c r="L1183" s="229"/>
      <c r="M1183" s="230"/>
      <c r="N1183" s="231"/>
      <c r="O1183" s="231"/>
      <c r="P1183" s="231"/>
      <c r="Q1183" s="231"/>
      <c r="R1183" s="231"/>
      <c r="S1183" s="231"/>
      <c r="T1183" s="232"/>
      <c r="AT1183" s="233" t="s">
        <v>310</v>
      </c>
      <c r="AU1183" s="233" t="s">
        <v>79</v>
      </c>
      <c r="AV1183" s="14" t="s">
        <v>79</v>
      </c>
      <c r="AW1183" s="14" t="s">
        <v>32</v>
      </c>
      <c r="AX1183" s="14" t="s">
        <v>70</v>
      </c>
      <c r="AY1183" s="233" t="s">
        <v>299</v>
      </c>
    </row>
    <row r="1184" spans="2:51" s="14" customFormat="1" ht="11.25">
      <c r="B1184" s="223"/>
      <c r="C1184" s="224"/>
      <c r="D1184" s="209" t="s">
        <v>310</v>
      </c>
      <c r="E1184" s="225" t="s">
        <v>19</v>
      </c>
      <c r="F1184" s="226" t="s">
        <v>1657</v>
      </c>
      <c r="G1184" s="224"/>
      <c r="H1184" s="227">
        <v>0.078</v>
      </c>
      <c r="I1184" s="228"/>
      <c r="J1184" s="224"/>
      <c r="K1184" s="224"/>
      <c r="L1184" s="229"/>
      <c r="M1184" s="230"/>
      <c r="N1184" s="231"/>
      <c r="O1184" s="231"/>
      <c r="P1184" s="231"/>
      <c r="Q1184" s="231"/>
      <c r="R1184" s="231"/>
      <c r="S1184" s="231"/>
      <c r="T1184" s="232"/>
      <c r="AT1184" s="233" t="s">
        <v>310</v>
      </c>
      <c r="AU1184" s="233" t="s">
        <v>79</v>
      </c>
      <c r="AV1184" s="14" t="s">
        <v>79</v>
      </c>
      <c r="AW1184" s="14" t="s">
        <v>32</v>
      </c>
      <c r="AX1184" s="14" t="s">
        <v>70</v>
      </c>
      <c r="AY1184" s="233" t="s">
        <v>299</v>
      </c>
    </row>
    <row r="1185" spans="2:51" s="14" customFormat="1" ht="11.25">
      <c r="B1185" s="223"/>
      <c r="C1185" s="224"/>
      <c r="D1185" s="209" t="s">
        <v>310</v>
      </c>
      <c r="E1185" s="225" t="s">
        <v>19</v>
      </c>
      <c r="F1185" s="226" t="s">
        <v>1658</v>
      </c>
      <c r="G1185" s="224"/>
      <c r="H1185" s="227">
        <v>0.078</v>
      </c>
      <c r="I1185" s="228"/>
      <c r="J1185" s="224"/>
      <c r="K1185" s="224"/>
      <c r="L1185" s="229"/>
      <c r="M1185" s="230"/>
      <c r="N1185" s="231"/>
      <c r="O1185" s="231"/>
      <c r="P1185" s="231"/>
      <c r="Q1185" s="231"/>
      <c r="R1185" s="231"/>
      <c r="S1185" s="231"/>
      <c r="T1185" s="232"/>
      <c r="AT1185" s="233" t="s">
        <v>310</v>
      </c>
      <c r="AU1185" s="233" t="s">
        <v>79</v>
      </c>
      <c r="AV1185" s="14" t="s">
        <v>79</v>
      </c>
      <c r="AW1185" s="14" t="s">
        <v>32</v>
      </c>
      <c r="AX1185" s="14" t="s">
        <v>70</v>
      </c>
      <c r="AY1185" s="233" t="s">
        <v>299</v>
      </c>
    </row>
    <row r="1186" spans="2:51" s="14" customFormat="1" ht="11.25">
      <c r="B1186" s="223"/>
      <c r="C1186" s="224"/>
      <c r="D1186" s="209" t="s">
        <v>310</v>
      </c>
      <c r="E1186" s="225" t="s">
        <v>19</v>
      </c>
      <c r="F1186" s="226" t="s">
        <v>1659</v>
      </c>
      <c r="G1186" s="224"/>
      <c r="H1186" s="227">
        <v>0.058</v>
      </c>
      <c r="I1186" s="228"/>
      <c r="J1186" s="224"/>
      <c r="K1186" s="224"/>
      <c r="L1186" s="229"/>
      <c r="M1186" s="230"/>
      <c r="N1186" s="231"/>
      <c r="O1186" s="231"/>
      <c r="P1186" s="231"/>
      <c r="Q1186" s="231"/>
      <c r="R1186" s="231"/>
      <c r="S1186" s="231"/>
      <c r="T1186" s="232"/>
      <c r="AT1186" s="233" t="s">
        <v>310</v>
      </c>
      <c r="AU1186" s="233" t="s">
        <v>79</v>
      </c>
      <c r="AV1186" s="14" t="s">
        <v>79</v>
      </c>
      <c r="AW1186" s="14" t="s">
        <v>32</v>
      </c>
      <c r="AX1186" s="14" t="s">
        <v>70</v>
      </c>
      <c r="AY1186" s="233" t="s">
        <v>299</v>
      </c>
    </row>
    <row r="1187" spans="2:51" s="14" customFormat="1" ht="11.25">
      <c r="B1187" s="223"/>
      <c r="C1187" s="224"/>
      <c r="D1187" s="209" t="s">
        <v>310</v>
      </c>
      <c r="E1187" s="225" t="s">
        <v>19</v>
      </c>
      <c r="F1187" s="226" t="s">
        <v>1660</v>
      </c>
      <c r="G1187" s="224"/>
      <c r="H1187" s="227">
        <v>0.058</v>
      </c>
      <c r="I1187" s="228"/>
      <c r="J1187" s="224"/>
      <c r="K1187" s="224"/>
      <c r="L1187" s="229"/>
      <c r="M1187" s="230"/>
      <c r="N1187" s="231"/>
      <c r="O1187" s="231"/>
      <c r="P1187" s="231"/>
      <c r="Q1187" s="231"/>
      <c r="R1187" s="231"/>
      <c r="S1187" s="231"/>
      <c r="T1187" s="232"/>
      <c r="AT1187" s="233" t="s">
        <v>310</v>
      </c>
      <c r="AU1187" s="233" t="s">
        <v>79</v>
      </c>
      <c r="AV1187" s="14" t="s">
        <v>79</v>
      </c>
      <c r="AW1187" s="14" t="s">
        <v>32</v>
      </c>
      <c r="AX1187" s="14" t="s">
        <v>70</v>
      </c>
      <c r="AY1187" s="233" t="s">
        <v>299</v>
      </c>
    </row>
    <row r="1188" spans="2:51" s="14" customFormat="1" ht="11.25">
      <c r="B1188" s="223"/>
      <c r="C1188" s="224"/>
      <c r="D1188" s="209" t="s">
        <v>310</v>
      </c>
      <c r="E1188" s="225" t="s">
        <v>19</v>
      </c>
      <c r="F1188" s="226" t="s">
        <v>1661</v>
      </c>
      <c r="G1188" s="224"/>
      <c r="H1188" s="227">
        <v>0.058</v>
      </c>
      <c r="I1188" s="228"/>
      <c r="J1188" s="224"/>
      <c r="K1188" s="224"/>
      <c r="L1188" s="229"/>
      <c r="M1188" s="230"/>
      <c r="N1188" s="231"/>
      <c r="O1188" s="231"/>
      <c r="P1188" s="231"/>
      <c r="Q1188" s="231"/>
      <c r="R1188" s="231"/>
      <c r="S1188" s="231"/>
      <c r="T1188" s="232"/>
      <c r="AT1188" s="233" t="s">
        <v>310</v>
      </c>
      <c r="AU1188" s="233" t="s">
        <v>79</v>
      </c>
      <c r="AV1188" s="14" t="s">
        <v>79</v>
      </c>
      <c r="AW1188" s="14" t="s">
        <v>32</v>
      </c>
      <c r="AX1188" s="14" t="s">
        <v>70</v>
      </c>
      <c r="AY1188" s="233" t="s">
        <v>299</v>
      </c>
    </row>
    <row r="1189" spans="2:51" s="14" customFormat="1" ht="11.25">
      <c r="B1189" s="223"/>
      <c r="C1189" s="224"/>
      <c r="D1189" s="209" t="s">
        <v>310</v>
      </c>
      <c r="E1189" s="225" t="s">
        <v>19</v>
      </c>
      <c r="F1189" s="226" t="s">
        <v>1662</v>
      </c>
      <c r="G1189" s="224"/>
      <c r="H1189" s="227">
        <v>0.058</v>
      </c>
      <c r="I1189" s="228"/>
      <c r="J1189" s="224"/>
      <c r="K1189" s="224"/>
      <c r="L1189" s="229"/>
      <c r="M1189" s="230"/>
      <c r="N1189" s="231"/>
      <c r="O1189" s="231"/>
      <c r="P1189" s="231"/>
      <c r="Q1189" s="231"/>
      <c r="R1189" s="231"/>
      <c r="S1189" s="231"/>
      <c r="T1189" s="232"/>
      <c r="AT1189" s="233" t="s">
        <v>310</v>
      </c>
      <c r="AU1189" s="233" t="s">
        <v>79</v>
      </c>
      <c r="AV1189" s="14" t="s">
        <v>79</v>
      </c>
      <c r="AW1189" s="14" t="s">
        <v>32</v>
      </c>
      <c r="AX1189" s="14" t="s">
        <v>70</v>
      </c>
      <c r="AY1189" s="233" t="s">
        <v>299</v>
      </c>
    </row>
    <row r="1190" spans="2:51" s="14" customFormat="1" ht="11.25">
      <c r="B1190" s="223"/>
      <c r="C1190" s="224"/>
      <c r="D1190" s="209" t="s">
        <v>310</v>
      </c>
      <c r="E1190" s="225" t="s">
        <v>19</v>
      </c>
      <c r="F1190" s="226" t="s">
        <v>1663</v>
      </c>
      <c r="G1190" s="224"/>
      <c r="H1190" s="227">
        <v>0.039</v>
      </c>
      <c r="I1190" s="228"/>
      <c r="J1190" s="224"/>
      <c r="K1190" s="224"/>
      <c r="L1190" s="229"/>
      <c r="M1190" s="230"/>
      <c r="N1190" s="231"/>
      <c r="O1190" s="231"/>
      <c r="P1190" s="231"/>
      <c r="Q1190" s="231"/>
      <c r="R1190" s="231"/>
      <c r="S1190" s="231"/>
      <c r="T1190" s="232"/>
      <c r="AT1190" s="233" t="s">
        <v>310</v>
      </c>
      <c r="AU1190" s="233" t="s">
        <v>79</v>
      </c>
      <c r="AV1190" s="14" t="s">
        <v>79</v>
      </c>
      <c r="AW1190" s="14" t="s">
        <v>32</v>
      </c>
      <c r="AX1190" s="14" t="s">
        <v>70</v>
      </c>
      <c r="AY1190" s="233" t="s">
        <v>299</v>
      </c>
    </row>
    <row r="1191" spans="2:51" s="14" customFormat="1" ht="11.25">
      <c r="B1191" s="223"/>
      <c r="C1191" s="224"/>
      <c r="D1191" s="209" t="s">
        <v>310</v>
      </c>
      <c r="E1191" s="225" t="s">
        <v>19</v>
      </c>
      <c r="F1191" s="226" t="s">
        <v>1664</v>
      </c>
      <c r="G1191" s="224"/>
      <c r="H1191" s="227">
        <v>0.039</v>
      </c>
      <c r="I1191" s="228"/>
      <c r="J1191" s="224"/>
      <c r="K1191" s="224"/>
      <c r="L1191" s="229"/>
      <c r="M1191" s="230"/>
      <c r="N1191" s="231"/>
      <c r="O1191" s="231"/>
      <c r="P1191" s="231"/>
      <c r="Q1191" s="231"/>
      <c r="R1191" s="231"/>
      <c r="S1191" s="231"/>
      <c r="T1191" s="232"/>
      <c r="AT1191" s="233" t="s">
        <v>310</v>
      </c>
      <c r="AU1191" s="233" t="s">
        <v>79</v>
      </c>
      <c r="AV1191" s="14" t="s">
        <v>79</v>
      </c>
      <c r="AW1191" s="14" t="s">
        <v>32</v>
      </c>
      <c r="AX1191" s="14" t="s">
        <v>70</v>
      </c>
      <c r="AY1191" s="233" t="s">
        <v>299</v>
      </c>
    </row>
    <row r="1192" spans="2:51" s="14" customFormat="1" ht="11.25">
      <c r="B1192" s="223"/>
      <c r="C1192" s="224"/>
      <c r="D1192" s="209" t="s">
        <v>310</v>
      </c>
      <c r="E1192" s="225" t="s">
        <v>19</v>
      </c>
      <c r="F1192" s="226" t="s">
        <v>1665</v>
      </c>
      <c r="G1192" s="224"/>
      <c r="H1192" s="227">
        <v>0.039</v>
      </c>
      <c r="I1192" s="228"/>
      <c r="J1192" s="224"/>
      <c r="K1192" s="224"/>
      <c r="L1192" s="229"/>
      <c r="M1192" s="230"/>
      <c r="N1192" s="231"/>
      <c r="O1192" s="231"/>
      <c r="P1192" s="231"/>
      <c r="Q1192" s="231"/>
      <c r="R1192" s="231"/>
      <c r="S1192" s="231"/>
      <c r="T1192" s="232"/>
      <c r="AT1192" s="233" t="s">
        <v>310</v>
      </c>
      <c r="AU1192" s="233" t="s">
        <v>79</v>
      </c>
      <c r="AV1192" s="14" t="s">
        <v>79</v>
      </c>
      <c r="AW1192" s="14" t="s">
        <v>32</v>
      </c>
      <c r="AX1192" s="14" t="s">
        <v>70</v>
      </c>
      <c r="AY1192" s="233" t="s">
        <v>299</v>
      </c>
    </row>
    <row r="1193" spans="2:51" s="14" customFormat="1" ht="11.25">
      <c r="B1193" s="223"/>
      <c r="C1193" s="224"/>
      <c r="D1193" s="209" t="s">
        <v>310</v>
      </c>
      <c r="E1193" s="225" t="s">
        <v>19</v>
      </c>
      <c r="F1193" s="226" t="s">
        <v>1666</v>
      </c>
      <c r="G1193" s="224"/>
      <c r="H1193" s="227">
        <v>0.039</v>
      </c>
      <c r="I1193" s="228"/>
      <c r="J1193" s="224"/>
      <c r="K1193" s="224"/>
      <c r="L1193" s="229"/>
      <c r="M1193" s="230"/>
      <c r="N1193" s="231"/>
      <c r="O1193" s="231"/>
      <c r="P1193" s="231"/>
      <c r="Q1193" s="231"/>
      <c r="R1193" s="231"/>
      <c r="S1193" s="231"/>
      <c r="T1193" s="232"/>
      <c r="AT1193" s="233" t="s">
        <v>310</v>
      </c>
      <c r="AU1193" s="233" t="s">
        <v>79</v>
      </c>
      <c r="AV1193" s="14" t="s">
        <v>79</v>
      </c>
      <c r="AW1193" s="14" t="s">
        <v>32</v>
      </c>
      <c r="AX1193" s="14" t="s">
        <v>70</v>
      </c>
      <c r="AY1193" s="233" t="s">
        <v>299</v>
      </c>
    </row>
    <row r="1194" spans="2:51" s="14" customFormat="1" ht="11.25">
      <c r="B1194" s="223"/>
      <c r="C1194" s="224"/>
      <c r="D1194" s="209" t="s">
        <v>310</v>
      </c>
      <c r="E1194" s="225" t="s">
        <v>19</v>
      </c>
      <c r="F1194" s="226" t="s">
        <v>1667</v>
      </c>
      <c r="G1194" s="224"/>
      <c r="H1194" s="227">
        <v>0.019</v>
      </c>
      <c r="I1194" s="228"/>
      <c r="J1194" s="224"/>
      <c r="K1194" s="224"/>
      <c r="L1194" s="229"/>
      <c r="M1194" s="230"/>
      <c r="N1194" s="231"/>
      <c r="O1194" s="231"/>
      <c r="P1194" s="231"/>
      <c r="Q1194" s="231"/>
      <c r="R1194" s="231"/>
      <c r="S1194" s="231"/>
      <c r="T1194" s="232"/>
      <c r="AT1194" s="233" t="s">
        <v>310</v>
      </c>
      <c r="AU1194" s="233" t="s">
        <v>79</v>
      </c>
      <c r="AV1194" s="14" t="s">
        <v>79</v>
      </c>
      <c r="AW1194" s="14" t="s">
        <v>32</v>
      </c>
      <c r="AX1194" s="14" t="s">
        <v>70</v>
      </c>
      <c r="AY1194" s="233" t="s">
        <v>299</v>
      </c>
    </row>
    <row r="1195" spans="2:51" s="14" customFormat="1" ht="11.25">
      <c r="B1195" s="223"/>
      <c r="C1195" s="224"/>
      <c r="D1195" s="209" t="s">
        <v>310</v>
      </c>
      <c r="E1195" s="225" t="s">
        <v>19</v>
      </c>
      <c r="F1195" s="226" t="s">
        <v>1668</v>
      </c>
      <c r="G1195" s="224"/>
      <c r="H1195" s="227">
        <v>0.019</v>
      </c>
      <c r="I1195" s="228"/>
      <c r="J1195" s="224"/>
      <c r="K1195" s="224"/>
      <c r="L1195" s="229"/>
      <c r="M1195" s="230"/>
      <c r="N1195" s="231"/>
      <c r="O1195" s="231"/>
      <c r="P1195" s="231"/>
      <c r="Q1195" s="231"/>
      <c r="R1195" s="231"/>
      <c r="S1195" s="231"/>
      <c r="T1195" s="232"/>
      <c r="AT1195" s="233" t="s">
        <v>310</v>
      </c>
      <c r="AU1195" s="233" t="s">
        <v>79</v>
      </c>
      <c r="AV1195" s="14" t="s">
        <v>79</v>
      </c>
      <c r="AW1195" s="14" t="s">
        <v>32</v>
      </c>
      <c r="AX1195" s="14" t="s">
        <v>70</v>
      </c>
      <c r="AY1195" s="233" t="s">
        <v>299</v>
      </c>
    </row>
    <row r="1196" spans="2:51" s="14" customFormat="1" ht="11.25">
      <c r="B1196" s="223"/>
      <c r="C1196" s="224"/>
      <c r="D1196" s="209" t="s">
        <v>310</v>
      </c>
      <c r="E1196" s="225" t="s">
        <v>19</v>
      </c>
      <c r="F1196" s="226" t="s">
        <v>1669</v>
      </c>
      <c r="G1196" s="224"/>
      <c r="H1196" s="227">
        <v>0.019</v>
      </c>
      <c r="I1196" s="228"/>
      <c r="J1196" s="224"/>
      <c r="K1196" s="224"/>
      <c r="L1196" s="229"/>
      <c r="M1196" s="230"/>
      <c r="N1196" s="231"/>
      <c r="O1196" s="231"/>
      <c r="P1196" s="231"/>
      <c r="Q1196" s="231"/>
      <c r="R1196" s="231"/>
      <c r="S1196" s="231"/>
      <c r="T1196" s="232"/>
      <c r="AT1196" s="233" t="s">
        <v>310</v>
      </c>
      <c r="AU1196" s="233" t="s">
        <v>79</v>
      </c>
      <c r="AV1196" s="14" t="s">
        <v>79</v>
      </c>
      <c r="AW1196" s="14" t="s">
        <v>32</v>
      </c>
      <c r="AX1196" s="14" t="s">
        <v>70</v>
      </c>
      <c r="AY1196" s="233" t="s">
        <v>299</v>
      </c>
    </row>
    <row r="1197" spans="2:51" s="14" customFormat="1" ht="11.25">
      <c r="B1197" s="223"/>
      <c r="C1197" s="224"/>
      <c r="D1197" s="209" t="s">
        <v>310</v>
      </c>
      <c r="E1197" s="225" t="s">
        <v>19</v>
      </c>
      <c r="F1197" s="226" t="s">
        <v>1670</v>
      </c>
      <c r="G1197" s="224"/>
      <c r="H1197" s="227">
        <v>0.019</v>
      </c>
      <c r="I1197" s="228"/>
      <c r="J1197" s="224"/>
      <c r="K1197" s="224"/>
      <c r="L1197" s="229"/>
      <c r="M1197" s="230"/>
      <c r="N1197" s="231"/>
      <c r="O1197" s="231"/>
      <c r="P1197" s="231"/>
      <c r="Q1197" s="231"/>
      <c r="R1197" s="231"/>
      <c r="S1197" s="231"/>
      <c r="T1197" s="232"/>
      <c r="AT1197" s="233" t="s">
        <v>310</v>
      </c>
      <c r="AU1197" s="233" t="s">
        <v>79</v>
      </c>
      <c r="AV1197" s="14" t="s">
        <v>79</v>
      </c>
      <c r="AW1197" s="14" t="s">
        <v>32</v>
      </c>
      <c r="AX1197" s="14" t="s">
        <v>70</v>
      </c>
      <c r="AY1197" s="233" t="s">
        <v>299</v>
      </c>
    </row>
    <row r="1198" spans="2:51" s="14" customFormat="1" ht="11.25">
      <c r="B1198" s="223"/>
      <c r="C1198" s="224"/>
      <c r="D1198" s="209" t="s">
        <v>310</v>
      </c>
      <c r="E1198" s="225" t="s">
        <v>19</v>
      </c>
      <c r="F1198" s="226" t="s">
        <v>1671</v>
      </c>
      <c r="G1198" s="224"/>
      <c r="H1198" s="227">
        <v>0.197</v>
      </c>
      <c r="I1198" s="228"/>
      <c r="J1198" s="224"/>
      <c r="K1198" s="224"/>
      <c r="L1198" s="229"/>
      <c r="M1198" s="230"/>
      <c r="N1198" s="231"/>
      <c r="O1198" s="231"/>
      <c r="P1198" s="231"/>
      <c r="Q1198" s="231"/>
      <c r="R1198" s="231"/>
      <c r="S1198" s="231"/>
      <c r="T1198" s="232"/>
      <c r="AT1198" s="233" t="s">
        <v>310</v>
      </c>
      <c r="AU1198" s="233" t="s">
        <v>79</v>
      </c>
      <c r="AV1198" s="14" t="s">
        <v>79</v>
      </c>
      <c r="AW1198" s="14" t="s">
        <v>32</v>
      </c>
      <c r="AX1198" s="14" t="s">
        <v>70</v>
      </c>
      <c r="AY1198" s="233" t="s">
        <v>299</v>
      </c>
    </row>
    <row r="1199" spans="2:51" s="14" customFormat="1" ht="11.25">
      <c r="B1199" s="223"/>
      <c r="C1199" s="224"/>
      <c r="D1199" s="209" t="s">
        <v>310</v>
      </c>
      <c r="E1199" s="225" t="s">
        <v>19</v>
      </c>
      <c r="F1199" s="226" t="s">
        <v>1672</v>
      </c>
      <c r="G1199" s="224"/>
      <c r="H1199" s="227">
        <v>0.214</v>
      </c>
      <c r="I1199" s="228"/>
      <c r="J1199" s="224"/>
      <c r="K1199" s="224"/>
      <c r="L1199" s="229"/>
      <c r="M1199" s="230"/>
      <c r="N1199" s="231"/>
      <c r="O1199" s="231"/>
      <c r="P1199" s="231"/>
      <c r="Q1199" s="231"/>
      <c r="R1199" s="231"/>
      <c r="S1199" s="231"/>
      <c r="T1199" s="232"/>
      <c r="AT1199" s="233" t="s">
        <v>310</v>
      </c>
      <c r="AU1199" s="233" t="s">
        <v>79</v>
      </c>
      <c r="AV1199" s="14" t="s">
        <v>79</v>
      </c>
      <c r="AW1199" s="14" t="s">
        <v>32</v>
      </c>
      <c r="AX1199" s="14" t="s">
        <v>70</v>
      </c>
      <c r="AY1199" s="233" t="s">
        <v>299</v>
      </c>
    </row>
    <row r="1200" spans="2:51" s="14" customFormat="1" ht="11.25">
      <c r="B1200" s="223"/>
      <c r="C1200" s="224"/>
      <c r="D1200" s="209" t="s">
        <v>310</v>
      </c>
      <c r="E1200" s="225" t="s">
        <v>19</v>
      </c>
      <c r="F1200" s="226" t="s">
        <v>1673</v>
      </c>
      <c r="G1200" s="224"/>
      <c r="H1200" s="227">
        <v>0.214</v>
      </c>
      <c r="I1200" s="228"/>
      <c r="J1200" s="224"/>
      <c r="K1200" s="224"/>
      <c r="L1200" s="229"/>
      <c r="M1200" s="230"/>
      <c r="N1200" s="231"/>
      <c r="O1200" s="231"/>
      <c r="P1200" s="231"/>
      <c r="Q1200" s="231"/>
      <c r="R1200" s="231"/>
      <c r="S1200" s="231"/>
      <c r="T1200" s="232"/>
      <c r="AT1200" s="233" t="s">
        <v>310</v>
      </c>
      <c r="AU1200" s="233" t="s">
        <v>79</v>
      </c>
      <c r="AV1200" s="14" t="s">
        <v>79</v>
      </c>
      <c r="AW1200" s="14" t="s">
        <v>32</v>
      </c>
      <c r="AX1200" s="14" t="s">
        <v>70</v>
      </c>
      <c r="AY1200" s="233" t="s">
        <v>299</v>
      </c>
    </row>
    <row r="1201" spans="2:51" s="14" customFormat="1" ht="11.25">
      <c r="B1201" s="223"/>
      <c r="C1201" s="224"/>
      <c r="D1201" s="209" t="s">
        <v>310</v>
      </c>
      <c r="E1201" s="225" t="s">
        <v>19</v>
      </c>
      <c r="F1201" s="226" t="s">
        <v>1674</v>
      </c>
      <c r="G1201" s="224"/>
      <c r="H1201" s="227">
        <v>0.135</v>
      </c>
      <c r="I1201" s="228"/>
      <c r="J1201" s="224"/>
      <c r="K1201" s="224"/>
      <c r="L1201" s="229"/>
      <c r="M1201" s="230"/>
      <c r="N1201" s="231"/>
      <c r="O1201" s="231"/>
      <c r="P1201" s="231"/>
      <c r="Q1201" s="231"/>
      <c r="R1201" s="231"/>
      <c r="S1201" s="231"/>
      <c r="T1201" s="232"/>
      <c r="AT1201" s="233" t="s">
        <v>310</v>
      </c>
      <c r="AU1201" s="233" t="s">
        <v>79</v>
      </c>
      <c r="AV1201" s="14" t="s">
        <v>79</v>
      </c>
      <c r="AW1201" s="14" t="s">
        <v>32</v>
      </c>
      <c r="AX1201" s="14" t="s">
        <v>70</v>
      </c>
      <c r="AY1201" s="233" t="s">
        <v>299</v>
      </c>
    </row>
    <row r="1202" spans="2:51" s="14" customFormat="1" ht="11.25">
      <c r="B1202" s="223"/>
      <c r="C1202" s="224"/>
      <c r="D1202" s="209" t="s">
        <v>310</v>
      </c>
      <c r="E1202" s="225" t="s">
        <v>19</v>
      </c>
      <c r="F1202" s="226" t="s">
        <v>1675</v>
      </c>
      <c r="G1202" s="224"/>
      <c r="H1202" s="227">
        <v>0.028</v>
      </c>
      <c r="I1202" s="228"/>
      <c r="J1202" s="224"/>
      <c r="K1202" s="224"/>
      <c r="L1202" s="229"/>
      <c r="M1202" s="230"/>
      <c r="N1202" s="231"/>
      <c r="O1202" s="231"/>
      <c r="P1202" s="231"/>
      <c r="Q1202" s="231"/>
      <c r="R1202" s="231"/>
      <c r="S1202" s="231"/>
      <c r="T1202" s="232"/>
      <c r="AT1202" s="233" t="s">
        <v>310</v>
      </c>
      <c r="AU1202" s="233" t="s">
        <v>79</v>
      </c>
      <c r="AV1202" s="14" t="s">
        <v>79</v>
      </c>
      <c r="AW1202" s="14" t="s">
        <v>32</v>
      </c>
      <c r="AX1202" s="14" t="s">
        <v>70</v>
      </c>
      <c r="AY1202" s="233" t="s">
        <v>299</v>
      </c>
    </row>
    <row r="1203" spans="2:51" s="15" customFormat="1" ht="11.25">
      <c r="B1203" s="234"/>
      <c r="C1203" s="235"/>
      <c r="D1203" s="209" t="s">
        <v>310</v>
      </c>
      <c r="E1203" s="236" t="s">
        <v>19</v>
      </c>
      <c r="F1203" s="237" t="s">
        <v>313</v>
      </c>
      <c r="G1203" s="235"/>
      <c r="H1203" s="238">
        <v>5.375</v>
      </c>
      <c r="I1203" s="239"/>
      <c r="J1203" s="235"/>
      <c r="K1203" s="235"/>
      <c r="L1203" s="240"/>
      <c r="M1203" s="241"/>
      <c r="N1203" s="242"/>
      <c r="O1203" s="242"/>
      <c r="P1203" s="242"/>
      <c r="Q1203" s="242"/>
      <c r="R1203" s="242"/>
      <c r="S1203" s="242"/>
      <c r="T1203" s="243"/>
      <c r="AT1203" s="244" t="s">
        <v>310</v>
      </c>
      <c r="AU1203" s="244" t="s">
        <v>79</v>
      </c>
      <c r="AV1203" s="15" t="s">
        <v>306</v>
      </c>
      <c r="AW1203" s="15" t="s">
        <v>32</v>
      </c>
      <c r="AX1203" s="15" t="s">
        <v>77</v>
      </c>
      <c r="AY1203" s="244" t="s">
        <v>299</v>
      </c>
    </row>
    <row r="1204" spans="1:65" s="2" customFormat="1" ht="16.5" customHeight="1">
      <c r="A1204" s="36"/>
      <c r="B1204" s="37"/>
      <c r="C1204" s="196" t="s">
        <v>1676</v>
      </c>
      <c r="D1204" s="196" t="s">
        <v>301</v>
      </c>
      <c r="E1204" s="197" t="s">
        <v>1677</v>
      </c>
      <c r="F1204" s="198" t="s">
        <v>1678</v>
      </c>
      <c r="G1204" s="199" t="s">
        <v>553</v>
      </c>
      <c r="H1204" s="200">
        <v>234.422</v>
      </c>
      <c r="I1204" s="201"/>
      <c r="J1204" s="202">
        <f>ROUND(I1204*H1204,2)</f>
        <v>0</v>
      </c>
      <c r="K1204" s="198" t="s">
        <v>305</v>
      </c>
      <c r="L1204" s="41"/>
      <c r="M1204" s="203" t="s">
        <v>19</v>
      </c>
      <c r="N1204" s="204" t="s">
        <v>41</v>
      </c>
      <c r="O1204" s="66"/>
      <c r="P1204" s="205">
        <f>O1204*H1204</f>
        <v>0</v>
      </c>
      <c r="Q1204" s="205">
        <v>0</v>
      </c>
      <c r="R1204" s="205">
        <f>Q1204*H1204</f>
        <v>0</v>
      </c>
      <c r="S1204" s="205">
        <v>0.014</v>
      </c>
      <c r="T1204" s="206">
        <f>S1204*H1204</f>
        <v>3.281908</v>
      </c>
      <c r="U1204" s="36"/>
      <c r="V1204" s="36"/>
      <c r="W1204" s="36"/>
      <c r="X1204" s="36"/>
      <c r="Y1204" s="36"/>
      <c r="Z1204" s="36"/>
      <c r="AA1204" s="36"/>
      <c r="AB1204" s="36"/>
      <c r="AC1204" s="36"/>
      <c r="AD1204" s="36"/>
      <c r="AE1204" s="36"/>
      <c r="AR1204" s="207" t="s">
        <v>406</v>
      </c>
      <c r="AT1204" s="207" t="s">
        <v>301</v>
      </c>
      <c r="AU1204" s="207" t="s">
        <v>79</v>
      </c>
      <c r="AY1204" s="19" t="s">
        <v>299</v>
      </c>
      <c r="BE1204" s="208">
        <f>IF(N1204="základní",J1204,0)</f>
        <v>0</v>
      </c>
      <c r="BF1204" s="208">
        <f>IF(N1204="snížená",J1204,0)</f>
        <v>0</v>
      </c>
      <c r="BG1204" s="208">
        <f>IF(N1204="zákl. přenesená",J1204,0)</f>
        <v>0</v>
      </c>
      <c r="BH1204" s="208">
        <f>IF(N1204="sníž. přenesená",J1204,0)</f>
        <v>0</v>
      </c>
      <c r="BI1204" s="208">
        <f>IF(N1204="nulová",J1204,0)</f>
        <v>0</v>
      </c>
      <c r="BJ1204" s="19" t="s">
        <v>77</v>
      </c>
      <c r="BK1204" s="208">
        <f>ROUND(I1204*H1204,2)</f>
        <v>0</v>
      </c>
      <c r="BL1204" s="19" t="s">
        <v>406</v>
      </c>
      <c r="BM1204" s="207" t="s">
        <v>1679</v>
      </c>
    </row>
    <row r="1205" spans="1:47" s="2" customFormat="1" ht="11.25">
      <c r="A1205" s="36"/>
      <c r="B1205" s="37"/>
      <c r="C1205" s="38"/>
      <c r="D1205" s="209" t="s">
        <v>308</v>
      </c>
      <c r="E1205" s="38"/>
      <c r="F1205" s="210" t="s">
        <v>1680</v>
      </c>
      <c r="G1205" s="38"/>
      <c r="H1205" s="38"/>
      <c r="I1205" s="119"/>
      <c r="J1205" s="38"/>
      <c r="K1205" s="38"/>
      <c r="L1205" s="41"/>
      <c r="M1205" s="211"/>
      <c r="N1205" s="212"/>
      <c r="O1205" s="66"/>
      <c r="P1205" s="66"/>
      <c r="Q1205" s="66"/>
      <c r="R1205" s="66"/>
      <c r="S1205" s="66"/>
      <c r="T1205" s="67"/>
      <c r="U1205" s="36"/>
      <c r="V1205" s="36"/>
      <c r="W1205" s="36"/>
      <c r="X1205" s="36"/>
      <c r="Y1205" s="36"/>
      <c r="Z1205" s="36"/>
      <c r="AA1205" s="36"/>
      <c r="AB1205" s="36"/>
      <c r="AC1205" s="36"/>
      <c r="AD1205" s="36"/>
      <c r="AE1205" s="36"/>
      <c r="AT1205" s="19" t="s">
        <v>308</v>
      </c>
      <c r="AU1205" s="19" t="s">
        <v>79</v>
      </c>
    </row>
    <row r="1206" spans="2:51" s="13" customFormat="1" ht="11.25">
      <c r="B1206" s="213"/>
      <c r="C1206" s="214"/>
      <c r="D1206" s="209" t="s">
        <v>310</v>
      </c>
      <c r="E1206" s="215" t="s">
        <v>19</v>
      </c>
      <c r="F1206" s="216" t="s">
        <v>1132</v>
      </c>
      <c r="G1206" s="214"/>
      <c r="H1206" s="215" t="s">
        <v>19</v>
      </c>
      <c r="I1206" s="217"/>
      <c r="J1206" s="214"/>
      <c r="K1206" s="214"/>
      <c r="L1206" s="218"/>
      <c r="M1206" s="219"/>
      <c r="N1206" s="220"/>
      <c r="O1206" s="220"/>
      <c r="P1206" s="220"/>
      <c r="Q1206" s="220"/>
      <c r="R1206" s="220"/>
      <c r="S1206" s="220"/>
      <c r="T1206" s="221"/>
      <c r="AT1206" s="222" t="s">
        <v>310</v>
      </c>
      <c r="AU1206" s="222" t="s">
        <v>79</v>
      </c>
      <c r="AV1206" s="13" t="s">
        <v>77</v>
      </c>
      <c r="AW1206" s="13" t="s">
        <v>32</v>
      </c>
      <c r="AX1206" s="13" t="s">
        <v>70</v>
      </c>
      <c r="AY1206" s="222" t="s">
        <v>299</v>
      </c>
    </row>
    <row r="1207" spans="2:51" s="14" customFormat="1" ht="11.25">
      <c r="B1207" s="223"/>
      <c r="C1207" s="224"/>
      <c r="D1207" s="209" t="s">
        <v>310</v>
      </c>
      <c r="E1207" s="225" t="s">
        <v>19</v>
      </c>
      <c r="F1207" s="226" t="s">
        <v>1681</v>
      </c>
      <c r="G1207" s="224"/>
      <c r="H1207" s="227">
        <v>190.022</v>
      </c>
      <c r="I1207" s="228"/>
      <c r="J1207" s="224"/>
      <c r="K1207" s="224"/>
      <c r="L1207" s="229"/>
      <c r="M1207" s="230"/>
      <c r="N1207" s="231"/>
      <c r="O1207" s="231"/>
      <c r="P1207" s="231"/>
      <c r="Q1207" s="231"/>
      <c r="R1207" s="231"/>
      <c r="S1207" s="231"/>
      <c r="T1207" s="232"/>
      <c r="AT1207" s="233" t="s">
        <v>310</v>
      </c>
      <c r="AU1207" s="233" t="s">
        <v>79</v>
      </c>
      <c r="AV1207" s="14" t="s">
        <v>79</v>
      </c>
      <c r="AW1207" s="14" t="s">
        <v>32</v>
      </c>
      <c r="AX1207" s="14" t="s">
        <v>70</v>
      </c>
      <c r="AY1207" s="233" t="s">
        <v>299</v>
      </c>
    </row>
    <row r="1208" spans="2:51" s="14" customFormat="1" ht="11.25">
      <c r="B1208" s="223"/>
      <c r="C1208" s="224"/>
      <c r="D1208" s="209" t="s">
        <v>310</v>
      </c>
      <c r="E1208" s="225" t="s">
        <v>19</v>
      </c>
      <c r="F1208" s="226" t="s">
        <v>1682</v>
      </c>
      <c r="G1208" s="224"/>
      <c r="H1208" s="227">
        <v>10</v>
      </c>
      <c r="I1208" s="228"/>
      <c r="J1208" s="224"/>
      <c r="K1208" s="224"/>
      <c r="L1208" s="229"/>
      <c r="M1208" s="230"/>
      <c r="N1208" s="231"/>
      <c r="O1208" s="231"/>
      <c r="P1208" s="231"/>
      <c r="Q1208" s="231"/>
      <c r="R1208" s="231"/>
      <c r="S1208" s="231"/>
      <c r="T1208" s="232"/>
      <c r="AT1208" s="233" t="s">
        <v>310</v>
      </c>
      <c r="AU1208" s="233" t="s">
        <v>79</v>
      </c>
      <c r="AV1208" s="14" t="s">
        <v>79</v>
      </c>
      <c r="AW1208" s="14" t="s">
        <v>32</v>
      </c>
      <c r="AX1208" s="14" t="s">
        <v>70</v>
      </c>
      <c r="AY1208" s="233" t="s">
        <v>299</v>
      </c>
    </row>
    <row r="1209" spans="2:51" s="14" customFormat="1" ht="11.25">
      <c r="B1209" s="223"/>
      <c r="C1209" s="224"/>
      <c r="D1209" s="209" t="s">
        <v>310</v>
      </c>
      <c r="E1209" s="225" t="s">
        <v>19</v>
      </c>
      <c r="F1209" s="226" t="s">
        <v>1683</v>
      </c>
      <c r="G1209" s="224"/>
      <c r="H1209" s="227">
        <v>34.4</v>
      </c>
      <c r="I1209" s="228"/>
      <c r="J1209" s="224"/>
      <c r="K1209" s="224"/>
      <c r="L1209" s="229"/>
      <c r="M1209" s="230"/>
      <c r="N1209" s="231"/>
      <c r="O1209" s="231"/>
      <c r="P1209" s="231"/>
      <c r="Q1209" s="231"/>
      <c r="R1209" s="231"/>
      <c r="S1209" s="231"/>
      <c r="T1209" s="232"/>
      <c r="AT1209" s="233" t="s">
        <v>310</v>
      </c>
      <c r="AU1209" s="233" t="s">
        <v>79</v>
      </c>
      <c r="AV1209" s="14" t="s">
        <v>79</v>
      </c>
      <c r="AW1209" s="14" t="s">
        <v>32</v>
      </c>
      <c r="AX1209" s="14" t="s">
        <v>70</v>
      </c>
      <c r="AY1209" s="233" t="s">
        <v>299</v>
      </c>
    </row>
    <row r="1210" spans="2:51" s="15" customFormat="1" ht="11.25">
      <c r="B1210" s="234"/>
      <c r="C1210" s="235"/>
      <c r="D1210" s="209" t="s">
        <v>310</v>
      </c>
      <c r="E1210" s="236" t="s">
        <v>19</v>
      </c>
      <c r="F1210" s="237" t="s">
        <v>313</v>
      </c>
      <c r="G1210" s="235"/>
      <c r="H1210" s="238">
        <v>234.422</v>
      </c>
      <c r="I1210" s="239"/>
      <c r="J1210" s="235"/>
      <c r="K1210" s="235"/>
      <c r="L1210" s="240"/>
      <c r="M1210" s="241"/>
      <c r="N1210" s="242"/>
      <c r="O1210" s="242"/>
      <c r="P1210" s="242"/>
      <c r="Q1210" s="242"/>
      <c r="R1210" s="242"/>
      <c r="S1210" s="242"/>
      <c r="T1210" s="243"/>
      <c r="AT1210" s="244" t="s">
        <v>310</v>
      </c>
      <c r="AU1210" s="244" t="s">
        <v>79</v>
      </c>
      <c r="AV1210" s="15" t="s">
        <v>306</v>
      </c>
      <c r="AW1210" s="15" t="s">
        <v>32</v>
      </c>
      <c r="AX1210" s="15" t="s">
        <v>77</v>
      </c>
      <c r="AY1210" s="244" t="s">
        <v>299</v>
      </c>
    </row>
    <row r="1211" spans="1:65" s="2" customFormat="1" ht="16.5" customHeight="1">
      <c r="A1211" s="36"/>
      <c r="B1211" s="37"/>
      <c r="C1211" s="196" t="s">
        <v>1684</v>
      </c>
      <c r="D1211" s="196" t="s">
        <v>301</v>
      </c>
      <c r="E1211" s="197" t="s">
        <v>1685</v>
      </c>
      <c r="F1211" s="198" t="s">
        <v>1686</v>
      </c>
      <c r="G1211" s="199" t="s">
        <v>553</v>
      </c>
      <c r="H1211" s="200">
        <v>32.98</v>
      </c>
      <c r="I1211" s="201"/>
      <c r="J1211" s="202">
        <f>ROUND(I1211*H1211,2)</f>
        <v>0</v>
      </c>
      <c r="K1211" s="198" t="s">
        <v>305</v>
      </c>
      <c r="L1211" s="41"/>
      <c r="M1211" s="203" t="s">
        <v>19</v>
      </c>
      <c r="N1211" s="204" t="s">
        <v>41</v>
      </c>
      <c r="O1211" s="66"/>
      <c r="P1211" s="205">
        <f>O1211*H1211</f>
        <v>0</v>
      </c>
      <c r="Q1211" s="205">
        <v>0</v>
      </c>
      <c r="R1211" s="205">
        <f>Q1211*H1211</f>
        <v>0</v>
      </c>
      <c r="S1211" s="205">
        <v>0.024</v>
      </c>
      <c r="T1211" s="206">
        <f>S1211*H1211</f>
        <v>0.7915199999999999</v>
      </c>
      <c r="U1211" s="36"/>
      <c r="V1211" s="36"/>
      <c r="W1211" s="36"/>
      <c r="X1211" s="36"/>
      <c r="Y1211" s="36"/>
      <c r="Z1211" s="36"/>
      <c r="AA1211" s="36"/>
      <c r="AB1211" s="36"/>
      <c r="AC1211" s="36"/>
      <c r="AD1211" s="36"/>
      <c r="AE1211" s="36"/>
      <c r="AR1211" s="207" t="s">
        <v>406</v>
      </c>
      <c r="AT1211" s="207" t="s">
        <v>301</v>
      </c>
      <c r="AU1211" s="207" t="s">
        <v>79</v>
      </c>
      <c r="AY1211" s="19" t="s">
        <v>299</v>
      </c>
      <c r="BE1211" s="208">
        <f>IF(N1211="základní",J1211,0)</f>
        <v>0</v>
      </c>
      <c r="BF1211" s="208">
        <f>IF(N1211="snížená",J1211,0)</f>
        <v>0</v>
      </c>
      <c r="BG1211" s="208">
        <f>IF(N1211="zákl. přenesená",J1211,0)</f>
        <v>0</v>
      </c>
      <c r="BH1211" s="208">
        <f>IF(N1211="sníž. přenesená",J1211,0)</f>
        <v>0</v>
      </c>
      <c r="BI1211" s="208">
        <f>IF(N1211="nulová",J1211,0)</f>
        <v>0</v>
      </c>
      <c r="BJ1211" s="19" t="s">
        <v>77</v>
      </c>
      <c r="BK1211" s="208">
        <f>ROUND(I1211*H1211,2)</f>
        <v>0</v>
      </c>
      <c r="BL1211" s="19" t="s">
        <v>406</v>
      </c>
      <c r="BM1211" s="207" t="s">
        <v>1687</v>
      </c>
    </row>
    <row r="1212" spans="1:47" s="2" customFormat="1" ht="11.25">
      <c r="A1212" s="36"/>
      <c r="B1212" s="37"/>
      <c r="C1212" s="38"/>
      <c r="D1212" s="209" t="s">
        <v>308</v>
      </c>
      <c r="E1212" s="38"/>
      <c r="F1212" s="210" t="s">
        <v>1688</v>
      </c>
      <c r="G1212" s="38"/>
      <c r="H1212" s="38"/>
      <c r="I1212" s="119"/>
      <c r="J1212" s="38"/>
      <c r="K1212" s="38"/>
      <c r="L1212" s="41"/>
      <c r="M1212" s="211"/>
      <c r="N1212" s="212"/>
      <c r="O1212" s="66"/>
      <c r="P1212" s="66"/>
      <c r="Q1212" s="66"/>
      <c r="R1212" s="66"/>
      <c r="S1212" s="66"/>
      <c r="T1212" s="67"/>
      <c r="U1212" s="36"/>
      <c r="V1212" s="36"/>
      <c r="W1212" s="36"/>
      <c r="X1212" s="36"/>
      <c r="Y1212" s="36"/>
      <c r="Z1212" s="36"/>
      <c r="AA1212" s="36"/>
      <c r="AB1212" s="36"/>
      <c r="AC1212" s="36"/>
      <c r="AD1212" s="36"/>
      <c r="AE1212" s="36"/>
      <c r="AT1212" s="19" t="s">
        <v>308</v>
      </c>
      <c r="AU1212" s="19" t="s">
        <v>79</v>
      </c>
    </row>
    <row r="1213" spans="2:51" s="13" customFormat="1" ht="11.25">
      <c r="B1213" s="213"/>
      <c r="C1213" s="214"/>
      <c r="D1213" s="209" t="s">
        <v>310</v>
      </c>
      <c r="E1213" s="215" t="s">
        <v>19</v>
      </c>
      <c r="F1213" s="216" t="s">
        <v>1132</v>
      </c>
      <c r="G1213" s="214"/>
      <c r="H1213" s="215" t="s">
        <v>19</v>
      </c>
      <c r="I1213" s="217"/>
      <c r="J1213" s="214"/>
      <c r="K1213" s="214"/>
      <c r="L1213" s="218"/>
      <c r="M1213" s="219"/>
      <c r="N1213" s="220"/>
      <c r="O1213" s="220"/>
      <c r="P1213" s="220"/>
      <c r="Q1213" s="220"/>
      <c r="R1213" s="220"/>
      <c r="S1213" s="220"/>
      <c r="T1213" s="221"/>
      <c r="AT1213" s="222" t="s">
        <v>310</v>
      </c>
      <c r="AU1213" s="222" t="s">
        <v>79</v>
      </c>
      <c r="AV1213" s="13" t="s">
        <v>77</v>
      </c>
      <c r="AW1213" s="13" t="s">
        <v>32</v>
      </c>
      <c r="AX1213" s="13" t="s">
        <v>70</v>
      </c>
      <c r="AY1213" s="222" t="s">
        <v>299</v>
      </c>
    </row>
    <row r="1214" spans="2:51" s="14" customFormat="1" ht="11.25">
      <c r="B1214" s="223"/>
      <c r="C1214" s="224"/>
      <c r="D1214" s="209" t="s">
        <v>310</v>
      </c>
      <c r="E1214" s="225" t="s">
        <v>19</v>
      </c>
      <c r="F1214" s="226" t="s">
        <v>1689</v>
      </c>
      <c r="G1214" s="224"/>
      <c r="H1214" s="227">
        <v>32.98</v>
      </c>
      <c r="I1214" s="228"/>
      <c r="J1214" s="224"/>
      <c r="K1214" s="224"/>
      <c r="L1214" s="229"/>
      <c r="M1214" s="230"/>
      <c r="N1214" s="231"/>
      <c r="O1214" s="231"/>
      <c r="P1214" s="231"/>
      <c r="Q1214" s="231"/>
      <c r="R1214" s="231"/>
      <c r="S1214" s="231"/>
      <c r="T1214" s="232"/>
      <c r="AT1214" s="233" t="s">
        <v>310</v>
      </c>
      <c r="AU1214" s="233" t="s">
        <v>79</v>
      </c>
      <c r="AV1214" s="14" t="s">
        <v>79</v>
      </c>
      <c r="AW1214" s="14" t="s">
        <v>32</v>
      </c>
      <c r="AX1214" s="14" t="s">
        <v>77</v>
      </c>
      <c r="AY1214" s="233" t="s">
        <v>299</v>
      </c>
    </row>
    <row r="1215" spans="1:65" s="2" customFormat="1" ht="16.5" customHeight="1">
      <c r="A1215" s="36"/>
      <c r="B1215" s="37"/>
      <c r="C1215" s="196" t="s">
        <v>1690</v>
      </c>
      <c r="D1215" s="196" t="s">
        <v>301</v>
      </c>
      <c r="E1215" s="197" t="s">
        <v>1691</v>
      </c>
      <c r="F1215" s="198" t="s">
        <v>1692</v>
      </c>
      <c r="G1215" s="199" t="s">
        <v>553</v>
      </c>
      <c r="H1215" s="200">
        <v>8.54</v>
      </c>
      <c r="I1215" s="201"/>
      <c r="J1215" s="202">
        <f>ROUND(I1215*H1215,2)</f>
        <v>0</v>
      </c>
      <c r="K1215" s="198" t="s">
        <v>305</v>
      </c>
      <c r="L1215" s="41"/>
      <c r="M1215" s="203" t="s">
        <v>19</v>
      </c>
      <c r="N1215" s="204" t="s">
        <v>41</v>
      </c>
      <c r="O1215" s="66"/>
      <c r="P1215" s="205">
        <f>O1215*H1215</f>
        <v>0</v>
      </c>
      <c r="Q1215" s="205">
        <v>0</v>
      </c>
      <c r="R1215" s="205">
        <f>Q1215*H1215</f>
        <v>0</v>
      </c>
      <c r="S1215" s="205">
        <v>0</v>
      </c>
      <c r="T1215" s="206">
        <f>S1215*H1215</f>
        <v>0</v>
      </c>
      <c r="U1215" s="36"/>
      <c r="V1215" s="36"/>
      <c r="W1215" s="36"/>
      <c r="X1215" s="36"/>
      <c r="Y1215" s="36"/>
      <c r="Z1215" s="36"/>
      <c r="AA1215" s="36"/>
      <c r="AB1215" s="36"/>
      <c r="AC1215" s="36"/>
      <c r="AD1215" s="36"/>
      <c r="AE1215" s="36"/>
      <c r="AR1215" s="207" t="s">
        <v>406</v>
      </c>
      <c r="AT1215" s="207" t="s">
        <v>301</v>
      </c>
      <c r="AU1215" s="207" t="s">
        <v>79</v>
      </c>
      <c r="AY1215" s="19" t="s">
        <v>299</v>
      </c>
      <c r="BE1215" s="208">
        <f>IF(N1215="základní",J1215,0)</f>
        <v>0</v>
      </c>
      <c r="BF1215" s="208">
        <f>IF(N1215="snížená",J1215,0)</f>
        <v>0</v>
      </c>
      <c r="BG1215" s="208">
        <f>IF(N1215="zákl. přenesená",J1215,0)</f>
        <v>0</v>
      </c>
      <c r="BH1215" s="208">
        <f>IF(N1215="sníž. přenesená",J1215,0)</f>
        <v>0</v>
      </c>
      <c r="BI1215" s="208">
        <f>IF(N1215="nulová",J1215,0)</f>
        <v>0</v>
      </c>
      <c r="BJ1215" s="19" t="s">
        <v>77</v>
      </c>
      <c r="BK1215" s="208">
        <f>ROUND(I1215*H1215,2)</f>
        <v>0</v>
      </c>
      <c r="BL1215" s="19" t="s">
        <v>406</v>
      </c>
      <c r="BM1215" s="207" t="s">
        <v>1693</v>
      </c>
    </row>
    <row r="1216" spans="1:47" s="2" customFormat="1" ht="19.5">
      <c r="A1216" s="36"/>
      <c r="B1216" s="37"/>
      <c r="C1216" s="38"/>
      <c r="D1216" s="209" t="s">
        <v>308</v>
      </c>
      <c r="E1216" s="38"/>
      <c r="F1216" s="210" t="s">
        <v>1694</v>
      </c>
      <c r="G1216" s="38"/>
      <c r="H1216" s="38"/>
      <c r="I1216" s="119"/>
      <c r="J1216" s="38"/>
      <c r="K1216" s="38"/>
      <c r="L1216" s="41"/>
      <c r="M1216" s="211"/>
      <c r="N1216" s="212"/>
      <c r="O1216" s="66"/>
      <c r="P1216" s="66"/>
      <c r="Q1216" s="66"/>
      <c r="R1216" s="66"/>
      <c r="S1216" s="66"/>
      <c r="T1216" s="67"/>
      <c r="U1216" s="36"/>
      <c r="V1216" s="36"/>
      <c r="W1216" s="36"/>
      <c r="X1216" s="36"/>
      <c r="Y1216" s="36"/>
      <c r="Z1216" s="36"/>
      <c r="AA1216" s="36"/>
      <c r="AB1216" s="36"/>
      <c r="AC1216" s="36"/>
      <c r="AD1216" s="36"/>
      <c r="AE1216" s="36"/>
      <c r="AT1216" s="19" t="s">
        <v>308</v>
      </c>
      <c r="AU1216" s="19" t="s">
        <v>79</v>
      </c>
    </row>
    <row r="1217" spans="2:51" s="13" customFormat="1" ht="11.25">
      <c r="B1217" s="213"/>
      <c r="C1217" s="214"/>
      <c r="D1217" s="209" t="s">
        <v>310</v>
      </c>
      <c r="E1217" s="215" t="s">
        <v>19</v>
      </c>
      <c r="F1217" s="216" t="s">
        <v>1642</v>
      </c>
      <c r="G1217" s="214"/>
      <c r="H1217" s="215" t="s">
        <v>19</v>
      </c>
      <c r="I1217" s="217"/>
      <c r="J1217" s="214"/>
      <c r="K1217" s="214"/>
      <c r="L1217" s="218"/>
      <c r="M1217" s="219"/>
      <c r="N1217" s="220"/>
      <c r="O1217" s="220"/>
      <c r="P1217" s="220"/>
      <c r="Q1217" s="220"/>
      <c r="R1217" s="220"/>
      <c r="S1217" s="220"/>
      <c r="T1217" s="221"/>
      <c r="AT1217" s="222" t="s">
        <v>310</v>
      </c>
      <c r="AU1217" s="222" t="s">
        <v>79</v>
      </c>
      <c r="AV1217" s="13" t="s">
        <v>77</v>
      </c>
      <c r="AW1217" s="13" t="s">
        <v>32</v>
      </c>
      <c r="AX1217" s="13" t="s">
        <v>70</v>
      </c>
      <c r="AY1217" s="222" t="s">
        <v>299</v>
      </c>
    </row>
    <row r="1218" spans="2:51" s="14" customFormat="1" ht="11.25">
      <c r="B1218" s="223"/>
      <c r="C1218" s="224"/>
      <c r="D1218" s="209" t="s">
        <v>310</v>
      </c>
      <c r="E1218" s="225" t="s">
        <v>19</v>
      </c>
      <c r="F1218" s="226" t="s">
        <v>1695</v>
      </c>
      <c r="G1218" s="224"/>
      <c r="H1218" s="227">
        <v>3.852</v>
      </c>
      <c r="I1218" s="228"/>
      <c r="J1218" s="224"/>
      <c r="K1218" s="224"/>
      <c r="L1218" s="229"/>
      <c r="M1218" s="230"/>
      <c r="N1218" s="231"/>
      <c r="O1218" s="231"/>
      <c r="P1218" s="231"/>
      <c r="Q1218" s="231"/>
      <c r="R1218" s="231"/>
      <c r="S1218" s="231"/>
      <c r="T1218" s="232"/>
      <c r="AT1218" s="233" t="s">
        <v>310</v>
      </c>
      <c r="AU1218" s="233" t="s">
        <v>79</v>
      </c>
      <c r="AV1218" s="14" t="s">
        <v>79</v>
      </c>
      <c r="AW1218" s="14" t="s">
        <v>32</v>
      </c>
      <c r="AX1218" s="14" t="s">
        <v>70</v>
      </c>
      <c r="AY1218" s="233" t="s">
        <v>299</v>
      </c>
    </row>
    <row r="1219" spans="2:51" s="14" customFormat="1" ht="11.25">
      <c r="B1219" s="223"/>
      <c r="C1219" s="224"/>
      <c r="D1219" s="209" t="s">
        <v>310</v>
      </c>
      <c r="E1219" s="225" t="s">
        <v>19</v>
      </c>
      <c r="F1219" s="226" t="s">
        <v>1696</v>
      </c>
      <c r="G1219" s="224"/>
      <c r="H1219" s="227">
        <v>1.928</v>
      </c>
      <c r="I1219" s="228"/>
      <c r="J1219" s="224"/>
      <c r="K1219" s="224"/>
      <c r="L1219" s="229"/>
      <c r="M1219" s="230"/>
      <c r="N1219" s="231"/>
      <c r="O1219" s="231"/>
      <c r="P1219" s="231"/>
      <c r="Q1219" s="231"/>
      <c r="R1219" s="231"/>
      <c r="S1219" s="231"/>
      <c r="T1219" s="232"/>
      <c r="AT1219" s="233" t="s">
        <v>310</v>
      </c>
      <c r="AU1219" s="233" t="s">
        <v>79</v>
      </c>
      <c r="AV1219" s="14" t="s">
        <v>79</v>
      </c>
      <c r="AW1219" s="14" t="s">
        <v>32</v>
      </c>
      <c r="AX1219" s="14" t="s">
        <v>70</v>
      </c>
      <c r="AY1219" s="233" t="s">
        <v>299</v>
      </c>
    </row>
    <row r="1220" spans="2:51" s="14" customFormat="1" ht="11.25">
      <c r="B1220" s="223"/>
      <c r="C1220" s="224"/>
      <c r="D1220" s="209" t="s">
        <v>310</v>
      </c>
      <c r="E1220" s="225" t="s">
        <v>19</v>
      </c>
      <c r="F1220" s="226" t="s">
        <v>1697</v>
      </c>
      <c r="G1220" s="224"/>
      <c r="H1220" s="227">
        <v>2.76</v>
      </c>
      <c r="I1220" s="228"/>
      <c r="J1220" s="224"/>
      <c r="K1220" s="224"/>
      <c r="L1220" s="229"/>
      <c r="M1220" s="230"/>
      <c r="N1220" s="231"/>
      <c r="O1220" s="231"/>
      <c r="P1220" s="231"/>
      <c r="Q1220" s="231"/>
      <c r="R1220" s="231"/>
      <c r="S1220" s="231"/>
      <c r="T1220" s="232"/>
      <c r="AT1220" s="233" t="s">
        <v>310</v>
      </c>
      <c r="AU1220" s="233" t="s">
        <v>79</v>
      </c>
      <c r="AV1220" s="14" t="s">
        <v>79</v>
      </c>
      <c r="AW1220" s="14" t="s">
        <v>32</v>
      </c>
      <c r="AX1220" s="14" t="s">
        <v>70</v>
      </c>
      <c r="AY1220" s="233" t="s">
        <v>299</v>
      </c>
    </row>
    <row r="1221" spans="2:51" s="15" customFormat="1" ht="11.25">
      <c r="B1221" s="234"/>
      <c r="C1221" s="235"/>
      <c r="D1221" s="209" t="s">
        <v>310</v>
      </c>
      <c r="E1221" s="236" t="s">
        <v>19</v>
      </c>
      <c r="F1221" s="237" t="s">
        <v>313</v>
      </c>
      <c r="G1221" s="235"/>
      <c r="H1221" s="238">
        <v>8.54</v>
      </c>
      <c r="I1221" s="239"/>
      <c r="J1221" s="235"/>
      <c r="K1221" s="235"/>
      <c r="L1221" s="240"/>
      <c r="M1221" s="241"/>
      <c r="N1221" s="242"/>
      <c r="O1221" s="242"/>
      <c r="P1221" s="242"/>
      <c r="Q1221" s="242"/>
      <c r="R1221" s="242"/>
      <c r="S1221" s="242"/>
      <c r="T1221" s="243"/>
      <c r="AT1221" s="244" t="s">
        <v>310</v>
      </c>
      <c r="AU1221" s="244" t="s">
        <v>79</v>
      </c>
      <c r="AV1221" s="15" t="s">
        <v>306</v>
      </c>
      <c r="AW1221" s="15" t="s">
        <v>32</v>
      </c>
      <c r="AX1221" s="15" t="s">
        <v>77</v>
      </c>
      <c r="AY1221" s="244" t="s">
        <v>299</v>
      </c>
    </row>
    <row r="1222" spans="1:65" s="2" customFormat="1" ht="16.5" customHeight="1">
      <c r="A1222" s="36"/>
      <c r="B1222" s="37"/>
      <c r="C1222" s="246" t="s">
        <v>1698</v>
      </c>
      <c r="D1222" s="246" t="s">
        <v>458</v>
      </c>
      <c r="E1222" s="247" t="s">
        <v>1699</v>
      </c>
      <c r="F1222" s="248" t="s">
        <v>1700</v>
      </c>
      <c r="G1222" s="249" t="s">
        <v>316</v>
      </c>
      <c r="H1222" s="250">
        <v>0.103</v>
      </c>
      <c r="I1222" s="251"/>
      <c r="J1222" s="252">
        <f>ROUND(I1222*H1222,2)</f>
        <v>0</v>
      </c>
      <c r="K1222" s="248" t="s">
        <v>305</v>
      </c>
      <c r="L1222" s="253"/>
      <c r="M1222" s="254" t="s">
        <v>19</v>
      </c>
      <c r="N1222" s="255" t="s">
        <v>41</v>
      </c>
      <c r="O1222" s="66"/>
      <c r="P1222" s="205">
        <f>O1222*H1222</f>
        <v>0</v>
      </c>
      <c r="Q1222" s="205">
        <v>0.55</v>
      </c>
      <c r="R1222" s="205">
        <f>Q1222*H1222</f>
        <v>0.05665</v>
      </c>
      <c r="S1222" s="205">
        <v>0</v>
      </c>
      <c r="T1222" s="206">
        <f>S1222*H1222</f>
        <v>0</v>
      </c>
      <c r="U1222" s="36"/>
      <c r="V1222" s="36"/>
      <c r="W1222" s="36"/>
      <c r="X1222" s="36"/>
      <c r="Y1222" s="36"/>
      <c r="Z1222" s="36"/>
      <c r="AA1222" s="36"/>
      <c r="AB1222" s="36"/>
      <c r="AC1222" s="36"/>
      <c r="AD1222" s="36"/>
      <c r="AE1222" s="36"/>
      <c r="AR1222" s="207" t="s">
        <v>538</v>
      </c>
      <c r="AT1222" s="207" t="s">
        <v>458</v>
      </c>
      <c r="AU1222" s="207" t="s">
        <v>79</v>
      </c>
      <c r="AY1222" s="19" t="s">
        <v>299</v>
      </c>
      <c r="BE1222" s="208">
        <f>IF(N1222="základní",J1222,0)</f>
        <v>0</v>
      </c>
      <c r="BF1222" s="208">
        <f>IF(N1222="snížená",J1222,0)</f>
        <v>0</v>
      </c>
      <c r="BG1222" s="208">
        <f>IF(N1222="zákl. přenesená",J1222,0)</f>
        <v>0</v>
      </c>
      <c r="BH1222" s="208">
        <f>IF(N1222="sníž. přenesená",J1222,0)</f>
        <v>0</v>
      </c>
      <c r="BI1222" s="208">
        <f>IF(N1222="nulová",J1222,0)</f>
        <v>0</v>
      </c>
      <c r="BJ1222" s="19" t="s">
        <v>77</v>
      </c>
      <c r="BK1222" s="208">
        <f>ROUND(I1222*H1222,2)</f>
        <v>0</v>
      </c>
      <c r="BL1222" s="19" t="s">
        <v>406</v>
      </c>
      <c r="BM1222" s="207" t="s">
        <v>1701</v>
      </c>
    </row>
    <row r="1223" spans="1:47" s="2" customFormat="1" ht="11.25">
      <c r="A1223" s="36"/>
      <c r="B1223" s="37"/>
      <c r="C1223" s="38"/>
      <c r="D1223" s="209" t="s">
        <v>308</v>
      </c>
      <c r="E1223" s="38"/>
      <c r="F1223" s="210" t="s">
        <v>1700</v>
      </c>
      <c r="G1223" s="38"/>
      <c r="H1223" s="38"/>
      <c r="I1223" s="119"/>
      <c r="J1223" s="38"/>
      <c r="K1223" s="38"/>
      <c r="L1223" s="41"/>
      <c r="M1223" s="211"/>
      <c r="N1223" s="212"/>
      <c r="O1223" s="66"/>
      <c r="P1223" s="66"/>
      <c r="Q1223" s="66"/>
      <c r="R1223" s="66"/>
      <c r="S1223" s="66"/>
      <c r="T1223" s="67"/>
      <c r="U1223" s="36"/>
      <c r="V1223" s="36"/>
      <c r="W1223" s="36"/>
      <c r="X1223" s="36"/>
      <c r="Y1223" s="36"/>
      <c r="Z1223" s="36"/>
      <c r="AA1223" s="36"/>
      <c r="AB1223" s="36"/>
      <c r="AC1223" s="36"/>
      <c r="AD1223" s="36"/>
      <c r="AE1223" s="36"/>
      <c r="AT1223" s="19" t="s">
        <v>308</v>
      </c>
      <c r="AU1223" s="19" t="s">
        <v>79</v>
      </c>
    </row>
    <row r="1224" spans="2:51" s="13" customFormat="1" ht="11.25">
      <c r="B1224" s="213"/>
      <c r="C1224" s="214"/>
      <c r="D1224" s="209" t="s">
        <v>310</v>
      </c>
      <c r="E1224" s="215" t="s">
        <v>19</v>
      </c>
      <c r="F1224" s="216" t="s">
        <v>1642</v>
      </c>
      <c r="G1224" s="214"/>
      <c r="H1224" s="215" t="s">
        <v>19</v>
      </c>
      <c r="I1224" s="217"/>
      <c r="J1224" s="214"/>
      <c r="K1224" s="214"/>
      <c r="L1224" s="218"/>
      <c r="M1224" s="219"/>
      <c r="N1224" s="220"/>
      <c r="O1224" s="220"/>
      <c r="P1224" s="220"/>
      <c r="Q1224" s="220"/>
      <c r="R1224" s="220"/>
      <c r="S1224" s="220"/>
      <c r="T1224" s="221"/>
      <c r="AT1224" s="222" t="s">
        <v>310</v>
      </c>
      <c r="AU1224" s="222" t="s">
        <v>79</v>
      </c>
      <c r="AV1224" s="13" t="s">
        <v>77</v>
      </c>
      <c r="AW1224" s="13" t="s">
        <v>32</v>
      </c>
      <c r="AX1224" s="13" t="s">
        <v>70</v>
      </c>
      <c r="AY1224" s="222" t="s">
        <v>299</v>
      </c>
    </row>
    <row r="1225" spans="2:51" s="14" customFormat="1" ht="11.25">
      <c r="B1225" s="223"/>
      <c r="C1225" s="224"/>
      <c r="D1225" s="209" t="s">
        <v>310</v>
      </c>
      <c r="E1225" s="225" t="s">
        <v>19</v>
      </c>
      <c r="F1225" s="226" t="s">
        <v>1645</v>
      </c>
      <c r="G1225" s="224"/>
      <c r="H1225" s="227">
        <v>0.039</v>
      </c>
      <c r="I1225" s="228"/>
      <c r="J1225" s="224"/>
      <c r="K1225" s="224"/>
      <c r="L1225" s="229"/>
      <c r="M1225" s="230"/>
      <c r="N1225" s="231"/>
      <c r="O1225" s="231"/>
      <c r="P1225" s="231"/>
      <c r="Q1225" s="231"/>
      <c r="R1225" s="231"/>
      <c r="S1225" s="231"/>
      <c r="T1225" s="232"/>
      <c r="AT1225" s="233" t="s">
        <v>310</v>
      </c>
      <c r="AU1225" s="233" t="s">
        <v>79</v>
      </c>
      <c r="AV1225" s="14" t="s">
        <v>79</v>
      </c>
      <c r="AW1225" s="14" t="s">
        <v>32</v>
      </c>
      <c r="AX1225" s="14" t="s">
        <v>70</v>
      </c>
      <c r="AY1225" s="233" t="s">
        <v>299</v>
      </c>
    </row>
    <row r="1226" spans="2:51" s="14" customFormat="1" ht="11.25">
      <c r="B1226" s="223"/>
      <c r="C1226" s="224"/>
      <c r="D1226" s="209" t="s">
        <v>310</v>
      </c>
      <c r="E1226" s="225" t="s">
        <v>19</v>
      </c>
      <c r="F1226" s="226" t="s">
        <v>1647</v>
      </c>
      <c r="G1226" s="224"/>
      <c r="H1226" s="227">
        <v>0.019</v>
      </c>
      <c r="I1226" s="228"/>
      <c r="J1226" s="224"/>
      <c r="K1226" s="224"/>
      <c r="L1226" s="229"/>
      <c r="M1226" s="230"/>
      <c r="N1226" s="231"/>
      <c r="O1226" s="231"/>
      <c r="P1226" s="231"/>
      <c r="Q1226" s="231"/>
      <c r="R1226" s="231"/>
      <c r="S1226" s="231"/>
      <c r="T1226" s="232"/>
      <c r="AT1226" s="233" t="s">
        <v>310</v>
      </c>
      <c r="AU1226" s="233" t="s">
        <v>79</v>
      </c>
      <c r="AV1226" s="14" t="s">
        <v>79</v>
      </c>
      <c r="AW1226" s="14" t="s">
        <v>32</v>
      </c>
      <c r="AX1226" s="14" t="s">
        <v>70</v>
      </c>
      <c r="AY1226" s="233" t="s">
        <v>299</v>
      </c>
    </row>
    <row r="1227" spans="2:51" s="14" customFormat="1" ht="11.25">
      <c r="B1227" s="223"/>
      <c r="C1227" s="224"/>
      <c r="D1227" s="209" t="s">
        <v>310</v>
      </c>
      <c r="E1227" s="225" t="s">
        <v>19</v>
      </c>
      <c r="F1227" s="226" t="s">
        <v>1675</v>
      </c>
      <c r="G1227" s="224"/>
      <c r="H1227" s="227">
        <v>0.028</v>
      </c>
      <c r="I1227" s="228"/>
      <c r="J1227" s="224"/>
      <c r="K1227" s="224"/>
      <c r="L1227" s="229"/>
      <c r="M1227" s="230"/>
      <c r="N1227" s="231"/>
      <c r="O1227" s="231"/>
      <c r="P1227" s="231"/>
      <c r="Q1227" s="231"/>
      <c r="R1227" s="231"/>
      <c r="S1227" s="231"/>
      <c r="T1227" s="232"/>
      <c r="AT1227" s="233" t="s">
        <v>310</v>
      </c>
      <c r="AU1227" s="233" t="s">
        <v>79</v>
      </c>
      <c r="AV1227" s="14" t="s">
        <v>79</v>
      </c>
      <c r="AW1227" s="14" t="s">
        <v>32</v>
      </c>
      <c r="AX1227" s="14" t="s">
        <v>70</v>
      </c>
      <c r="AY1227" s="233" t="s">
        <v>299</v>
      </c>
    </row>
    <row r="1228" spans="2:51" s="15" customFormat="1" ht="11.25">
      <c r="B1228" s="234"/>
      <c r="C1228" s="235"/>
      <c r="D1228" s="209" t="s">
        <v>310</v>
      </c>
      <c r="E1228" s="236" t="s">
        <v>19</v>
      </c>
      <c r="F1228" s="237" t="s">
        <v>313</v>
      </c>
      <c r="G1228" s="235"/>
      <c r="H1228" s="238">
        <v>0.086</v>
      </c>
      <c r="I1228" s="239"/>
      <c r="J1228" s="235"/>
      <c r="K1228" s="235"/>
      <c r="L1228" s="240"/>
      <c r="M1228" s="241"/>
      <c r="N1228" s="242"/>
      <c r="O1228" s="242"/>
      <c r="P1228" s="242"/>
      <c r="Q1228" s="242"/>
      <c r="R1228" s="242"/>
      <c r="S1228" s="242"/>
      <c r="T1228" s="243"/>
      <c r="AT1228" s="244" t="s">
        <v>310</v>
      </c>
      <c r="AU1228" s="244" t="s">
        <v>79</v>
      </c>
      <c r="AV1228" s="15" t="s">
        <v>306</v>
      </c>
      <c r="AW1228" s="15" t="s">
        <v>32</v>
      </c>
      <c r="AX1228" s="15" t="s">
        <v>70</v>
      </c>
      <c r="AY1228" s="244" t="s">
        <v>299</v>
      </c>
    </row>
    <row r="1229" spans="2:51" s="14" customFormat="1" ht="11.25">
      <c r="B1229" s="223"/>
      <c r="C1229" s="224"/>
      <c r="D1229" s="209" t="s">
        <v>310</v>
      </c>
      <c r="E1229" s="225" t="s">
        <v>19</v>
      </c>
      <c r="F1229" s="226" t="s">
        <v>1702</v>
      </c>
      <c r="G1229" s="224"/>
      <c r="H1229" s="227">
        <v>0.103</v>
      </c>
      <c r="I1229" s="228"/>
      <c r="J1229" s="224"/>
      <c r="K1229" s="224"/>
      <c r="L1229" s="229"/>
      <c r="M1229" s="230"/>
      <c r="N1229" s="231"/>
      <c r="O1229" s="231"/>
      <c r="P1229" s="231"/>
      <c r="Q1229" s="231"/>
      <c r="R1229" s="231"/>
      <c r="S1229" s="231"/>
      <c r="T1229" s="232"/>
      <c r="AT1229" s="233" t="s">
        <v>310</v>
      </c>
      <c r="AU1229" s="233" t="s">
        <v>79</v>
      </c>
      <c r="AV1229" s="14" t="s">
        <v>79</v>
      </c>
      <c r="AW1229" s="14" t="s">
        <v>32</v>
      </c>
      <c r="AX1229" s="14" t="s">
        <v>77</v>
      </c>
      <c r="AY1229" s="233" t="s">
        <v>299</v>
      </c>
    </row>
    <row r="1230" spans="1:65" s="2" customFormat="1" ht="16.5" customHeight="1">
      <c r="A1230" s="36"/>
      <c r="B1230" s="37"/>
      <c r="C1230" s="196" t="s">
        <v>1703</v>
      </c>
      <c r="D1230" s="196" t="s">
        <v>301</v>
      </c>
      <c r="E1230" s="197" t="s">
        <v>1704</v>
      </c>
      <c r="F1230" s="198" t="s">
        <v>1705</v>
      </c>
      <c r="G1230" s="199" t="s">
        <v>553</v>
      </c>
      <c r="H1230" s="200">
        <v>216.7</v>
      </c>
      <c r="I1230" s="201"/>
      <c r="J1230" s="202">
        <f>ROUND(I1230*H1230,2)</f>
        <v>0</v>
      </c>
      <c r="K1230" s="198" t="s">
        <v>305</v>
      </c>
      <c r="L1230" s="41"/>
      <c r="M1230" s="203" t="s">
        <v>19</v>
      </c>
      <c r="N1230" s="204" t="s">
        <v>41</v>
      </c>
      <c r="O1230" s="66"/>
      <c r="P1230" s="205">
        <f>O1230*H1230</f>
        <v>0</v>
      </c>
      <c r="Q1230" s="205">
        <v>0</v>
      </c>
      <c r="R1230" s="205">
        <f>Q1230*H1230</f>
        <v>0</v>
      </c>
      <c r="S1230" s="205">
        <v>0</v>
      </c>
      <c r="T1230" s="206">
        <f>S1230*H1230</f>
        <v>0</v>
      </c>
      <c r="U1230" s="36"/>
      <c r="V1230" s="36"/>
      <c r="W1230" s="36"/>
      <c r="X1230" s="36"/>
      <c r="Y1230" s="36"/>
      <c r="Z1230" s="36"/>
      <c r="AA1230" s="36"/>
      <c r="AB1230" s="36"/>
      <c r="AC1230" s="36"/>
      <c r="AD1230" s="36"/>
      <c r="AE1230" s="36"/>
      <c r="AR1230" s="207" t="s">
        <v>406</v>
      </c>
      <c r="AT1230" s="207" t="s">
        <v>301</v>
      </c>
      <c r="AU1230" s="207" t="s">
        <v>79</v>
      </c>
      <c r="AY1230" s="19" t="s">
        <v>299</v>
      </c>
      <c r="BE1230" s="208">
        <f>IF(N1230="základní",J1230,0)</f>
        <v>0</v>
      </c>
      <c r="BF1230" s="208">
        <f>IF(N1230="snížená",J1230,0)</f>
        <v>0</v>
      </c>
      <c r="BG1230" s="208">
        <f>IF(N1230="zákl. přenesená",J1230,0)</f>
        <v>0</v>
      </c>
      <c r="BH1230" s="208">
        <f>IF(N1230="sníž. přenesená",J1230,0)</f>
        <v>0</v>
      </c>
      <c r="BI1230" s="208">
        <f>IF(N1230="nulová",J1230,0)</f>
        <v>0</v>
      </c>
      <c r="BJ1230" s="19" t="s">
        <v>77</v>
      </c>
      <c r="BK1230" s="208">
        <f>ROUND(I1230*H1230,2)</f>
        <v>0</v>
      </c>
      <c r="BL1230" s="19" t="s">
        <v>406</v>
      </c>
      <c r="BM1230" s="207" t="s">
        <v>1706</v>
      </c>
    </row>
    <row r="1231" spans="1:47" s="2" customFormat="1" ht="19.5">
      <c r="A1231" s="36"/>
      <c r="B1231" s="37"/>
      <c r="C1231" s="38"/>
      <c r="D1231" s="209" t="s">
        <v>308</v>
      </c>
      <c r="E1231" s="38"/>
      <c r="F1231" s="210" t="s">
        <v>1707</v>
      </c>
      <c r="G1231" s="38"/>
      <c r="H1231" s="38"/>
      <c r="I1231" s="119"/>
      <c r="J1231" s="38"/>
      <c r="K1231" s="38"/>
      <c r="L1231" s="41"/>
      <c r="M1231" s="211"/>
      <c r="N1231" s="212"/>
      <c r="O1231" s="66"/>
      <c r="P1231" s="66"/>
      <c r="Q1231" s="66"/>
      <c r="R1231" s="66"/>
      <c r="S1231" s="66"/>
      <c r="T1231" s="67"/>
      <c r="U1231" s="36"/>
      <c r="V1231" s="36"/>
      <c r="W1231" s="36"/>
      <c r="X1231" s="36"/>
      <c r="Y1231" s="36"/>
      <c r="Z1231" s="36"/>
      <c r="AA1231" s="36"/>
      <c r="AB1231" s="36"/>
      <c r="AC1231" s="36"/>
      <c r="AD1231" s="36"/>
      <c r="AE1231" s="36"/>
      <c r="AT1231" s="19" t="s">
        <v>308</v>
      </c>
      <c r="AU1231" s="19" t="s">
        <v>79</v>
      </c>
    </row>
    <row r="1232" spans="2:51" s="13" customFormat="1" ht="11.25">
      <c r="B1232" s="213"/>
      <c r="C1232" s="214"/>
      <c r="D1232" s="209" t="s">
        <v>310</v>
      </c>
      <c r="E1232" s="215" t="s">
        <v>19</v>
      </c>
      <c r="F1232" s="216" t="s">
        <v>1708</v>
      </c>
      <c r="G1232" s="214"/>
      <c r="H1232" s="215" t="s">
        <v>19</v>
      </c>
      <c r="I1232" s="217"/>
      <c r="J1232" s="214"/>
      <c r="K1232" s="214"/>
      <c r="L1232" s="218"/>
      <c r="M1232" s="219"/>
      <c r="N1232" s="220"/>
      <c r="O1232" s="220"/>
      <c r="P1232" s="220"/>
      <c r="Q1232" s="220"/>
      <c r="R1232" s="220"/>
      <c r="S1232" s="220"/>
      <c r="T1232" s="221"/>
      <c r="AT1232" s="222" t="s">
        <v>310</v>
      </c>
      <c r="AU1232" s="222" t="s">
        <v>79</v>
      </c>
      <c r="AV1232" s="13" t="s">
        <v>77</v>
      </c>
      <c r="AW1232" s="13" t="s">
        <v>32</v>
      </c>
      <c r="AX1232" s="13" t="s">
        <v>70</v>
      </c>
      <c r="AY1232" s="222" t="s">
        <v>299</v>
      </c>
    </row>
    <row r="1233" spans="2:51" s="14" customFormat="1" ht="11.25">
      <c r="B1233" s="223"/>
      <c r="C1233" s="224"/>
      <c r="D1233" s="209" t="s">
        <v>310</v>
      </c>
      <c r="E1233" s="225" t="s">
        <v>19</v>
      </c>
      <c r="F1233" s="226" t="s">
        <v>1709</v>
      </c>
      <c r="G1233" s="224"/>
      <c r="H1233" s="227">
        <v>51.072</v>
      </c>
      <c r="I1233" s="228"/>
      <c r="J1233" s="224"/>
      <c r="K1233" s="224"/>
      <c r="L1233" s="229"/>
      <c r="M1233" s="230"/>
      <c r="N1233" s="231"/>
      <c r="O1233" s="231"/>
      <c r="P1233" s="231"/>
      <c r="Q1233" s="231"/>
      <c r="R1233" s="231"/>
      <c r="S1233" s="231"/>
      <c r="T1233" s="232"/>
      <c r="AT1233" s="233" t="s">
        <v>310</v>
      </c>
      <c r="AU1233" s="233" t="s">
        <v>79</v>
      </c>
      <c r="AV1233" s="14" t="s">
        <v>79</v>
      </c>
      <c r="AW1233" s="14" t="s">
        <v>32</v>
      </c>
      <c r="AX1233" s="14" t="s">
        <v>70</v>
      </c>
      <c r="AY1233" s="233" t="s">
        <v>299</v>
      </c>
    </row>
    <row r="1234" spans="2:51" s="14" customFormat="1" ht="11.25">
      <c r="B1234" s="223"/>
      <c r="C1234" s="224"/>
      <c r="D1234" s="209" t="s">
        <v>310</v>
      </c>
      <c r="E1234" s="225" t="s">
        <v>19</v>
      </c>
      <c r="F1234" s="226" t="s">
        <v>1710</v>
      </c>
      <c r="G1234" s="224"/>
      <c r="H1234" s="227">
        <v>51.072</v>
      </c>
      <c r="I1234" s="228"/>
      <c r="J1234" s="224"/>
      <c r="K1234" s="224"/>
      <c r="L1234" s="229"/>
      <c r="M1234" s="230"/>
      <c r="N1234" s="231"/>
      <c r="O1234" s="231"/>
      <c r="P1234" s="231"/>
      <c r="Q1234" s="231"/>
      <c r="R1234" s="231"/>
      <c r="S1234" s="231"/>
      <c r="T1234" s="232"/>
      <c r="AT1234" s="233" t="s">
        <v>310</v>
      </c>
      <c r="AU1234" s="233" t="s">
        <v>79</v>
      </c>
      <c r="AV1234" s="14" t="s">
        <v>79</v>
      </c>
      <c r="AW1234" s="14" t="s">
        <v>32</v>
      </c>
      <c r="AX1234" s="14" t="s">
        <v>70</v>
      </c>
      <c r="AY1234" s="233" t="s">
        <v>299</v>
      </c>
    </row>
    <row r="1235" spans="2:51" s="14" customFormat="1" ht="11.25">
      <c r="B1235" s="223"/>
      <c r="C1235" s="224"/>
      <c r="D1235" s="209" t="s">
        <v>310</v>
      </c>
      <c r="E1235" s="225" t="s">
        <v>19</v>
      </c>
      <c r="F1235" s="226" t="s">
        <v>1711</v>
      </c>
      <c r="G1235" s="224"/>
      <c r="H1235" s="227">
        <v>8.62</v>
      </c>
      <c r="I1235" s="228"/>
      <c r="J1235" s="224"/>
      <c r="K1235" s="224"/>
      <c r="L1235" s="229"/>
      <c r="M1235" s="230"/>
      <c r="N1235" s="231"/>
      <c r="O1235" s="231"/>
      <c r="P1235" s="231"/>
      <c r="Q1235" s="231"/>
      <c r="R1235" s="231"/>
      <c r="S1235" s="231"/>
      <c r="T1235" s="232"/>
      <c r="AT1235" s="233" t="s">
        <v>310</v>
      </c>
      <c r="AU1235" s="233" t="s">
        <v>79</v>
      </c>
      <c r="AV1235" s="14" t="s">
        <v>79</v>
      </c>
      <c r="AW1235" s="14" t="s">
        <v>32</v>
      </c>
      <c r="AX1235" s="14" t="s">
        <v>70</v>
      </c>
      <c r="AY1235" s="233" t="s">
        <v>299</v>
      </c>
    </row>
    <row r="1236" spans="2:51" s="14" customFormat="1" ht="11.25">
      <c r="B1236" s="223"/>
      <c r="C1236" s="224"/>
      <c r="D1236" s="209" t="s">
        <v>310</v>
      </c>
      <c r="E1236" s="225" t="s">
        <v>19</v>
      </c>
      <c r="F1236" s="226" t="s">
        <v>1712</v>
      </c>
      <c r="G1236" s="224"/>
      <c r="H1236" s="227">
        <v>24.92</v>
      </c>
      <c r="I1236" s="228"/>
      <c r="J1236" s="224"/>
      <c r="K1236" s="224"/>
      <c r="L1236" s="229"/>
      <c r="M1236" s="230"/>
      <c r="N1236" s="231"/>
      <c r="O1236" s="231"/>
      <c r="P1236" s="231"/>
      <c r="Q1236" s="231"/>
      <c r="R1236" s="231"/>
      <c r="S1236" s="231"/>
      <c r="T1236" s="232"/>
      <c r="AT1236" s="233" t="s">
        <v>310</v>
      </c>
      <c r="AU1236" s="233" t="s">
        <v>79</v>
      </c>
      <c r="AV1236" s="14" t="s">
        <v>79</v>
      </c>
      <c r="AW1236" s="14" t="s">
        <v>32</v>
      </c>
      <c r="AX1236" s="14" t="s">
        <v>70</v>
      </c>
      <c r="AY1236" s="233" t="s">
        <v>299</v>
      </c>
    </row>
    <row r="1237" spans="2:51" s="14" customFormat="1" ht="11.25">
      <c r="B1237" s="223"/>
      <c r="C1237" s="224"/>
      <c r="D1237" s="209" t="s">
        <v>310</v>
      </c>
      <c r="E1237" s="225" t="s">
        <v>19</v>
      </c>
      <c r="F1237" s="226" t="s">
        <v>1713</v>
      </c>
      <c r="G1237" s="224"/>
      <c r="H1237" s="227">
        <v>6.088</v>
      </c>
      <c r="I1237" s="228"/>
      <c r="J1237" s="224"/>
      <c r="K1237" s="224"/>
      <c r="L1237" s="229"/>
      <c r="M1237" s="230"/>
      <c r="N1237" s="231"/>
      <c r="O1237" s="231"/>
      <c r="P1237" s="231"/>
      <c r="Q1237" s="231"/>
      <c r="R1237" s="231"/>
      <c r="S1237" s="231"/>
      <c r="T1237" s="232"/>
      <c r="AT1237" s="233" t="s">
        <v>310</v>
      </c>
      <c r="AU1237" s="233" t="s">
        <v>79</v>
      </c>
      <c r="AV1237" s="14" t="s">
        <v>79</v>
      </c>
      <c r="AW1237" s="14" t="s">
        <v>32</v>
      </c>
      <c r="AX1237" s="14" t="s">
        <v>70</v>
      </c>
      <c r="AY1237" s="233" t="s">
        <v>299</v>
      </c>
    </row>
    <row r="1238" spans="2:51" s="14" customFormat="1" ht="11.25">
      <c r="B1238" s="223"/>
      <c r="C1238" s="224"/>
      <c r="D1238" s="209" t="s">
        <v>310</v>
      </c>
      <c r="E1238" s="225" t="s">
        <v>19</v>
      </c>
      <c r="F1238" s="226" t="s">
        <v>1714</v>
      </c>
      <c r="G1238" s="224"/>
      <c r="H1238" s="227">
        <v>5.388</v>
      </c>
      <c r="I1238" s="228"/>
      <c r="J1238" s="224"/>
      <c r="K1238" s="224"/>
      <c r="L1238" s="229"/>
      <c r="M1238" s="230"/>
      <c r="N1238" s="231"/>
      <c r="O1238" s="231"/>
      <c r="P1238" s="231"/>
      <c r="Q1238" s="231"/>
      <c r="R1238" s="231"/>
      <c r="S1238" s="231"/>
      <c r="T1238" s="232"/>
      <c r="AT1238" s="233" t="s">
        <v>310</v>
      </c>
      <c r="AU1238" s="233" t="s">
        <v>79</v>
      </c>
      <c r="AV1238" s="14" t="s">
        <v>79</v>
      </c>
      <c r="AW1238" s="14" t="s">
        <v>32</v>
      </c>
      <c r="AX1238" s="14" t="s">
        <v>70</v>
      </c>
      <c r="AY1238" s="233" t="s">
        <v>299</v>
      </c>
    </row>
    <row r="1239" spans="2:51" s="14" customFormat="1" ht="11.25">
      <c r="B1239" s="223"/>
      <c r="C1239" s="224"/>
      <c r="D1239" s="209" t="s">
        <v>310</v>
      </c>
      <c r="E1239" s="225" t="s">
        <v>19</v>
      </c>
      <c r="F1239" s="226" t="s">
        <v>1715</v>
      </c>
      <c r="G1239" s="224"/>
      <c r="H1239" s="227">
        <v>5.388</v>
      </c>
      <c r="I1239" s="228"/>
      <c r="J1239" s="224"/>
      <c r="K1239" s="224"/>
      <c r="L1239" s="229"/>
      <c r="M1239" s="230"/>
      <c r="N1239" s="231"/>
      <c r="O1239" s="231"/>
      <c r="P1239" s="231"/>
      <c r="Q1239" s="231"/>
      <c r="R1239" s="231"/>
      <c r="S1239" s="231"/>
      <c r="T1239" s="232"/>
      <c r="AT1239" s="233" t="s">
        <v>310</v>
      </c>
      <c r="AU1239" s="233" t="s">
        <v>79</v>
      </c>
      <c r="AV1239" s="14" t="s">
        <v>79</v>
      </c>
      <c r="AW1239" s="14" t="s">
        <v>32</v>
      </c>
      <c r="AX1239" s="14" t="s">
        <v>70</v>
      </c>
      <c r="AY1239" s="233" t="s">
        <v>299</v>
      </c>
    </row>
    <row r="1240" spans="2:51" s="14" customFormat="1" ht="11.25">
      <c r="B1240" s="223"/>
      <c r="C1240" s="224"/>
      <c r="D1240" s="209" t="s">
        <v>310</v>
      </c>
      <c r="E1240" s="225" t="s">
        <v>19</v>
      </c>
      <c r="F1240" s="226" t="s">
        <v>1716</v>
      </c>
      <c r="G1240" s="224"/>
      <c r="H1240" s="227">
        <v>5.388</v>
      </c>
      <c r="I1240" s="228"/>
      <c r="J1240" s="224"/>
      <c r="K1240" s="224"/>
      <c r="L1240" s="229"/>
      <c r="M1240" s="230"/>
      <c r="N1240" s="231"/>
      <c r="O1240" s="231"/>
      <c r="P1240" s="231"/>
      <c r="Q1240" s="231"/>
      <c r="R1240" s="231"/>
      <c r="S1240" s="231"/>
      <c r="T1240" s="232"/>
      <c r="AT1240" s="233" t="s">
        <v>310</v>
      </c>
      <c r="AU1240" s="233" t="s">
        <v>79</v>
      </c>
      <c r="AV1240" s="14" t="s">
        <v>79</v>
      </c>
      <c r="AW1240" s="14" t="s">
        <v>32</v>
      </c>
      <c r="AX1240" s="14" t="s">
        <v>70</v>
      </c>
      <c r="AY1240" s="233" t="s">
        <v>299</v>
      </c>
    </row>
    <row r="1241" spans="2:51" s="14" customFormat="1" ht="11.25">
      <c r="B1241" s="223"/>
      <c r="C1241" s="224"/>
      <c r="D1241" s="209" t="s">
        <v>310</v>
      </c>
      <c r="E1241" s="225" t="s">
        <v>19</v>
      </c>
      <c r="F1241" s="226" t="s">
        <v>1717</v>
      </c>
      <c r="G1241" s="224"/>
      <c r="H1241" s="227">
        <v>5.388</v>
      </c>
      <c r="I1241" s="228"/>
      <c r="J1241" s="224"/>
      <c r="K1241" s="224"/>
      <c r="L1241" s="229"/>
      <c r="M1241" s="230"/>
      <c r="N1241" s="231"/>
      <c r="O1241" s="231"/>
      <c r="P1241" s="231"/>
      <c r="Q1241" s="231"/>
      <c r="R1241" s="231"/>
      <c r="S1241" s="231"/>
      <c r="T1241" s="232"/>
      <c r="AT1241" s="233" t="s">
        <v>310</v>
      </c>
      <c r="AU1241" s="233" t="s">
        <v>79</v>
      </c>
      <c r="AV1241" s="14" t="s">
        <v>79</v>
      </c>
      <c r="AW1241" s="14" t="s">
        <v>32</v>
      </c>
      <c r="AX1241" s="14" t="s">
        <v>70</v>
      </c>
      <c r="AY1241" s="233" t="s">
        <v>299</v>
      </c>
    </row>
    <row r="1242" spans="2:51" s="14" customFormat="1" ht="11.25">
      <c r="B1242" s="223"/>
      <c r="C1242" s="224"/>
      <c r="D1242" s="209" t="s">
        <v>310</v>
      </c>
      <c r="E1242" s="225" t="s">
        <v>19</v>
      </c>
      <c r="F1242" s="226" t="s">
        <v>1718</v>
      </c>
      <c r="G1242" s="224"/>
      <c r="H1242" s="227">
        <v>4.311</v>
      </c>
      <c r="I1242" s="228"/>
      <c r="J1242" s="224"/>
      <c r="K1242" s="224"/>
      <c r="L1242" s="229"/>
      <c r="M1242" s="230"/>
      <c r="N1242" s="231"/>
      <c r="O1242" s="231"/>
      <c r="P1242" s="231"/>
      <c r="Q1242" s="231"/>
      <c r="R1242" s="231"/>
      <c r="S1242" s="231"/>
      <c r="T1242" s="232"/>
      <c r="AT1242" s="233" t="s">
        <v>310</v>
      </c>
      <c r="AU1242" s="233" t="s">
        <v>79</v>
      </c>
      <c r="AV1242" s="14" t="s">
        <v>79</v>
      </c>
      <c r="AW1242" s="14" t="s">
        <v>32</v>
      </c>
      <c r="AX1242" s="14" t="s">
        <v>70</v>
      </c>
      <c r="AY1242" s="233" t="s">
        <v>299</v>
      </c>
    </row>
    <row r="1243" spans="2:51" s="14" customFormat="1" ht="11.25">
      <c r="B1243" s="223"/>
      <c r="C1243" s="224"/>
      <c r="D1243" s="209" t="s">
        <v>310</v>
      </c>
      <c r="E1243" s="225" t="s">
        <v>19</v>
      </c>
      <c r="F1243" s="226" t="s">
        <v>1719</v>
      </c>
      <c r="G1243" s="224"/>
      <c r="H1243" s="227">
        <v>4.311</v>
      </c>
      <c r="I1243" s="228"/>
      <c r="J1243" s="224"/>
      <c r="K1243" s="224"/>
      <c r="L1243" s="229"/>
      <c r="M1243" s="230"/>
      <c r="N1243" s="231"/>
      <c r="O1243" s="231"/>
      <c r="P1243" s="231"/>
      <c r="Q1243" s="231"/>
      <c r="R1243" s="231"/>
      <c r="S1243" s="231"/>
      <c r="T1243" s="232"/>
      <c r="AT1243" s="233" t="s">
        <v>310</v>
      </c>
      <c r="AU1243" s="233" t="s">
        <v>79</v>
      </c>
      <c r="AV1243" s="14" t="s">
        <v>79</v>
      </c>
      <c r="AW1243" s="14" t="s">
        <v>32</v>
      </c>
      <c r="AX1243" s="14" t="s">
        <v>70</v>
      </c>
      <c r="AY1243" s="233" t="s">
        <v>299</v>
      </c>
    </row>
    <row r="1244" spans="2:51" s="14" customFormat="1" ht="11.25">
      <c r="B1244" s="223"/>
      <c r="C1244" s="224"/>
      <c r="D1244" s="209" t="s">
        <v>310</v>
      </c>
      <c r="E1244" s="225" t="s">
        <v>19</v>
      </c>
      <c r="F1244" s="226" t="s">
        <v>1720</v>
      </c>
      <c r="G1244" s="224"/>
      <c r="H1244" s="227">
        <v>4.31</v>
      </c>
      <c r="I1244" s="228"/>
      <c r="J1244" s="224"/>
      <c r="K1244" s="224"/>
      <c r="L1244" s="229"/>
      <c r="M1244" s="230"/>
      <c r="N1244" s="231"/>
      <c r="O1244" s="231"/>
      <c r="P1244" s="231"/>
      <c r="Q1244" s="231"/>
      <c r="R1244" s="231"/>
      <c r="S1244" s="231"/>
      <c r="T1244" s="232"/>
      <c r="AT1244" s="233" t="s">
        <v>310</v>
      </c>
      <c r="AU1244" s="233" t="s">
        <v>79</v>
      </c>
      <c r="AV1244" s="14" t="s">
        <v>79</v>
      </c>
      <c r="AW1244" s="14" t="s">
        <v>32</v>
      </c>
      <c r="AX1244" s="14" t="s">
        <v>70</v>
      </c>
      <c r="AY1244" s="233" t="s">
        <v>299</v>
      </c>
    </row>
    <row r="1245" spans="2:51" s="14" customFormat="1" ht="11.25">
      <c r="B1245" s="223"/>
      <c r="C1245" s="224"/>
      <c r="D1245" s="209" t="s">
        <v>310</v>
      </c>
      <c r="E1245" s="225" t="s">
        <v>19</v>
      </c>
      <c r="F1245" s="226" t="s">
        <v>1721</v>
      </c>
      <c r="G1245" s="224"/>
      <c r="H1245" s="227">
        <v>4.31</v>
      </c>
      <c r="I1245" s="228"/>
      <c r="J1245" s="224"/>
      <c r="K1245" s="224"/>
      <c r="L1245" s="229"/>
      <c r="M1245" s="230"/>
      <c r="N1245" s="231"/>
      <c r="O1245" s="231"/>
      <c r="P1245" s="231"/>
      <c r="Q1245" s="231"/>
      <c r="R1245" s="231"/>
      <c r="S1245" s="231"/>
      <c r="T1245" s="232"/>
      <c r="AT1245" s="233" t="s">
        <v>310</v>
      </c>
      <c r="AU1245" s="233" t="s">
        <v>79</v>
      </c>
      <c r="AV1245" s="14" t="s">
        <v>79</v>
      </c>
      <c r="AW1245" s="14" t="s">
        <v>32</v>
      </c>
      <c r="AX1245" s="14" t="s">
        <v>70</v>
      </c>
      <c r="AY1245" s="233" t="s">
        <v>299</v>
      </c>
    </row>
    <row r="1246" spans="2:51" s="14" customFormat="1" ht="11.25">
      <c r="B1246" s="223"/>
      <c r="C1246" s="224"/>
      <c r="D1246" s="209" t="s">
        <v>310</v>
      </c>
      <c r="E1246" s="225" t="s">
        <v>19</v>
      </c>
      <c r="F1246" s="226" t="s">
        <v>1722</v>
      </c>
      <c r="G1246" s="224"/>
      <c r="H1246" s="227">
        <v>3.234</v>
      </c>
      <c r="I1246" s="228"/>
      <c r="J1246" s="224"/>
      <c r="K1246" s="224"/>
      <c r="L1246" s="229"/>
      <c r="M1246" s="230"/>
      <c r="N1246" s="231"/>
      <c r="O1246" s="231"/>
      <c r="P1246" s="231"/>
      <c r="Q1246" s="231"/>
      <c r="R1246" s="231"/>
      <c r="S1246" s="231"/>
      <c r="T1246" s="232"/>
      <c r="AT1246" s="233" t="s">
        <v>310</v>
      </c>
      <c r="AU1246" s="233" t="s">
        <v>79</v>
      </c>
      <c r="AV1246" s="14" t="s">
        <v>79</v>
      </c>
      <c r="AW1246" s="14" t="s">
        <v>32</v>
      </c>
      <c r="AX1246" s="14" t="s">
        <v>70</v>
      </c>
      <c r="AY1246" s="233" t="s">
        <v>299</v>
      </c>
    </row>
    <row r="1247" spans="2:51" s="14" customFormat="1" ht="11.25">
      <c r="B1247" s="223"/>
      <c r="C1247" s="224"/>
      <c r="D1247" s="209" t="s">
        <v>310</v>
      </c>
      <c r="E1247" s="225" t="s">
        <v>19</v>
      </c>
      <c r="F1247" s="226" t="s">
        <v>1723</v>
      </c>
      <c r="G1247" s="224"/>
      <c r="H1247" s="227">
        <v>3.234</v>
      </c>
      <c r="I1247" s="228"/>
      <c r="J1247" s="224"/>
      <c r="K1247" s="224"/>
      <c r="L1247" s="229"/>
      <c r="M1247" s="230"/>
      <c r="N1247" s="231"/>
      <c r="O1247" s="231"/>
      <c r="P1247" s="231"/>
      <c r="Q1247" s="231"/>
      <c r="R1247" s="231"/>
      <c r="S1247" s="231"/>
      <c r="T1247" s="232"/>
      <c r="AT1247" s="233" t="s">
        <v>310</v>
      </c>
      <c r="AU1247" s="233" t="s">
        <v>79</v>
      </c>
      <c r="AV1247" s="14" t="s">
        <v>79</v>
      </c>
      <c r="AW1247" s="14" t="s">
        <v>32</v>
      </c>
      <c r="AX1247" s="14" t="s">
        <v>70</v>
      </c>
      <c r="AY1247" s="233" t="s">
        <v>299</v>
      </c>
    </row>
    <row r="1248" spans="2:51" s="14" customFormat="1" ht="11.25">
      <c r="B1248" s="223"/>
      <c r="C1248" s="224"/>
      <c r="D1248" s="209" t="s">
        <v>310</v>
      </c>
      <c r="E1248" s="225" t="s">
        <v>19</v>
      </c>
      <c r="F1248" s="226" t="s">
        <v>1724</v>
      </c>
      <c r="G1248" s="224"/>
      <c r="H1248" s="227">
        <v>3.233</v>
      </c>
      <c r="I1248" s="228"/>
      <c r="J1248" s="224"/>
      <c r="K1248" s="224"/>
      <c r="L1248" s="229"/>
      <c r="M1248" s="230"/>
      <c r="N1248" s="231"/>
      <c r="O1248" s="231"/>
      <c r="P1248" s="231"/>
      <c r="Q1248" s="231"/>
      <c r="R1248" s="231"/>
      <c r="S1248" s="231"/>
      <c r="T1248" s="232"/>
      <c r="AT1248" s="233" t="s">
        <v>310</v>
      </c>
      <c r="AU1248" s="233" t="s">
        <v>79</v>
      </c>
      <c r="AV1248" s="14" t="s">
        <v>79</v>
      </c>
      <c r="AW1248" s="14" t="s">
        <v>32</v>
      </c>
      <c r="AX1248" s="14" t="s">
        <v>70</v>
      </c>
      <c r="AY1248" s="233" t="s">
        <v>299</v>
      </c>
    </row>
    <row r="1249" spans="2:51" s="14" customFormat="1" ht="11.25">
      <c r="B1249" s="223"/>
      <c r="C1249" s="224"/>
      <c r="D1249" s="209" t="s">
        <v>310</v>
      </c>
      <c r="E1249" s="225" t="s">
        <v>19</v>
      </c>
      <c r="F1249" s="226" t="s">
        <v>1725</v>
      </c>
      <c r="G1249" s="224"/>
      <c r="H1249" s="227">
        <v>3.233</v>
      </c>
      <c r="I1249" s="228"/>
      <c r="J1249" s="224"/>
      <c r="K1249" s="224"/>
      <c r="L1249" s="229"/>
      <c r="M1249" s="230"/>
      <c r="N1249" s="231"/>
      <c r="O1249" s="231"/>
      <c r="P1249" s="231"/>
      <c r="Q1249" s="231"/>
      <c r="R1249" s="231"/>
      <c r="S1249" s="231"/>
      <c r="T1249" s="232"/>
      <c r="AT1249" s="233" t="s">
        <v>310</v>
      </c>
      <c r="AU1249" s="233" t="s">
        <v>79</v>
      </c>
      <c r="AV1249" s="14" t="s">
        <v>79</v>
      </c>
      <c r="AW1249" s="14" t="s">
        <v>32</v>
      </c>
      <c r="AX1249" s="14" t="s">
        <v>70</v>
      </c>
      <c r="AY1249" s="233" t="s">
        <v>299</v>
      </c>
    </row>
    <row r="1250" spans="2:51" s="14" customFormat="1" ht="11.25">
      <c r="B1250" s="223"/>
      <c r="C1250" s="224"/>
      <c r="D1250" s="209" t="s">
        <v>310</v>
      </c>
      <c r="E1250" s="225" t="s">
        <v>19</v>
      </c>
      <c r="F1250" s="226" t="s">
        <v>1726</v>
      </c>
      <c r="G1250" s="224"/>
      <c r="H1250" s="227">
        <v>2.156</v>
      </c>
      <c r="I1250" s="228"/>
      <c r="J1250" s="224"/>
      <c r="K1250" s="224"/>
      <c r="L1250" s="229"/>
      <c r="M1250" s="230"/>
      <c r="N1250" s="231"/>
      <c r="O1250" s="231"/>
      <c r="P1250" s="231"/>
      <c r="Q1250" s="231"/>
      <c r="R1250" s="231"/>
      <c r="S1250" s="231"/>
      <c r="T1250" s="232"/>
      <c r="AT1250" s="233" t="s">
        <v>310</v>
      </c>
      <c r="AU1250" s="233" t="s">
        <v>79</v>
      </c>
      <c r="AV1250" s="14" t="s">
        <v>79</v>
      </c>
      <c r="AW1250" s="14" t="s">
        <v>32</v>
      </c>
      <c r="AX1250" s="14" t="s">
        <v>70</v>
      </c>
      <c r="AY1250" s="233" t="s">
        <v>299</v>
      </c>
    </row>
    <row r="1251" spans="2:51" s="14" customFormat="1" ht="11.25">
      <c r="B1251" s="223"/>
      <c r="C1251" s="224"/>
      <c r="D1251" s="209" t="s">
        <v>310</v>
      </c>
      <c r="E1251" s="225" t="s">
        <v>19</v>
      </c>
      <c r="F1251" s="226" t="s">
        <v>1727</v>
      </c>
      <c r="G1251" s="224"/>
      <c r="H1251" s="227">
        <v>2.156</v>
      </c>
      <c r="I1251" s="228"/>
      <c r="J1251" s="224"/>
      <c r="K1251" s="224"/>
      <c r="L1251" s="229"/>
      <c r="M1251" s="230"/>
      <c r="N1251" s="231"/>
      <c r="O1251" s="231"/>
      <c r="P1251" s="231"/>
      <c r="Q1251" s="231"/>
      <c r="R1251" s="231"/>
      <c r="S1251" s="231"/>
      <c r="T1251" s="232"/>
      <c r="AT1251" s="233" t="s">
        <v>310</v>
      </c>
      <c r="AU1251" s="233" t="s">
        <v>79</v>
      </c>
      <c r="AV1251" s="14" t="s">
        <v>79</v>
      </c>
      <c r="AW1251" s="14" t="s">
        <v>32</v>
      </c>
      <c r="AX1251" s="14" t="s">
        <v>70</v>
      </c>
      <c r="AY1251" s="233" t="s">
        <v>299</v>
      </c>
    </row>
    <row r="1252" spans="2:51" s="14" customFormat="1" ht="11.25">
      <c r="B1252" s="223"/>
      <c r="C1252" s="224"/>
      <c r="D1252" s="209" t="s">
        <v>310</v>
      </c>
      <c r="E1252" s="225" t="s">
        <v>19</v>
      </c>
      <c r="F1252" s="226" t="s">
        <v>1728</v>
      </c>
      <c r="G1252" s="224"/>
      <c r="H1252" s="227">
        <v>2.156</v>
      </c>
      <c r="I1252" s="228"/>
      <c r="J1252" s="224"/>
      <c r="K1252" s="224"/>
      <c r="L1252" s="229"/>
      <c r="M1252" s="230"/>
      <c r="N1252" s="231"/>
      <c r="O1252" s="231"/>
      <c r="P1252" s="231"/>
      <c r="Q1252" s="231"/>
      <c r="R1252" s="231"/>
      <c r="S1252" s="231"/>
      <c r="T1252" s="232"/>
      <c r="AT1252" s="233" t="s">
        <v>310</v>
      </c>
      <c r="AU1252" s="233" t="s">
        <v>79</v>
      </c>
      <c r="AV1252" s="14" t="s">
        <v>79</v>
      </c>
      <c r="AW1252" s="14" t="s">
        <v>32</v>
      </c>
      <c r="AX1252" s="14" t="s">
        <v>70</v>
      </c>
      <c r="AY1252" s="233" t="s">
        <v>299</v>
      </c>
    </row>
    <row r="1253" spans="2:51" s="14" customFormat="1" ht="11.25">
      <c r="B1253" s="223"/>
      <c r="C1253" s="224"/>
      <c r="D1253" s="209" t="s">
        <v>310</v>
      </c>
      <c r="E1253" s="225" t="s">
        <v>19</v>
      </c>
      <c r="F1253" s="226" t="s">
        <v>1729</v>
      </c>
      <c r="G1253" s="224"/>
      <c r="H1253" s="227">
        <v>2.156</v>
      </c>
      <c r="I1253" s="228"/>
      <c r="J1253" s="224"/>
      <c r="K1253" s="224"/>
      <c r="L1253" s="229"/>
      <c r="M1253" s="230"/>
      <c r="N1253" s="231"/>
      <c r="O1253" s="231"/>
      <c r="P1253" s="231"/>
      <c r="Q1253" s="231"/>
      <c r="R1253" s="231"/>
      <c r="S1253" s="231"/>
      <c r="T1253" s="232"/>
      <c r="AT1253" s="233" t="s">
        <v>310</v>
      </c>
      <c r="AU1253" s="233" t="s">
        <v>79</v>
      </c>
      <c r="AV1253" s="14" t="s">
        <v>79</v>
      </c>
      <c r="AW1253" s="14" t="s">
        <v>32</v>
      </c>
      <c r="AX1253" s="14" t="s">
        <v>70</v>
      </c>
      <c r="AY1253" s="233" t="s">
        <v>299</v>
      </c>
    </row>
    <row r="1254" spans="2:51" s="14" customFormat="1" ht="11.25">
      <c r="B1254" s="223"/>
      <c r="C1254" s="224"/>
      <c r="D1254" s="209" t="s">
        <v>310</v>
      </c>
      <c r="E1254" s="225" t="s">
        <v>19</v>
      </c>
      <c r="F1254" s="226" t="s">
        <v>1730</v>
      </c>
      <c r="G1254" s="224"/>
      <c r="H1254" s="227">
        <v>1.079</v>
      </c>
      <c r="I1254" s="228"/>
      <c r="J1254" s="224"/>
      <c r="K1254" s="224"/>
      <c r="L1254" s="229"/>
      <c r="M1254" s="230"/>
      <c r="N1254" s="231"/>
      <c r="O1254" s="231"/>
      <c r="P1254" s="231"/>
      <c r="Q1254" s="231"/>
      <c r="R1254" s="231"/>
      <c r="S1254" s="231"/>
      <c r="T1254" s="232"/>
      <c r="AT1254" s="233" t="s">
        <v>310</v>
      </c>
      <c r="AU1254" s="233" t="s">
        <v>79</v>
      </c>
      <c r="AV1254" s="14" t="s">
        <v>79</v>
      </c>
      <c r="AW1254" s="14" t="s">
        <v>32</v>
      </c>
      <c r="AX1254" s="14" t="s">
        <v>70</v>
      </c>
      <c r="AY1254" s="233" t="s">
        <v>299</v>
      </c>
    </row>
    <row r="1255" spans="2:51" s="14" customFormat="1" ht="11.25">
      <c r="B1255" s="223"/>
      <c r="C1255" s="224"/>
      <c r="D1255" s="209" t="s">
        <v>310</v>
      </c>
      <c r="E1255" s="225" t="s">
        <v>19</v>
      </c>
      <c r="F1255" s="226" t="s">
        <v>1731</v>
      </c>
      <c r="G1255" s="224"/>
      <c r="H1255" s="227">
        <v>1.079</v>
      </c>
      <c r="I1255" s="228"/>
      <c r="J1255" s="224"/>
      <c r="K1255" s="224"/>
      <c r="L1255" s="229"/>
      <c r="M1255" s="230"/>
      <c r="N1255" s="231"/>
      <c r="O1255" s="231"/>
      <c r="P1255" s="231"/>
      <c r="Q1255" s="231"/>
      <c r="R1255" s="231"/>
      <c r="S1255" s="231"/>
      <c r="T1255" s="232"/>
      <c r="AT1255" s="233" t="s">
        <v>310</v>
      </c>
      <c r="AU1255" s="233" t="s">
        <v>79</v>
      </c>
      <c r="AV1255" s="14" t="s">
        <v>79</v>
      </c>
      <c r="AW1255" s="14" t="s">
        <v>32</v>
      </c>
      <c r="AX1255" s="14" t="s">
        <v>70</v>
      </c>
      <c r="AY1255" s="233" t="s">
        <v>299</v>
      </c>
    </row>
    <row r="1256" spans="2:51" s="14" customFormat="1" ht="11.25">
      <c r="B1256" s="223"/>
      <c r="C1256" s="224"/>
      <c r="D1256" s="209" t="s">
        <v>310</v>
      </c>
      <c r="E1256" s="225" t="s">
        <v>19</v>
      </c>
      <c r="F1256" s="226" t="s">
        <v>1732</v>
      </c>
      <c r="G1256" s="224"/>
      <c r="H1256" s="227">
        <v>1.079</v>
      </c>
      <c r="I1256" s="228"/>
      <c r="J1256" s="224"/>
      <c r="K1256" s="224"/>
      <c r="L1256" s="229"/>
      <c r="M1256" s="230"/>
      <c r="N1256" s="231"/>
      <c r="O1256" s="231"/>
      <c r="P1256" s="231"/>
      <c r="Q1256" s="231"/>
      <c r="R1256" s="231"/>
      <c r="S1256" s="231"/>
      <c r="T1256" s="232"/>
      <c r="AT1256" s="233" t="s">
        <v>310</v>
      </c>
      <c r="AU1256" s="233" t="s">
        <v>79</v>
      </c>
      <c r="AV1256" s="14" t="s">
        <v>79</v>
      </c>
      <c r="AW1256" s="14" t="s">
        <v>32</v>
      </c>
      <c r="AX1256" s="14" t="s">
        <v>70</v>
      </c>
      <c r="AY1256" s="233" t="s">
        <v>299</v>
      </c>
    </row>
    <row r="1257" spans="2:51" s="14" customFormat="1" ht="11.25">
      <c r="B1257" s="223"/>
      <c r="C1257" s="224"/>
      <c r="D1257" s="209" t="s">
        <v>310</v>
      </c>
      <c r="E1257" s="225" t="s">
        <v>19</v>
      </c>
      <c r="F1257" s="226" t="s">
        <v>1733</v>
      </c>
      <c r="G1257" s="224"/>
      <c r="H1257" s="227">
        <v>1.079</v>
      </c>
      <c r="I1257" s="228"/>
      <c r="J1257" s="224"/>
      <c r="K1257" s="224"/>
      <c r="L1257" s="229"/>
      <c r="M1257" s="230"/>
      <c r="N1257" s="231"/>
      <c r="O1257" s="231"/>
      <c r="P1257" s="231"/>
      <c r="Q1257" s="231"/>
      <c r="R1257" s="231"/>
      <c r="S1257" s="231"/>
      <c r="T1257" s="232"/>
      <c r="AT1257" s="233" t="s">
        <v>310</v>
      </c>
      <c r="AU1257" s="233" t="s">
        <v>79</v>
      </c>
      <c r="AV1257" s="14" t="s">
        <v>79</v>
      </c>
      <c r="AW1257" s="14" t="s">
        <v>32</v>
      </c>
      <c r="AX1257" s="14" t="s">
        <v>70</v>
      </c>
      <c r="AY1257" s="233" t="s">
        <v>299</v>
      </c>
    </row>
    <row r="1258" spans="2:51" s="14" customFormat="1" ht="11.25">
      <c r="B1258" s="223"/>
      <c r="C1258" s="224"/>
      <c r="D1258" s="209" t="s">
        <v>310</v>
      </c>
      <c r="E1258" s="225" t="s">
        <v>19</v>
      </c>
      <c r="F1258" s="226" t="s">
        <v>1734</v>
      </c>
      <c r="G1258" s="224"/>
      <c r="H1258" s="227">
        <v>10.26</v>
      </c>
      <c r="I1258" s="228"/>
      <c r="J1258" s="224"/>
      <c r="K1258" s="224"/>
      <c r="L1258" s="229"/>
      <c r="M1258" s="230"/>
      <c r="N1258" s="231"/>
      <c r="O1258" s="231"/>
      <c r="P1258" s="231"/>
      <c r="Q1258" s="231"/>
      <c r="R1258" s="231"/>
      <c r="S1258" s="231"/>
      <c r="T1258" s="232"/>
      <c r="AT1258" s="233" t="s">
        <v>310</v>
      </c>
      <c r="AU1258" s="233" t="s">
        <v>79</v>
      </c>
      <c r="AV1258" s="14" t="s">
        <v>79</v>
      </c>
      <c r="AW1258" s="14" t="s">
        <v>32</v>
      </c>
      <c r="AX1258" s="14" t="s">
        <v>70</v>
      </c>
      <c r="AY1258" s="233" t="s">
        <v>299</v>
      </c>
    </row>
    <row r="1259" spans="2:51" s="15" customFormat="1" ht="11.25">
      <c r="B1259" s="234"/>
      <c r="C1259" s="235"/>
      <c r="D1259" s="209" t="s">
        <v>310</v>
      </c>
      <c r="E1259" s="236" t="s">
        <v>19</v>
      </c>
      <c r="F1259" s="237" t="s">
        <v>313</v>
      </c>
      <c r="G1259" s="235"/>
      <c r="H1259" s="238">
        <v>216.7</v>
      </c>
      <c r="I1259" s="239"/>
      <c r="J1259" s="235"/>
      <c r="K1259" s="235"/>
      <c r="L1259" s="240"/>
      <c r="M1259" s="241"/>
      <c r="N1259" s="242"/>
      <c r="O1259" s="242"/>
      <c r="P1259" s="242"/>
      <c r="Q1259" s="242"/>
      <c r="R1259" s="242"/>
      <c r="S1259" s="242"/>
      <c r="T1259" s="243"/>
      <c r="AT1259" s="244" t="s">
        <v>310</v>
      </c>
      <c r="AU1259" s="244" t="s">
        <v>79</v>
      </c>
      <c r="AV1259" s="15" t="s">
        <v>306</v>
      </c>
      <c r="AW1259" s="15" t="s">
        <v>32</v>
      </c>
      <c r="AX1259" s="15" t="s">
        <v>77</v>
      </c>
      <c r="AY1259" s="244" t="s">
        <v>299</v>
      </c>
    </row>
    <row r="1260" spans="1:65" s="2" customFormat="1" ht="16.5" customHeight="1">
      <c r="A1260" s="36"/>
      <c r="B1260" s="37"/>
      <c r="C1260" s="246" t="s">
        <v>1735</v>
      </c>
      <c r="D1260" s="246" t="s">
        <v>458</v>
      </c>
      <c r="E1260" s="247" t="s">
        <v>1736</v>
      </c>
      <c r="F1260" s="248" t="s">
        <v>1737</v>
      </c>
      <c r="G1260" s="249" t="s">
        <v>316</v>
      </c>
      <c r="H1260" s="250">
        <v>4.747</v>
      </c>
      <c r="I1260" s="251"/>
      <c r="J1260" s="252">
        <f>ROUND(I1260*H1260,2)</f>
        <v>0</v>
      </c>
      <c r="K1260" s="248" t="s">
        <v>305</v>
      </c>
      <c r="L1260" s="253"/>
      <c r="M1260" s="254" t="s">
        <v>19</v>
      </c>
      <c r="N1260" s="255" t="s">
        <v>41</v>
      </c>
      <c r="O1260" s="66"/>
      <c r="P1260" s="205">
        <f>O1260*H1260</f>
        <v>0</v>
      </c>
      <c r="Q1260" s="205">
        <v>0.55</v>
      </c>
      <c r="R1260" s="205">
        <f>Q1260*H1260</f>
        <v>2.61085</v>
      </c>
      <c r="S1260" s="205">
        <v>0</v>
      </c>
      <c r="T1260" s="206">
        <f>S1260*H1260</f>
        <v>0</v>
      </c>
      <c r="U1260" s="36"/>
      <c r="V1260" s="36"/>
      <c r="W1260" s="36"/>
      <c r="X1260" s="36"/>
      <c r="Y1260" s="36"/>
      <c r="Z1260" s="36"/>
      <c r="AA1260" s="36"/>
      <c r="AB1260" s="36"/>
      <c r="AC1260" s="36"/>
      <c r="AD1260" s="36"/>
      <c r="AE1260" s="36"/>
      <c r="AR1260" s="207" t="s">
        <v>538</v>
      </c>
      <c r="AT1260" s="207" t="s">
        <v>458</v>
      </c>
      <c r="AU1260" s="207" t="s">
        <v>79</v>
      </c>
      <c r="AY1260" s="19" t="s">
        <v>299</v>
      </c>
      <c r="BE1260" s="208">
        <f>IF(N1260="základní",J1260,0)</f>
        <v>0</v>
      </c>
      <c r="BF1260" s="208">
        <f>IF(N1260="snížená",J1260,0)</f>
        <v>0</v>
      </c>
      <c r="BG1260" s="208">
        <f>IF(N1260="zákl. přenesená",J1260,0)</f>
        <v>0</v>
      </c>
      <c r="BH1260" s="208">
        <f>IF(N1260="sníž. přenesená",J1260,0)</f>
        <v>0</v>
      </c>
      <c r="BI1260" s="208">
        <f>IF(N1260="nulová",J1260,0)</f>
        <v>0</v>
      </c>
      <c r="BJ1260" s="19" t="s">
        <v>77</v>
      </c>
      <c r="BK1260" s="208">
        <f>ROUND(I1260*H1260,2)</f>
        <v>0</v>
      </c>
      <c r="BL1260" s="19" t="s">
        <v>406</v>
      </c>
      <c r="BM1260" s="207" t="s">
        <v>1738</v>
      </c>
    </row>
    <row r="1261" spans="1:47" s="2" customFormat="1" ht="11.25">
      <c r="A1261" s="36"/>
      <c r="B1261" s="37"/>
      <c r="C1261" s="38"/>
      <c r="D1261" s="209" t="s">
        <v>308</v>
      </c>
      <c r="E1261" s="38"/>
      <c r="F1261" s="210" t="s">
        <v>1737</v>
      </c>
      <c r="G1261" s="38"/>
      <c r="H1261" s="38"/>
      <c r="I1261" s="119"/>
      <c r="J1261" s="38"/>
      <c r="K1261" s="38"/>
      <c r="L1261" s="41"/>
      <c r="M1261" s="211"/>
      <c r="N1261" s="212"/>
      <c r="O1261" s="66"/>
      <c r="P1261" s="66"/>
      <c r="Q1261" s="66"/>
      <c r="R1261" s="66"/>
      <c r="S1261" s="66"/>
      <c r="T1261" s="67"/>
      <c r="U1261" s="36"/>
      <c r="V1261" s="36"/>
      <c r="W1261" s="36"/>
      <c r="X1261" s="36"/>
      <c r="Y1261" s="36"/>
      <c r="Z1261" s="36"/>
      <c r="AA1261" s="36"/>
      <c r="AB1261" s="36"/>
      <c r="AC1261" s="36"/>
      <c r="AD1261" s="36"/>
      <c r="AE1261" s="36"/>
      <c r="AT1261" s="19" t="s">
        <v>308</v>
      </c>
      <c r="AU1261" s="19" t="s">
        <v>79</v>
      </c>
    </row>
    <row r="1262" spans="2:51" s="15" customFormat="1" ht="11.25">
      <c r="B1262" s="234"/>
      <c r="C1262" s="235"/>
      <c r="D1262" s="209" t="s">
        <v>310</v>
      </c>
      <c r="E1262" s="236" t="s">
        <v>19</v>
      </c>
      <c r="F1262" s="237" t="s">
        <v>313</v>
      </c>
      <c r="G1262" s="235"/>
      <c r="H1262" s="238">
        <v>0</v>
      </c>
      <c r="I1262" s="239"/>
      <c r="J1262" s="235"/>
      <c r="K1262" s="235"/>
      <c r="L1262" s="240"/>
      <c r="M1262" s="241"/>
      <c r="N1262" s="242"/>
      <c r="O1262" s="242"/>
      <c r="P1262" s="242"/>
      <c r="Q1262" s="242"/>
      <c r="R1262" s="242"/>
      <c r="S1262" s="242"/>
      <c r="T1262" s="243"/>
      <c r="AT1262" s="244" t="s">
        <v>310</v>
      </c>
      <c r="AU1262" s="244" t="s">
        <v>79</v>
      </c>
      <c r="AV1262" s="15" t="s">
        <v>306</v>
      </c>
      <c r="AW1262" s="15" t="s">
        <v>32</v>
      </c>
      <c r="AX1262" s="15" t="s">
        <v>70</v>
      </c>
      <c r="AY1262" s="244" t="s">
        <v>299</v>
      </c>
    </row>
    <row r="1263" spans="2:51" s="13" customFormat="1" ht="11.25">
      <c r="B1263" s="213"/>
      <c r="C1263" s="214"/>
      <c r="D1263" s="209" t="s">
        <v>310</v>
      </c>
      <c r="E1263" s="215" t="s">
        <v>19</v>
      </c>
      <c r="F1263" s="216" t="s">
        <v>1708</v>
      </c>
      <c r="G1263" s="214"/>
      <c r="H1263" s="215" t="s">
        <v>19</v>
      </c>
      <c r="I1263" s="217"/>
      <c r="J1263" s="214"/>
      <c r="K1263" s="214"/>
      <c r="L1263" s="218"/>
      <c r="M1263" s="219"/>
      <c r="N1263" s="220"/>
      <c r="O1263" s="220"/>
      <c r="P1263" s="220"/>
      <c r="Q1263" s="220"/>
      <c r="R1263" s="220"/>
      <c r="S1263" s="220"/>
      <c r="T1263" s="221"/>
      <c r="AT1263" s="222" t="s">
        <v>310</v>
      </c>
      <c r="AU1263" s="222" t="s">
        <v>79</v>
      </c>
      <c r="AV1263" s="13" t="s">
        <v>77</v>
      </c>
      <c r="AW1263" s="13" t="s">
        <v>32</v>
      </c>
      <c r="AX1263" s="13" t="s">
        <v>70</v>
      </c>
      <c r="AY1263" s="222" t="s">
        <v>299</v>
      </c>
    </row>
    <row r="1264" spans="2:51" s="14" customFormat="1" ht="11.25">
      <c r="B1264" s="223"/>
      <c r="C1264" s="224"/>
      <c r="D1264" s="209" t="s">
        <v>310</v>
      </c>
      <c r="E1264" s="225" t="s">
        <v>19</v>
      </c>
      <c r="F1264" s="226" t="s">
        <v>1643</v>
      </c>
      <c r="G1264" s="224"/>
      <c r="H1264" s="227">
        <v>0.919</v>
      </c>
      <c r="I1264" s="228"/>
      <c r="J1264" s="224"/>
      <c r="K1264" s="224"/>
      <c r="L1264" s="229"/>
      <c r="M1264" s="230"/>
      <c r="N1264" s="231"/>
      <c r="O1264" s="231"/>
      <c r="P1264" s="231"/>
      <c r="Q1264" s="231"/>
      <c r="R1264" s="231"/>
      <c r="S1264" s="231"/>
      <c r="T1264" s="232"/>
      <c r="AT1264" s="233" t="s">
        <v>310</v>
      </c>
      <c r="AU1264" s="233" t="s">
        <v>79</v>
      </c>
      <c r="AV1264" s="14" t="s">
        <v>79</v>
      </c>
      <c r="AW1264" s="14" t="s">
        <v>32</v>
      </c>
      <c r="AX1264" s="14" t="s">
        <v>70</v>
      </c>
      <c r="AY1264" s="233" t="s">
        <v>299</v>
      </c>
    </row>
    <row r="1265" spans="2:51" s="14" customFormat="1" ht="11.25">
      <c r="B1265" s="223"/>
      <c r="C1265" s="224"/>
      <c r="D1265" s="209" t="s">
        <v>310</v>
      </c>
      <c r="E1265" s="225" t="s">
        <v>19</v>
      </c>
      <c r="F1265" s="226" t="s">
        <v>1644</v>
      </c>
      <c r="G1265" s="224"/>
      <c r="H1265" s="227">
        <v>0.919</v>
      </c>
      <c r="I1265" s="228"/>
      <c r="J1265" s="224"/>
      <c r="K1265" s="224"/>
      <c r="L1265" s="229"/>
      <c r="M1265" s="230"/>
      <c r="N1265" s="231"/>
      <c r="O1265" s="231"/>
      <c r="P1265" s="231"/>
      <c r="Q1265" s="231"/>
      <c r="R1265" s="231"/>
      <c r="S1265" s="231"/>
      <c r="T1265" s="232"/>
      <c r="AT1265" s="233" t="s">
        <v>310</v>
      </c>
      <c r="AU1265" s="233" t="s">
        <v>79</v>
      </c>
      <c r="AV1265" s="14" t="s">
        <v>79</v>
      </c>
      <c r="AW1265" s="14" t="s">
        <v>32</v>
      </c>
      <c r="AX1265" s="14" t="s">
        <v>70</v>
      </c>
      <c r="AY1265" s="233" t="s">
        <v>299</v>
      </c>
    </row>
    <row r="1266" spans="2:51" s="14" customFormat="1" ht="11.25">
      <c r="B1266" s="223"/>
      <c r="C1266" s="224"/>
      <c r="D1266" s="209" t="s">
        <v>310</v>
      </c>
      <c r="E1266" s="225" t="s">
        <v>19</v>
      </c>
      <c r="F1266" s="226" t="s">
        <v>1646</v>
      </c>
      <c r="G1266" s="224"/>
      <c r="H1266" s="227">
        <v>0.169</v>
      </c>
      <c r="I1266" s="228"/>
      <c r="J1266" s="224"/>
      <c r="K1266" s="224"/>
      <c r="L1266" s="229"/>
      <c r="M1266" s="230"/>
      <c r="N1266" s="231"/>
      <c r="O1266" s="231"/>
      <c r="P1266" s="231"/>
      <c r="Q1266" s="231"/>
      <c r="R1266" s="231"/>
      <c r="S1266" s="231"/>
      <c r="T1266" s="232"/>
      <c r="AT1266" s="233" t="s">
        <v>310</v>
      </c>
      <c r="AU1266" s="233" t="s">
        <v>79</v>
      </c>
      <c r="AV1266" s="14" t="s">
        <v>79</v>
      </c>
      <c r="AW1266" s="14" t="s">
        <v>32</v>
      </c>
      <c r="AX1266" s="14" t="s">
        <v>70</v>
      </c>
      <c r="AY1266" s="233" t="s">
        <v>299</v>
      </c>
    </row>
    <row r="1267" spans="2:51" s="14" customFormat="1" ht="11.25">
      <c r="B1267" s="223"/>
      <c r="C1267" s="224"/>
      <c r="D1267" s="209" t="s">
        <v>310</v>
      </c>
      <c r="E1267" s="225" t="s">
        <v>19</v>
      </c>
      <c r="F1267" s="226" t="s">
        <v>1648</v>
      </c>
      <c r="G1267" s="224"/>
      <c r="H1267" s="227">
        <v>0.478</v>
      </c>
      <c r="I1267" s="228"/>
      <c r="J1267" s="224"/>
      <c r="K1267" s="224"/>
      <c r="L1267" s="229"/>
      <c r="M1267" s="230"/>
      <c r="N1267" s="231"/>
      <c r="O1267" s="231"/>
      <c r="P1267" s="231"/>
      <c r="Q1267" s="231"/>
      <c r="R1267" s="231"/>
      <c r="S1267" s="231"/>
      <c r="T1267" s="232"/>
      <c r="AT1267" s="233" t="s">
        <v>310</v>
      </c>
      <c r="AU1267" s="233" t="s">
        <v>79</v>
      </c>
      <c r="AV1267" s="14" t="s">
        <v>79</v>
      </c>
      <c r="AW1267" s="14" t="s">
        <v>32</v>
      </c>
      <c r="AX1267" s="14" t="s">
        <v>70</v>
      </c>
      <c r="AY1267" s="233" t="s">
        <v>299</v>
      </c>
    </row>
    <row r="1268" spans="2:51" s="14" customFormat="1" ht="11.25">
      <c r="B1268" s="223"/>
      <c r="C1268" s="224"/>
      <c r="D1268" s="209" t="s">
        <v>310</v>
      </c>
      <c r="E1268" s="225" t="s">
        <v>19</v>
      </c>
      <c r="F1268" s="226" t="s">
        <v>1650</v>
      </c>
      <c r="G1268" s="224"/>
      <c r="H1268" s="227">
        <v>0.11</v>
      </c>
      <c r="I1268" s="228"/>
      <c r="J1268" s="224"/>
      <c r="K1268" s="224"/>
      <c r="L1268" s="229"/>
      <c r="M1268" s="230"/>
      <c r="N1268" s="231"/>
      <c r="O1268" s="231"/>
      <c r="P1268" s="231"/>
      <c r="Q1268" s="231"/>
      <c r="R1268" s="231"/>
      <c r="S1268" s="231"/>
      <c r="T1268" s="232"/>
      <c r="AT1268" s="233" t="s">
        <v>310</v>
      </c>
      <c r="AU1268" s="233" t="s">
        <v>79</v>
      </c>
      <c r="AV1268" s="14" t="s">
        <v>79</v>
      </c>
      <c r="AW1268" s="14" t="s">
        <v>32</v>
      </c>
      <c r="AX1268" s="14" t="s">
        <v>70</v>
      </c>
      <c r="AY1268" s="233" t="s">
        <v>299</v>
      </c>
    </row>
    <row r="1269" spans="2:51" s="14" customFormat="1" ht="11.25">
      <c r="B1269" s="223"/>
      <c r="C1269" s="224"/>
      <c r="D1269" s="209" t="s">
        <v>310</v>
      </c>
      <c r="E1269" s="225" t="s">
        <v>19</v>
      </c>
      <c r="F1269" s="226" t="s">
        <v>1651</v>
      </c>
      <c r="G1269" s="224"/>
      <c r="H1269" s="227">
        <v>0.097</v>
      </c>
      <c r="I1269" s="228"/>
      <c r="J1269" s="224"/>
      <c r="K1269" s="224"/>
      <c r="L1269" s="229"/>
      <c r="M1269" s="230"/>
      <c r="N1269" s="231"/>
      <c r="O1269" s="231"/>
      <c r="P1269" s="231"/>
      <c r="Q1269" s="231"/>
      <c r="R1269" s="231"/>
      <c r="S1269" s="231"/>
      <c r="T1269" s="232"/>
      <c r="AT1269" s="233" t="s">
        <v>310</v>
      </c>
      <c r="AU1269" s="233" t="s">
        <v>79</v>
      </c>
      <c r="AV1269" s="14" t="s">
        <v>79</v>
      </c>
      <c r="AW1269" s="14" t="s">
        <v>32</v>
      </c>
      <c r="AX1269" s="14" t="s">
        <v>70</v>
      </c>
      <c r="AY1269" s="233" t="s">
        <v>299</v>
      </c>
    </row>
    <row r="1270" spans="2:51" s="14" customFormat="1" ht="11.25">
      <c r="B1270" s="223"/>
      <c r="C1270" s="224"/>
      <c r="D1270" s="209" t="s">
        <v>310</v>
      </c>
      <c r="E1270" s="225" t="s">
        <v>19</v>
      </c>
      <c r="F1270" s="226" t="s">
        <v>1652</v>
      </c>
      <c r="G1270" s="224"/>
      <c r="H1270" s="227">
        <v>0.097</v>
      </c>
      <c r="I1270" s="228"/>
      <c r="J1270" s="224"/>
      <c r="K1270" s="224"/>
      <c r="L1270" s="229"/>
      <c r="M1270" s="230"/>
      <c r="N1270" s="231"/>
      <c r="O1270" s="231"/>
      <c r="P1270" s="231"/>
      <c r="Q1270" s="231"/>
      <c r="R1270" s="231"/>
      <c r="S1270" s="231"/>
      <c r="T1270" s="232"/>
      <c r="AT1270" s="233" t="s">
        <v>310</v>
      </c>
      <c r="AU1270" s="233" t="s">
        <v>79</v>
      </c>
      <c r="AV1270" s="14" t="s">
        <v>79</v>
      </c>
      <c r="AW1270" s="14" t="s">
        <v>32</v>
      </c>
      <c r="AX1270" s="14" t="s">
        <v>70</v>
      </c>
      <c r="AY1270" s="233" t="s">
        <v>299</v>
      </c>
    </row>
    <row r="1271" spans="2:51" s="14" customFormat="1" ht="11.25">
      <c r="B1271" s="223"/>
      <c r="C1271" s="224"/>
      <c r="D1271" s="209" t="s">
        <v>310</v>
      </c>
      <c r="E1271" s="225" t="s">
        <v>19</v>
      </c>
      <c r="F1271" s="226" t="s">
        <v>1653</v>
      </c>
      <c r="G1271" s="224"/>
      <c r="H1271" s="227">
        <v>0.097</v>
      </c>
      <c r="I1271" s="228"/>
      <c r="J1271" s="224"/>
      <c r="K1271" s="224"/>
      <c r="L1271" s="229"/>
      <c r="M1271" s="230"/>
      <c r="N1271" s="231"/>
      <c r="O1271" s="231"/>
      <c r="P1271" s="231"/>
      <c r="Q1271" s="231"/>
      <c r="R1271" s="231"/>
      <c r="S1271" s="231"/>
      <c r="T1271" s="232"/>
      <c r="AT1271" s="233" t="s">
        <v>310</v>
      </c>
      <c r="AU1271" s="233" t="s">
        <v>79</v>
      </c>
      <c r="AV1271" s="14" t="s">
        <v>79</v>
      </c>
      <c r="AW1271" s="14" t="s">
        <v>32</v>
      </c>
      <c r="AX1271" s="14" t="s">
        <v>70</v>
      </c>
      <c r="AY1271" s="233" t="s">
        <v>299</v>
      </c>
    </row>
    <row r="1272" spans="2:51" s="14" customFormat="1" ht="11.25">
      <c r="B1272" s="223"/>
      <c r="C1272" s="224"/>
      <c r="D1272" s="209" t="s">
        <v>310</v>
      </c>
      <c r="E1272" s="225" t="s">
        <v>19</v>
      </c>
      <c r="F1272" s="226" t="s">
        <v>1654</v>
      </c>
      <c r="G1272" s="224"/>
      <c r="H1272" s="227">
        <v>0.097</v>
      </c>
      <c r="I1272" s="228"/>
      <c r="J1272" s="224"/>
      <c r="K1272" s="224"/>
      <c r="L1272" s="229"/>
      <c r="M1272" s="230"/>
      <c r="N1272" s="231"/>
      <c r="O1272" s="231"/>
      <c r="P1272" s="231"/>
      <c r="Q1272" s="231"/>
      <c r="R1272" s="231"/>
      <c r="S1272" s="231"/>
      <c r="T1272" s="232"/>
      <c r="AT1272" s="233" t="s">
        <v>310</v>
      </c>
      <c r="AU1272" s="233" t="s">
        <v>79</v>
      </c>
      <c r="AV1272" s="14" t="s">
        <v>79</v>
      </c>
      <c r="AW1272" s="14" t="s">
        <v>32</v>
      </c>
      <c r="AX1272" s="14" t="s">
        <v>70</v>
      </c>
      <c r="AY1272" s="233" t="s">
        <v>299</v>
      </c>
    </row>
    <row r="1273" spans="2:51" s="14" customFormat="1" ht="11.25">
      <c r="B1273" s="223"/>
      <c r="C1273" s="224"/>
      <c r="D1273" s="209" t="s">
        <v>310</v>
      </c>
      <c r="E1273" s="225" t="s">
        <v>19</v>
      </c>
      <c r="F1273" s="226" t="s">
        <v>1655</v>
      </c>
      <c r="G1273" s="224"/>
      <c r="H1273" s="227">
        <v>0.078</v>
      </c>
      <c r="I1273" s="228"/>
      <c r="J1273" s="224"/>
      <c r="K1273" s="224"/>
      <c r="L1273" s="229"/>
      <c r="M1273" s="230"/>
      <c r="N1273" s="231"/>
      <c r="O1273" s="231"/>
      <c r="P1273" s="231"/>
      <c r="Q1273" s="231"/>
      <c r="R1273" s="231"/>
      <c r="S1273" s="231"/>
      <c r="T1273" s="232"/>
      <c r="AT1273" s="233" t="s">
        <v>310</v>
      </c>
      <c r="AU1273" s="233" t="s">
        <v>79</v>
      </c>
      <c r="AV1273" s="14" t="s">
        <v>79</v>
      </c>
      <c r="AW1273" s="14" t="s">
        <v>32</v>
      </c>
      <c r="AX1273" s="14" t="s">
        <v>70</v>
      </c>
      <c r="AY1273" s="233" t="s">
        <v>299</v>
      </c>
    </row>
    <row r="1274" spans="2:51" s="14" customFormat="1" ht="11.25">
      <c r="B1274" s="223"/>
      <c r="C1274" s="224"/>
      <c r="D1274" s="209" t="s">
        <v>310</v>
      </c>
      <c r="E1274" s="225" t="s">
        <v>19</v>
      </c>
      <c r="F1274" s="226" t="s">
        <v>1656</v>
      </c>
      <c r="G1274" s="224"/>
      <c r="H1274" s="227">
        <v>0.078</v>
      </c>
      <c r="I1274" s="228"/>
      <c r="J1274" s="224"/>
      <c r="K1274" s="224"/>
      <c r="L1274" s="229"/>
      <c r="M1274" s="230"/>
      <c r="N1274" s="231"/>
      <c r="O1274" s="231"/>
      <c r="P1274" s="231"/>
      <c r="Q1274" s="231"/>
      <c r="R1274" s="231"/>
      <c r="S1274" s="231"/>
      <c r="T1274" s="232"/>
      <c r="AT1274" s="233" t="s">
        <v>310</v>
      </c>
      <c r="AU1274" s="233" t="s">
        <v>79</v>
      </c>
      <c r="AV1274" s="14" t="s">
        <v>79</v>
      </c>
      <c r="AW1274" s="14" t="s">
        <v>32</v>
      </c>
      <c r="AX1274" s="14" t="s">
        <v>70</v>
      </c>
      <c r="AY1274" s="233" t="s">
        <v>299</v>
      </c>
    </row>
    <row r="1275" spans="2:51" s="14" customFormat="1" ht="11.25">
      <c r="B1275" s="223"/>
      <c r="C1275" s="224"/>
      <c r="D1275" s="209" t="s">
        <v>310</v>
      </c>
      <c r="E1275" s="225" t="s">
        <v>19</v>
      </c>
      <c r="F1275" s="226" t="s">
        <v>1657</v>
      </c>
      <c r="G1275" s="224"/>
      <c r="H1275" s="227">
        <v>0.078</v>
      </c>
      <c r="I1275" s="228"/>
      <c r="J1275" s="224"/>
      <c r="K1275" s="224"/>
      <c r="L1275" s="229"/>
      <c r="M1275" s="230"/>
      <c r="N1275" s="231"/>
      <c r="O1275" s="231"/>
      <c r="P1275" s="231"/>
      <c r="Q1275" s="231"/>
      <c r="R1275" s="231"/>
      <c r="S1275" s="231"/>
      <c r="T1275" s="232"/>
      <c r="AT1275" s="233" t="s">
        <v>310</v>
      </c>
      <c r="AU1275" s="233" t="s">
        <v>79</v>
      </c>
      <c r="AV1275" s="14" t="s">
        <v>79</v>
      </c>
      <c r="AW1275" s="14" t="s">
        <v>32</v>
      </c>
      <c r="AX1275" s="14" t="s">
        <v>70</v>
      </c>
      <c r="AY1275" s="233" t="s">
        <v>299</v>
      </c>
    </row>
    <row r="1276" spans="2:51" s="14" customFormat="1" ht="11.25">
      <c r="B1276" s="223"/>
      <c r="C1276" s="224"/>
      <c r="D1276" s="209" t="s">
        <v>310</v>
      </c>
      <c r="E1276" s="225" t="s">
        <v>19</v>
      </c>
      <c r="F1276" s="226" t="s">
        <v>1658</v>
      </c>
      <c r="G1276" s="224"/>
      <c r="H1276" s="227">
        <v>0.078</v>
      </c>
      <c r="I1276" s="228"/>
      <c r="J1276" s="224"/>
      <c r="K1276" s="224"/>
      <c r="L1276" s="229"/>
      <c r="M1276" s="230"/>
      <c r="N1276" s="231"/>
      <c r="O1276" s="231"/>
      <c r="P1276" s="231"/>
      <c r="Q1276" s="231"/>
      <c r="R1276" s="231"/>
      <c r="S1276" s="231"/>
      <c r="T1276" s="232"/>
      <c r="AT1276" s="233" t="s">
        <v>310</v>
      </c>
      <c r="AU1276" s="233" t="s">
        <v>79</v>
      </c>
      <c r="AV1276" s="14" t="s">
        <v>79</v>
      </c>
      <c r="AW1276" s="14" t="s">
        <v>32</v>
      </c>
      <c r="AX1276" s="14" t="s">
        <v>70</v>
      </c>
      <c r="AY1276" s="233" t="s">
        <v>299</v>
      </c>
    </row>
    <row r="1277" spans="2:51" s="14" customFormat="1" ht="11.25">
      <c r="B1277" s="223"/>
      <c r="C1277" s="224"/>
      <c r="D1277" s="209" t="s">
        <v>310</v>
      </c>
      <c r="E1277" s="225" t="s">
        <v>19</v>
      </c>
      <c r="F1277" s="226" t="s">
        <v>1659</v>
      </c>
      <c r="G1277" s="224"/>
      <c r="H1277" s="227">
        <v>0.058</v>
      </c>
      <c r="I1277" s="228"/>
      <c r="J1277" s="224"/>
      <c r="K1277" s="224"/>
      <c r="L1277" s="229"/>
      <c r="M1277" s="230"/>
      <c r="N1277" s="231"/>
      <c r="O1277" s="231"/>
      <c r="P1277" s="231"/>
      <c r="Q1277" s="231"/>
      <c r="R1277" s="231"/>
      <c r="S1277" s="231"/>
      <c r="T1277" s="232"/>
      <c r="AT1277" s="233" t="s">
        <v>310</v>
      </c>
      <c r="AU1277" s="233" t="s">
        <v>79</v>
      </c>
      <c r="AV1277" s="14" t="s">
        <v>79</v>
      </c>
      <c r="AW1277" s="14" t="s">
        <v>32</v>
      </c>
      <c r="AX1277" s="14" t="s">
        <v>70</v>
      </c>
      <c r="AY1277" s="233" t="s">
        <v>299</v>
      </c>
    </row>
    <row r="1278" spans="2:51" s="14" customFormat="1" ht="11.25">
      <c r="B1278" s="223"/>
      <c r="C1278" s="224"/>
      <c r="D1278" s="209" t="s">
        <v>310</v>
      </c>
      <c r="E1278" s="225" t="s">
        <v>19</v>
      </c>
      <c r="F1278" s="226" t="s">
        <v>1660</v>
      </c>
      <c r="G1278" s="224"/>
      <c r="H1278" s="227">
        <v>0.058</v>
      </c>
      <c r="I1278" s="228"/>
      <c r="J1278" s="224"/>
      <c r="K1278" s="224"/>
      <c r="L1278" s="229"/>
      <c r="M1278" s="230"/>
      <c r="N1278" s="231"/>
      <c r="O1278" s="231"/>
      <c r="P1278" s="231"/>
      <c r="Q1278" s="231"/>
      <c r="R1278" s="231"/>
      <c r="S1278" s="231"/>
      <c r="T1278" s="232"/>
      <c r="AT1278" s="233" t="s">
        <v>310</v>
      </c>
      <c r="AU1278" s="233" t="s">
        <v>79</v>
      </c>
      <c r="AV1278" s="14" t="s">
        <v>79</v>
      </c>
      <c r="AW1278" s="14" t="s">
        <v>32</v>
      </c>
      <c r="AX1278" s="14" t="s">
        <v>70</v>
      </c>
      <c r="AY1278" s="233" t="s">
        <v>299</v>
      </c>
    </row>
    <row r="1279" spans="2:51" s="14" customFormat="1" ht="11.25">
      <c r="B1279" s="223"/>
      <c r="C1279" s="224"/>
      <c r="D1279" s="209" t="s">
        <v>310</v>
      </c>
      <c r="E1279" s="225" t="s">
        <v>19</v>
      </c>
      <c r="F1279" s="226" t="s">
        <v>1661</v>
      </c>
      <c r="G1279" s="224"/>
      <c r="H1279" s="227">
        <v>0.058</v>
      </c>
      <c r="I1279" s="228"/>
      <c r="J1279" s="224"/>
      <c r="K1279" s="224"/>
      <c r="L1279" s="229"/>
      <c r="M1279" s="230"/>
      <c r="N1279" s="231"/>
      <c r="O1279" s="231"/>
      <c r="P1279" s="231"/>
      <c r="Q1279" s="231"/>
      <c r="R1279" s="231"/>
      <c r="S1279" s="231"/>
      <c r="T1279" s="232"/>
      <c r="AT1279" s="233" t="s">
        <v>310</v>
      </c>
      <c r="AU1279" s="233" t="s">
        <v>79</v>
      </c>
      <c r="AV1279" s="14" t="s">
        <v>79</v>
      </c>
      <c r="AW1279" s="14" t="s">
        <v>32</v>
      </c>
      <c r="AX1279" s="14" t="s">
        <v>70</v>
      </c>
      <c r="AY1279" s="233" t="s">
        <v>299</v>
      </c>
    </row>
    <row r="1280" spans="2:51" s="14" customFormat="1" ht="11.25">
      <c r="B1280" s="223"/>
      <c r="C1280" s="224"/>
      <c r="D1280" s="209" t="s">
        <v>310</v>
      </c>
      <c r="E1280" s="225" t="s">
        <v>19</v>
      </c>
      <c r="F1280" s="226" t="s">
        <v>1662</v>
      </c>
      <c r="G1280" s="224"/>
      <c r="H1280" s="227">
        <v>0.058</v>
      </c>
      <c r="I1280" s="228"/>
      <c r="J1280" s="224"/>
      <c r="K1280" s="224"/>
      <c r="L1280" s="229"/>
      <c r="M1280" s="230"/>
      <c r="N1280" s="231"/>
      <c r="O1280" s="231"/>
      <c r="P1280" s="231"/>
      <c r="Q1280" s="231"/>
      <c r="R1280" s="231"/>
      <c r="S1280" s="231"/>
      <c r="T1280" s="232"/>
      <c r="AT1280" s="233" t="s">
        <v>310</v>
      </c>
      <c r="AU1280" s="233" t="s">
        <v>79</v>
      </c>
      <c r="AV1280" s="14" t="s">
        <v>79</v>
      </c>
      <c r="AW1280" s="14" t="s">
        <v>32</v>
      </c>
      <c r="AX1280" s="14" t="s">
        <v>70</v>
      </c>
      <c r="AY1280" s="233" t="s">
        <v>299</v>
      </c>
    </row>
    <row r="1281" spans="2:51" s="14" customFormat="1" ht="11.25">
      <c r="B1281" s="223"/>
      <c r="C1281" s="224"/>
      <c r="D1281" s="209" t="s">
        <v>310</v>
      </c>
      <c r="E1281" s="225" t="s">
        <v>19</v>
      </c>
      <c r="F1281" s="226" t="s">
        <v>1663</v>
      </c>
      <c r="G1281" s="224"/>
      <c r="H1281" s="227">
        <v>0.039</v>
      </c>
      <c r="I1281" s="228"/>
      <c r="J1281" s="224"/>
      <c r="K1281" s="224"/>
      <c r="L1281" s="229"/>
      <c r="M1281" s="230"/>
      <c r="N1281" s="231"/>
      <c r="O1281" s="231"/>
      <c r="P1281" s="231"/>
      <c r="Q1281" s="231"/>
      <c r="R1281" s="231"/>
      <c r="S1281" s="231"/>
      <c r="T1281" s="232"/>
      <c r="AT1281" s="233" t="s">
        <v>310</v>
      </c>
      <c r="AU1281" s="233" t="s">
        <v>79</v>
      </c>
      <c r="AV1281" s="14" t="s">
        <v>79</v>
      </c>
      <c r="AW1281" s="14" t="s">
        <v>32</v>
      </c>
      <c r="AX1281" s="14" t="s">
        <v>70</v>
      </c>
      <c r="AY1281" s="233" t="s">
        <v>299</v>
      </c>
    </row>
    <row r="1282" spans="2:51" s="14" customFormat="1" ht="11.25">
      <c r="B1282" s="223"/>
      <c r="C1282" s="224"/>
      <c r="D1282" s="209" t="s">
        <v>310</v>
      </c>
      <c r="E1282" s="225" t="s">
        <v>19</v>
      </c>
      <c r="F1282" s="226" t="s">
        <v>1664</v>
      </c>
      <c r="G1282" s="224"/>
      <c r="H1282" s="227">
        <v>0.039</v>
      </c>
      <c r="I1282" s="228"/>
      <c r="J1282" s="224"/>
      <c r="K1282" s="224"/>
      <c r="L1282" s="229"/>
      <c r="M1282" s="230"/>
      <c r="N1282" s="231"/>
      <c r="O1282" s="231"/>
      <c r="P1282" s="231"/>
      <c r="Q1282" s="231"/>
      <c r="R1282" s="231"/>
      <c r="S1282" s="231"/>
      <c r="T1282" s="232"/>
      <c r="AT1282" s="233" t="s">
        <v>310</v>
      </c>
      <c r="AU1282" s="233" t="s">
        <v>79</v>
      </c>
      <c r="AV1282" s="14" t="s">
        <v>79</v>
      </c>
      <c r="AW1282" s="14" t="s">
        <v>32</v>
      </c>
      <c r="AX1282" s="14" t="s">
        <v>70</v>
      </c>
      <c r="AY1282" s="233" t="s">
        <v>299</v>
      </c>
    </row>
    <row r="1283" spans="2:51" s="14" customFormat="1" ht="11.25">
      <c r="B1283" s="223"/>
      <c r="C1283" s="224"/>
      <c r="D1283" s="209" t="s">
        <v>310</v>
      </c>
      <c r="E1283" s="225" t="s">
        <v>19</v>
      </c>
      <c r="F1283" s="226" t="s">
        <v>1665</v>
      </c>
      <c r="G1283" s="224"/>
      <c r="H1283" s="227">
        <v>0.039</v>
      </c>
      <c r="I1283" s="228"/>
      <c r="J1283" s="224"/>
      <c r="K1283" s="224"/>
      <c r="L1283" s="229"/>
      <c r="M1283" s="230"/>
      <c r="N1283" s="231"/>
      <c r="O1283" s="231"/>
      <c r="P1283" s="231"/>
      <c r="Q1283" s="231"/>
      <c r="R1283" s="231"/>
      <c r="S1283" s="231"/>
      <c r="T1283" s="232"/>
      <c r="AT1283" s="233" t="s">
        <v>310</v>
      </c>
      <c r="AU1283" s="233" t="s">
        <v>79</v>
      </c>
      <c r="AV1283" s="14" t="s">
        <v>79</v>
      </c>
      <c r="AW1283" s="14" t="s">
        <v>32</v>
      </c>
      <c r="AX1283" s="14" t="s">
        <v>70</v>
      </c>
      <c r="AY1283" s="233" t="s">
        <v>299</v>
      </c>
    </row>
    <row r="1284" spans="2:51" s="14" customFormat="1" ht="11.25">
      <c r="B1284" s="223"/>
      <c r="C1284" s="224"/>
      <c r="D1284" s="209" t="s">
        <v>310</v>
      </c>
      <c r="E1284" s="225" t="s">
        <v>19</v>
      </c>
      <c r="F1284" s="226" t="s">
        <v>1666</v>
      </c>
      <c r="G1284" s="224"/>
      <c r="H1284" s="227">
        <v>0.039</v>
      </c>
      <c r="I1284" s="228"/>
      <c r="J1284" s="224"/>
      <c r="K1284" s="224"/>
      <c r="L1284" s="229"/>
      <c r="M1284" s="230"/>
      <c r="N1284" s="231"/>
      <c r="O1284" s="231"/>
      <c r="P1284" s="231"/>
      <c r="Q1284" s="231"/>
      <c r="R1284" s="231"/>
      <c r="S1284" s="231"/>
      <c r="T1284" s="232"/>
      <c r="AT1284" s="233" t="s">
        <v>310</v>
      </c>
      <c r="AU1284" s="233" t="s">
        <v>79</v>
      </c>
      <c r="AV1284" s="14" t="s">
        <v>79</v>
      </c>
      <c r="AW1284" s="14" t="s">
        <v>32</v>
      </c>
      <c r="AX1284" s="14" t="s">
        <v>70</v>
      </c>
      <c r="AY1284" s="233" t="s">
        <v>299</v>
      </c>
    </row>
    <row r="1285" spans="2:51" s="14" customFormat="1" ht="11.25">
      <c r="B1285" s="223"/>
      <c r="C1285" s="224"/>
      <c r="D1285" s="209" t="s">
        <v>310</v>
      </c>
      <c r="E1285" s="225" t="s">
        <v>19</v>
      </c>
      <c r="F1285" s="226" t="s">
        <v>1667</v>
      </c>
      <c r="G1285" s="224"/>
      <c r="H1285" s="227">
        <v>0.019</v>
      </c>
      <c r="I1285" s="228"/>
      <c r="J1285" s="224"/>
      <c r="K1285" s="224"/>
      <c r="L1285" s="229"/>
      <c r="M1285" s="230"/>
      <c r="N1285" s="231"/>
      <c r="O1285" s="231"/>
      <c r="P1285" s="231"/>
      <c r="Q1285" s="231"/>
      <c r="R1285" s="231"/>
      <c r="S1285" s="231"/>
      <c r="T1285" s="232"/>
      <c r="AT1285" s="233" t="s">
        <v>310</v>
      </c>
      <c r="AU1285" s="233" t="s">
        <v>79</v>
      </c>
      <c r="AV1285" s="14" t="s">
        <v>79</v>
      </c>
      <c r="AW1285" s="14" t="s">
        <v>32</v>
      </c>
      <c r="AX1285" s="14" t="s">
        <v>70</v>
      </c>
      <c r="AY1285" s="233" t="s">
        <v>299</v>
      </c>
    </row>
    <row r="1286" spans="2:51" s="14" customFormat="1" ht="11.25">
      <c r="B1286" s="223"/>
      <c r="C1286" s="224"/>
      <c r="D1286" s="209" t="s">
        <v>310</v>
      </c>
      <c r="E1286" s="225" t="s">
        <v>19</v>
      </c>
      <c r="F1286" s="226" t="s">
        <v>1668</v>
      </c>
      <c r="G1286" s="224"/>
      <c r="H1286" s="227">
        <v>0.019</v>
      </c>
      <c r="I1286" s="228"/>
      <c r="J1286" s="224"/>
      <c r="K1286" s="224"/>
      <c r="L1286" s="229"/>
      <c r="M1286" s="230"/>
      <c r="N1286" s="231"/>
      <c r="O1286" s="231"/>
      <c r="P1286" s="231"/>
      <c r="Q1286" s="231"/>
      <c r="R1286" s="231"/>
      <c r="S1286" s="231"/>
      <c r="T1286" s="232"/>
      <c r="AT1286" s="233" t="s">
        <v>310</v>
      </c>
      <c r="AU1286" s="233" t="s">
        <v>79</v>
      </c>
      <c r="AV1286" s="14" t="s">
        <v>79</v>
      </c>
      <c r="AW1286" s="14" t="s">
        <v>32</v>
      </c>
      <c r="AX1286" s="14" t="s">
        <v>70</v>
      </c>
      <c r="AY1286" s="233" t="s">
        <v>299</v>
      </c>
    </row>
    <row r="1287" spans="2:51" s="14" customFormat="1" ht="11.25">
      <c r="B1287" s="223"/>
      <c r="C1287" s="224"/>
      <c r="D1287" s="209" t="s">
        <v>310</v>
      </c>
      <c r="E1287" s="225" t="s">
        <v>19</v>
      </c>
      <c r="F1287" s="226" t="s">
        <v>1669</v>
      </c>
      <c r="G1287" s="224"/>
      <c r="H1287" s="227">
        <v>0.019</v>
      </c>
      <c r="I1287" s="228"/>
      <c r="J1287" s="224"/>
      <c r="K1287" s="224"/>
      <c r="L1287" s="229"/>
      <c r="M1287" s="230"/>
      <c r="N1287" s="231"/>
      <c r="O1287" s="231"/>
      <c r="P1287" s="231"/>
      <c r="Q1287" s="231"/>
      <c r="R1287" s="231"/>
      <c r="S1287" s="231"/>
      <c r="T1287" s="232"/>
      <c r="AT1287" s="233" t="s">
        <v>310</v>
      </c>
      <c r="AU1287" s="233" t="s">
        <v>79</v>
      </c>
      <c r="AV1287" s="14" t="s">
        <v>79</v>
      </c>
      <c r="AW1287" s="14" t="s">
        <v>32</v>
      </c>
      <c r="AX1287" s="14" t="s">
        <v>70</v>
      </c>
      <c r="AY1287" s="233" t="s">
        <v>299</v>
      </c>
    </row>
    <row r="1288" spans="2:51" s="14" customFormat="1" ht="11.25">
      <c r="B1288" s="223"/>
      <c r="C1288" s="224"/>
      <c r="D1288" s="209" t="s">
        <v>310</v>
      </c>
      <c r="E1288" s="225" t="s">
        <v>19</v>
      </c>
      <c r="F1288" s="226" t="s">
        <v>1670</v>
      </c>
      <c r="G1288" s="224"/>
      <c r="H1288" s="227">
        <v>0.019</v>
      </c>
      <c r="I1288" s="228"/>
      <c r="J1288" s="224"/>
      <c r="K1288" s="224"/>
      <c r="L1288" s="229"/>
      <c r="M1288" s="230"/>
      <c r="N1288" s="231"/>
      <c r="O1288" s="231"/>
      <c r="P1288" s="231"/>
      <c r="Q1288" s="231"/>
      <c r="R1288" s="231"/>
      <c r="S1288" s="231"/>
      <c r="T1288" s="232"/>
      <c r="AT1288" s="233" t="s">
        <v>310</v>
      </c>
      <c r="AU1288" s="233" t="s">
        <v>79</v>
      </c>
      <c r="AV1288" s="14" t="s">
        <v>79</v>
      </c>
      <c r="AW1288" s="14" t="s">
        <v>32</v>
      </c>
      <c r="AX1288" s="14" t="s">
        <v>70</v>
      </c>
      <c r="AY1288" s="233" t="s">
        <v>299</v>
      </c>
    </row>
    <row r="1289" spans="2:51" s="14" customFormat="1" ht="11.25">
      <c r="B1289" s="223"/>
      <c r="C1289" s="224"/>
      <c r="D1289" s="209" t="s">
        <v>310</v>
      </c>
      <c r="E1289" s="225" t="s">
        <v>19</v>
      </c>
      <c r="F1289" s="226" t="s">
        <v>1671</v>
      </c>
      <c r="G1289" s="224"/>
      <c r="H1289" s="227">
        <v>0.197</v>
      </c>
      <c r="I1289" s="228"/>
      <c r="J1289" s="224"/>
      <c r="K1289" s="224"/>
      <c r="L1289" s="229"/>
      <c r="M1289" s="230"/>
      <c r="N1289" s="231"/>
      <c r="O1289" s="231"/>
      <c r="P1289" s="231"/>
      <c r="Q1289" s="231"/>
      <c r="R1289" s="231"/>
      <c r="S1289" s="231"/>
      <c r="T1289" s="232"/>
      <c r="AT1289" s="233" t="s">
        <v>310</v>
      </c>
      <c r="AU1289" s="233" t="s">
        <v>79</v>
      </c>
      <c r="AV1289" s="14" t="s">
        <v>79</v>
      </c>
      <c r="AW1289" s="14" t="s">
        <v>32</v>
      </c>
      <c r="AX1289" s="14" t="s">
        <v>70</v>
      </c>
      <c r="AY1289" s="233" t="s">
        <v>299</v>
      </c>
    </row>
    <row r="1290" spans="2:51" s="15" customFormat="1" ht="11.25">
      <c r="B1290" s="234"/>
      <c r="C1290" s="235"/>
      <c r="D1290" s="209" t="s">
        <v>310</v>
      </c>
      <c r="E1290" s="236" t="s">
        <v>19</v>
      </c>
      <c r="F1290" s="237" t="s">
        <v>313</v>
      </c>
      <c r="G1290" s="235"/>
      <c r="H1290" s="238">
        <v>3.956</v>
      </c>
      <c r="I1290" s="239"/>
      <c r="J1290" s="235"/>
      <c r="K1290" s="235"/>
      <c r="L1290" s="240"/>
      <c r="M1290" s="241"/>
      <c r="N1290" s="242"/>
      <c r="O1290" s="242"/>
      <c r="P1290" s="242"/>
      <c r="Q1290" s="242"/>
      <c r="R1290" s="242"/>
      <c r="S1290" s="242"/>
      <c r="T1290" s="243"/>
      <c r="AT1290" s="244" t="s">
        <v>310</v>
      </c>
      <c r="AU1290" s="244" t="s">
        <v>79</v>
      </c>
      <c r="AV1290" s="15" t="s">
        <v>306</v>
      </c>
      <c r="AW1290" s="15" t="s">
        <v>32</v>
      </c>
      <c r="AX1290" s="15" t="s">
        <v>70</v>
      </c>
      <c r="AY1290" s="244" t="s">
        <v>299</v>
      </c>
    </row>
    <row r="1291" spans="2:51" s="14" customFormat="1" ht="11.25">
      <c r="B1291" s="223"/>
      <c r="C1291" s="224"/>
      <c r="D1291" s="209" t="s">
        <v>310</v>
      </c>
      <c r="E1291" s="225" t="s">
        <v>19</v>
      </c>
      <c r="F1291" s="226" t="s">
        <v>1739</v>
      </c>
      <c r="G1291" s="224"/>
      <c r="H1291" s="227">
        <v>4.747</v>
      </c>
      <c r="I1291" s="228"/>
      <c r="J1291" s="224"/>
      <c r="K1291" s="224"/>
      <c r="L1291" s="229"/>
      <c r="M1291" s="230"/>
      <c r="N1291" s="231"/>
      <c r="O1291" s="231"/>
      <c r="P1291" s="231"/>
      <c r="Q1291" s="231"/>
      <c r="R1291" s="231"/>
      <c r="S1291" s="231"/>
      <c r="T1291" s="232"/>
      <c r="AT1291" s="233" t="s">
        <v>310</v>
      </c>
      <c r="AU1291" s="233" t="s">
        <v>79</v>
      </c>
      <c r="AV1291" s="14" t="s">
        <v>79</v>
      </c>
      <c r="AW1291" s="14" t="s">
        <v>32</v>
      </c>
      <c r="AX1291" s="14" t="s">
        <v>77</v>
      </c>
      <c r="AY1291" s="233" t="s">
        <v>299</v>
      </c>
    </row>
    <row r="1292" spans="1:65" s="2" customFormat="1" ht="16.5" customHeight="1">
      <c r="A1292" s="36"/>
      <c r="B1292" s="37"/>
      <c r="C1292" s="196" t="s">
        <v>1740</v>
      </c>
      <c r="D1292" s="196" t="s">
        <v>301</v>
      </c>
      <c r="E1292" s="197" t="s">
        <v>1741</v>
      </c>
      <c r="F1292" s="198" t="s">
        <v>1742</v>
      </c>
      <c r="G1292" s="199" t="s">
        <v>553</v>
      </c>
      <c r="H1292" s="200">
        <v>16.98</v>
      </c>
      <c r="I1292" s="201"/>
      <c r="J1292" s="202">
        <f>ROUND(I1292*H1292,2)</f>
        <v>0</v>
      </c>
      <c r="K1292" s="198" t="s">
        <v>305</v>
      </c>
      <c r="L1292" s="41"/>
      <c r="M1292" s="203" t="s">
        <v>19</v>
      </c>
      <c r="N1292" s="204" t="s">
        <v>41</v>
      </c>
      <c r="O1292" s="66"/>
      <c r="P1292" s="205">
        <f>O1292*H1292</f>
        <v>0</v>
      </c>
      <c r="Q1292" s="205">
        <v>0</v>
      </c>
      <c r="R1292" s="205">
        <f>Q1292*H1292</f>
        <v>0</v>
      </c>
      <c r="S1292" s="205">
        <v>0</v>
      </c>
      <c r="T1292" s="206">
        <f>S1292*H1292</f>
        <v>0</v>
      </c>
      <c r="U1292" s="36"/>
      <c r="V1292" s="36"/>
      <c r="W1292" s="36"/>
      <c r="X1292" s="36"/>
      <c r="Y1292" s="36"/>
      <c r="Z1292" s="36"/>
      <c r="AA1292" s="36"/>
      <c r="AB1292" s="36"/>
      <c r="AC1292" s="36"/>
      <c r="AD1292" s="36"/>
      <c r="AE1292" s="36"/>
      <c r="AR1292" s="207" t="s">
        <v>406</v>
      </c>
      <c r="AT1292" s="207" t="s">
        <v>301</v>
      </c>
      <c r="AU1292" s="207" t="s">
        <v>79</v>
      </c>
      <c r="AY1292" s="19" t="s">
        <v>299</v>
      </c>
      <c r="BE1292" s="208">
        <f>IF(N1292="základní",J1292,0)</f>
        <v>0</v>
      </c>
      <c r="BF1292" s="208">
        <f>IF(N1292="snížená",J1292,0)</f>
        <v>0</v>
      </c>
      <c r="BG1292" s="208">
        <f>IF(N1292="zákl. přenesená",J1292,0)</f>
        <v>0</v>
      </c>
      <c r="BH1292" s="208">
        <f>IF(N1292="sníž. přenesená",J1292,0)</f>
        <v>0</v>
      </c>
      <c r="BI1292" s="208">
        <f>IF(N1292="nulová",J1292,0)</f>
        <v>0</v>
      </c>
      <c r="BJ1292" s="19" t="s">
        <v>77</v>
      </c>
      <c r="BK1292" s="208">
        <f>ROUND(I1292*H1292,2)</f>
        <v>0</v>
      </c>
      <c r="BL1292" s="19" t="s">
        <v>406</v>
      </c>
      <c r="BM1292" s="207" t="s">
        <v>1743</v>
      </c>
    </row>
    <row r="1293" spans="1:47" s="2" customFormat="1" ht="19.5">
      <c r="A1293" s="36"/>
      <c r="B1293" s="37"/>
      <c r="C1293" s="38"/>
      <c r="D1293" s="209" t="s">
        <v>308</v>
      </c>
      <c r="E1293" s="38"/>
      <c r="F1293" s="210" t="s">
        <v>1744</v>
      </c>
      <c r="G1293" s="38"/>
      <c r="H1293" s="38"/>
      <c r="I1293" s="119"/>
      <c r="J1293" s="38"/>
      <c r="K1293" s="38"/>
      <c r="L1293" s="41"/>
      <c r="M1293" s="211"/>
      <c r="N1293" s="212"/>
      <c r="O1293" s="66"/>
      <c r="P1293" s="66"/>
      <c r="Q1293" s="66"/>
      <c r="R1293" s="66"/>
      <c r="S1293" s="66"/>
      <c r="T1293" s="67"/>
      <c r="U1293" s="36"/>
      <c r="V1293" s="36"/>
      <c r="W1293" s="36"/>
      <c r="X1293" s="36"/>
      <c r="Y1293" s="36"/>
      <c r="Z1293" s="36"/>
      <c r="AA1293" s="36"/>
      <c r="AB1293" s="36"/>
      <c r="AC1293" s="36"/>
      <c r="AD1293" s="36"/>
      <c r="AE1293" s="36"/>
      <c r="AT1293" s="19" t="s">
        <v>308</v>
      </c>
      <c r="AU1293" s="19" t="s">
        <v>79</v>
      </c>
    </row>
    <row r="1294" spans="2:51" s="13" customFormat="1" ht="11.25">
      <c r="B1294" s="213"/>
      <c r="C1294" s="214"/>
      <c r="D1294" s="209" t="s">
        <v>310</v>
      </c>
      <c r="E1294" s="215" t="s">
        <v>19</v>
      </c>
      <c r="F1294" s="216" t="s">
        <v>1642</v>
      </c>
      <c r="G1294" s="214"/>
      <c r="H1294" s="215" t="s">
        <v>19</v>
      </c>
      <c r="I1294" s="217"/>
      <c r="J1294" s="214"/>
      <c r="K1294" s="214"/>
      <c r="L1294" s="218"/>
      <c r="M1294" s="219"/>
      <c r="N1294" s="220"/>
      <c r="O1294" s="220"/>
      <c r="P1294" s="220"/>
      <c r="Q1294" s="220"/>
      <c r="R1294" s="220"/>
      <c r="S1294" s="220"/>
      <c r="T1294" s="221"/>
      <c r="AT1294" s="222" t="s">
        <v>310</v>
      </c>
      <c r="AU1294" s="222" t="s">
        <v>79</v>
      </c>
      <c r="AV1294" s="13" t="s">
        <v>77</v>
      </c>
      <c r="AW1294" s="13" t="s">
        <v>32</v>
      </c>
      <c r="AX1294" s="13" t="s">
        <v>70</v>
      </c>
      <c r="AY1294" s="222" t="s">
        <v>299</v>
      </c>
    </row>
    <row r="1295" spans="2:51" s="14" customFormat="1" ht="11.25">
      <c r="B1295" s="223"/>
      <c r="C1295" s="224"/>
      <c r="D1295" s="209" t="s">
        <v>310</v>
      </c>
      <c r="E1295" s="225" t="s">
        <v>19</v>
      </c>
      <c r="F1295" s="226" t="s">
        <v>1745</v>
      </c>
      <c r="G1295" s="224"/>
      <c r="H1295" s="227">
        <v>8.49</v>
      </c>
      <c r="I1295" s="228"/>
      <c r="J1295" s="224"/>
      <c r="K1295" s="224"/>
      <c r="L1295" s="229"/>
      <c r="M1295" s="230"/>
      <c r="N1295" s="231"/>
      <c r="O1295" s="231"/>
      <c r="P1295" s="231"/>
      <c r="Q1295" s="231"/>
      <c r="R1295" s="231"/>
      <c r="S1295" s="231"/>
      <c r="T1295" s="232"/>
      <c r="AT1295" s="233" t="s">
        <v>310</v>
      </c>
      <c r="AU1295" s="233" t="s">
        <v>79</v>
      </c>
      <c r="AV1295" s="14" t="s">
        <v>79</v>
      </c>
      <c r="AW1295" s="14" t="s">
        <v>32</v>
      </c>
      <c r="AX1295" s="14" t="s">
        <v>70</v>
      </c>
      <c r="AY1295" s="233" t="s">
        <v>299</v>
      </c>
    </row>
    <row r="1296" spans="2:51" s="14" customFormat="1" ht="11.25">
      <c r="B1296" s="223"/>
      <c r="C1296" s="224"/>
      <c r="D1296" s="209" t="s">
        <v>310</v>
      </c>
      <c r="E1296" s="225" t="s">
        <v>19</v>
      </c>
      <c r="F1296" s="226" t="s">
        <v>1746</v>
      </c>
      <c r="G1296" s="224"/>
      <c r="H1296" s="227">
        <v>8.49</v>
      </c>
      <c r="I1296" s="228"/>
      <c r="J1296" s="224"/>
      <c r="K1296" s="224"/>
      <c r="L1296" s="229"/>
      <c r="M1296" s="230"/>
      <c r="N1296" s="231"/>
      <c r="O1296" s="231"/>
      <c r="P1296" s="231"/>
      <c r="Q1296" s="231"/>
      <c r="R1296" s="231"/>
      <c r="S1296" s="231"/>
      <c r="T1296" s="232"/>
      <c r="AT1296" s="233" t="s">
        <v>310</v>
      </c>
      <c r="AU1296" s="233" t="s">
        <v>79</v>
      </c>
      <c r="AV1296" s="14" t="s">
        <v>79</v>
      </c>
      <c r="AW1296" s="14" t="s">
        <v>32</v>
      </c>
      <c r="AX1296" s="14" t="s">
        <v>70</v>
      </c>
      <c r="AY1296" s="233" t="s">
        <v>299</v>
      </c>
    </row>
    <row r="1297" spans="2:51" s="15" customFormat="1" ht="11.25">
      <c r="B1297" s="234"/>
      <c r="C1297" s="235"/>
      <c r="D1297" s="209" t="s">
        <v>310</v>
      </c>
      <c r="E1297" s="236" t="s">
        <v>19</v>
      </c>
      <c r="F1297" s="237" t="s">
        <v>313</v>
      </c>
      <c r="G1297" s="235"/>
      <c r="H1297" s="238">
        <v>16.98</v>
      </c>
      <c r="I1297" s="239"/>
      <c r="J1297" s="235"/>
      <c r="K1297" s="235"/>
      <c r="L1297" s="240"/>
      <c r="M1297" s="241"/>
      <c r="N1297" s="242"/>
      <c r="O1297" s="242"/>
      <c r="P1297" s="242"/>
      <c r="Q1297" s="242"/>
      <c r="R1297" s="242"/>
      <c r="S1297" s="242"/>
      <c r="T1297" s="243"/>
      <c r="AT1297" s="244" t="s">
        <v>310</v>
      </c>
      <c r="AU1297" s="244" t="s">
        <v>79</v>
      </c>
      <c r="AV1297" s="15" t="s">
        <v>306</v>
      </c>
      <c r="AW1297" s="15" t="s">
        <v>32</v>
      </c>
      <c r="AX1297" s="15" t="s">
        <v>77</v>
      </c>
      <c r="AY1297" s="244" t="s">
        <v>299</v>
      </c>
    </row>
    <row r="1298" spans="1:65" s="2" customFormat="1" ht="16.5" customHeight="1">
      <c r="A1298" s="36"/>
      <c r="B1298" s="37"/>
      <c r="C1298" s="246" t="s">
        <v>1747</v>
      </c>
      <c r="D1298" s="246" t="s">
        <v>458</v>
      </c>
      <c r="E1298" s="247" t="s">
        <v>1748</v>
      </c>
      <c r="F1298" s="248" t="s">
        <v>1749</v>
      </c>
      <c r="G1298" s="249" t="s">
        <v>316</v>
      </c>
      <c r="H1298" s="250">
        <v>0.428</v>
      </c>
      <c r="I1298" s="251"/>
      <c r="J1298" s="252">
        <f>ROUND(I1298*H1298,2)</f>
        <v>0</v>
      </c>
      <c r="K1298" s="248" t="s">
        <v>305</v>
      </c>
      <c r="L1298" s="253"/>
      <c r="M1298" s="254" t="s">
        <v>19</v>
      </c>
      <c r="N1298" s="255" t="s">
        <v>41</v>
      </c>
      <c r="O1298" s="66"/>
      <c r="P1298" s="205">
        <f>O1298*H1298</f>
        <v>0</v>
      </c>
      <c r="Q1298" s="205">
        <v>0.55</v>
      </c>
      <c r="R1298" s="205">
        <f>Q1298*H1298</f>
        <v>0.23540000000000003</v>
      </c>
      <c r="S1298" s="205">
        <v>0</v>
      </c>
      <c r="T1298" s="206">
        <f>S1298*H1298</f>
        <v>0</v>
      </c>
      <c r="U1298" s="36"/>
      <c r="V1298" s="36"/>
      <c r="W1298" s="36"/>
      <c r="X1298" s="36"/>
      <c r="Y1298" s="36"/>
      <c r="Z1298" s="36"/>
      <c r="AA1298" s="36"/>
      <c r="AB1298" s="36"/>
      <c r="AC1298" s="36"/>
      <c r="AD1298" s="36"/>
      <c r="AE1298" s="36"/>
      <c r="AR1298" s="207" t="s">
        <v>538</v>
      </c>
      <c r="AT1298" s="207" t="s">
        <v>458</v>
      </c>
      <c r="AU1298" s="207" t="s">
        <v>79</v>
      </c>
      <c r="AY1298" s="19" t="s">
        <v>299</v>
      </c>
      <c r="BE1298" s="208">
        <f>IF(N1298="základní",J1298,0)</f>
        <v>0</v>
      </c>
      <c r="BF1298" s="208">
        <f>IF(N1298="snížená",J1298,0)</f>
        <v>0</v>
      </c>
      <c r="BG1298" s="208">
        <f>IF(N1298="zákl. přenesená",J1298,0)</f>
        <v>0</v>
      </c>
      <c r="BH1298" s="208">
        <f>IF(N1298="sníž. přenesená",J1298,0)</f>
        <v>0</v>
      </c>
      <c r="BI1298" s="208">
        <f>IF(N1298="nulová",J1298,0)</f>
        <v>0</v>
      </c>
      <c r="BJ1298" s="19" t="s">
        <v>77</v>
      </c>
      <c r="BK1298" s="208">
        <f>ROUND(I1298*H1298,2)</f>
        <v>0</v>
      </c>
      <c r="BL1298" s="19" t="s">
        <v>406</v>
      </c>
      <c r="BM1298" s="207" t="s">
        <v>1750</v>
      </c>
    </row>
    <row r="1299" spans="1:47" s="2" customFormat="1" ht="11.25">
      <c r="A1299" s="36"/>
      <c r="B1299" s="37"/>
      <c r="C1299" s="38"/>
      <c r="D1299" s="209" t="s">
        <v>308</v>
      </c>
      <c r="E1299" s="38"/>
      <c r="F1299" s="210" t="s">
        <v>1749</v>
      </c>
      <c r="G1299" s="38"/>
      <c r="H1299" s="38"/>
      <c r="I1299" s="119"/>
      <c r="J1299" s="38"/>
      <c r="K1299" s="38"/>
      <c r="L1299" s="41"/>
      <c r="M1299" s="211"/>
      <c r="N1299" s="212"/>
      <c r="O1299" s="66"/>
      <c r="P1299" s="66"/>
      <c r="Q1299" s="66"/>
      <c r="R1299" s="66"/>
      <c r="S1299" s="66"/>
      <c r="T1299" s="67"/>
      <c r="U1299" s="36"/>
      <c r="V1299" s="36"/>
      <c r="W1299" s="36"/>
      <c r="X1299" s="36"/>
      <c r="Y1299" s="36"/>
      <c r="Z1299" s="36"/>
      <c r="AA1299" s="36"/>
      <c r="AB1299" s="36"/>
      <c r="AC1299" s="36"/>
      <c r="AD1299" s="36"/>
      <c r="AE1299" s="36"/>
      <c r="AT1299" s="19" t="s">
        <v>308</v>
      </c>
      <c r="AU1299" s="19" t="s">
        <v>79</v>
      </c>
    </row>
    <row r="1300" spans="2:51" s="13" customFormat="1" ht="11.25">
      <c r="B1300" s="213"/>
      <c r="C1300" s="214"/>
      <c r="D1300" s="209" t="s">
        <v>310</v>
      </c>
      <c r="E1300" s="215" t="s">
        <v>19</v>
      </c>
      <c r="F1300" s="216" t="s">
        <v>1642</v>
      </c>
      <c r="G1300" s="214"/>
      <c r="H1300" s="215" t="s">
        <v>19</v>
      </c>
      <c r="I1300" s="217"/>
      <c r="J1300" s="214"/>
      <c r="K1300" s="214"/>
      <c r="L1300" s="218"/>
      <c r="M1300" s="219"/>
      <c r="N1300" s="220"/>
      <c r="O1300" s="220"/>
      <c r="P1300" s="220"/>
      <c r="Q1300" s="220"/>
      <c r="R1300" s="220"/>
      <c r="S1300" s="220"/>
      <c r="T1300" s="221"/>
      <c r="AT1300" s="222" t="s">
        <v>310</v>
      </c>
      <c r="AU1300" s="222" t="s">
        <v>79</v>
      </c>
      <c r="AV1300" s="13" t="s">
        <v>77</v>
      </c>
      <c r="AW1300" s="13" t="s">
        <v>32</v>
      </c>
      <c r="AX1300" s="13" t="s">
        <v>70</v>
      </c>
      <c r="AY1300" s="222" t="s">
        <v>299</v>
      </c>
    </row>
    <row r="1301" spans="2:51" s="14" customFormat="1" ht="11.25">
      <c r="B1301" s="223"/>
      <c r="C1301" s="224"/>
      <c r="D1301" s="209" t="s">
        <v>310</v>
      </c>
      <c r="E1301" s="225" t="s">
        <v>19</v>
      </c>
      <c r="F1301" s="226" t="s">
        <v>1672</v>
      </c>
      <c r="G1301" s="224"/>
      <c r="H1301" s="227">
        <v>0.214</v>
      </c>
      <c r="I1301" s="228"/>
      <c r="J1301" s="224"/>
      <c r="K1301" s="224"/>
      <c r="L1301" s="229"/>
      <c r="M1301" s="230"/>
      <c r="N1301" s="231"/>
      <c r="O1301" s="231"/>
      <c r="P1301" s="231"/>
      <c r="Q1301" s="231"/>
      <c r="R1301" s="231"/>
      <c r="S1301" s="231"/>
      <c r="T1301" s="232"/>
      <c r="AT1301" s="233" t="s">
        <v>310</v>
      </c>
      <c r="AU1301" s="233" t="s">
        <v>79</v>
      </c>
      <c r="AV1301" s="14" t="s">
        <v>79</v>
      </c>
      <c r="AW1301" s="14" t="s">
        <v>32</v>
      </c>
      <c r="AX1301" s="14" t="s">
        <v>70</v>
      </c>
      <c r="AY1301" s="233" t="s">
        <v>299</v>
      </c>
    </row>
    <row r="1302" spans="2:51" s="14" customFormat="1" ht="11.25">
      <c r="B1302" s="223"/>
      <c r="C1302" s="224"/>
      <c r="D1302" s="209" t="s">
        <v>310</v>
      </c>
      <c r="E1302" s="225" t="s">
        <v>19</v>
      </c>
      <c r="F1302" s="226" t="s">
        <v>1673</v>
      </c>
      <c r="G1302" s="224"/>
      <c r="H1302" s="227">
        <v>0.214</v>
      </c>
      <c r="I1302" s="228"/>
      <c r="J1302" s="224"/>
      <c r="K1302" s="224"/>
      <c r="L1302" s="229"/>
      <c r="M1302" s="230"/>
      <c r="N1302" s="231"/>
      <c r="O1302" s="231"/>
      <c r="P1302" s="231"/>
      <c r="Q1302" s="231"/>
      <c r="R1302" s="231"/>
      <c r="S1302" s="231"/>
      <c r="T1302" s="232"/>
      <c r="AT1302" s="233" t="s">
        <v>310</v>
      </c>
      <c r="AU1302" s="233" t="s">
        <v>79</v>
      </c>
      <c r="AV1302" s="14" t="s">
        <v>79</v>
      </c>
      <c r="AW1302" s="14" t="s">
        <v>32</v>
      </c>
      <c r="AX1302" s="14" t="s">
        <v>70</v>
      </c>
      <c r="AY1302" s="233" t="s">
        <v>299</v>
      </c>
    </row>
    <row r="1303" spans="2:51" s="15" customFormat="1" ht="11.25">
      <c r="B1303" s="234"/>
      <c r="C1303" s="235"/>
      <c r="D1303" s="209" t="s">
        <v>310</v>
      </c>
      <c r="E1303" s="236" t="s">
        <v>19</v>
      </c>
      <c r="F1303" s="237" t="s">
        <v>313</v>
      </c>
      <c r="G1303" s="235"/>
      <c r="H1303" s="238">
        <v>0.428</v>
      </c>
      <c r="I1303" s="239"/>
      <c r="J1303" s="235"/>
      <c r="K1303" s="235"/>
      <c r="L1303" s="240"/>
      <c r="M1303" s="241"/>
      <c r="N1303" s="242"/>
      <c r="O1303" s="242"/>
      <c r="P1303" s="242"/>
      <c r="Q1303" s="242"/>
      <c r="R1303" s="242"/>
      <c r="S1303" s="242"/>
      <c r="T1303" s="243"/>
      <c r="AT1303" s="244" t="s">
        <v>310</v>
      </c>
      <c r="AU1303" s="244" t="s">
        <v>79</v>
      </c>
      <c r="AV1303" s="15" t="s">
        <v>306</v>
      </c>
      <c r="AW1303" s="15" t="s">
        <v>32</v>
      </c>
      <c r="AX1303" s="15" t="s">
        <v>77</v>
      </c>
      <c r="AY1303" s="244" t="s">
        <v>299</v>
      </c>
    </row>
    <row r="1304" spans="1:65" s="2" customFormat="1" ht="16.5" customHeight="1">
      <c r="A1304" s="36"/>
      <c r="B1304" s="37"/>
      <c r="C1304" s="196" t="s">
        <v>1751</v>
      </c>
      <c r="D1304" s="196" t="s">
        <v>301</v>
      </c>
      <c r="E1304" s="197" t="s">
        <v>1752</v>
      </c>
      <c r="F1304" s="198" t="s">
        <v>1753</v>
      </c>
      <c r="G1304" s="199" t="s">
        <v>553</v>
      </c>
      <c r="H1304" s="200">
        <v>20.937</v>
      </c>
      <c r="I1304" s="201"/>
      <c r="J1304" s="202">
        <f>ROUND(I1304*H1304,2)</f>
        <v>0</v>
      </c>
      <c r="K1304" s="198" t="s">
        <v>305</v>
      </c>
      <c r="L1304" s="41"/>
      <c r="M1304" s="203" t="s">
        <v>19</v>
      </c>
      <c r="N1304" s="204" t="s">
        <v>41</v>
      </c>
      <c r="O1304" s="66"/>
      <c r="P1304" s="205">
        <f>O1304*H1304</f>
        <v>0</v>
      </c>
      <c r="Q1304" s="205">
        <v>0</v>
      </c>
      <c r="R1304" s="205">
        <f>Q1304*H1304</f>
        <v>0</v>
      </c>
      <c r="S1304" s="205">
        <v>0</v>
      </c>
      <c r="T1304" s="206">
        <f>S1304*H1304</f>
        <v>0</v>
      </c>
      <c r="U1304" s="36"/>
      <c r="V1304" s="36"/>
      <c r="W1304" s="36"/>
      <c r="X1304" s="36"/>
      <c r="Y1304" s="36"/>
      <c r="Z1304" s="36"/>
      <c r="AA1304" s="36"/>
      <c r="AB1304" s="36"/>
      <c r="AC1304" s="36"/>
      <c r="AD1304" s="36"/>
      <c r="AE1304" s="36"/>
      <c r="AR1304" s="207" t="s">
        <v>406</v>
      </c>
      <c r="AT1304" s="207" t="s">
        <v>301</v>
      </c>
      <c r="AU1304" s="207" t="s">
        <v>79</v>
      </c>
      <c r="AY1304" s="19" t="s">
        <v>299</v>
      </c>
      <c r="BE1304" s="208">
        <f>IF(N1304="základní",J1304,0)</f>
        <v>0</v>
      </c>
      <c r="BF1304" s="208">
        <f>IF(N1304="snížená",J1304,0)</f>
        <v>0</v>
      </c>
      <c r="BG1304" s="208">
        <f>IF(N1304="zákl. přenesená",J1304,0)</f>
        <v>0</v>
      </c>
      <c r="BH1304" s="208">
        <f>IF(N1304="sníž. přenesená",J1304,0)</f>
        <v>0</v>
      </c>
      <c r="BI1304" s="208">
        <f>IF(N1304="nulová",J1304,0)</f>
        <v>0</v>
      </c>
      <c r="BJ1304" s="19" t="s">
        <v>77</v>
      </c>
      <c r="BK1304" s="208">
        <f>ROUND(I1304*H1304,2)</f>
        <v>0</v>
      </c>
      <c r="BL1304" s="19" t="s">
        <v>406</v>
      </c>
      <c r="BM1304" s="207" t="s">
        <v>1754</v>
      </c>
    </row>
    <row r="1305" spans="1:47" s="2" customFormat="1" ht="19.5">
      <c r="A1305" s="36"/>
      <c r="B1305" s="37"/>
      <c r="C1305" s="38"/>
      <c r="D1305" s="209" t="s">
        <v>308</v>
      </c>
      <c r="E1305" s="38"/>
      <c r="F1305" s="210" t="s">
        <v>1755</v>
      </c>
      <c r="G1305" s="38"/>
      <c r="H1305" s="38"/>
      <c r="I1305" s="119"/>
      <c r="J1305" s="38"/>
      <c r="K1305" s="38"/>
      <c r="L1305" s="41"/>
      <c r="M1305" s="211"/>
      <c r="N1305" s="212"/>
      <c r="O1305" s="66"/>
      <c r="P1305" s="66"/>
      <c r="Q1305" s="66"/>
      <c r="R1305" s="66"/>
      <c r="S1305" s="66"/>
      <c r="T1305" s="67"/>
      <c r="U1305" s="36"/>
      <c r="V1305" s="36"/>
      <c r="W1305" s="36"/>
      <c r="X1305" s="36"/>
      <c r="Y1305" s="36"/>
      <c r="Z1305" s="36"/>
      <c r="AA1305" s="36"/>
      <c r="AB1305" s="36"/>
      <c r="AC1305" s="36"/>
      <c r="AD1305" s="36"/>
      <c r="AE1305" s="36"/>
      <c r="AT1305" s="19" t="s">
        <v>308</v>
      </c>
      <c r="AU1305" s="19" t="s">
        <v>79</v>
      </c>
    </row>
    <row r="1306" spans="2:51" s="13" customFormat="1" ht="11.25">
      <c r="B1306" s="213"/>
      <c r="C1306" s="214"/>
      <c r="D1306" s="209" t="s">
        <v>310</v>
      </c>
      <c r="E1306" s="215" t="s">
        <v>19</v>
      </c>
      <c r="F1306" s="216" t="s">
        <v>1642</v>
      </c>
      <c r="G1306" s="214"/>
      <c r="H1306" s="215" t="s">
        <v>19</v>
      </c>
      <c r="I1306" s="217"/>
      <c r="J1306" s="214"/>
      <c r="K1306" s="214"/>
      <c r="L1306" s="218"/>
      <c r="M1306" s="219"/>
      <c r="N1306" s="220"/>
      <c r="O1306" s="220"/>
      <c r="P1306" s="220"/>
      <c r="Q1306" s="220"/>
      <c r="R1306" s="220"/>
      <c r="S1306" s="220"/>
      <c r="T1306" s="221"/>
      <c r="AT1306" s="222" t="s">
        <v>310</v>
      </c>
      <c r="AU1306" s="222" t="s">
        <v>79</v>
      </c>
      <c r="AV1306" s="13" t="s">
        <v>77</v>
      </c>
      <c r="AW1306" s="13" t="s">
        <v>32</v>
      </c>
      <c r="AX1306" s="13" t="s">
        <v>70</v>
      </c>
      <c r="AY1306" s="222" t="s">
        <v>299</v>
      </c>
    </row>
    <row r="1307" spans="2:51" s="14" customFormat="1" ht="11.25">
      <c r="B1307" s="223"/>
      <c r="C1307" s="224"/>
      <c r="D1307" s="209" t="s">
        <v>310</v>
      </c>
      <c r="E1307" s="225" t="s">
        <v>19</v>
      </c>
      <c r="F1307" s="226" t="s">
        <v>1756</v>
      </c>
      <c r="G1307" s="224"/>
      <c r="H1307" s="227">
        <v>17.818</v>
      </c>
      <c r="I1307" s="228"/>
      <c r="J1307" s="224"/>
      <c r="K1307" s="224"/>
      <c r="L1307" s="229"/>
      <c r="M1307" s="230"/>
      <c r="N1307" s="231"/>
      <c r="O1307" s="231"/>
      <c r="P1307" s="231"/>
      <c r="Q1307" s="231"/>
      <c r="R1307" s="231"/>
      <c r="S1307" s="231"/>
      <c r="T1307" s="232"/>
      <c r="AT1307" s="233" t="s">
        <v>310</v>
      </c>
      <c r="AU1307" s="233" t="s">
        <v>79</v>
      </c>
      <c r="AV1307" s="14" t="s">
        <v>79</v>
      </c>
      <c r="AW1307" s="14" t="s">
        <v>32</v>
      </c>
      <c r="AX1307" s="14" t="s">
        <v>70</v>
      </c>
      <c r="AY1307" s="233" t="s">
        <v>299</v>
      </c>
    </row>
    <row r="1308" spans="2:51" s="14" customFormat="1" ht="11.25">
      <c r="B1308" s="223"/>
      <c r="C1308" s="224"/>
      <c r="D1308" s="209" t="s">
        <v>310</v>
      </c>
      <c r="E1308" s="225" t="s">
        <v>19</v>
      </c>
      <c r="F1308" s="226" t="s">
        <v>1757</v>
      </c>
      <c r="G1308" s="224"/>
      <c r="H1308" s="227">
        <v>3.119</v>
      </c>
      <c r="I1308" s="228"/>
      <c r="J1308" s="224"/>
      <c r="K1308" s="224"/>
      <c r="L1308" s="229"/>
      <c r="M1308" s="230"/>
      <c r="N1308" s="231"/>
      <c r="O1308" s="231"/>
      <c r="P1308" s="231"/>
      <c r="Q1308" s="231"/>
      <c r="R1308" s="231"/>
      <c r="S1308" s="231"/>
      <c r="T1308" s="232"/>
      <c r="AT1308" s="233" t="s">
        <v>310</v>
      </c>
      <c r="AU1308" s="233" t="s">
        <v>79</v>
      </c>
      <c r="AV1308" s="14" t="s">
        <v>79</v>
      </c>
      <c r="AW1308" s="14" t="s">
        <v>32</v>
      </c>
      <c r="AX1308" s="14" t="s">
        <v>70</v>
      </c>
      <c r="AY1308" s="233" t="s">
        <v>299</v>
      </c>
    </row>
    <row r="1309" spans="2:51" s="15" customFormat="1" ht="11.25">
      <c r="B1309" s="234"/>
      <c r="C1309" s="235"/>
      <c r="D1309" s="209" t="s">
        <v>310</v>
      </c>
      <c r="E1309" s="236" t="s">
        <v>19</v>
      </c>
      <c r="F1309" s="237" t="s">
        <v>313</v>
      </c>
      <c r="G1309" s="235"/>
      <c r="H1309" s="238">
        <v>20.937</v>
      </c>
      <c r="I1309" s="239"/>
      <c r="J1309" s="235"/>
      <c r="K1309" s="235"/>
      <c r="L1309" s="240"/>
      <c r="M1309" s="241"/>
      <c r="N1309" s="242"/>
      <c r="O1309" s="242"/>
      <c r="P1309" s="242"/>
      <c r="Q1309" s="242"/>
      <c r="R1309" s="242"/>
      <c r="S1309" s="242"/>
      <c r="T1309" s="243"/>
      <c r="AT1309" s="244" t="s">
        <v>310</v>
      </c>
      <c r="AU1309" s="244" t="s">
        <v>79</v>
      </c>
      <c r="AV1309" s="15" t="s">
        <v>306</v>
      </c>
      <c r="AW1309" s="15" t="s">
        <v>32</v>
      </c>
      <c r="AX1309" s="15" t="s">
        <v>77</v>
      </c>
      <c r="AY1309" s="244" t="s">
        <v>299</v>
      </c>
    </row>
    <row r="1310" spans="1:65" s="2" customFormat="1" ht="16.5" customHeight="1">
      <c r="A1310" s="36"/>
      <c r="B1310" s="37"/>
      <c r="C1310" s="246" t="s">
        <v>1758</v>
      </c>
      <c r="D1310" s="246" t="s">
        <v>458</v>
      </c>
      <c r="E1310" s="247" t="s">
        <v>1759</v>
      </c>
      <c r="F1310" s="248" t="s">
        <v>1760</v>
      </c>
      <c r="G1310" s="249" t="s">
        <v>316</v>
      </c>
      <c r="H1310" s="250">
        <v>1.086</v>
      </c>
      <c r="I1310" s="251"/>
      <c r="J1310" s="252">
        <f>ROUND(I1310*H1310,2)</f>
        <v>0</v>
      </c>
      <c r="K1310" s="248" t="s">
        <v>305</v>
      </c>
      <c r="L1310" s="253"/>
      <c r="M1310" s="254" t="s">
        <v>19</v>
      </c>
      <c r="N1310" s="255" t="s">
        <v>41</v>
      </c>
      <c r="O1310" s="66"/>
      <c r="P1310" s="205">
        <f>O1310*H1310</f>
        <v>0</v>
      </c>
      <c r="Q1310" s="205">
        <v>0.55</v>
      </c>
      <c r="R1310" s="205">
        <f>Q1310*H1310</f>
        <v>0.5973</v>
      </c>
      <c r="S1310" s="205">
        <v>0</v>
      </c>
      <c r="T1310" s="206">
        <f>S1310*H1310</f>
        <v>0</v>
      </c>
      <c r="U1310" s="36"/>
      <c r="V1310" s="36"/>
      <c r="W1310" s="36"/>
      <c r="X1310" s="36"/>
      <c r="Y1310" s="36"/>
      <c r="Z1310" s="36"/>
      <c r="AA1310" s="36"/>
      <c r="AB1310" s="36"/>
      <c r="AC1310" s="36"/>
      <c r="AD1310" s="36"/>
      <c r="AE1310" s="36"/>
      <c r="AR1310" s="207" t="s">
        <v>538</v>
      </c>
      <c r="AT1310" s="207" t="s">
        <v>458</v>
      </c>
      <c r="AU1310" s="207" t="s">
        <v>79</v>
      </c>
      <c r="AY1310" s="19" t="s">
        <v>299</v>
      </c>
      <c r="BE1310" s="208">
        <f>IF(N1310="základní",J1310,0)</f>
        <v>0</v>
      </c>
      <c r="BF1310" s="208">
        <f>IF(N1310="snížená",J1310,0)</f>
        <v>0</v>
      </c>
      <c r="BG1310" s="208">
        <f>IF(N1310="zákl. přenesená",J1310,0)</f>
        <v>0</v>
      </c>
      <c r="BH1310" s="208">
        <f>IF(N1310="sníž. přenesená",J1310,0)</f>
        <v>0</v>
      </c>
      <c r="BI1310" s="208">
        <f>IF(N1310="nulová",J1310,0)</f>
        <v>0</v>
      </c>
      <c r="BJ1310" s="19" t="s">
        <v>77</v>
      </c>
      <c r="BK1310" s="208">
        <f>ROUND(I1310*H1310,2)</f>
        <v>0</v>
      </c>
      <c r="BL1310" s="19" t="s">
        <v>406</v>
      </c>
      <c r="BM1310" s="207" t="s">
        <v>1761</v>
      </c>
    </row>
    <row r="1311" spans="1:47" s="2" customFormat="1" ht="11.25">
      <c r="A1311" s="36"/>
      <c r="B1311" s="37"/>
      <c r="C1311" s="38"/>
      <c r="D1311" s="209" t="s">
        <v>308</v>
      </c>
      <c r="E1311" s="38"/>
      <c r="F1311" s="210" t="s">
        <v>1760</v>
      </c>
      <c r="G1311" s="38"/>
      <c r="H1311" s="38"/>
      <c r="I1311" s="119"/>
      <c r="J1311" s="38"/>
      <c r="K1311" s="38"/>
      <c r="L1311" s="41"/>
      <c r="M1311" s="211"/>
      <c r="N1311" s="212"/>
      <c r="O1311" s="66"/>
      <c r="P1311" s="66"/>
      <c r="Q1311" s="66"/>
      <c r="R1311" s="66"/>
      <c r="S1311" s="66"/>
      <c r="T1311" s="67"/>
      <c r="U1311" s="36"/>
      <c r="V1311" s="36"/>
      <c r="W1311" s="36"/>
      <c r="X1311" s="36"/>
      <c r="Y1311" s="36"/>
      <c r="Z1311" s="36"/>
      <c r="AA1311" s="36"/>
      <c r="AB1311" s="36"/>
      <c r="AC1311" s="36"/>
      <c r="AD1311" s="36"/>
      <c r="AE1311" s="36"/>
      <c r="AT1311" s="19" t="s">
        <v>308</v>
      </c>
      <c r="AU1311" s="19" t="s">
        <v>79</v>
      </c>
    </row>
    <row r="1312" spans="2:51" s="13" customFormat="1" ht="11.25">
      <c r="B1312" s="213"/>
      <c r="C1312" s="214"/>
      <c r="D1312" s="209" t="s">
        <v>310</v>
      </c>
      <c r="E1312" s="215" t="s">
        <v>19</v>
      </c>
      <c r="F1312" s="216" t="s">
        <v>1642</v>
      </c>
      <c r="G1312" s="214"/>
      <c r="H1312" s="215" t="s">
        <v>19</v>
      </c>
      <c r="I1312" s="217"/>
      <c r="J1312" s="214"/>
      <c r="K1312" s="214"/>
      <c r="L1312" s="218"/>
      <c r="M1312" s="219"/>
      <c r="N1312" s="220"/>
      <c r="O1312" s="220"/>
      <c r="P1312" s="220"/>
      <c r="Q1312" s="220"/>
      <c r="R1312" s="220"/>
      <c r="S1312" s="220"/>
      <c r="T1312" s="221"/>
      <c r="AT1312" s="222" t="s">
        <v>310</v>
      </c>
      <c r="AU1312" s="222" t="s">
        <v>79</v>
      </c>
      <c r="AV1312" s="13" t="s">
        <v>77</v>
      </c>
      <c r="AW1312" s="13" t="s">
        <v>32</v>
      </c>
      <c r="AX1312" s="13" t="s">
        <v>70</v>
      </c>
      <c r="AY1312" s="222" t="s">
        <v>299</v>
      </c>
    </row>
    <row r="1313" spans="2:51" s="14" customFormat="1" ht="11.25">
      <c r="B1313" s="223"/>
      <c r="C1313" s="224"/>
      <c r="D1313" s="209" t="s">
        <v>310</v>
      </c>
      <c r="E1313" s="225" t="s">
        <v>19</v>
      </c>
      <c r="F1313" s="226" t="s">
        <v>1649</v>
      </c>
      <c r="G1313" s="224"/>
      <c r="H1313" s="227">
        <v>0.77</v>
      </c>
      <c r="I1313" s="228"/>
      <c r="J1313" s="224"/>
      <c r="K1313" s="224"/>
      <c r="L1313" s="229"/>
      <c r="M1313" s="230"/>
      <c r="N1313" s="231"/>
      <c r="O1313" s="231"/>
      <c r="P1313" s="231"/>
      <c r="Q1313" s="231"/>
      <c r="R1313" s="231"/>
      <c r="S1313" s="231"/>
      <c r="T1313" s="232"/>
      <c r="AT1313" s="233" t="s">
        <v>310</v>
      </c>
      <c r="AU1313" s="233" t="s">
        <v>79</v>
      </c>
      <c r="AV1313" s="14" t="s">
        <v>79</v>
      </c>
      <c r="AW1313" s="14" t="s">
        <v>32</v>
      </c>
      <c r="AX1313" s="14" t="s">
        <v>70</v>
      </c>
      <c r="AY1313" s="233" t="s">
        <v>299</v>
      </c>
    </row>
    <row r="1314" spans="2:51" s="14" customFormat="1" ht="11.25">
      <c r="B1314" s="223"/>
      <c r="C1314" s="224"/>
      <c r="D1314" s="209" t="s">
        <v>310</v>
      </c>
      <c r="E1314" s="225" t="s">
        <v>19</v>
      </c>
      <c r="F1314" s="226" t="s">
        <v>1674</v>
      </c>
      <c r="G1314" s="224"/>
      <c r="H1314" s="227">
        <v>0.135</v>
      </c>
      <c r="I1314" s="228"/>
      <c r="J1314" s="224"/>
      <c r="K1314" s="224"/>
      <c r="L1314" s="229"/>
      <c r="M1314" s="230"/>
      <c r="N1314" s="231"/>
      <c r="O1314" s="231"/>
      <c r="P1314" s="231"/>
      <c r="Q1314" s="231"/>
      <c r="R1314" s="231"/>
      <c r="S1314" s="231"/>
      <c r="T1314" s="232"/>
      <c r="AT1314" s="233" t="s">
        <v>310</v>
      </c>
      <c r="AU1314" s="233" t="s">
        <v>79</v>
      </c>
      <c r="AV1314" s="14" t="s">
        <v>79</v>
      </c>
      <c r="AW1314" s="14" t="s">
        <v>32</v>
      </c>
      <c r="AX1314" s="14" t="s">
        <v>70</v>
      </c>
      <c r="AY1314" s="233" t="s">
        <v>299</v>
      </c>
    </row>
    <row r="1315" spans="2:51" s="15" customFormat="1" ht="11.25">
      <c r="B1315" s="234"/>
      <c r="C1315" s="235"/>
      <c r="D1315" s="209" t="s">
        <v>310</v>
      </c>
      <c r="E1315" s="236" t="s">
        <v>19</v>
      </c>
      <c r="F1315" s="237" t="s">
        <v>313</v>
      </c>
      <c r="G1315" s="235"/>
      <c r="H1315" s="238">
        <v>0.905</v>
      </c>
      <c r="I1315" s="239"/>
      <c r="J1315" s="235"/>
      <c r="K1315" s="235"/>
      <c r="L1315" s="240"/>
      <c r="M1315" s="241"/>
      <c r="N1315" s="242"/>
      <c r="O1315" s="242"/>
      <c r="P1315" s="242"/>
      <c r="Q1315" s="242"/>
      <c r="R1315" s="242"/>
      <c r="S1315" s="242"/>
      <c r="T1315" s="243"/>
      <c r="AT1315" s="244" t="s">
        <v>310</v>
      </c>
      <c r="AU1315" s="244" t="s">
        <v>79</v>
      </c>
      <c r="AV1315" s="15" t="s">
        <v>306</v>
      </c>
      <c r="AW1315" s="15" t="s">
        <v>32</v>
      </c>
      <c r="AX1315" s="15" t="s">
        <v>70</v>
      </c>
      <c r="AY1315" s="244" t="s">
        <v>299</v>
      </c>
    </row>
    <row r="1316" spans="2:51" s="14" customFormat="1" ht="11.25">
      <c r="B1316" s="223"/>
      <c r="C1316" s="224"/>
      <c r="D1316" s="209" t="s">
        <v>310</v>
      </c>
      <c r="E1316" s="225" t="s">
        <v>19</v>
      </c>
      <c r="F1316" s="226" t="s">
        <v>1762</v>
      </c>
      <c r="G1316" s="224"/>
      <c r="H1316" s="227">
        <v>1.086</v>
      </c>
      <c r="I1316" s="228"/>
      <c r="J1316" s="224"/>
      <c r="K1316" s="224"/>
      <c r="L1316" s="229"/>
      <c r="M1316" s="230"/>
      <c r="N1316" s="231"/>
      <c r="O1316" s="231"/>
      <c r="P1316" s="231"/>
      <c r="Q1316" s="231"/>
      <c r="R1316" s="231"/>
      <c r="S1316" s="231"/>
      <c r="T1316" s="232"/>
      <c r="AT1316" s="233" t="s">
        <v>310</v>
      </c>
      <c r="AU1316" s="233" t="s">
        <v>79</v>
      </c>
      <c r="AV1316" s="14" t="s">
        <v>79</v>
      </c>
      <c r="AW1316" s="14" t="s">
        <v>32</v>
      </c>
      <c r="AX1316" s="14" t="s">
        <v>77</v>
      </c>
      <c r="AY1316" s="233" t="s">
        <v>299</v>
      </c>
    </row>
    <row r="1317" spans="1:65" s="2" customFormat="1" ht="16.5" customHeight="1">
      <c r="A1317" s="36"/>
      <c r="B1317" s="37"/>
      <c r="C1317" s="196" t="s">
        <v>1763</v>
      </c>
      <c r="D1317" s="196" t="s">
        <v>301</v>
      </c>
      <c r="E1317" s="197" t="s">
        <v>1764</v>
      </c>
      <c r="F1317" s="198" t="s">
        <v>1765</v>
      </c>
      <c r="G1317" s="199" t="s">
        <v>304</v>
      </c>
      <c r="H1317" s="200">
        <v>19.31</v>
      </c>
      <c r="I1317" s="201"/>
      <c r="J1317" s="202">
        <f>ROUND(I1317*H1317,2)</f>
        <v>0</v>
      </c>
      <c r="K1317" s="198" t="s">
        <v>305</v>
      </c>
      <c r="L1317" s="41"/>
      <c r="M1317" s="203" t="s">
        <v>19</v>
      </c>
      <c r="N1317" s="204" t="s">
        <v>41</v>
      </c>
      <c r="O1317" s="66"/>
      <c r="P1317" s="205">
        <f>O1317*H1317</f>
        <v>0</v>
      </c>
      <c r="Q1317" s="205">
        <v>0</v>
      </c>
      <c r="R1317" s="205">
        <f>Q1317*H1317</f>
        <v>0</v>
      </c>
      <c r="S1317" s="205">
        <v>0</v>
      </c>
      <c r="T1317" s="206">
        <f>S1317*H1317</f>
        <v>0</v>
      </c>
      <c r="U1317" s="36"/>
      <c r="V1317" s="36"/>
      <c r="W1317" s="36"/>
      <c r="X1317" s="36"/>
      <c r="Y1317" s="36"/>
      <c r="Z1317" s="36"/>
      <c r="AA1317" s="36"/>
      <c r="AB1317" s="36"/>
      <c r="AC1317" s="36"/>
      <c r="AD1317" s="36"/>
      <c r="AE1317" s="36"/>
      <c r="AR1317" s="207" t="s">
        <v>406</v>
      </c>
      <c r="AT1317" s="207" t="s">
        <v>301</v>
      </c>
      <c r="AU1317" s="207" t="s">
        <v>79</v>
      </c>
      <c r="AY1317" s="19" t="s">
        <v>299</v>
      </c>
      <c r="BE1317" s="208">
        <f>IF(N1317="základní",J1317,0)</f>
        <v>0</v>
      </c>
      <c r="BF1317" s="208">
        <f>IF(N1317="snížená",J1317,0)</f>
        <v>0</v>
      </c>
      <c r="BG1317" s="208">
        <f>IF(N1317="zákl. přenesená",J1317,0)</f>
        <v>0</v>
      </c>
      <c r="BH1317" s="208">
        <f>IF(N1317="sníž. přenesená",J1317,0)</f>
        <v>0</v>
      </c>
      <c r="BI1317" s="208">
        <f>IF(N1317="nulová",J1317,0)</f>
        <v>0</v>
      </c>
      <c r="BJ1317" s="19" t="s">
        <v>77</v>
      </c>
      <c r="BK1317" s="208">
        <f>ROUND(I1317*H1317,2)</f>
        <v>0</v>
      </c>
      <c r="BL1317" s="19" t="s">
        <v>406</v>
      </c>
      <c r="BM1317" s="207" t="s">
        <v>1766</v>
      </c>
    </row>
    <row r="1318" spans="1:47" s="2" customFormat="1" ht="11.25">
      <c r="A1318" s="36"/>
      <c r="B1318" s="37"/>
      <c r="C1318" s="38"/>
      <c r="D1318" s="209" t="s">
        <v>308</v>
      </c>
      <c r="E1318" s="38"/>
      <c r="F1318" s="210" t="s">
        <v>1767</v>
      </c>
      <c r="G1318" s="38"/>
      <c r="H1318" s="38"/>
      <c r="I1318" s="119"/>
      <c r="J1318" s="38"/>
      <c r="K1318" s="38"/>
      <c r="L1318" s="41"/>
      <c r="M1318" s="211"/>
      <c r="N1318" s="212"/>
      <c r="O1318" s="66"/>
      <c r="P1318" s="66"/>
      <c r="Q1318" s="66"/>
      <c r="R1318" s="66"/>
      <c r="S1318" s="66"/>
      <c r="T1318" s="67"/>
      <c r="U1318" s="36"/>
      <c r="V1318" s="36"/>
      <c r="W1318" s="36"/>
      <c r="X1318" s="36"/>
      <c r="Y1318" s="36"/>
      <c r="Z1318" s="36"/>
      <c r="AA1318" s="36"/>
      <c r="AB1318" s="36"/>
      <c r="AC1318" s="36"/>
      <c r="AD1318" s="36"/>
      <c r="AE1318" s="36"/>
      <c r="AT1318" s="19" t="s">
        <v>308</v>
      </c>
      <c r="AU1318" s="19" t="s">
        <v>79</v>
      </c>
    </row>
    <row r="1319" spans="2:51" s="14" customFormat="1" ht="11.25">
      <c r="B1319" s="223"/>
      <c r="C1319" s="224"/>
      <c r="D1319" s="209" t="s">
        <v>310</v>
      </c>
      <c r="E1319" s="225" t="s">
        <v>19</v>
      </c>
      <c r="F1319" s="226" t="s">
        <v>1768</v>
      </c>
      <c r="G1319" s="224"/>
      <c r="H1319" s="227">
        <v>19.31</v>
      </c>
      <c r="I1319" s="228"/>
      <c r="J1319" s="224"/>
      <c r="K1319" s="224"/>
      <c r="L1319" s="229"/>
      <c r="M1319" s="230"/>
      <c r="N1319" s="231"/>
      <c r="O1319" s="231"/>
      <c r="P1319" s="231"/>
      <c r="Q1319" s="231"/>
      <c r="R1319" s="231"/>
      <c r="S1319" s="231"/>
      <c r="T1319" s="232"/>
      <c r="AT1319" s="233" t="s">
        <v>310</v>
      </c>
      <c r="AU1319" s="233" t="s">
        <v>79</v>
      </c>
      <c r="AV1319" s="14" t="s">
        <v>79</v>
      </c>
      <c r="AW1319" s="14" t="s">
        <v>32</v>
      </c>
      <c r="AX1319" s="14" t="s">
        <v>77</v>
      </c>
      <c r="AY1319" s="233" t="s">
        <v>299</v>
      </c>
    </row>
    <row r="1320" spans="1:65" s="2" customFormat="1" ht="21.75" customHeight="1">
      <c r="A1320" s="36"/>
      <c r="B1320" s="37"/>
      <c r="C1320" s="246" t="s">
        <v>1769</v>
      </c>
      <c r="D1320" s="246" t="s">
        <v>458</v>
      </c>
      <c r="E1320" s="247" t="s">
        <v>1770</v>
      </c>
      <c r="F1320" s="248" t="s">
        <v>1771</v>
      </c>
      <c r="G1320" s="249" t="s">
        <v>304</v>
      </c>
      <c r="H1320" s="250">
        <v>21.241</v>
      </c>
      <c r="I1320" s="251"/>
      <c r="J1320" s="252">
        <f>ROUND(I1320*H1320,2)</f>
        <v>0</v>
      </c>
      <c r="K1320" s="248" t="s">
        <v>19</v>
      </c>
      <c r="L1320" s="253"/>
      <c r="M1320" s="254" t="s">
        <v>19</v>
      </c>
      <c r="N1320" s="255" t="s">
        <v>41</v>
      </c>
      <c r="O1320" s="66"/>
      <c r="P1320" s="205">
        <f>O1320*H1320</f>
        <v>0</v>
      </c>
      <c r="Q1320" s="205">
        <v>0.00931</v>
      </c>
      <c r="R1320" s="205">
        <f>Q1320*H1320</f>
        <v>0.19775371</v>
      </c>
      <c r="S1320" s="205">
        <v>0</v>
      </c>
      <c r="T1320" s="206">
        <f>S1320*H1320</f>
        <v>0</v>
      </c>
      <c r="U1320" s="36"/>
      <c r="V1320" s="36"/>
      <c r="W1320" s="36"/>
      <c r="X1320" s="36"/>
      <c r="Y1320" s="36"/>
      <c r="Z1320" s="36"/>
      <c r="AA1320" s="36"/>
      <c r="AB1320" s="36"/>
      <c r="AC1320" s="36"/>
      <c r="AD1320" s="36"/>
      <c r="AE1320" s="36"/>
      <c r="AR1320" s="207" t="s">
        <v>538</v>
      </c>
      <c r="AT1320" s="207" t="s">
        <v>458</v>
      </c>
      <c r="AU1320" s="207" t="s">
        <v>79</v>
      </c>
      <c r="AY1320" s="19" t="s">
        <v>299</v>
      </c>
      <c r="BE1320" s="208">
        <f>IF(N1320="základní",J1320,0)</f>
        <v>0</v>
      </c>
      <c r="BF1320" s="208">
        <f>IF(N1320="snížená",J1320,0)</f>
        <v>0</v>
      </c>
      <c r="BG1320" s="208">
        <f>IF(N1320="zákl. přenesená",J1320,0)</f>
        <v>0</v>
      </c>
      <c r="BH1320" s="208">
        <f>IF(N1320="sníž. přenesená",J1320,0)</f>
        <v>0</v>
      </c>
      <c r="BI1320" s="208">
        <f>IF(N1320="nulová",J1320,0)</f>
        <v>0</v>
      </c>
      <c r="BJ1320" s="19" t="s">
        <v>77</v>
      </c>
      <c r="BK1320" s="208">
        <f>ROUND(I1320*H1320,2)</f>
        <v>0</v>
      </c>
      <c r="BL1320" s="19" t="s">
        <v>406</v>
      </c>
      <c r="BM1320" s="207" t="s">
        <v>1772</v>
      </c>
    </row>
    <row r="1321" spans="1:47" s="2" customFormat="1" ht="19.5">
      <c r="A1321" s="36"/>
      <c r="B1321" s="37"/>
      <c r="C1321" s="38"/>
      <c r="D1321" s="209" t="s">
        <v>308</v>
      </c>
      <c r="E1321" s="38"/>
      <c r="F1321" s="210" t="s">
        <v>1771</v>
      </c>
      <c r="G1321" s="38"/>
      <c r="H1321" s="38"/>
      <c r="I1321" s="119"/>
      <c r="J1321" s="38"/>
      <c r="K1321" s="38"/>
      <c r="L1321" s="41"/>
      <c r="M1321" s="211"/>
      <c r="N1321" s="212"/>
      <c r="O1321" s="66"/>
      <c r="P1321" s="66"/>
      <c r="Q1321" s="66"/>
      <c r="R1321" s="66"/>
      <c r="S1321" s="66"/>
      <c r="T1321" s="67"/>
      <c r="U1321" s="36"/>
      <c r="V1321" s="36"/>
      <c r="W1321" s="36"/>
      <c r="X1321" s="36"/>
      <c r="Y1321" s="36"/>
      <c r="Z1321" s="36"/>
      <c r="AA1321" s="36"/>
      <c r="AB1321" s="36"/>
      <c r="AC1321" s="36"/>
      <c r="AD1321" s="36"/>
      <c r="AE1321" s="36"/>
      <c r="AT1321" s="19" t="s">
        <v>308</v>
      </c>
      <c r="AU1321" s="19" t="s">
        <v>79</v>
      </c>
    </row>
    <row r="1322" spans="2:51" s="14" customFormat="1" ht="11.25">
      <c r="B1322" s="223"/>
      <c r="C1322" s="224"/>
      <c r="D1322" s="209" t="s">
        <v>310</v>
      </c>
      <c r="E1322" s="225" t="s">
        <v>19</v>
      </c>
      <c r="F1322" s="226" t="s">
        <v>1773</v>
      </c>
      <c r="G1322" s="224"/>
      <c r="H1322" s="227">
        <v>21.241</v>
      </c>
      <c r="I1322" s="228"/>
      <c r="J1322" s="224"/>
      <c r="K1322" s="224"/>
      <c r="L1322" s="229"/>
      <c r="M1322" s="230"/>
      <c r="N1322" s="231"/>
      <c r="O1322" s="231"/>
      <c r="P1322" s="231"/>
      <c r="Q1322" s="231"/>
      <c r="R1322" s="231"/>
      <c r="S1322" s="231"/>
      <c r="T1322" s="232"/>
      <c r="AT1322" s="233" t="s">
        <v>310</v>
      </c>
      <c r="AU1322" s="233" t="s">
        <v>79</v>
      </c>
      <c r="AV1322" s="14" t="s">
        <v>79</v>
      </c>
      <c r="AW1322" s="14" t="s">
        <v>32</v>
      </c>
      <c r="AX1322" s="14" t="s">
        <v>77</v>
      </c>
      <c r="AY1322" s="233" t="s">
        <v>299</v>
      </c>
    </row>
    <row r="1323" spans="1:65" s="2" customFormat="1" ht="16.5" customHeight="1">
      <c r="A1323" s="36"/>
      <c r="B1323" s="37"/>
      <c r="C1323" s="196" t="s">
        <v>1774</v>
      </c>
      <c r="D1323" s="196" t="s">
        <v>301</v>
      </c>
      <c r="E1323" s="197" t="s">
        <v>1775</v>
      </c>
      <c r="F1323" s="198" t="s">
        <v>1776</v>
      </c>
      <c r="G1323" s="199" t="s">
        <v>304</v>
      </c>
      <c r="H1323" s="200">
        <v>160.002</v>
      </c>
      <c r="I1323" s="201"/>
      <c r="J1323" s="202">
        <f>ROUND(I1323*H1323,2)</f>
        <v>0</v>
      </c>
      <c r="K1323" s="198" t="s">
        <v>305</v>
      </c>
      <c r="L1323" s="41"/>
      <c r="M1323" s="203" t="s">
        <v>19</v>
      </c>
      <c r="N1323" s="204" t="s">
        <v>41</v>
      </c>
      <c r="O1323" s="66"/>
      <c r="P1323" s="205">
        <f>O1323*H1323</f>
        <v>0</v>
      </c>
      <c r="Q1323" s="205">
        <v>0</v>
      </c>
      <c r="R1323" s="205">
        <f>Q1323*H1323</f>
        <v>0</v>
      </c>
      <c r="S1323" s="205">
        <v>0.017</v>
      </c>
      <c r="T1323" s="206">
        <f>S1323*H1323</f>
        <v>2.7200340000000005</v>
      </c>
      <c r="U1323" s="36"/>
      <c r="V1323" s="36"/>
      <c r="W1323" s="36"/>
      <c r="X1323" s="36"/>
      <c r="Y1323" s="36"/>
      <c r="Z1323" s="36"/>
      <c r="AA1323" s="36"/>
      <c r="AB1323" s="36"/>
      <c r="AC1323" s="36"/>
      <c r="AD1323" s="36"/>
      <c r="AE1323" s="36"/>
      <c r="AR1323" s="207" t="s">
        <v>406</v>
      </c>
      <c r="AT1323" s="207" t="s">
        <v>301</v>
      </c>
      <c r="AU1323" s="207" t="s">
        <v>79</v>
      </c>
      <c r="AY1323" s="19" t="s">
        <v>299</v>
      </c>
      <c r="BE1323" s="208">
        <f>IF(N1323="základní",J1323,0)</f>
        <v>0</v>
      </c>
      <c r="BF1323" s="208">
        <f>IF(N1323="snížená",J1323,0)</f>
        <v>0</v>
      </c>
      <c r="BG1323" s="208">
        <f>IF(N1323="zákl. přenesená",J1323,0)</f>
        <v>0</v>
      </c>
      <c r="BH1323" s="208">
        <f>IF(N1323="sníž. přenesená",J1323,0)</f>
        <v>0</v>
      </c>
      <c r="BI1323" s="208">
        <f>IF(N1323="nulová",J1323,0)</f>
        <v>0</v>
      </c>
      <c r="BJ1323" s="19" t="s">
        <v>77</v>
      </c>
      <c r="BK1323" s="208">
        <f>ROUND(I1323*H1323,2)</f>
        <v>0</v>
      </c>
      <c r="BL1323" s="19" t="s">
        <v>406</v>
      </c>
      <c r="BM1323" s="207" t="s">
        <v>1777</v>
      </c>
    </row>
    <row r="1324" spans="1:47" s="2" customFormat="1" ht="19.5">
      <c r="A1324" s="36"/>
      <c r="B1324" s="37"/>
      <c r="C1324" s="38"/>
      <c r="D1324" s="209" t="s">
        <v>308</v>
      </c>
      <c r="E1324" s="38"/>
      <c r="F1324" s="210" t="s">
        <v>1778</v>
      </c>
      <c r="G1324" s="38"/>
      <c r="H1324" s="38"/>
      <c r="I1324" s="119"/>
      <c r="J1324" s="38"/>
      <c r="K1324" s="38"/>
      <c r="L1324" s="41"/>
      <c r="M1324" s="211"/>
      <c r="N1324" s="212"/>
      <c r="O1324" s="66"/>
      <c r="P1324" s="66"/>
      <c r="Q1324" s="66"/>
      <c r="R1324" s="66"/>
      <c r="S1324" s="66"/>
      <c r="T1324" s="67"/>
      <c r="U1324" s="36"/>
      <c r="V1324" s="36"/>
      <c r="W1324" s="36"/>
      <c r="X1324" s="36"/>
      <c r="Y1324" s="36"/>
      <c r="Z1324" s="36"/>
      <c r="AA1324" s="36"/>
      <c r="AB1324" s="36"/>
      <c r="AC1324" s="36"/>
      <c r="AD1324" s="36"/>
      <c r="AE1324" s="36"/>
      <c r="AT1324" s="19" t="s">
        <v>308</v>
      </c>
      <c r="AU1324" s="19" t="s">
        <v>79</v>
      </c>
    </row>
    <row r="1325" spans="2:51" s="14" customFormat="1" ht="11.25">
      <c r="B1325" s="223"/>
      <c r="C1325" s="224"/>
      <c r="D1325" s="209" t="s">
        <v>310</v>
      </c>
      <c r="E1325" s="225" t="s">
        <v>19</v>
      </c>
      <c r="F1325" s="226" t="s">
        <v>141</v>
      </c>
      <c r="G1325" s="224"/>
      <c r="H1325" s="227">
        <v>160.002</v>
      </c>
      <c r="I1325" s="228"/>
      <c r="J1325" s="224"/>
      <c r="K1325" s="224"/>
      <c r="L1325" s="229"/>
      <c r="M1325" s="230"/>
      <c r="N1325" s="231"/>
      <c r="O1325" s="231"/>
      <c r="P1325" s="231"/>
      <c r="Q1325" s="231"/>
      <c r="R1325" s="231"/>
      <c r="S1325" s="231"/>
      <c r="T1325" s="232"/>
      <c r="AT1325" s="233" t="s">
        <v>310</v>
      </c>
      <c r="AU1325" s="233" t="s">
        <v>79</v>
      </c>
      <c r="AV1325" s="14" t="s">
        <v>79</v>
      </c>
      <c r="AW1325" s="14" t="s">
        <v>32</v>
      </c>
      <c r="AX1325" s="14" t="s">
        <v>77</v>
      </c>
      <c r="AY1325" s="233" t="s">
        <v>299</v>
      </c>
    </row>
    <row r="1326" spans="1:65" s="2" customFormat="1" ht="16.5" customHeight="1">
      <c r="A1326" s="36"/>
      <c r="B1326" s="37"/>
      <c r="C1326" s="196" t="s">
        <v>1779</v>
      </c>
      <c r="D1326" s="196" t="s">
        <v>301</v>
      </c>
      <c r="E1326" s="197" t="s">
        <v>1780</v>
      </c>
      <c r="F1326" s="198" t="s">
        <v>1781</v>
      </c>
      <c r="G1326" s="199" t="s">
        <v>304</v>
      </c>
      <c r="H1326" s="200">
        <v>160.002</v>
      </c>
      <c r="I1326" s="201"/>
      <c r="J1326" s="202">
        <f>ROUND(I1326*H1326,2)</f>
        <v>0</v>
      </c>
      <c r="K1326" s="198" t="s">
        <v>305</v>
      </c>
      <c r="L1326" s="41"/>
      <c r="M1326" s="203" t="s">
        <v>19</v>
      </c>
      <c r="N1326" s="204" t="s">
        <v>41</v>
      </c>
      <c r="O1326" s="66"/>
      <c r="P1326" s="205">
        <f>O1326*H1326</f>
        <v>0</v>
      </c>
      <c r="Q1326" s="205">
        <v>0</v>
      </c>
      <c r="R1326" s="205">
        <f>Q1326*H1326</f>
        <v>0</v>
      </c>
      <c r="S1326" s="205">
        <v>0.031</v>
      </c>
      <c r="T1326" s="206">
        <f>S1326*H1326</f>
        <v>4.960062000000001</v>
      </c>
      <c r="U1326" s="36"/>
      <c r="V1326" s="36"/>
      <c r="W1326" s="36"/>
      <c r="X1326" s="36"/>
      <c r="Y1326" s="36"/>
      <c r="Z1326" s="36"/>
      <c r="AA1326" s="36"/>
      <c r="AB1326" s="36"/>
      <c r="AC1326" s="36"/>
      <c r="AD1326" s="36"/>
      <c r="AE1326" s="36"/>
      <c r="AR1326" s="207" t="s">
        <v>406</v>
      </c>
      <c r="AT1326" s="207" t="s">
        <v>301</v>
      </c>
      <c r="AU1326" s="207" t="s">
        <v>79</v>
      </c>
      <c r="AY1326" s="19" t="s">
        <v>299</v>
      </c>
      <c r="BE1326" s="208">
        <f>IF(N1326="základní",J1326,0)</f>
        <v>0</v>
      </c>
      <c r="BF1326" s="208">
        <f>IF(N1326="snížená",J1326,0)</f>
        <v>0</v>
      </c>
      <c r="BG1326" s="208">
        <f>IF(N1326="zákl. přenesená",J1326,0)</f>
        <v>0</v>
      </c>
      <c r="BH1326" s="208">
        <f>IF(N1326="sníž. přenesená",J1326,0)</f>
        <v>0</v>
      </c>
      <c r="BI1326" s="208">
        <f>IF(N1326="nulová",J1326,0)</f>
        <v>0</v>
      </c>
      <c r="BJ1326" s="19" t="s">
        <v>77</v>
      </c>
      <c r="BK1326" s="208">
        <f>ROUND(I1326*H1326,2)</f>
        <v>0</v>
      </c>
      <c r="BL1326" s="19" t="s">
        <v>406</v>
      </c>
      <c r="BM1326" s="207" t="s">
        <v>1782</v>
      </c>
    </row>
    <row r="1327" spans="1:47" s="2" customFormat="1" ht="19.5">
      <c r="A1327" s="36"/>
      <c r="B1327" s="37"/>
      <c r="C1327" s="38"/>
      <c r="D1327" s="209" t="s">
        <v>308</v>
      </c>
      <c r="E1327" s="38"/>
      <c r="F1327" s="210" t="s">
        <v>1783</v>
      </c>
      <c r="G1327" s="38"/>
      <c r="H1327" s="38"/>
      <c r="I1327" s="119"/>
      <c r="J1327" s="38"/>
      <c r="K1327" s="38"/>
      <c r="L1327" s="41"/>
      <c r="M1327" s="211"/>
      <c r="N1327" s="212"/>
      <c r="O1327" s="66"/>
      <c r="P1327" s="66"/>
      <c r="Q1327" s="66"/>
      <c r="R1327" s="66"/>
      <c r="S1327" s="66"/>
      <c r="T1327" s="67"/>
      <c r="U1327" s="36"/>
      <c r="V1327" s="36"/>
      <c r="W1327" s="36"/>
      <c r="X1327" s="36"/>
      <c r="Y1327" s="36"/>
      <c r="Z1327" s="36"/>
      <c r="AA1327" s="36"/>
      <c r="AB1327" s="36"/>
      <c r="AC1327" s="36"/>
      <c r="AD1327" s="36"/>
      <c r="AE1327" s="36"/>
      <c r="AT1327" s="19" t="s">
        <v>308</v>
      </c>
      <c r="AU1327" s="19" t="s">
        <v>79</v>
      </c>
    </row>
    <row r="1328" spans="2:51" s="13" customFormat="1" ht="11.25">
      <c r="B1328" s="213"/>
      <c r="C1328" s="214"/>
      <c r="D1328" s="209" t="s">
        <v>310</v>
      </c>
      <c r="E1328" s="215" t="s">
        <v>19</v>
      </c>
      <c r="F1328" s="216" t="s">
        <v>1784</v>
      </c>
      <c r="G1328" s="214"/>
      <c r="H1328" s="215" t="s">
        <v>19</v>
      </c>
      <c r="I1328" s="217"/>
      <c r="J1328" s="214"/>
      <c r="K1328" s="214"/>
      <c r="L1328" s="218"/>
      <c r="M1328" s="219"/>
      <c r="N1328" s="220"/>
      <c r="O1328" s="220"/>
      <c r="P1328" s="220"/>
      <c r="Q1328" s="220"/>
      <c r="R1328" s="220"/>
      <c r="S1328" s="220"/>
      <c r="T1328" s="221"/>
      <c r="AT1328" s="222" t="s">
        <v>310</v>
      </c>
      <c r="AU1328" s="222" t="s">
        <v>79</v>
      </c>
      <c r="AV1328" s="13" t="s">
        <v>77</v>
      </c>
      <c r="AW1328" s="13" t="s">
        <v>32</v>
      </c>
      <c r="AX1328" s="13" t="s">
        <v>70</v>
      </c>
      <c r="AY1328" s="222" t="s">
        <v>299</v>
      </c>
    </row>
    <row r="1329" spans="2:51" s="14" customFormat="1" ht="11.25">
      <c r="B1329" s="223"/>
      <c r="C1329" s="224"/>
      <c r="D1329" s="209" t="s">
        <v>310</v>
      </c>
      <c r="E1329" s="225" t="s">
        <v>19</v>
      </c>
      <c r="F1329" s="226" t="s">
        <v>1785</v>
      </c>
      <c r="G1329" s="224"/>
      <c r="H1329" s="227">
        <v>160.002</v>
      </c>
      <c r="I1329" s="228"/>
      <c r="J1329" s="224"/>
      <c r="K1329" s="224"/>
      <c r="L1329" s="229"/>
      <c r="M1329" s="230"/>
      <c r="N1329" s="231"/>
      <c r="O1329" s="231"/>
      <c r="P1329" s="231"/>
      <c r="Q1329" s="231"/>
      <c r="R1329" s="231"/>
      <c r="S1329" s="231"/>
      <c r="T1329" s="232"/>
      <c r="AT1329" s="233" t="s">
        <v>310</v>
      </c>
      <c r="AU1329" s="233" t="s">
        <v>79</v>
      </c>
      <c r="AV1329" s="14" t="s">
        <v>79</v>
      </c>
      <c r="AW1329" s="14" t="s">
        <v>32</v>
      </c>
      <c r="AX1329" s="14" t="s">
        <v>77</v>
      </c>
      <c r="AY1329" s="233" t="s">
        <v>299</v>
      </c>
    </row>
    <row r="1330" spans="1:65" s="2" customFormat="1" ht="16.5" customHeight="1">
      <c r="A1330" s="36"/>
      <c r="B1330" s="37"/>
      <c r="C1330" s="196" t="s">
        <v>1786</v>
      </c>
      <c r="D1330" s="196" t="s">
        <v>301</v>
      </c>
      <c r="E1330" s="197" t="s">
        <v>1787</v>
      </c>
      <c r="F1330" s="198" t="s">
        <v>1788</v>
      </c>
      <c r="G1330" s="199" t="s">
        <v>304</v>
      </c>
      <c r="H1330" s="200">
        <v>175</v>
      </c>
      <c r="I1330" s="201"/>
      <c r="J1330" s="202">
        <f>ROUND(I1330*H1330,2)</f>
        <v>0</v>
      </c>
      <c r="K1330" s="198" t="s">
        <v>305</v>
      </c>
      <c r="L1330" s="41"/>
      <c r="M1330" s="203" t="s">
        <v>19</v>
      </c>
      <c r="N1330" s="204" t="s">
        <v>41</v>
      </c>
      <c r="O1330" s="66"/>
      <c r="P1330" s="205">
        <f>O1330*H1330</f>
        <v>0</v>
      </c>
      <c r="Q1330" s="205">
        <v>0</v>
      </c>
      <c r="R1330" s="205">
        <f>Q1330*H1330</f>
        <v>0</v>
      </c>
      <c r="S1330" s="205">
        <v>0</v>
      </c>
      <c r="T1330" s="206">
        <f>S1330*H1330</f>
        <v>0</v>
      </c>
      <c r="U1330" s="36"/>
      <c r="V1330" s="36"/>
      <c r="W1330" s="36"/>
      <c r="X1330" s="36"/>
      <c r="Y1330" s="36"/>
      <c r="Z1330" s="36"/>
      <c r="AA1330" s="36"/>
      <c r="AB1330" s="36"/>
      <c r="AC1330" s="36"/>
      <c r="AD1330" s="36"/>
      <c r="AE1330" s="36"/>
      <c r="AR1330" s="207" t="s">
        <v>406</v>
      </c>
      <c r="AT1330" s="207" t="s">
        <v>301</v>
      </c>
      <c r="AU1330" s="207" t="s">
        <v>79</v>
      </c>
      <c r="AY1330" s="19" t="s">
        <v>299</v>
      </c>
      <c r="BE1330" s="208">
        <f>IF(N1330="základní",J1330,0)</f>
        <v>0</v>
      </c>
      <c r="BF1330" s="208">
        <f>IF(N1330="snížená",J1330,0)</f>
        <v>0</v>
      </c>
      <c r="BG1330" s="208">
        <f>IF(N1330="zákl. přenesená",J1330,0)</f>
        <v>0</v>
      </c>
      <c r="BH1330" s="208">
        <f>IF(N1330="sníž. přenesená",J1330,0)</f>
        <v>0</v>
      </c>
      <c r="BI1330" s="208">
        <f>IF(N1330="nulová",J1330,0)</f>
        <v>0</v>
      </c>
      <c r="BJ1330" s="19" t="s">
        <v>77</v>
      </c>
      <c r="BK1330" s="208">
        <f>ROUND(I1330*H1330,2)</f>
        <v>0</v>
      </c>
      <c r="BL1330" s="19" t="s">
        <v>406</v>
      </c>
      <c r="BM1330" s="207" t="s">
        <v>1789</v>
      </c>
    </row>
    <row r="1331" spans="1:47" s="2" customFormat="1" ht="11.25">
      <c r="A1331" s="36"/>
      <c r="B1331" s="37"/>
      <c r="C1331" s="38"/>
      <c r="D1331" s="209" t="s">
        <v>308</v>
      </c>
      <c r="E1331" s="38"/>
      <c r="F1331" s="210" t="s">
        <v>1790</v>
      </c>
      <c r="G1331" s="38"/>
      <c r="H1331" s="38"/>
      <c r="I1331" s="119"/>
      <c r="J1331" s="38"/>
      <c r="K1331" s="38"/>
      <c r="L1331" s="41"/>
      <c r="M1331" s="211"/>
      <c r="N1331" s="212"/>
      <c r="O1331" s="66"/>
      <c r="P1331" s="66"/>
      <c r="Q1331" s="66"/>
      <c r="R1331" s="66"/>
      <c r="S1331" s="66"/>
      <c r="T1331" s="67"/>
      <c r="U1331" s="36"/>
      <c r="V1331" s="36"/>
      <c r="W1331" s="36"/>
      <c r="X1331" s="36"/>
      <c r="Y1331" s="36"/>
      <c r="Z1331" s="36"/>
      <c r="AA1331" s="36"/>
      <c r="AB1331" s="36"/>
      <c r="AC1331" s="36"/>
      <c r="AD1331" s="36"/>
      <c r="AE1331" s="36"/>
      <c r="AT1331" s="19" t="s">
        <v>308</v>
      </c>
      <c r="AU1331" s="19" t="s">
        <v>79</v>
      </c>
    </row>
    <row r="1332" spans="2:51" s="14" customFormat="1" ht="11.25">
      <c r="B1332" s="223"/>
      <c r="C1332" s="224"/>
      <c r="D1332" s="209" t="s">
        <v>310</v>
      </c>
      <c r="E1332" s="225" t="s">
        <v>19</v>
      </c>
      <c r="F1332" s="226" t="s">
        <v>243</v>
      </c>
      <c r="G1332" s="224"/>
      <c r="H1332" s="227">
        <v>175</v>
      </c>
      <c r="I1332" s="228"/>
      <c r="J1332" s="224"/>
      <c r="K1332" s="224"/>
      <c r="L1332" s="229"/>
      <c r="M1332" s="230"/>
      <c r="N1332" s="231"/>
      <c r="O1332" s="231"/>
      <c r="P1332" s="231"/>
      <c r="Q1332" s="231"/>
      <c r="R1332" s="231"/>
      <c r="S1332" s="231"/>
      <c r="T1332" s="232"/>
      <c r="AT1332" s="233" t="s">
        <v>310</v>
      </c>
      <c r="AU1332" s="233" t="s">
        <v>79</v>
      </c>
      <c r="AV1332" s="14" t="s">
        <v>79</v>
      </c>
      <c r="AW1332" s="14" t="s">
        <v>32</v>
      </c>
      <c r="AX1332" s="14" t="s">
        <v>77</v>
      </c>
      <c r="AY1332" s="233" t="s">
        <v>299</v>
      </c>
    </row>
    <row r="1333" spans="1:65" s="2" customFormat="1" ht="16.5" customHeight="1">
      <c r="A1333" s="36"/>
      <c r="B1333" s="37"/>
      <c r="C1333" s="246" t="s">
        <v>1791</v>
      </c>
      <c r="D1333" s="246" t="s">
        <v>458</v>
      </c>
      <c r="E1333" s="247" t="s">
        <v>1792</v>
      </c>
      <c r="F1333" s="248" t="s">
        <v>1793</v>
      </c>
      <c r="G1333" s="249" t="s">
        <v>316</v>
      </c>
      <c r="H1333" s="250">
        <v>2.242</v>
      </c>
      <c r="I1333" s="251"/>
      <c r="J1333" s="252">
        <f>ROUND(I1333*H1333,2)</f>
        <v>0</v>
      </c>
      <c r="K1333" s="248" t="s">
        <v>305</v>
      </c>
      <c r="L1333" s="253"/>
      <c r="M1333" s="254" t="s">
        <v>19</v>
      </c>
      <c r="N1333" s="255" t="s">
        <v>41</v>
      </c>
      <c r="O1333" s="66"/>
      <c r="P1333" s="205">
        <f>O1333*H1333</f>
        <v>0</v>
      </c>
      <c r="Q1333" s="205">
        <v>0.55</v>
      </c>
      <c r="R1333" s="205">
        <f>Q1333*H1333</f>
        <v>1.2331</v>
      </c>
      <c r="S1333" s="205">
        <v>0</v>
      </c>
      <c r="T1333" s="206">
        <f>S1333*H1333</f>
        <v>0</v>
      </c>
      <c r="U1333" s="36"/>
      <c r="V1333" s="36"/>
      <c r="W1333" s="36"/>
      <c r="X1333" s="36"/>
      <c r="Y1333" s="36"/>
      <c r="Z1333" s="36"/>
      <c r="AA1333" s="36"/>
      <c r="AB1333" s="36"/>
      <c r="AC1333" s="36"/>
      <c r="AD1333" s="36"/>
      <c r="AE1333" s="36"/>
      <c r="AR1333" s="207" t="s">
        <v>538</v>
      </c>
      <c r="AT1333" s="207" t="s">
        <v>458</v>
      </c>
      <c r="AU1333" s="207" t="s">
        <v>79</v>
      </c>
      <c r="AY1333" s="19" t="s">
        <v>299</v>
      </c>
      <c r="BE1333" s="208">
        <f>IF(N1333="základní",J1333,0)</f>
        <v>0</v>
      </c>
      <c r="BF1333" s="208">
        <f>IF(N1333="snížená",J1333,0)</f>
        <v>0</v>
      </c>
      <c r="BG1333" s="208">
        <f>IF(N1333="zákl. přenesená",J1333,0)</f>
        <v>0</v>
      </c>
      <c r="BH1333" s="208">
        <f>IF(N1333="sníž. přenesená",J1333,0)</f>
        <v>0</v>
      </c>
      <c r="BI1333" s="208">
        <f>IF(N1333="nulová",J1333,0)</f>
        <v>0</v>
      </c>
      <c r="BJ1333" s="19" t="s">
        <v>77</v>
      </c>
      <c r="BK1333" s="208">
        <f>ROUND(I1333*H1333,2)</f>
        <v>0</v>
      </c>
      <c r="BL1333" s="19" t="s">
        <v>406</v>
      </c>
      <c r="BM1333" s="207" t="s">
        <v>1794</v>
      </c>
    </row>
    <row r="1334" spans="1:47" s="2" customFormat="1" ht="11.25">
      <c r="A1334" s="36"/>
      <c r="B1334" s="37"/>
      <c r="C1334" s="38"/>
      <c r="D1334" s="209" t="s">
        <v>308</v>
      </c>
      <c r="E1334" s="38"/>
      <c r="F1334" s="210" t="s">
        <v>1793</v>
      </c>
      <c r="G1334" s="38"/>
      <c r="H1334" s="38"/>
      <c r="I1334" s="119"/>
      <c r="J1334" s="38"/>
      <c r="K1334" s="38"/>
      <c r="L1334" s="41"/>
      <c r="M1334" s="211"/>
      <c r="N1334" s="212"/>
      <c r="O1334" s="66"/>
      <c r="P1334" s="66"/>
      <c r="Q1334" s="66"/>
      <c r="R1334" s="66"/>
      <c r="S1334" s="66"/>
      <c r="T1334" s="67"/>
      <c r="U1334" s="36"/>
      <c r="V1334" s="36"/>
      <c r="W1334" s="36"/>
      <c r="X1334" s="36"/>
      <c r="Y1334" s="36"/>
      <c r="Z1334" s="36"/>
      <c r="AA1334" s="36"/>
      <c r="AB1334" s="36"/>
      <c r="AC1334" s="36"/>
      <c r="AD1334" s="36"/>
      <c r="AE1334" s="36"/>
      <c r="AT1334" s="19" t="s">
        <v>308</v>
      </c>
      <c r="AU1334" s="19" t="s">
        <v>79</v>
      </c>
    </row>
    <row r="1335" spans="2:51" s="14" customFormat="1" ht="11.25">
      <c r="B1335" s="223"/>
      <c r="C1335" s="224"/>
      <c r="D1335" s="209" t="s">
        <v>310</v>
      </c>
      <c r="E1335" s="225" t="s">
        <v>19</v>
      </c>
      <c r="F1335" s="226" t="s">
        <v>1795</v>
      </c>
      <c r="G1335" s="224"/>
      <c r="H1335" s="227">
        <v>2.242</v>
      </c>
      <c r="I1335" s="228"/>
      <c r="J1335" s="224"/>
      <c r="K1335" s="224"/>
      <c r="L1335" s="229"/>
      <c r="M1335" s="230"/>
      <c r="N1335" s="231"/>
      <c r="O1335" s="231"/>
      <c r="P1335" s="231"/>
      <c r="Q1335" s="231"/>
      <c r="R1335" s="231"/>
      <c r="S1335" s="231"/>
      <c r="T1335" s="232"/>
      <c r="AT1335" s="233" t="s">
        <v>310</v>
      </c>
      <c r="AU1335" s="233" t="s">
        <v>79</v>
      </c>
      <c r="AV1335" s="14" t="s">
        <v>79</v>
      </c>
      <c r="AW1335" s="14" t="s">
        <v>32</v>
      </c>
      <c r="AX1335" s="14" t="s">
        <v>77</v>
      </c>
      <c r="AY1335" s="233" t="s">
        <v>299</v>
      </c>
    </row>
    <row r="1336" spans="1:65" s="2" customFormat="1" ht="16.5" customHeight="1">
      <c r="A1336" s="36"/>
      <c r="B1336" s="37"/>
      <c r="C1336" s="196" t="s">
        <v>1796</v>
      </c>
      <c r="D1336" s="196" t="s">
        <v>301</v>
      </c>
      <c r="E1336" s="197" t="s">
        <v>1797</v>
      </c>
      <c r="F1336" s="198" t="s">
        <v>1798</v>
      </c>
      <c r="G1336" s="199" t="s">
        <v>553</v>
      </c>
      <c r="H1336" s="200">
        <v>488</v>
      </c>
      <c r="I1336" s="201"/>
      <c r="J1336" s="202">
        <f>ROUND(I1336*H1336,2)</f>
        <v>0</v>
      </c>
      <c r="K1336" s="198" t="s">
        <v>305</v>
      </c>
      <c r="L1336" s="41"/>
      <c r="M1336" s="203" t="s">
        <v>19</v>
      </c>
      <c r="N1336" s="204" t="s">
        <v>41</v>
      </c>
      <c r="O1336" s="66"/>
      <c r="P1336" s="205">
        <f>O1336*H1336</f>
        <v>0</v>
      </c>
      <c r="Q1336" s="205">
        <v>0</v>
      </c>
      <c r="R1336" s="205">
        <f>Q1336*H1336</f>
        <v>0</v>
      </c>
      <c r="S1336" s="205">
        <v>0</v>
      </c>
      <c r="T1336" s="206">
        <f>S1336*H1336</f>
        <v>0</v>
      </c>
      <c r="U1336" s="36"/>
      <c r="V1336" s="36"/>
      <c r="W1336" s="36"/>
      <c r="X1336" s="36"/>
      <c r="Y1336" s="36"/>
      <c r="Z1336" s="36"/>
      <c r="AA1336" s="36"/>
      <c r="AB1336" s="36"/>
      <c r="AC1336" s="36"/>
      <c r="AD1336" s="36"/>
      <c r="AE1336" s="36"/>
      <c r="AR1336" s="207" t="s">
        <v>406</v>
      </c>
      <c r="AT1336" s="207" t="s">
        <v>301</v>
      </c>
      <c r="AU1336" s="207" t="s">
        <v>79</v>
      </c>
      <c r="AY1336" s="19" t="s">
        <v>299</v>
      </c>
      <c r="BE1336" s="208">
        <f>IF(N1336="základní",J1336,0)</f>
        <v>0</v>
      </c>
      <c r="BF1336" s="208">
        <f>IF(N1336="snížená",J1336,0)</f>
        <v>0</v>
      </c>
      <c r="BG1336" s="208">
        <f>IF(N1336="zákl. přenesená",J1336,0)</f>
        <v>0</v>
      </c>
      <c r="BH1336" s="208">
        <f>IF(N1336="sníž. přenesená",J1336,0)</f>
        <v>0</v>
      </c>
      <c r="BI1336" s="208">
        <f>IF(N1336="nulová",J1336,0)</f>
        <v>0</v>
      </c>
      <c r="BJ1336" s="19" t="s">
        <v>77</v>
      </c>
      <c r="BK1336" s="208">
        <f>ROUND(I1336*H1336,2)</f>
        <v>0</v>
      </c>
      <c r="BL1336" s="19" t="s">
        <v>406</v>
      </c>
      <c r="BM1336" s="207" t="s">
        <v>1799</v>
      </c>
    </row>
    <row r="1337" spans="1:47" s="2" customFormat="1" ht="11.25">
      <c r="A1337" s="36"/>
      <c r="B1337" s="37"/>
      <c r="C1337" s="38"/>
      <c r="D1337" s="209" t="s">
        <v>308</v>
      </c>
      <c r="E1337" s="38"/>
      <c r="F1337" s="210" t="s">
        <v>1800</v>
      </c>
      <c r="G1337" s="38"/>
      <c r="H1337" s="38"/>
      <c r="I1337" s="119"/>
      <c r="J1337" s="38"/>
      <c r="K1337" s="38"/>
      <c r="L1337" s="41"/>
      <c r="M1337" s="211"/>
      <c r="N1337" s="212"/>
      <c r="O1337" s="66"/>
      <c r="P1337" s="66"/>
      <c r="Q1337" s="66"/>
      <c r="R1337" s="66"/>
      <c r="S1337" s="66"/>
      <c r="T1337" s="67"/>
      <c r="U1337" s="36"/>
      <c r="V1337" s="36"/>
      <c r="W1337" s="36"/>
      <c r="X1337" s="36"/>
      <c r="Y1337" s="36"/>
      <c r="Z1337" s="36"/>
      <c r="AA1337" s="36"/>
      <c r="AB1337" s="36"/>
      <c r="AC1337" s="36"/>
      <c r="AD1337" s="36"/>
      <c r="AE1337" s="36"/>
      <c r="AT1337" s="19" t="s">
        <v>308</v>
      </c>
      <c r="AU1337" s="19" t="s">
        <v>79</v>
      </c>
    </row>
    <row r="1338" spans="2:51" s="14" customFormat="1" ht="11.25">
      <c r="B1338" s="223"/>
      <c r="C1338" s="224"/>
      <c r="D1338" s="209" t="s">
        <v>310</v>
      </c>
      <c r="E1338" s="225" t="s">
        <v>19</v>
      </c>
      <c r="F1338" s="226" t="s">
        <v>1801</v>
      </c>
      <c r="G1338" s="224"/>
      <c r="H1338" s="227">
        <v>488</v>
      </c>
      <c r="I1338" s="228"/>
      <c r="J1338" s="224"/>
      <c r="K1338" s="224"/>
      <c r="L1338" s="229"/>
      <c r="M1338" s="230"/>
      <c r="N1338" s="231"/>
      <c r="O1338" s="231"/>
      <c r="P1338" s="231"/>
      <c r="Q1338" s="231"/>
      <c r="R1338" s="231"/>
      <c r="S1338" s="231"/>
      <c r="T1338" s="232"/>
      <c r="AT1338" s="233" t="s">
        <v>310</v>
      </c>
      <c r="AU1338" s="233" t="s">
        <v>79</v>
      </c>
      <c r="AV1338" s="14" t="s">
        <v>79</v>
      </c>
      <c r="AW1338" s="14" t="s">
        <v>32</v>
      </c>
      <c r="AX1338" s="14" t="s">
        <v>77</v>
      </c>
      <c r="AY1338" s="233" t="s">
        <v>299</v>
      </c>
    </row>
    <row r="1339" spans="1:65" s="2" customFormat="1" ht="16.5" customHeight="1">
      <c r="A1339" s="36"/>
      <c r="B1339" s="37"/>
      <c r="C1339" s="246" t="s">
        <v>1802</v>
      </c>
      <c r="D1339" s="246" t="s">
        <v>458</v>
      </c>
      <c r="E1339" s="247" t="s">
        <v>1792</v>
      </c>
      <c r="F1339" s="248" t="s">
        <v>1793</v>
      </c>
      <c r="G1339" s="249" t="s">
        <v>316</v>
      </c>
      <c r="H1339" s="250">
        <v>1.405</v>
      </c>
      <c r="I1339" s="251"/>
      <c r="J1339" s="252">
        <f>ROUND(I1339*H1339,2)</f>
        <v>0</v>
      </c>
      <c r="K1339" s="248" t="s">
        <v>305</v>
      </c>
      <c r="L1339" s="253"/>
      <c r="M1339" s="254" t="s">
        <v>19</v>
      </c>
      <c r="N1339" s="255" t="s">
        <v>41</v>
      </c>
      <c r="O1339" s="66"/>
      <c r="P1339" s="205">
        <f>O1339*H1339</f>
        <v>0</v>
      </c>
      <c r="Q1339" s="205">
        <v>0.55</v>
      </c>
      <c r="R1339" s="205">
        <f>Q1339*H1339</f>
        <v>0.77275</v>
      </c>
      <c r="S1339" s="205">
        <v>0</v>
      </c>
      <c r="T1339" s="206">
        <f>S1339*H1339</f>
        <v>0</v>
      </c>
      <c r="U1339" s="36"/>
      <c r="V1339" s="36"/>
      <c r="W1339" s="36"/>
      <c r="X1339" s="36"/>
      <c r="Y1339" s="36"/>
      <c r="Z1339" s="36"/>
      <c r="AA1339" s="36"/>
      <c r="AB1339" s="36"/>
      <c r="AC1339" s="36"/>
      <c r="AD1339" s="36"/>
      <c r="AE1339" s="36"/>
      <c r="AR1339" s="207" t="s">
        <v>538</v>
      </c>
      <c r="AT1339" s="207" t="s">
        <v>458</v>
      </c>
      <c r="AU1339" s="207" t="s">
        <v>79</v>
      </c>
      <c r="AY1339" s="19" t="s">
        <v>299</v>
      </c>
      <c r="BE1339" s="208">
        <f>IF(N1339="základní",J1339,0)</f>
        <v>0</v>
      </c>
      <c r="BF1339" s="208">
        <f>IF(N1339="snížená",J1339,0)</f>
        <v>0</v>
      </c>
      <c r="BG1339" s="208">
        <f>IF(N1339="zákl. přenesená",J1339,0)</f>
        <v>0</v>
      </c>
      <c r="BH1339" s="208">
        <f>IF(N1339="sníž. přenesená",J1339,0)</f>
        <v>0</v>
      </c>
      <c r="BI1339" s="208">
        <f>IF(N1339="nulová",J1339,0)</f>
        <v>0</v>
      </c>
      <c r="BJ1339" s="19" t="s">
        <v>77</v>
      </c>
      <c r="BK1339" s="208">
        <f>ROUND(I1339*H1339,2)</f>
        <v>0</v>
      </c>
      <c r="BL1339" s="19" t="s">
        <v>406</v>
      </c>
      <c r="BM1339" s="207" t="s">
        <v>1803</v>
      </c>
    </row>
    <row r="1340" spans="1:47" s="2" customFormat="1" ht="11.25">
      <c r="A1340" s="36"/>
      <c r="B1340" s="37"/>
      <c r="C1340" s="38"/>
      <c r="D1340" s="209" t="s">
        <v>308</v>
      </c>
      <c r="E1340" s="38"/>
      <c r="F1340" s="210" t="s">
        <v>1793</v>
      </c>
      <c r="G1340" s="38"/>
      <c r="H1340" s="38"/>
      <c r="I1340" s="119"/>
      <c r="J1340" s="38"/>
      <c r="K1340" s="38"/>
      <c r="L1340" s="41"/>
      <c r="M1340" s="211"/>
      <c r="N1340" s="212"/>
      <c r="O1340" s="66"/>
      <c r="P1340" s="66"/>
      <c r="Q1340" s="66"/>
      <c r="R1340" s="66"/>
      <c r="S1340" s="66"/>
      <c r="T1340" s="67"/>
      <c r="U1340" s="36"/>
      <c r="V1340" s="36"/>
      <c r="W1340" s="36"/>
      <c r="X1340" s="36"/>
      <c r="Y1340" s="36"/>
      <c r="Z1340" s="36"/>
      <c r="AA1340" s="36"/>
      <c r="AB1340" s="36"/>
      <c r="AC1340" s="36"/>
      <c r="AD1340" s="36"/>
      <c r="AE1340" s="36"/>
      <c r="AT1340" s="19" t="s">
        <v>308</v>
      </c>
      <c r="AU1340" s="19" t="s">
        <v>79</v>
      </c>
    </row>
    <row r="1341" spans="2:51" s="14" customFormat="1" ht="11.25">
      <c r="B1341" s="223"/>
      <c r="C1341" s="224"/>
      <c r="D1341" s="209" t="s">
        <v>310</v>
      </c>
      <c r="E1341" s="225" t="s">
        <v>19</v>
      </c>
      <c r="F1341" s="226" t="s">
        <v>1804</v>
      </c>
      <c r="G1341" s="224"/>
      <c r="H1341" s="227">
        <v>1.171</v>
      </c>
      <c r="I1341" s="228"/>
      <c r="J1341" s="224"/>
      <c r="K1341" s="224"/>
      <c r="L1341" s="229"/>
      <c r="M1341" s="230"/>
      <c r="N1341" s="231"/>
      <c r="O1341" s="231"/>
      <c r="P1341" s="231"/>
      <c r="Q1341" s="231"/>
      <c r="R1341" s="231"/>
      <c r="S1341" s="231"/>
      <c r="T1341" s="232"/>
      <c r="AT1341" s="233" t="s">
        <v>310</v>
      </c>
      <c r="AU1341" s="233" t="s">
        <v>79</v>
      </c>
      <c r="AV1341" s="14" t="s">
        <v>79</v>
      </c>
      <c r="AW1341" s="14" t="s">
        <v>32</v>
      </c>
      <c r="AX1341" s="14" t="s">
        <v>70</v>
      </c>
      <c r="AY1341" s="233" t="s">
        <v>299</v>
      </c>
    </row>
    <row r="1342" spans="2:51" s="14" customFormat="1" ht="11.25">
      <c r="B1342" s="223"/>
      <c r="C1342" s="224"/>
      <c r="D1342" s="209" t="s">
        <v>310</v>
      </c>
      <c r="E1342" s="225" t="s">
        <v>19</v>
      </c>
      <c r="F1342" s="226" t="s">
        <v>1805</v>
      </c>
      <c r="G1342" s="224"/>
      <c r="H1342" s="227">
        <v>1.405</v>
      </c>
      <c r="I1342" s="228"/>
      <c r="J1342" s="224"/>
      <c r="K1342" s="224"/>
      <c r="L1342" s="229"/>
      <c r="M1342" s="230"/>
      <c r="N1342" s="231"/>
      <c r="O1342" s="231"/>
      <c r="P1342" s="231"/>
      <c r="Q1342" s="231"/>
      <c r="R1342" s="231"/>
      <c r="S1342" s="231"/>
      <c r="T1342" s="232"/>
      <c r="AT1342" s="233" t="s">
        <v>310</v>
      </c>
      <c r="AU1342" s="233" t="s">
        <v>79</v>
      </c>
      <c r="AV1342" s="14" t="s">
        <v>79</v>
      </c>
      <c r="AW1342" s="14" t="s">
        <v>32</v>
      </c>
      <c r="AX1342" s="14" t="s">
        <v>77</v>
      </c>
      <c r="AY1342" s="233" t="s">
        <v>299</v>
      </c>
    </row>
    <row r="1343" spans="1:65" s="2" customFormat="1" ht="16.5" customHeight="1">
      <c r="A1343" s="36"/>
      <c r="B1343" s="37"/>
      <c r="C1343" s="196" t="s">
        <v>1806</v>
      </c>
      <c r="D1343" s="196" t="s">
        <v>301</v>
      </c>
      <c r="E1343" s="197" t="s">
        <v>1807</v>
      </c>
      <c r="F1343" s="198" t="s">
        <v>1808</v>
      </c>
      <c r="G1343" s="199" t="s">
        <v>304</v>
      </c>
      <c r="H1343" s="200">
        <v>10</v>
      </c>
      <c r="I1343" s="201"/>
      <c r="J1343" s="202">
        <f>ROUND(I1343*H1343,2)</f>
        <v>0</v>
      </c>
      <c r="K1343" s="198" t="s">
        <v>19</v>
      </c>
      <c r="L1343" s="41"/>
      <c r="M1343" s="203" t="s">
        <v>19</v>
      </c>
      <c r="N1343" s="204" t="s">
        <v>41</v>
      </c>
      <c r="O1343" s="66"/>
      <c r="P1343" s="205">
        <f>O1343*H1343</f>
        <v>0</v>
      </c>
      <c r="Q1343" s="205">
        <v>0</v>
      </c>
      <c r="R1343" s="205">
        <f>Q1343*H1343</f>
        <v>0</v>
      </c>
      <c r="S1343" s="205">
        <v>0</v>
      </c>
      <c r="T1343" s="206">
        <f>S1343*H1343</f>
        <v>0</v>
      </c>
      <c r="U1343" s="36"/>
      <c r="V1343" s="36"/>
      <c r="W1343" s="36"/>
      <c r="X1343" s="36"/>
      <c r="Y1343" s="36"/>
      <c r="Z1343" s="36"/>
      <c r="AA1343" s="36"/>
      <c r="AB1343" s="36"/>
      <c r="AC1343" s="36"/>
      <c r="AD1343" s="36"/>
      <c r="AE1343" s="36"/>
      <c r="AR1343" s="207" t="s">
        <v>406</v>
      </c>
      <c r="AT1343" s="207" t="s">
        <v>301</v>
      </c>
      <c r="AU1343" s="207" t="s">
        <v>79</v>
      </c>
      <c r="AY1343" s="19" t="s">
        <v>299</v>
      </c>
      <c r="BE1343" s="208">
        <f>IF(N1343="základní",J1343,0)</f>
        <v>0</v>
      </c>
      <c r="BF1343" s="208">
        <f>IF(N1343="snížená",J1343,0)</f>
        <v>0</v>
      </c>
      <c r="BG1343" s="208">
        <f>IF(N1343="zákl. přenesená",J1343,0)</f>
        <v>0</v>
      </c>
      <c r="BH1343" s="208">
        <f>IF(N1343="sníž. přenesená",J1343,0)</f>
        <v>0</v>
      </c>
      <c r="BI1343" s="208">
        <f>IF(N1343="nulová",J1343,0)</f>
        <v>0</v>
      </c>
      <c r="BJ1343" s="19" t="s">
        <v>77</v>
      </c>
      <c r="BK1343" s="208">
        <f>ROUND(I1343*H1343,2)</f>
        <v>0</v>
      </c>
      <c r="BL1343" s="19" t="s">
        <v>406</v>
      </c>
      <c r="BM1343" s="207" t="s">
        <v>1809</v>
      </c>
    </row>
    <row r="1344" spans="1:47" s="2" customFormat="1" ht="11.25">
      <c r="A1344" s="36"/>
      <c r="B1344" s="37"/>
      <c r="C1344" s="38"/>
      <c r="D1344" s="209" t="s">
        <v>308</v>
      </c>
      <c r="E1344" s="38"/>
      <c r="F1344" s="210" t="s">
        <v>1808</v>
      </c>
      <c r="G1344" s="38"/>
      <c r="H1344" s="38"/>
      <c r="I1344" s="119"/>
      <c r="J1344" s="38"/>
      <c r="K1344" s="38"/>
      <c r="L1344" s="41"/>
      <c r="M1344" s="211"/>
      <c r="N1344" s="212"/>
      <c r="O1344" s="66"/>
      <c r="P1344" s="66"/>
      <c r="Q1344" s="66"/>
      <c r="R1344" s="66"/>
      <c r="S1344" s="66"/>
      <c r="T1344" s="67"/>
      <c r="U1344" s="36"/>
      <c r="V1344" s="36"/>
      <c r="W1344" s="36"/>
      <c r="X1344" s="36"/>
      <c r="Y1344" s="36"/>
      <c r="Z1344" s="36"/>
      <c r="AA1344" s="36"/>
      <c r="AB1344" s="36"/>
      <c r="AC1344" s="36"/>
      <c r="AD1344" s="36"/>
      <c r="AE1344" s="36"/>
      <c r="AT1344" s="19" t="s">
        <v>308</v>
      </c>
      <c r="AU1344" s="19" t="s">
        <v>79</v>
      </c>
    </row>
    <row r="1345" spans="2:51" s="14" customFormat="1" ht="11.25">
      <c r="B1345" s="223"/>
      <c r="C1345" s="224"/>
      <c r="D1345" s="209" t="s">
        <v>310</v>
      </c>
      <c r="E1345" s="225" t="s">
        <v>19</v>
      </c>
      <c r="F1345" s="226" t="s">
        <v>1810</v>
      </c>
      <c r="G1345" s="224"/>
      <c r="H1345" s="227">
        <v>10</v>
      </c>
      <c r="I1345" s="228"/>
      <c r="J1345" s="224"/>
      <c r="K1345" s="224"/>
      <c r="L1345" s="229"/>
      <c r="M1345" s="230"/>
      <c r="N1345" s="231"/>
      <c r="O1345" s="231"/>
      <c r="P1345" s="231"/>
      <c r="Q1345" s="231"/>
      <c r="R1345" s="231"/>
      <c r="S1345" s="231"/>
      <c r="T1345" s="232"/>
      <c r="AT1345" s="233" t="s">
        <v>310</v>
      </c>
      <c r="AU1345" s="233" t="s">
        <v>79</v>
      </c>
      <c r="AV1345" s="14" t="s">
        <v>79</v>
      </c>
      <c r="AW1345" s="14" t="s">
        <v>32</v>
      </c>
      <c r="AX1345" s="14" t="s">
        <v>77</v>
      </c>
      <c r="AY1345" s="233" t="s">
        <v>299</v>
      </c>
    </row>
    <row r="1346" spans="1:65" s="2" customFormat="1" ht="16.5" customHeight="1">
      <c r="A1346" s="36"/>
      <c r="B1346" s="37"/>
      <c r="C1346" s="196" t="s">
        <v>1811</v>
      </c>
      <c r="D1346" s="196" t="s">
        <v>301</v>
      </c>
      <c r="E1346" s="197" t="s">
        <v>1812</v>
      </c>
      <c r="F1346" s="198" t="s">
        <v>1813</v>
      </c>
      <c r="G1346" s="199" t="s">
        <v>316</v>
      </c>
      <c r="H1346" s="200">
        <v>10.651</v>
      </c>
      <c r="I1346" s="201"/>
      <c r="J1346" s="202">
        <f>ROUND(I1346*H1346,2)</f>
        <v>0</v>
      </c>
      <c r="K1346" s="198" t="s">
        <v>305</v>
      </c>
      <c r="L1346" s="41"/>
      <c r="M1346" s="203" t="s">
        <v>19</v>
      </c>
      <c r="N1346" s="204" t="s">
        <v>41</v>
      </c>
      <c r="O1346" s="66"/>
      <c r="P1346" s="205">
        <f>O1346*H1346</f>
        <v>0</v>
      </c>
      <c r="Q1346" s="205">
        <v>0.02337</v>
      </c>
      <c r="R1346" s="205">
        <f>Q1346*H1346</f>
        <v>0.24891386999999998</v>
      </c>
      <c r="S1346" s="205">
        <v>0</v>
      </c>
      <c r="T1346" s="206">
        <f>S1346*H1346</f>
        <v>0</v>
      </c>
      <c r="U1346" s="36"/>
      <c r="V1346" s="36"/>
      <c r="W1346" s="36"/>
      <c r="X1346" s="36"/>
      <c r="Y1346" s="36"/>
      <c r="Z1346" s="36"/>
      <c r="AA1346" s="36"/>
      <c r="AB1346" s="36"/>
      <c r="AC1346" s="36"/>
      <c r="AD1346" s="36"/>
      <c r="AE1346" s="36"/>
      <c r="AR1346" s="207" t="s">
        <v>406</v>
      </c>
      <c r="AT1346" s="207" t="s">
        <v>301</v>
      </c>
      <c r="AU1346" s="207" t="s">
        <v>79</v>
      </c>
      <c r="AY1346" s="19" t="s">
        <v>299</v>
      </c>
      <c r="BE1346" s="208">
        <f>IF(N1346="základní",J1346,0)</f>
        <v>0</v>
      </c>
      <c r="BF1346" s="208">
        <f>IF(N1346="snížená",J1346,0)</f>
        <v>0</v>
      </c>
      <c r="BG1346" s="208">
        <f>IF(N1346="zákl. přenesená",J1346,0)</f>
        <v>0</v>
      </c>
      <c r="BH1346" s="208">
        <f>IF(N1346="sníž. přenesená",J1346,0)</f>
        <v>0</v>
      </c>
      <c r="BI1346" s="208">
        <f>IF(N1346="nulová",J1346,0)</f>
        <v>0</v>
      </c>
      <c r="BJ1346" s="19" t="s">
        <v>77</v>
      </c>
      <c r="BK1346" s="208">
        <f>ROUND(I1346*H1346,2)</f>
        <v>0</v>
      </c>
      <c r="BL1346" s="19" t="s">
        <v>406</v>
      </c>
      <c r="BM1346" s="207" t="s">
        <v>1814</v>
      </c>
    </row>
    <row r="1347" spans="1:47" s="2" customFormat="1" ht="11.25">
      <c r="A1347" s="36"/>
      <c r="B1347" s="37"/>
      <c r="C1347" s="38"/>
      <c r="D1347" s="209" t="s">
        <v>308</v>
      </c>
      <c r="E1347" s="38"/>
      <c r="F1347" s="210" t="s">
        <v>1815</v>
      </c>
      <c r="G1347" s="38"/>
      <c r="H1347" s="38"/>
      <c r="I1347" s="119"/>
      <c r="J1347" s="38"/>
      <c r="K1347" s="38"/>
      <c r="L1347" s="41"/>
      <c r="M1347" s="211"/>
      <c r="N1347" s="212"/>
      <c r="O1347" s="66"/>
      <c r="P1347" s="66"/>
      <c r="Q1347" s="66"/>
      <c r="R1347" s="66"/>
      <c r="S1347" s="66"/>
      <c r="T1347" s="67"/>
      <c r="U1347" s="36"/>
      <c r="V1347" s="36"/>
      <c r="W1347" s="36"/>
      <c r="X1347" s="36"/>
      <c r="Y1347" s="36"/>
      <c r="Z1347" s="36"/>
      <c r="AA1347" s="36"/>
      <c r="AB1347" s="36"/>
      <c r="AC1347" s="36"/>
      <c r="AD1347" s="36"/>
      <c r="AE1347" s="36"/>
      <c r="AT1347" s="19" t="s">
        <v>308</v>
      </c>
      <c r="AU1347" s="19" t="s">
        <v>79</v>
      </c>
    </row>
    <row r="1348" spans="2:51" s="14" customFormat="1" ht="11.25">
      <c r="B1348" s="223"/>
      <c r="C1348" s="224"/>
      <c r="D1348" s="209" t="s">
        <v>310</v>
      </c>
      <c r="E1348" s="225" t="s">
        <v>19</v>
      </c>
      <c r="F1348" s="226" t="s">
        <v>1816</v>
      </c>
      <c r="G1348" s="224"/>
      <c r="H1348" s="227">
        <v>10.651</v>
      </c>
      <c r="I1348" s="228"/>
      <c r="J1348" s="224"/>
      <c r="K1348" s="224"/>
      <c r="L1348" s="229"/>
      <c r="M1348" s="230"/>
      <c r="N1348" s="231"/>
      <c r="O1348" s="231"/>
      <c r="P1348" s="231"/>
      <c r="Q1348" s="231"/>
      <c r="R1348" s="231"/>
      <c r="S1348" s="231"/>
      <c r="T1348" s="232"/>
      <c r="AT1348" s="233" t="s">
        <v>310</v>
      </c>
      <c r="AU1348" s="233" t="s">
        <v>79</v>
      </c>
      <c r="AV1348" s="14" t="s">
        <v>79</v>
      </c>
      <c r="AW1348" s="14" t="s">
        <v>32</v>
      </c>
      <c r="AX1348" s="14" t="s">
        <v>77</v>
      </c>
      <c r="AY1348" s="233" t="s">
        <v>299</v>
      </c>
    </row>
    <row r="1349" spans="1:65" s="2" customFormat="1" ht="16.5" customHeight="1">
      <c r="A1349" s="36"/>
      <c r="B1349" s="37"/>
      <c r="C1349" s="196" t="s">
        <v>1817</v>
      </c>
      <c r="D1349" s="196" t="s">
        <v>301</v>
      </c>
      <c r="E1349" s="197" t="s">
        <v>1818</v>
      </c>
      <c r="F1349" s="198" t="s">
        <v>1819</v>
      </c>
      <c r="G1349" s="199" t="s">
        <v>1478</v>
      </c>
      <c r="H1349" s="267"/>
      <c r="I1349" s="201"/>
      <c r="J1349" s="202">
        <f>ROUND(I1349*H1349,2)</f>
        <v>0</v>
      </c>
      <c r="K1349" s="198" t="s">
        <v>305</v>
      </c>
      <c r="L1349" s="41"/>
      <c r="M1349" s="203" t="s">
        <v>19</v>
      </c>
      <c r="N1349" s="204" t="s">
        <v>41</v>
      </c>
      <c r="O1349" s="66"/>
      <c r="P1349" s="205">
        <f>O1349*H1349</f>
        <v>0</v>
      </c>
      <c r="Q1349" s="205">
        <v>0</v>
      </c>
      <c r="R1349" s="205">
        <f>Q1349*H1349</f>
        <v>0</v>
      </c>
      <c r="S1349" s="205">
        <v>0</v>
      </c>
      <c r="T1349" s="206">
        <f>S1349*H1349</f>
        <v>0</v>
      </c>
      <c r="U1349" s="36"/>
      <c r="V1349" s="36"/>
      <c r="W1349" s="36"/>
      <c r="X1349" s="36"/>
      <c r="Y1349" s="36"/>
      <c r="Z1349" s="36"/>
      <c r="AA1349" s="36"/>
      <c r="AB1349" s="36"/>
      <c r="AC1349" s="36"/>
      <c r="AD1349" s="36"/>
      <c r="AE1349" s="36"/>
      <c r="AR1349" s="207" t="s">
        <v>406</v>
      </c>
      <c r="AT1349" s="207" t="s">
        <v>301</v>
      </c>
      <c r="AU1349" s="207" t="s">
        <v>79</v>
      </c>
      <c r="AY1349" s="19" t="s">
        <v>299</v>
      </c>
      <c r="BE1349" s="208">
        <f>IF(N1349="základní",J1349,0)</f>
        <v>0</v>
      </c>
      <c r="BF1349" s="208">
        <f>IF(N1349="snížená",J1349,0)</f>
        <v>0</v>
      </c>
      <c r="BG1349" s="208">
        <f>IF(N1349="zákl. přenesená",J1349,0)</f>
        <v>0</v>
      </c>
      <c r="BH1349" s="208">
        <f>IF(N1349="sníž. přenesená",J1349,0)</f>
        <v>0</v>
      </c>
      <c r="BI1349" s="208">
        <f>IF(N1349="nulová",J1349,0)</f>
        <v>0</v>
      </c>
      <c r="BJ1349" s="19" t="s">
        <v>77</v>
      </c>
      <c r="BK1349" s="208">
        <f>ROUND(I1349*H1349,2)</f>
        <v>0</v>
      </c>
      <c r="BL1349" s="19" t="s">
        <v>406</v>
      </c>
      <c r="BM1349" s="207" t="s">
        <v>1820</v>
      </c>
    </row>
    <row r="1350" spans="1:47" s="2" customFormat="1" ht="19.5">
      <c r="A1350" s="36"/>
      <c r="B1350" s="37"/>
      <c r="C1350" s="38"/>
      <c r="D1350" s="209" t="s">
        <v>308</v>
      </c>
      <c r="E1350" s="38"/>
      <c r="F1350" s="210" t="s">
        <v>1821</v>
      </c>
      <c r="G1350" s="38"/>
      <c r="H1350" s="38"/>
      <c r="I1350" s="119"/>
      <c r="J1350" s="38"/>
      <c r="K1350" s="38"/>
      <c r="L1350" s="41"/>
      <c r="M1350" s="211"/>
      <c r="N1350" s="212"/>
      <c r="O1350" s="66"/>
      <c r="P1350" s="66"/>
      <c r="Q1350" s="66"/>
      <c r="R1350" s="66"/>
      <c r="S1350" s="66"/>
      <c r="T1350" s="67"/>
      <c r="U1350" s="36"/>
      <c r="V1350" s="36"/>
      <c r="W1350" s="36"/>
      <c r="X1350" s="36"/>
      <c r="Y1350" s="36"/>
      <c r="Z1350" s="36"/>
      <c r="AA1350" s="36"/>
      <c r="AB1350" s="36"/>
      <c r="AC1350" s="36"/>
      <c r="AD1350" s="36"/>
      <c r="AE1350" s="36"/>
      <c r="AT1350" s="19" t="s">
        <v>308</v>
      </c>
      <c r="AU1350" s="19" t="s">
        <v>79</v>
      </c>
    </row>
    <row r="1351" spans="2:63" s="12" customFormat="1" ht="22.9" customHeight="1">
      <c r="B1351" s="180"/>
      <c r="C1351" s="181"/>
      <c r="D1351" s="182" t="s">
        <v>69</v>
      </c>
      <c r="E1351" s="194" t="s">
        <v>1822</v>
      </c>
      <c r="F1351" s="194" t="s">
        <v>1823</v>
      </c>
      <c r="G1351" s="181"/>
      <c r="H1351" s="181"/>
      <c r="I1351" s="184"/>
      <c r="J1351" s="195">
        <f>BK1351</f>
        <v>0</v>
      </c>
      <c r="K1351" s="181"/>
      <c r="L1351" s="186"/>
      <c r="M1351" s="187"/>
      <c r="N1351" s="188"/>
      <c r="O1351" s="188"/>
      <c r="P1351" s="189">
        <f>SUM(P1352:P1367)</f>
        <v>0</v>
      </c>
      <c r="Q1351" s="188"/>
      <c r="R1351" s="189">
        <f>SUM(R1352:R1367)</f>
        <v>2.55537</v>
      </c>
      <c r="S1351" s="188"/>
      <c r="T1351" s="190">
        <f>SUM(T1352:T1367)</f>
        <v>0</v>
      </c>
      <c r="AR1351" s="191" t="s">
        <v>79</v>
      </c>
      <c r="AT1351" s="192" t="s">
        <v>69</v>
      </c>
      <c r="AU1351" s="192" t="s">
        <v>77</v>
      </c>
      <c r="AY1351" s="191" t="s">
        <v>299</v>
      </c>
      <c r="BK1351" s="193">
        <f>SUM(BK1352:BK1367)</f>
        <v>0</v>
      </c>
    </row>
    <row r="1352" spans="1:65" s="2" customFormat="1" ht="16.5" customHeight="1">
      <c r="A1352" s="36"/>
      <c r="B1352" s="37"/>
      <c r="C1352" s="196" t="s">
        <v>1824</v>
      </c>
      <c r="D1352" s="196" t="s">
        <v>301</v>
      </c>
      <c r="E1352" s="197" t="s">
        <v>1825</v>
      </c>
      <c r="F1352" s="198" t="s">
        <v>1826</v>
      </c>
      <c r="G1352" s="199" t="s">
        <v>304</v>
      </c>
      <c r="H1352" s="200">
        <v>28.56</v>
      </c>
      <c r="I1352" s="201"/>
      <c r="J1352" s="202">
        <f>ROUND(I1352*H1352,2)</f>
        <v>0</v>
      </c>
      <c r="K1352" s="198" t="s">
        <v>305</v>
      </c>
      <c r="L1352" s="41"/>
      <c r="M1352" s="203" t="s">
        <v>19</v>
      </c>
      <c r="N1352" s="204" t="s">
        <v>41</v>
      </c>
      <c r="O1352" s="66"/>
      <c r="P1352" s="205">
        <f>O1352*H1352</f>
        <v>0</v>
      </c>
      <c r="Q1352" s="205">
        <v>0.0145</v>
      </c>
      <c r="R1352" s="205">
        <f>Q1352*H1352</f>
        <v>0.41412</v>
      </c>
      <c r="S1352" s="205">
        <v>0</v>
      </c>
      <c r="T1352" s="206">
        <f>S1352*H1352</f>
        <v>0</v>
      </c>
      <c r="U1352" s="36"/>
      <c r="V1352" s="36"/>
      <c r="W1352" s="36"/>
      <c r="X1352" s="36"/>
      <c r="Y1352" s="36"/>
      <c r="Z1352" s="36"/>
      <c r="AA1352" s="36"/>
      <c r="AB1352" s="36"/>
      <c r="AC1352" s="36"/>
      <c r="AD1352" s="36"/>
      <c r="AE1352" s="36"/>
      <c r="AR1352" s="207" t="s">
        <v>406</v>
      </c>
      <c r="AT1352" s="207" t="s">
        <v>301</v>
      </c>
      <c r="AU1352" s="207" t="s">
        <v>79</v>
      </c>
      <c r="AY1352" s="19" t="s">
        <v>299</v>
      </c>
      <c r="BE1352" s="208">
        <f>IF(N1352="základní",J1352,0)</f>
        <v>0</v>
      </c>
      <c r="BF1352" s="208">
        <f>IF(N1352="snížená",J1352,0)</f>
        <v>0</v>
      </c>
      <c r="BG1352" s="208">
        <f>IF(N1352="zákl. přenesená",J1352,0)</f>
        <v>0</v>
      </c>
      <c r="BH1352" s="208">
        <f>IF(N1352="sníž. přenesená",J1352,0)</f>
        <v>0</v>
      </c>
      <c r="BI1352" s="208">
        <f>IF(N1352="nulová",J1352,0)</f>
        <v>0</v>
      </c>
      <c r="BJ1352" s="19" t="s">
        <v>77</v>
      </c>
      <c r="BK1352" s="208">
        <f>ROUND(I1352*H1352,2)</f>
        <v>0</v>
      </c>
      <c r="BL1352" s="19" t="s">
        <v>406</v>
      </c>
      <c r="BM1352" s="207" t="s">
        <v>1827</v>
      </c>
    </row>
    <row r="1353" spans="1:47" s="2" customFormat="1" ht="19.5">
      <c r="A1353" s="36"/>
      <c r="B1353" s="37"/>
      <c r="C1353" s="38"/>
      <c r="D1353" s="209" t="s">
        <v>308</v>
      </c>
      <c r="E1353" s="38"/>
      <c r="F1353" s="210" t="s">
        <v>1828</v>
      </c>
      <c r="G1353" s="38"/>
      <c r="H1353" s="38"/>
      <c r="I1353" s="119"/>
      <c r="J1353" s="38"/>
      <c r="K1353" s="38"/>
      <c r="L1353" s="41"/>
      <c r="M1353" s="211"/>
      <c r="N1353" s="212"/>
      <c r="O1353" s="66"/>
      <c r="P1353" s="66"/>
      <c r="Q1353" s="66"/>
      <c r="R1353" s="66"/>
      <c r="S1353" s="66"/>
      <c r="T1353" s="67"/>
      <c r="U1353" s="36"/>
      <c r="V1353" s="36"/>
      <c r="W1353" s="36"/>
      <c r="X1353" s="36"/>
      <c r="Y1353" s="36"/>
      <c r="Z1353" s="36"/>
      <c r="AA1353" s="36"/>
      <c r="AB1353" s="36"/>
      <c r="AC1353" s="36"/>
      <c r="AD1353" s="36"/>
      <c r="AE1353" s="36"/>
      <c r="AT1353" s="19" t="s">
        <v>308</v>
      </c>
      <c r="AU1353" s="19" t="s">
        <v>79</v>
      </c>
    </row>
    <row r="1354" spans="2:51" s="14" customFormat="1" ht="11.25">
      <c r="B1354" s="223"/>
      <c r="C1354" s="224"/>
      <c r="D1354" s="209" t="s">
        <v>310</v>
      </c>
      <c r="E1354" s="225" t="s">
        <v>19</v>
      </c>
      <c r="F1354" s="226" t="s">
        <v>234</v>
      </c>
      <c r="G1354" s="224"/>
      <c r="H1354" s="227">
        <v>28.56</v>
      </c>
      <c r="I1354" s="228"/>
      <c r="J1354" s="224"/>
      <c r="K1354" s="224"/>
      <c r="L1354" s="229"/>
      <c r="M1354" s="230"/>
      <c r="N1354" s="231"/>
      <c r="O1354" s="231"/>
      <c r="P1354" s="231"/>
      <c r="Q1354" s="231"/>
      <c r="R1354" s="231"/>
      <c r="S1354" s="231"/>
      <c r="T1354" s="232"/>
      <c r="AT1354" s="233" t="s">
        <v>310</v>
      </c>
      <c r="AU1354" s="233" t="s">
        <v>79</v>
      </c>
      <c r="AV1354" s="14" t="s">
        <v>79</v>
      </c>
      <c r="AW1354" s="14" t="s">
        <v>32</v>
      </c>
      <c r="AX1354" s="14" t="s">
        <v>77</v>
      </c>
      <c r="AY1354" s="233" t="s">
        <v>299</v>
      </c>
    </row>
    <row r="1355" spans="1:65" s="2" customFormat="1" ht="16.5" customHeight="1">
      <c r="A1355" s="36"/>
      <c r="B1355" s="37"/>
      <c r="C1355" s="196" t="s">
        <v>1829</v>
      </c>
      <c r="D1355" s="196" t="s">
        <v>301</v>
      </c>
      <c r="E1355" s="197" t="s">
        <v>1830</v>
      </c>
      <c r="F1355" s="198" t="s">
        <v>1831</v>
      </c>
      <c r="G1355" s="199" t="s">
        <v>304</v>
      </c>
      <c r="H1355" s="200">
        <v>125</v>
      </c>
      <c r="I1355" s="201"/>
      <c r="J1355" s="202">
        <f>ROUND(I1355*H1355,2)</f>
        <v>0</v>
      </c>
      <c r="K1355" s="198" t="s">
        <v>305</v>
      </c>
      <c r="L1355" s="41"/>
      <c r="M1355" s="203" t="s">
        <v>19</v>
      </c>
      <c r="N1355" s="204" t="s">
        <v>41</v>
      </c>
      <c r="O1355" s="66"/>
      <c r="P1355" s="205">
        <f>O1355*H1355</f>
        <v>0</v>
      </c>
      <c r="Q1355" s="205">
        <v>0.01691</v>
      </c>
      <c r="R1355" s="205">
        <f>Q1355*H1355</f>
        <v>2.11375</v>
      </c>
      <c r="S1355" s="205">
        <v>0</v>
      </c>
      <c r="T1355" s="206">
        <f>S1355*H1355</f>
        <v>0</v>
      </c>
      <c r="U1355" s="36"/>
      <c r="V1355" s="36"/>
      <c r="W1355" s="36"/>
      <c r="X1355" s="36"/>
      <c r="Y1355" s="36"/>
      <c r="Z1355" s="36"/>
      <c r="AA1355" s="36"/>
      <c r="AB1355" s="36"/>
      <c r="AC1355" s="36"/>
      <c r="AD1355" s="36"/>
      <c r="AE1355" s="36"/>
      <c r="AR1355" s="207" t="s">
        <v>406</v>
      </c>
      <c r="AT1355" s="207" t="s">
        <v>301</v>
      </c>
      <c r="AU1355" s="207" t="s">
        <v>79</v>
      </c>
      <c r="AY1355" s="19" t="s">
        <v>299</v>
      </c>
      <c r="BE1355" s="208">
        <f>IF(N1355="základní",J1355,0)</f>
        <v>0</v>
      </c>
      <c r="BF1355" s="208">
        <f>IF(N1355="snížená",J1355,0)</f>
        <v>0</v>
      </c>
      <c r="BG1355" s="208">
        <f>IF(N1355="zákl. přenesená",J1355,0)</f>
        <v>0</v>
      </c>
      <c r="BH1355" s="208">
        <f>IF(N1355="sníž. přenesená",J1355,0)</f>
        <v>0</v>
      </c>
      <c r="BI1355" s="208">
        <f>IF(N1355="nulová",J1355,0)</f>
        <v>0</v>
      </c>
      <c r="BJ1355" s="19" t="s">
        <v>77</v>
      </c>
      <c r="BK1355" s="208">
        <f>ROUND(I1355*H1355,2)</f>
        <v>0</v>
      </c>
      <c r="BL1355" s="19" t="s">
        <v>406</v>
      </c>
      <c r="BM1355" s="207" t="s">
        <v>1832</v>
      </c>
    </row>
    <row r="1356" spans="1:47" s="2" customFormat="1" ht="19.5">
      <c r="A1356" s="36"/>
      <c r="B1356" s="37"/>
      <c r="C1356" s="38"/>
      <c r="D1356" s="209" t="s">
        <v>308</v>
      </c>
      <c r="E1356" s="38"/>
      <c r="F1356" s="210" t="s">
        <v>1833</v>
      </c>
      <c r="G1356" s="38"/>
      <c r="H1356" s="38"/>
      <c r="I1356" s="119"/>
      <c r="J1356" s="38"/>
      <c r="K1356" s="38"/>
      <c r="L1356" s="41"/>
      <c r="M1356" s="211"/>
      <c r="N1356" s="212"/>
      <c r="O1356" s="66"/>
      <c r="P1356" s="66"/>
      <c r="Q1356" s="66"/>
      <c r="R1356" s="66"/>
      <c r="S1356" s="66"/>
      <c r="T1356" s="67"/>
      <c r="U1356" s="36"/>
      <c r="V1356" s="36"/>
      <c r="W1356" s="36"/>
      <c r="X1356" s="36"/>
      <c r="Y1356" s="36"/>
      <c r="Z1356" s="36"/>
      <c r="AA1356" s="36"/>
      <c r="AB1356" s="36"/>
      <c r="AC1356" s="36"/>
      <c r="AD1356" s="36"/>
      <c r="AE1356" s="36"/>
      <c r="AT1356" s="19" t="s">
        <v>308</v>
      </c>
      <c r="AU1356" s="19" t="s">
        <v>79</v>
      </c>
    </row>
    <row r="1357" spans="2:51" s="14" customFormat="1" ht="11.25">
      <c r="B1357" s="223"/>
      <c r="C1357" s="224"/>
      <c r="D1357" s="209" t="s">
        <v>310</v>
      </c>
      <c r="E1357" s="225" t="s">
        <v>245</v>
      </c>
      <c r="F1357" s="226" t="s">
        <v>1834</v>
      </c>
      <c r="G1357" s="224"/>
      <c r="H1357" s="227">
        <v>125</v>
      </c>
      <c r="I1357" s="228"/>
      <c r="J1357" s="224"/>
      <c r="K1357" s="224"/>
      <c r="L1357" s="229"/>
      <c r="M1357" s="230"/>
      <c r="N1357" s="231"/>
      <c r="O1357" s="231"/>
      <c r="P1357" s="231"/>
      <c r="Q1357" s="231"/>
      <c r="R1357" s="231"/>
      <c r="S1357" s="231"/>
      <c r="T1357" s="232"/>
      <c r="AT1357" s="233" t="s">
        <v>310</v>
      </c>
      <c r="AU1357" s="233" t="s">
        <v>79</v>
      </c>
      <c r="AV1357" s="14" t="s">
        <v>79</v>
      </c>
      <c r="AW1357" s="14" t="s">
        <v>32</v>
      </c>
      <c r="AX1357" s="14" t="s">
        <v>77</v>
      </c>
      <c r="AY1357" s="233" t="s">
        <v>299</v>
      </c>
    </row>
    <row r="1358" spans="1:65" s="2" customFormat="1" ht="16.5" customHeight="1">
      <c r="A1358" s="36"/>
      <c r="B1358" s="37"/>
      <c r="C1358" s="196" t="s">
        <v>1835</v>
      </c>
      <c r="D1358" s="196" t="s">
        <v>301</v>
      </c>
      <c r="E1358" s="197" t="s">
        <v>1836</v>
      </c>
      <c r="F1358" s="198" t="s">
        <v>1837</v>
      </c>
      <c r="G1358" s="199" t="s">
        <v>304</v>
      </c>
      <c r="H1358" s="200">
        <v>125</v>
      </c>
      <c r="I1358" s="201"/>
      <c r="J1358" s="202">
        <f>ROUND(I1358*H1358,2)</f>
        <v>0</v>
      </c>
      <c r="K1358" s="198" t="s">
        <v>305</v>
      </c>
      <c r="L1358" s="41"/>
      <c r="M1358" s="203" t="s">
        <v>19</v>
      </c>
      <c r="N1358" s="204" t="s">
        <v>41</v>
      </c>
      <c r="O1358" s="66"/>
      <c r="P1358" s="205">
        <f>O1358*H1358</f>
        <v>0</v>
      </c>
      <c r="Q1358" s="205">
        <v>0</v>
      </c>
      <c r="R1358" s="205">
        <f>Q1358*H1358</f>
        <v>0</v>
      </c>
      <c r="S1358" s="205">
        <v>0</v>
      </c>
      <c r="T1358" s="206">
        <f>S1358*H1358</f>
        <v>0</v>
      </c>
      <c r="U1358" s="36"/>
      <c r="V1358" s="36"/>
      <c r="W1358" s="36"/>
      <c r="X1358" s="36"/>
      <c r="Y1358" s="36"/>
      <c r="Z1358" s="36"/>
      <c r="AA1358" s="36"/>
      <c r="AB1358" s="36"/>
      <c r="AC1358" s="36"/>
      <c r="AD1358" s="36"/>
      <c r="AE1358" s="36"/>
      <c r="AR1358" s="207" t="s">
        <v>406</v>
      </c>
      <c r="AT1358" s="207" t="s">
        <v>301</v>
      </c>
      <c r="AU1358" s="207" t="s">
        <v>79</v>
      </c>
      <c r="AY1358" s="19" t="s">
        <v>299</v>
      </c>
      <c r="BE1358" s="208">
        <f>IF(N1358="základní",J1358,0)</f>
        <v>0</v>
      </c>
      <c r="BF1358" s="208">
        <f>IF(N1358="snížená",J1358,0)</f>
        <v>0</v>
      </c>
      <c r="BG1358" s="208">
        <f>IF(N1358="zákl. přenesená",J1358,0)</f>
        <v>0</v>
      </c>
      <c r="BH1358" s="208">
        <f>IF(N1358="sníž. přenesená",J1358,0)</f>
        <v>0</v>
      </c>
      <c r="BI1358" s="208">
        <f>IF(N1358="nulová",J1358,0)</f>
        <v>0</v>
      </c>
      <c r="BJ1358" s="19" t="s">
        <v>77</v>
      </c>
      <c r="BK1358" s="208">
        <f>ROUND(I1358*H1358,2)</f>
        <v>0</v>
      </c>
      <c r="BL1358" s="19" t="s">
        <v>406</v>
      </c>
      <c r="BM1358" s="207" t="s">
        <v>1838</v>
      </c>
    </row>
    <row r="1359" spans="1:47" s="2" customFormat="1" ht="11.25">
      <c r="A1359" s="36"/>
      <c r="B1359" s="37"/>
      <c r="C1359" s="38"/>
      <c r="D1359" s="209" t="s">
        <v>308</v>
      </c>
      <c r="E1359" s="38"/>
      <c r="F1359" s="210" t="s">
        <v>1839</v>
      </c>
      <c r="G1359" s="38"/>
      <c r="H1359" s="38"/>
      <c r="I1359" s="119"/>
      <c r="J1359" s="38"/>
      <c r="K1359" s="38"/>
      <c r="L1359" s="41"/>
      <c r="M1359" s="211"/>
      <c r="N1359" s="212"/>
      <c r="O1359" s="66"/>
      <c r="P1359" s="66"/>
      <c r="Q1359" s="66"/>
      <c r="R1359" s="66"/>
      <c r="S1359" s="66"/>
      <c r="T1359" s="67"/>
      <c r="U1359" s="36"/>
      <c r="V1359" s="36"/>
      <c r="W1359" s="36"/>
      <c r="X1359" s="36"/>
      <c r="Y1359" s="36"/>
      <c r="Z1359" s="36"/>
      <c r="AA1359" s="36"/>
      <c r="AB1359" s="36"/>
      <c r="AC1359" s="36"/>
      <c r="AD1359" s="36"/>
      <c r="AE1359" s="36"/>
      <c r="AT1359" s="19" t="s">
        <v>308</v>
      </c>
      <c r="AU1359" s="19" t="s">
        <v>79</v>
      </c>
    </row>
    <row r="1360" spans="2:51" s="14" customFormat="1" ht="11.25">
      <c r="B1360" s="223"/>
      <c r="C1360" s="224"/>
      <c r="D1360" s="209" t="s">
        <v>310</v>
      </c>
      <c r="E1360" s="225" t="s">
        <v>19</v>
      </c>
      <c r="F1360" s="226" t="s">
        <v>245</v>
      </c>
      <c r="G1360" s="224"/>
      <c r="H1360" s="227">
        <v>125</v>
      </c>
      <c r="I1360" s="228"/>
      <c r="J1360" s="224"/>
      <c r="K1360" s="224"/>
      <c r="L1360" s="229"/>
      <c r="M1360" s="230"/>
      <c r="N1360" s="231"/>
      <c r="O1360" s="231"/>
      <c r="P1360" s="231"/>
      <c r="Q1360" s="231"/>
      <c r="R1360" s="231"/>
      <c r="S1360" s="231"/>
      <c r="T1360" s="232"/>
      <c r="AT1360" s="233" t="s">
        <v>310</v>
      </c>
      <c r="AU1360" s="233" t="s">
        <v>79</v>
      </c>
      <c r="AV1360" s="14" t="s">
        <v>79</v>
      </c>
      <c r="AW1360" s="14" t="s">
        <v>32</v>
      </c>
      <c r="AX1360" s="14" t="s">
        <v>77</v>
      </c>
      <c r="AY1360" s="233" t="s">
        <v>299</v>
      </c>
    </row>
    <row r="1361" spans="1:65" s="2" customFormat="1" ht="16.5" customHeight="1">
      <c r="A1361" s="36"/>
      <c r="B1361" s="37"/>
      <c r="C1361" s="246" t="s">
        <v>1840</v>
      </c>
      <c r="D1361" s="246" t="s">
        <v>458</v>
      </c>
      <c r="E1361" s="247" t="s">
        <v>1841</v>
      </c>
      <c r="F1361" s="248" t="s">
        <v>1842</v>
      </c>
      <c r="G1361" s="249" t="s">
        <v>304</v>
      </c>
      <c r="H1361" s="250">
        <v>137.5</v>
      </c>
      <c r="I1361" s="251"/>
      <c r="J1361" s="252">
        <f>ROUND(I1361*H1361,2)</f>
        <v>0</v>
      </c>
      <c r="K1361" s="248" t="s">
        <v>305</v>
      </c>
      <c r="L1361" s="253"/>
      <c r="M1361" s="254" t="s">
        <v>19</v>
      </c>
      <c r="N1361" s="255" t="s">
        <v>41</v>
      </c>
      <c r="O1361" s="66"/>
      <c r="P1361" s="205">
        <f>O1361*H1361</f>
        <v>0</v>
      </c>
      <c r="Q1361" s="205">
        <v>0.0002</v>
      </c>
      <c r="R1361" s="205">
        <f>Q1361*H1361</f>
        <v>0.0275</v>
      </c>
      <c r="S1361" s="205">
        <v>0</v>
      </c>
      <c r="T1361" s="206">
        <f>S1361*H1361</f>
        <v>0</v>
      </c>
      <c r="U1361" s="36"/>
      <c r="V1361" s="36"/>
      <c r="W1361" s="36"/>
      <c r="X1361" s="36"/>
      <c r="Y1361" s="36"/>
      <c r="Z1361" s="36"/>
      <c r="AA1361" s="36"/>
      <c r="AB1361" s="36"/>
      <c r="AC1361" s="36"/>
      <c r="AD1361" s="36"/>
      <c r="AE1361" s="36"/>
      <c r="AR1361" s="207" t="s">
        <v>538</v>
      </c>
      <c r="AT1361" s="207" t="s">
        <v>458</v>
      </c>
      <c r="AU1361" s="207" t="s">
        <v>79</v>
      </c>
      <c r="AY1361" s="19" t="s">
        <v>299</v>
      </c>
      <c r="BE1361" s="208">
        <f>IF(N1361="základní",J1361,0)</f>
        <v>0</v>
      </c>
      <c r="BF1361" s="208">
        <f>IF(N1361="snížená",J1361,0)</f>
        <v>0</v>
      </c>
      <c r="BG1361" s="208">
        <f>IF(N1361="zákl. přenesená",J1361,0)</f>
        <v>0</v>
      </c>
      <c r="BH1361" s="208">
        <f>IF(N1361="sníž. přenesená",J1361,0)</f>
        <v>0</v>
      </c>
      <c r="BI1361" s="208">
        <f>IF(N1361="nulová",J1361,0)</f>
        <v>0</v>
      </c>
      <c r="BJ1361" s="19" t="s">
        <v>77</v>
      </c>
      <c r="BK1361" s="208">
        <f>ROUND(I1361*H1361,2)</f>
        <v>0</v>
      </c>
      <c r="BL1361" s="19" t="s">
        <v>406</v>
      </c>
      <c r="BM1361" s="207" t="s">
        <v>1843</v>
      </c>
    </row>
    <row r="1362" spans="1:47" s="2" customFormat="1" ht="11.25">
      <c r="A1362" s="36"/>
      <c r="B1362" s="37"/>
      <c r="C1362" s="38"/>
      <c r="D1362" s="209" t="s">
        <v>308</v>
      </c>
      <c r="E1362" s="38"/>
      <c r="F1362" s="210" t="s">
        <v>1842</v>
      </c>
      <c r="G1362" s="38"/>
      <c r="H1362" s="38"/>
      <c r="I1362" s="119"/>
      <c r="J1362" s="38"/>
      <c r="K1362" s="38"/>
      <c r="L1362" s="41"/>
      <c r="M1362" s="211"/>
      <c r="N1362" s="212"/>
      <c r="O1362" s="66"/>
      <c r="P1362" s="66"/>
      <c r="Q1362" s="66"/>
      <c r="R1362" s="66"/>
      <c r="S1362" s="66"/>
      <c r="T1362" s="67"/>
      <c r="U1362" s="36"/>
      <c r="V1362" s="36"/>
      <c r="W1362" s="36"/>
      <c r="X1362" s="36"/>
      <c r="Y1362" s="36"/>
      <c r="Z1362" s="36"/>
      <c r="AA1362" s="36"/>
      <c r="AB1362" s="36"/>
      <c r="AC1362" s="36"/>
      <c r="AD1362" s="36"/>
      <c r="AE1362" s="36"/>
      <c r="AT1362" s="19" t="s">
        <v>308</v>
      </c>
      <c r="AU1362" s="19" t="s">
        <v>79</v>
      </c>
    </row>
    <row r="1363" spans="2:51" s="14" customFormat="1" ht="11.25">
      <c r="B1363" s="223"/>
      <c r="C1363" s="224"/>
      <c r="D1363" s="209" t="s">
        <v>310</v>
      </c>
      <c r="E1363" s="225" t="s">
        <v>19</v>
      </c>
      <c r="F1363" s="226" t="s">
        <v>1844</v>
      </c>
      <c r="G1363" s="224"/>
      <c r="H1363" s="227">
        <v>137.5</v>
      </c>
      <c r="I1363" s="228"/>
      <c r="J1363" s="224"/>
      <c r="K1363" s="224"/>
      <c r="L1363" s="229"/>
      <c r="M1363" s="230"/>
      <c r="N1363" s="231"/>
      <c r="O1363" s="231"/>
      <c r="P1363" s="231"/>
      <c r="Q1363" s="231"/>
      <c r="R1363" s="231"/>
      <c r="S1363" s="231"/>
      <c r="T1363" s="232"/>
      <c r="AT1363" s="233" t="s">
        <v>310</v>
      </c>
      <c r="AU1363" s="233" t="s">
        <v>79</v>
      </c>
      <c r="AV1363" s="14" t="s">
        <v>79</v>
      </c>
      <c r="AW1363" s="14" t="s">
        <v>32</v>
      </c>
      <c r="AX1363" s="14" t="s">
        <v>77</v>
      </c>
      <c r="AY1363" s="233" t="s">
        <v>299</v>
      </c>
    </row>
    <row r="1364" spans="1:65" s="2" customFormat="1" ht="16.5" customHeight="1">
      <c r="A1364" s="36"/>
      <c r="B1364" s="37"/>
      <c r="C1364" s="196" t="s">
        <v>1845</v>
      </c>
      <c r="D1364" s="196" t="s">
        <v>301</v>
      </c>
      <c r="E1364" s="197" t="s">
        <v>1846</v>
      </c>
      <c r="F1364" s="198" t="s">
        <v>1847</v>
      </c>
      <c r="G1364" s="199" t="s">
        <v>432</v>
      </c>
      <c r="H1364" s="200">
        <v>8</v>
      </c>
      <c r="I1364" s="201"/>
      <c r="J1364" s="202">
        <f>ROUND(I1364*H1364,2)</f>
        <v>0</v>
      </c>
      <c r="K1364" s="198" t="s">
        <v>19</v>
      </c>
      <c r="L1364" s="41"/>
      <c r="M1364" s="203" t="s">
        <v>19</v>
      </c>
      <c r="N1364" s="204" t="s">
        <v>41</v>
      </c>
      <c r="O1364" s="66"/>
      <c r="P1364" s="205">
        <f>O1364*H1364</f>
        <v>0</v>
      </c>
      <c r="Q1364" s="205">
        <v>0</v>
      </c>
      <c r="R1364" s="205">
        <f>Q1364*H1364</f>
        <v>0</v>
      </c>
      <c r="S1364" s="205">
        <v>0</v>
      </c>
      <c r="T1364" s="206">
        <f>S1364*H1364</f>
        <v>0</v>
      </c>
      <c r="U1364" s="36"/>
      <c r="V1364" s="36"/>
      <c r="W1364" s="36"/>
      <c r="X1364" s="36"/>
      <c r="Y1364" s="36"/>
      <c r="Z1364" s="36"/>
      <c r="AA1364" s="36"/>
      <c r="AB1364" s="36"/>
      <c r="AC1364" s="36"/>
      <c r="AD1364" s="36"/>
      <c r="AE1364" s="36"/>
      <c r="AR1364" s="207" t="s">
        <v>406</v>
      </c>
      <c r="AT1364" s="207" t="s">
        <v>301</v>
      </c>
      <c r="AU1364" s="207" t="s">
        <v>79</v>
      </c>
      <c r="AY1364" s="19" t="s">
        <v>299</v>
      </c>
      <c r="BE1364" s="208">
        <f>IF(N1364="základní",J1364,0)</f>
        <v>0</v>
      </c>
      <c r="BF1364" s="208">
        <f>IF(N1364="snížená",J1364,0)</f>
        <v>0</v>
      </c>
      <c r="BG1364" s="208">
        <f>IF(N1364="zákl. přenesená",J1364,0)</f>
        <v>0</v>
      </c>
      <c r="BH1364" s="208">
        <f>IF(N1364="sníž. přenesená",J1364,0)</f>
        <v>0</v>
      </c>
      <c r="BI1364" s="208">
        <f>IF(N1364="nulová",J1364,0)</f>
        <v>0</v>
      </c>
      <c r="BJ1364" s="19" t="s">
        <v>77</v>
      </c>
      <c r="BK1364" s="208">
        <f>ROUND(I1364*H1364,2)</f>
        <v>0</v>
      </c>
      <c r="BL1364" s="19" t="s">
        <v>406</v>
      </c>
      <c r="BM1364" s="207" t="s">
        <v>1848</v>
      </c>
    </row>
    <row r="1365" spans="1:47" s="2" customFormat="1" ht="11.25">
      <c r="A1365" s="36"/>
      <c r="B1365" s="37"/>
      <c r="C1365" s="38"/>
      <c r="D1365" s="209" t="s">
        <v>308</v>
      </c>
      <c r="E1365" s="38"/>
      <c r="F1365" s="210" t="s">
        <v>1849</v>
      </c>
      <c r="G1365" s="38"/>
      <c r="H1365" s="38"/>
      <c r="I1365" s="119"/>
      <c r="J1365" s="38"/>
      <c r="K1365" s="38"/>
      <c r="L1365" s="41"/>
      <c r="M1365" s="211"/>
      <c r="N1365" s="212"/>
      <c r="O1365" s="66"/>
      <c r="P1365" s="66"/>
      <c r="Q1365" s="66"/>
      <c r="R1365" s="66"/>
      <c r="S1365" s="66"/>
      <c r="T1365" s="67"/>
      <c r="U1365" s="36"/>
      <c r="V1365" s="36"/>
      <c r="W1365" s="36"/>
      <c r="X1365" s="36"/>
      <c r="Y1365" s="36"/>
      <c r="Z1365" s="36"/>
      <c r="AA1365" s="36"/>
      <c r="AB1365" s="36"/>
      <c r="AC1365" s="36"/>
      <c r="AD1365" s="36"/>
      <c r="AE1365" s="36"/>
      <c r="AT1365" s="19" t="s">
        <v>308</v>
      </c>
      <c r="AU1365" s="19" t="s">
        <v>79</v>
      </c>
    </row>
    <row r="1366" spans="1:65" s="2" customFormat="1" ht="16.5" customHeight="1">
      <c r="A1366" s="36"/>
      <c r="B1366" s="37"/>
      <c r="C1366" s="196" t="s">
        <v>1850</v>
      </c>
      <c r="D1366" s="196" t="s">
        <v>301</v>
      </c>
      <c r="E1366" s="197" t="s">
        <v>1851</v>
      </c>
      <c r="F1366" s="198" t="s">
        <v>1852</v>
      </c>
      <c r="G1366" s="199" t="s">
        <v>1478</v>
      </c>
      <c r="H1366" s="267"/>
      <c r="I1366" s="201"/>
      <c r="J1366" s="202">
        <f>ROUND(I1366*H1366,2)</f>
        <v>0</v>
      </c>
      <c r="K1366" s="198" t="s">
        <v>305</v>
      </c>
      <c r="L1366" s="41"/>
      <c r="M1366" s="203" t="s">
        <v>19</v>
      </c>
      <c r="N1366" s="204" t="s">
        <v>41</v>
      </c>
      <c r="O1366" s="66"/>
      <c r="P1366" s="205">
        <f>O1366*H1366</f>
        <v>0</v>
      </c>
      <c r="Q1366" s="205">
        <v>0</v>
      </c>
      <c r="R1366" s="205">
        <f>Q1366*H1366</f>
        <v>0</v>
      </c>
      <c r="S1366" s="205">
        <v>0</v>
      </c>
      <c r="T1366" s="206">
        <f>S1366*H1366</f>
        <v>0</v>
      </c>
      <c r="U1366" s="36"/>
      <c r="V1366" s="36"/>
      <c r="W1366" s="36"/>
      <c r="X1366" s="36"/>
      <c r="Y1366" s="36"/>
      <c r="Z1366" s="36"/>
      <c r="AA1366" s="36"/>
      <c r="AB1366" s="36"/>
      <c r="AC1366" s="36"/>
      <c r="AD1366" s="36"/>
      <c r="AE1366" s="36"/>
      <c r="AR1366" s="207" t="s">
        <v>406</v>
      </c>
      <c r="AT1366" s="207" t="s">
        <v>301</v>
      </c>
      <c r="AU1366" s="207" t="s">
        <v>79</v>
      </c>
      <c r="AY1366" s="19" t="s">
        <v>299</v>
      </c>
      <c r="BE1366" s="208">
        <f>IF(N1366="základní",J1366,0)</f>
        <v>0</v>
      </c>
      <c r="BF1366" s="208">
        <f>IF(N1366="snížená",J1366,0)</f>
        <v>0</v>
      </c>
      <c r="BG1366" s="208">
        <f>IF(N1366="zákl. přenesená",J1366,0)</f>
        <v>0</v>
      </c>
      <c r="BH1366" s="208">
        <f>IF(N1366="sníž. přenesená",J1366,0)</f>
        <v>0</v>
      </c>
      <c r="BI1366" s="208">
        <f>IF(N1366="nulová",J1366,0)</f>
        <v>0</v>
      </c>
      <c r="BJ1366" s="19" t="s">
        <v>77</v>
      </c>
      <c r="BK1366" s="208">
        <f>ROUND(I1366*H1366,2)</f>
        <v>0</v>
      </c>
      <c r="BL1366" s="19" t="s">
        <v>406</v>
      </c>
      <c r="BM1366" s="207" t="s">
        <v>1853</v>
      </c>
    </row>
    <row r="1367" spans="1:47" s="2" customFormat="1" ht="19.5">
      <c r="A1367" s="36"/>
      <c r="B1367" s="37"/>
      <c r="C1367" s="38"/>
      <c r="D1367" s="209" t="s">
        <v>308</v>
      </c>
      <c r="E1367" s="38"/>
      <c r="F1367" s="210" t="s">
        <v>1854</v>
      </c>
      <c r="G1367" s="38"/>
      <c r="H1367" s="38"/>
      <c r="I1367" s="119"/>
      <c r="J1367" s="38"/>
      <c r="K1367" s="38"/>
      <c r="L1367" s="41"/>
      <c r="M1367" s="211"/>
      <c r="N1367" s="212"/>
      <c r="O1367" s="66"/>
      <c r="P1367" s="66"/>
      <c r="Q1367" s="66"/>
      <c r="R1367" s="66"/>
      <c r="S1367" s="66"/>
      <c r="T1367" s="67"/>
      <c r="U1367" s="36"/>
      <c r="V1367" s="36"/>
      <c r="W1367" s="36"/>
      <c r="X1367" s="36"/>
      <c r="Y1367" s="36"/>
      <c r="Z1367" s="36"/>
      <c r="AA1367" s="36"/>
      <c r="AB1367" s="36"/>
      <c r="AC1367" s="36"/>
      <c r="AD1367" s="36"/>
      <c r="AE1367" s="36"/>
      <c r="AT1367" s="19" t="s">
        <v>308</v>
      </c>
      <c r="AU1367" s="19" t="s">
        <v>79</v>
      </c>
    </row>
    <row r="1368" spans="2:63" s="12" customFormat="1" ht="22.9" customHeight="1">
      <c r="B1368" s="180"/>
      <c r="C1368" s="181"/>
      <c r="D1368" s="182" t="s">
        <v>69</v>
      </c>
      <c r="E1368" s="194" t="s">
        <v>1855</v>
      </c>
      <c r="F1368" s="194" t="s">
        <v>1856</v>
      </c>
      <c r="G1368" s="181"/>
      <c r="H1368" s="181"/>
      <c r="I1368" s="184"/>
      <c r="J1368" s="195">
        <f>BK1368</f>
        <v>0</v>
      </c>
      <c r="K1368" s="181"/>
      <c r="L1368" s="186"/>
      <c r="M1368" s="187"/>
      <c r="N1368" s="188"/>
      <c r="O1368" s="188"/>
      <c r="P1368" s="189">
        <f>SUM(P1369:P1482)</f>
        <v>0</v>
      </c>
      <c r="Q1368" s="188"/>
      <c r="R1368" s="189">
        <f>SUM(R1369:R1482)</f>
        <v>0.9051279999999999</v>
      </c>
      <c r="S1368" s="188"/>
      <c r="T1368" s="190">
        <f>SUM(T1369:T1482)</f>
        <v>0.33901489999999995</v>
      </c>
      <c r="AR1368" s="191" t="s">
        <v>79</v>
      </c>
      <c r="AT1368" s="192" t="s">
        <v>69</v>
      </c>
      <c r="AU1368" s="192" t="s">
        <v>77</v>
      </c>
      <c r="AY1368" s="191" t="s">
        <v>299</v>
      </c>
      <c r="BK1368" s="193">
        <f>SUM(BK1369:BK1482)</f>
        <v>0</v>
      </c>
    </row>
    <row r="1369" spans="1:65" s="2" customFormat="1" ht="16.5" customHeight="1">
      <c r="A1369" s="36"/>
      <c r="B1369" s="37"/>
      <c r="C1369" s="196" t="s">
        <v>1857</v>
      </c>
      <c r="D1369" s="196" t="s">
        <v>301</v>
      </c>
      <c r="E1369" s="197" t="s">
        <v>1858</v>
      </c>
      <c r="F1369" s="198" t="s">
        <v>1859</v>
      </c>
      <c r="G1369" s="199" t="s">
        <v>304</v>
      </c>
      <c r="H1369" s="200">
        <v>175</v>
      </c>
      <c r="I1369" s="201"/>
      <c r="J1369" s="202">
        <f>ROUND(I1369*H1369,2)</f>
        <v>0</v>
      </c>
      <c r="K1369" s="198" t="s">
        <v>305</v>
      </c>
      <c r="L1369" s="41"/>
      <c r="M1369" s="203" t="s">
        <v>19</v>
      </c>
      <c r="N1369" s="204" t="s">
        <v>41</v>
      </c>
      <c r="O1369" s="66"/>
      <c r="P1369" s="205">
        <f>O1369*H1369</f>
        <v>0</v>
      </c>
      <c r="Q1369" s="205">
        <v>0</v>
      </c>
      <c r="R1369" s="205">
        <f>Q1369*H1369</f>
        <v>0</v>
      </c>
      <c r="S1369" s="205">
        <v>0</v>
      </c>
      <c r="T1369" s="206">
        <f>S1369*H1369</f>
        <v>0</v>
      </c>
      <c r="U1369" s="36"/>
      <c r="V1369" s="36"/>
      <c r="W1369" s="36"/>
      <c r="X1369" s="36"/>
      <c r="Y1369" s="36"/>
      <c r="Z1369" s="36"/>
      <c r="AA1369" s="36"/>
      <c r="AB1369" s="36"/>
      <c r="AC1369" s="36"/>
      <c r="AD1369" s="36"/>
      <c r="AE1369" s="36"/>
      <c r="AR1369" s="207" t="s">
        <v>406</v>
      </c>
      <c r="AT1369" s="207" t="s">
        <v>301</v>
      </c>
      <c r="AU1369" s="207" t="s">
        <v>79</v>
      </c>
      <c r="AY1369" s="19" t="s">
        <v>299</v>
      </c>
      <c r="BE1369" s="208">
        <f>IF(N1369="základní",J1369,0)</f>
        <v>0</v>
      </c>
      <c r="BF1369" s="208">
        <f>IF(N1369="snížená",J1369,0)</f>
        <v>0</v>
      </c>
      <c r="BG1369" s="208">
        <f>IF(N1369="zákl. přenesená",J1369,0)</f>
        <v>0</v>
      </c>
      <c r="BH1369" s="208">
        <f>IF(N1369="sníž. přenesená",J1369,0)</f>
        <v>0</v>
      </c>
      <c r="BI1369" s="208">
        <f>IF(N1369="nulová",J1369,0)</f>
        <v>0</v>
      </c>
      <c r="BJ1369" s="19" t="s">
        <v>77</v>
      </c>
      <c r="BK1369" s="208">
        <f>ROUND(I1369*H1369,2)</f>
        <v>0</v>
      </c>
      <c r="BL1369" s="19" t="s">
        <v>406</v>
      </c>
      <c r="BM1369" s="207" t="s">
        <v>1860</v>
      </c>
    </row>
    <row r="1370" spans="1:47" s="2" customFormat="1" ht="11.25">
      <c r="A1370" s="36"/>
      <c r="B1370" s="37"/>
      <c r="C1370" s="38"/>
      <c r="D1370" s="209" t="s">
        <v>308</v>
      </c>
      <c r="E1370" s="38"/>
      <c r="F1370" s="210" t="s">
        <v>1861</v>
      </c>
      <c r="G1370" s="38"/>
      <c r="H1370" s="38"/>
      <c r="I1370" s="119"/>
      <c r="J1370" s="38"/>
      <c r="K1370" s="38"/>
      <c r="L1370" s="41"/>
      <c r="M1370" s="211"/>
      <c r="N1370" s="212"/>
      <c r="O1370" s="66"/>
      <c r="P1370" s="66"/>
      <c r="Q1370" s="66"/>
      <c r="R1370" s="66"/>
      <c r="S1370" s="66"/>
      <c r="T1370" s="67"/>
      <c r="U1370" s="36"/>
      <c r="V1370" s="36"/>
      <c r="W1370" s="36"/>
      <c r="X1370" s="36"/>
      <c r="Y1370" s="36"/>
      <c r="Z1370" s="36"/>
      <c r="AA1370" s="36"/>
      <c r="AB1370" s="36"/>
      <c r="AC1370" s="36"/>
      <c r="AD1370" s="36"/>
      <c r="AE1370" s="36"/>
      <c r="AT1370" s="19" t="s">
        <v>308</v>
      </c>
      <c r="AU1370" s="19" t="s">
        <v>79</v>
      </c>
    </row>
    <row r="1371" spans="2:51" s="13" customFormat="1" ht="11.25">
      <c r="B1371" s="213"/>
      <c r="C1371" s="214"/>
      <c r="D1371" s="209" t="s">
        <v>310</v>
      </c>
      <c r="E1371" s="215" t="s">
        <v>19</v>
      </c>
      <c r="F1371" s="216" t="s">
        <v>1862</v>
      </c>
      <c r="G1371" s="214"/>
      <c r="H1371" s="215" t="s">
        <v>19</v>
      </c>
      <c r="I1371" s="217"/>
      <c r="J1371" s="214"/>
      <c r="K1371" s="214"/>
      <c r="L1371" s="218"/>
      <c r="M1371" s="219"/>
      <c r="N1371" s="220"/>
      <c r="O1371" s="220"/>
      <c r="P1371" s="220"/>
      <c r="Q1371" s="220"/>
      <c r="R1371" s="220"/>
      <c r="S1371" s="220"/>
      <c r="T1371" s="221"/>
      <c r="AT1371" s="222" t="s">
        <v>310</v>
      </c>
      <c r="AU1371" s="222" t="s">
        <v>79</v>
      </c>
      <c r="AV1371" s="13" t="s">
        <v>77</v>
      </c>
      <c r="AW1371" s="13" t="s">
        <v>32</v>
      </c>
      <c r="AX1371" s="13" t="s">
        <v>70</v>
      </c>
      <c r="AY1371" s="222" t="s">
        <v>299</v>
      </c>
    </row>
    <row r="1372" spans="2:51" s="14" customFormat="1" ht="11.25">
      <c r="B1372" s="223"/>
      <c r="C1372" s="224"/>
      <c r="D1372" s="209" t="s">
        <v>310</v>
      </c>
      <c r="E1372" s="225" t="s">
        <v>19</v>
      </c>
      <c r="F1372" s="226" t="s">
        <v>243</v>
      </c>
      <c r="G1372" s="224"/>
      <c r="H1372" s="227">
        <v>175</v>
      </c>
      <c r="I1372" s="228"/>
      <c r="J1372" s="224"/>
      <c r="K1372" s="224"/>
      <c r="L1372" s="229"/>
      <c r="M1372" s="230"/>
      <c r="N1372" s="231"/>
      <c r="O1372" s="231"/>
      <c r="P1372" s="231"/>
      <c r="Q1372" s="231"/>
      <c r="R1372" s="231"/>
      <c r="S1372" s="231"/>
      <c r="T1372" s="232"/>
      <c r="AT1372" s="233" t="s">
        <v>310</v>
      </c>
      <c r="AU1372" s="233" t="s">
        <v>79</v>
      </c>
      <c r="AV1372" s="14" t="s">
        <v>79</v>
      </c>
      <c r="AW1372" s="14" t="s">
        <v>32</v>
      </c>
      <c r="AX1372" s="14" t="s">
        <v>77</v>
      </c>
      <c r="AY1372" s="233" t="s">
        <v>299</v>
      </c>
    </row>
    <row r="1373" spans="1:65" s="2" customFormat="1" ht="16.5" customHeight="1">
      <c r="A1373" s="36"/>
      <c r="B1373" s="37"/>
      <c r="C1373" s="246" t="s">
        <v>1863</v>
      </c>
      <c r="D1373" s="246" t="s">
        <v>458</v>
      </c>
      <c r="E1373" s="247" t="s">
        <v>1864</v>
      </c>
      <c r="F1373" s="248" t="s">
        <v>1865</v>
      </c>
      <c r="G1373" s="249" t="s">
        <v>304</v>
      </c>
      <c r="H1373" s="250">
        <v>175</v>
      </c>
      <c r="I1373" s="251"/>
      <c r="J1373" s="252">
        <f>ROUND(I1373*H1373,2)</f>
        <v>0</v>
      </c>
      <c r="K1373" s="248" t="s">
        <v>19</v>
      </c>
      <c r="L1373" s="253"/>
      <c r="M1373" s="254" t="s">
        <v>19</v>
      </c>
      <c r="N1373" s="255" t="s">
        <v>41</v>
      </c>
      <c r="O1373" s="66"/>
      <c r="P1373" s="205">
        <f>O1373*H1373</f>
        <v>0</v>
      </c>
      <c r="Q1373" s="205">
        <v>0</v>
      </c>
      <c r="R1373" s="205">
        <f>Q1373*H1373</f>
        <v>0</v>
      </c>
      <c r="S1373" s="205">
        <v>0</v>
      </c>
      <c r="T1373" s="206">
        <f>S1373*H1373</f>
        <v>0</v>
      </c>
      <c r="U1373" s="36"/>
      <c r="V1373" s="36"/>
      <c r="W1373" s="36"/>
      <c r="X1373" s="36"/>
      <c r="Y1373" s="36"/>
      <c r="Z1373" s="36"/>
      <c r="AA1373" s="36"/>
      <c r="AB1373" s="36"/>
      <c r="AC1373" s="36"/>
      <c r="AD1373" s="36"/>
      <c r="AE1373" s="36"/>
      <c r="AR1373" s="207" t="s">
        <v>538</v>
      </c>
      <c r="AT1373" s="207" t="s">
        <v>458</v>
      </c>
      <c r="AU1373" s="207" t="s">
        <v>79</v>
      </c>
      <c r="AY1373" s="19" t="s">
        <v>299</v>
      </c>
      <c r="BE1373" s="208">
        <f>IF(N1373="základní",J1373,0)</f>
        <v>0</v>
      </c>
      <c r="BF1373" s="208">
        <f>IF(N1373="snížená",J1373,0)</f>
        <v>0</v>
      </c>
      <c r="BG1373" s="208">
        <f>IF(N1373="zákl. přenesená",J1373,0)</f>
        <v>0</v>
      </c>
      <c r="BH1373" s="208">
        <f>IF(N1373="sníž. přenesená",J1373,0)</f>
        <v>0</v>
      </c>
      <c r="BI1373" s="208">
        <f>IF(N1373="nulová",J1373,0)</f>
        <v>0</v>
      </c>
      <c r="BJ1373" s="19" t="s">
        <v>77</v>
      </c>
      <c r="BK1373" s="208">
        <f>ROUND(I1373*H1373,2)</f>
        <v>0</v>
      </c>
      <c r="BL1373" s="19" t="s">
        <v>406</v>
      </c>
      <c r="BM1373" s="207" t="s">
        <v>1866</v>
      </c>
    </row>
    <row r="1374" spans="1:47" s="2" customFormat="1" ht="11.25">
      <c r="A1374" s="36"/>
      <c r="B1374" s="37"/>
      <c r="C1374" s="38"/>
      <c r="D1374" s="209" t="s">
        <v>308</v>
      </c>
      <c r="E1374" s="38"/>
      <c r="F1374" s="210" t="s">
        <v>1865</v>
      </c>
      <c r="G1374" s="38"/>
      <c r="H1374" s="38"/>
      <c r="I1374" s="119"/>
      <c r="J1374" s="38"/>
      <c r="K1374" s="38"/>
      <c r="L1374" s="41"/>
      <c r="M1374" s="211"/>
      <c r="N1374" s="212"/>
      <c r="O1374" s="66"/>
      <c r="P1374" s="66"/>
      <c r="Q1374" s="66"/>
      <c r="R1374" s="66"/>
      <c r="S1374" s="66"/>
      <c r="T1374" s="67"/>
      <c r="U1374" s="36"/>
      <c r="V1374" s="36"/>
      <c r="W1374" s="36"/>
      <c r="X1374" s="36"/>
      <c r="Y1374" s="36"/>
      <c r="Z1374" s="36"/>
      <c r="AA1374" s="36"/>
      <c r="AB1374" s="36"/>
      <c r="AC1374" s="36"/>
      <c r="AD1374" s="36"/>
      <c r="AE1374" s="36"/>
      <c r="AT1374" s="19" t="s">
        <v>308</v>
      </c>
      <c r="AU1374" s="19" t="s">
        <v>79</v>
      </c>
    </row>
    <row r="1375" spans="1:65" s="2" customFormat="1" ht="16.5" customHeight="1">
      <c r="A1375" s="36"/>
      <c r="B1375" s="37"/>
      <c r="C1375" s="196" t="s">
        <v>1867</v>
      </c>
      <c r="D1375" s="196" t="s">
        <v>301</v>
      </c>
      <c r="E1375" s="197" t="s">
        <v>1868</v>
      </c>
      <c r="F1375" s="198" t="s">
        <v>1869</v>
      </c>
      <c r="G1375" s="199" t="s">
        <v>553</v>
      </c>
      <c r="H1375" s="200">
        <v>22.63</v>
      </c>
      <c r="I1375" s="201"/>
      <c r="J1375" s="202">
        <f>ROUND(I1375*H1375,2)</f>
        <v>0</v>
      </c>
      <c r="K1375" s="198" t="s">
        <v>305</v>
      </c>
      <c r="L1375" s="41"/>
      <c r="M1375" s="203" t="s">
        <v>19</v>
      </c>
      <c r="N1375" s="204" t="s">
        <v>41</v>
      </c>
      <c r="O1375" s="66"/>
      <c r="P1375" s="205">
        <f>O1375*H1375</f>
        <v>0</v>
      </c>
      <c r="Q1375" s="205">
        <v>0</v>
      </c>
      <c r="R1375" s="205">
        <f>Q1375*H1375</f>
        <v>0</v>
      </c>
      <c r="S1375" s="205">
        <v>0</v>
      </c>
      <c r="T1375" s="206">
        <f>S1375*H1375</f>
        <v>0</v>
      </c>
      <c r="U1375" s="36"/>
      <c r="V1375" s="36"/>
      <c r="W1375" s="36"/>
      <c r="X1375" s="36"/>
      <c r="Y1375" s="36"/>
      <c r="Z1375" s="36"/>
      <c r="AA1375" s="36"/>
      <c r="AB1375" s="36"/>
      <c r="AC1375" s="36"/>
      <c r="AD1375" s="36"/>
      <c r="AE1375" s="36"/>
      <c r="AR1375" s="207" t="s">
        <v>406</v>
      </c>
      <c r="AT1375" s="207" t="s">
        <v>301</v>
      </c>
      <c r="AU1375" s="207" t="s">
        <v>79</v>
      </c>
      <c r="AY1375" s="19" t="s">
        <v>299</v>
      </c>
      <c r="BE1375" s="208">
        <f>IF(N1375="základní",J1375,0)</f>
        <v>0</v>
      </c>
      <c r="BF1375" s="208">
        <f>IF(N1375="snížená",J1375,0)</f>
        <v>0</v>
      </c>
      <c r="BG1375" s="208">
        <f>IF(N1375="zákl. přenesená",J1375,0)</f>
        <v>0</v>
      </c>
      <c r="BH1375" s="208">
        <f>IF(N1375="sníž. přenesená",J1375,0)</f>
        <v>0</v>
      </c>
      <c r="BI1375" s="208">
        <f>IF(N1375="nulová",J1375,0)</f>
        <v>0</v>
      </c>
      <c r="BJ1375" s="19" t="s">
        <v>77</v>
      </c>
      <c r="BK1375" s="208">
        <f>ROUND(I1375*H1375,2)</f>
        <v>0</v>
      </c>
      <c r="BL1375" s="19" t="s">
        <v>406</v>
      </c>
      <c r="BM1375" s="207" t="s">
        <v>1870</v>
      </c>
    </row>
    <row r="1376" spans="1:47" s="2" customFormat="1" ht="11.25">
      <c r="A1376" s="36"/>
      <c r="B1376" s="37"/>
      <c r="C1376" s="38"/>
      <c r="D1376" s="209" t="s">
        <v>308</v>
      </c>
      <c r="E1376" s="38"/>
      <c r="F1376" s="210" t="s">
        <v>1871</v>
      </c>
      <c r="G1376" s="38"/>
      <c r="H1376" s="38"/>
      <c r="I1376" s="119"/>
      <c r="J1376" s="38"/>
      <c r="K1376" s="38"/>
      <c r="L1376" s="41"/>
      <c r="M1376" s="211"/>
      <c r="N1376" s="212"/>
      <c r="O1376" s="66"/>
      <c r="P1376" s="66"/>
      <c r="Q1376" s="66"/>
      <c r="R1376" s="66"/>
      <c r="S1376" s="66"/>
      <c r="T1376" s="67"/>
      <c r="U1376" s="36"/>
      <c r="V1376" s="36"/>
      <c r="W1376" s="36"/>
      <c r="X1376" s="36"/>
      <c r="Y1376" s="36"/>
      <c r="Z1376" s="36"/>
      <c r="AA1376" s="36"/>
      <c r="AB1376" s="36"/>
      <c r="AC1376" s="36"/>
      <c r="AD1376" s="36"/>
      <c r="AE1376" s="36"/>
      <c r="AT1376" s="19" t="s">
        <v>308</v>
      </c>
      <c r="AU1376" s="19" t="s">
        <v>79</v>
      </c>
    </row>
    <row r="1377" spans="2:51" s="13" customFormat="1" ht="11.25">
      <c r="B1377" s="213"/>
      <c r="C1377" s="214"/>
      <c r="D1377" s="209" t="s">
        <v>310</v>
      </c>
      <c r="E1377" s="215" t="s">
        <v>19</v>
      </c>
      <c r="F1377" s="216" t="s">
        <v>1599</v>
      </c>
      <c r="G1377" s="214"/>
      <c r="H1377" s="215" t="s">
        <v>19</v>
      </c>
      <c r="I1377" s="217"/>
      <c r="J1377" s="214"/>
      <c r="K1377" s="214"/>
      <c r="L1377" s="218"/>
      <c r="M1377" s="219"/>
      <c r="N1377" s="220"/>
      <c r="O1377" s="220"/>
      <c r="P1377" s="220"/>
      <c r="Q1377" s="220"/>
      <c r="R1377" s="220"/>
      <c r="S1377" s="220"/>
      <c r="T1377" s="221"/>
      <c r="AT1377" s="222" t="s">
        <v>310</v>
      </c>
      <c r="AU1377" s="222" t="s">
        <v>79</v>
      </c>
      <c r="AV1377" s="13" t="s">
        <v>77</v>
      </c>
      <c r="AW1377" s="13" t="s">
        <v>32</v>
      </c>
      <c r="AX1377" s="13" t="s">
        <v>70</v>
      </c>
      <c r="AY1377" s="222" t="s">
        <v>299</v>
      </c>
    </row>
    <row r="1378" spans="2:51" s="14" customFormat="1" ht="11.25">
      <c r="B1378" s="223"/>
      <c r="C1378" s="224"/>
      <c r="D1378" s="209" t="s">
        <v>310</v>
      </c>
      <c r="E1378" s="225" t="s">
        <v>19</v>
      </c>
      <c r="F1378" s="226" t="s">
        <v>1872</v>
      </c>
      <c r="G1378" s="224"/>
      <c r="H1378" s="227">
        <v>22.63</v>
      </c>
      <c r="I1378" s="228"/>
      <c r="J1378" s="224"/>
      <c r="K1378" s="224"/>
      <c r="L1378" s="229"/>
      <c r="M1378" s="230"/>
      <c r="N1378" s="231"/>
      <c r="O1378" s="231"/>
      <c r="P1378" s="231"/>
      <c r="Q1378" s="231"/>
      <c r="R1378" s="231"/>
      <c r="S1378" s="231"/>
      <c r="T1378" s="232"/>
      <c r="AT1378" s="233" t="s">
        <v>310</v>
      </c>
      <c r="AU1378" s="233" t="s">
        <v>79</v>
      </c>
      <c r="AV1378" s="14" t="s">
        <v>79</v>
      </c>
      <c r="AW1378" s="14" t="s">
        <v>32</v>
      </c>
      <c r="AX1378" s="14" t="s">
        <v>70</v>
      </c>
      <c r="AY1378" s="233" t="s">
        <v>299</v>
      </c>
    </row>
    <row r="1379" spans="2:51" s="15" customFormat="1" ht="11.25">
      <c r="B1379" s="234"/>
      <c r="C1379" s="235"/>
      <c r="D1379" s="209" t="s">
        <v>310</v>
      </c>
      <c r="E1379" s="236" t="s">
        <v>1873</v>
      </c>
      <c r="F1379" s="237" t="s">
        <v>313</v>
      </c>
      <c r="G1379" s="235"/>
      <c r="H1379" s="238">
        <v>22.63</v>
      </c>
      <c r="I1379" s="239"/>
      <c r="J1379" s="235"/>
      <c r="K1379" s="235"/>
      <c r="L1379" s="240"/>
      <c r="M1379" s="241"/>
      <c r="N1379" s="242"/>
      <c r="O1379" s="242"/>
      <c r="P1379" s="242"/>
      <c r="Q1379" s="242"/>
      <c r="R1379" s="242"/>
      <c r="S1379" s="242"/>
      <c r="T1379" s="243"/>
      <c r="AT1379" s="244" t="s">
        <v>310</v>
      </c>
      <c r="AU1379" s="244" t="s">
        <v>79</v>
      </c>
      <c r="AV1379" s="15" t="s">
        <v>306</v>
      </c>
      <c r="AW1379" s="15" t="s">
        <v>32</v>
      </c>
      <c r="AX1379" s="15" t="s">
        <v>77</v>
      </c>
      <c r="AY1379" s="244" t="s">
        <v>299</v>
      </c>
    </row>
    <row r="1380" spans="1:65" s="2" customFormat="1" ht="16.5" customHeight="1">
      <c r="A1380" s="36"/>
      <c r="B1380" s="37"/>
      <c r="C1380" s="246" t="s">
        <v>1874</v>
      </c>
      <c r="D1380" s="246" t="s">
        <v>458</v>
      </c>
      <c r="E1380" s="247" t="s">
        <v>1875</v>
      </c>
      <c r="F1380" s="248" t="s">
        <v>1876</v>
      </c>
      <c r="G1380" s="249" t="s">
        <v>553</v>
      </c>
      <c r="H1380" s="250">
        <v>12</v>
      </c>
      <c r="I1380" s="251"/>
      <c r="J1380" s="252">
        <f>ROUND(I1380*H1380,2)</f>
        <v>0</v>
      </c>
      <c r="K1380" s="248" t="s">
        <v>305</v>
      </c>
      <c r="L1380" s="253"/>
      <c r="M1380" s="254" t="s">
        <v>19</v>
      </c>
      <c r="N1380" s="255" t="s">
        <v>41</v>
      </c>
      <c r="O1380" s="66"/>
      <c r="P1380" s="205">
        <f>O1380*H1380</f>
        <v>0</v>
      </c>
      <c r="Q1380" s="205">
        <v>0.00163</v>
      </c>
      <c r="R1380" s="205">
        <f>Q1380*H1380</f>
        <v>0.01956</v>
      </c>
      <c r="S1380" s="205">
        <v>0</v>
      </c>
      <c r="T1380" s="206">
        <f>S1380*H1380</f>
        <v>0</v>
      </c>
      <c r="U1380" s="36"/>
      <c r="V1380" s="36"/>
      <c r="W1380" s="36"/>
      <c r="X1380" s="36"/>
      <c r="Y1380" s="36"/>
      <c r="Z1380" s="36"/>
      <c r="AA1380" s="36"/>
      <c r="AB1380" s="36"/>
      <c r="AC1380" s="36"/>
      <c r="AD1380" s="36"/>
      <c r="AE1380" s="36"/>
      <c r="AR1380" s="207" t="s">
        <v>538</v>
      </c>
      <c r="AT1380" s="207" t="s">
        <v>458</v>
      </c>
      <c r="AU1380" s="207" t="s">
        <v>79</v>
      </c>
      <c r="AY1380" s="19" t="s">
        <v>299</v>
      </c>
      <c r="BE1380" s="208">
        <f>IF(N1380="základní",J1380,0)</f>
        <v>0</v>
      </c>
      <c r="BF1380" s="208">
        <f>IF(N1380="snížená",J1380,0)</f>
        <v>0</v>
      </c>
      <c r="BG1380" s="208">
        <f>IF(N1380="zákl. přenesená",J1380,0)</f>
        <v>0</v>
      </c>
      <c r="BH1380" s="208">
        <f>IF(N1380="sníž. přenesená",J1380,0)</f>
        <v>0</v>
      </c>
      <c r="BI1380" s="208">
        <f>IF(N1380="nulová",J1380,0)</f>
        <v>0</v>
      </c>
      <c r="BJ1380" s="19" t="s">
        <v>77</v>
      </c>
      <c r="BK1380" s="208">
        <f>ROUND(I1380*H1380,2)</f>
        <v>0</v>
      </c>
      <c r="BL1380" s="19" t="s">
        <v>406</v>
      </c>
      <c r="BM1380" s="207" t="s">
        <v>1877</v>
      </c>
    </row>
    <row r="1381" spans="1:47" s="2" customFormat="1" ht="11.25">
      <c r="A1381" s="36"/>
      <c r="B1381" s="37"/>
      <c r="C1381" s="38"/>
      <c r="D1381" s="209" t="s">
        <v>308</v>
      </c>
      <c r="E1381" s="38"/>
      <c r="F1381" s="210" t="s">
        <v>1876</v>
      </c>
      <c r="G1381" s="38"/>
      <c r="H1381" s="38"/>
      <c r="I1381" s="119"/>
      <c r="J1381" s="38"/>
      <c r="K1381" s="38"/>
      <c r="L1381" s="41"/>
      <c r="M1381" s="211"/>
      <c r="N1381" s="212"/>
      <c r="O1381" s="66"/>
      <c r="P1381" s="66"/>
      <c r="Q1381" s="66"/>
      <c r="R1381" s="66"/>
      <c r="S1381" s="66"/>
      <c r="T1381" s="67"/>
      <c r="U1381" s="36"/>
      <c r="V1381" s="36"/>
      <c r="W1381" s="36"/>
      <c r="X1381" s="36"/>
      <c r="Y1381" s="36"/>
      <c r="Z1381" s="36"/>
      <c r="AA1381" s="36"/>
      <c r="AB1381" s="36"/>
      <c r="AC1381" s="36"/>
      <c r="AD1381" s="36"/>
      <c r="AE1381" s="36"/>
      <c r="AT1381" s="19" t="s">
        <v>308</v>
      </c>
      <c r="AU1381" s="19" t="s">
        <v>79</v>
      </c>
    </row>
    <row r="1382" spans="2:51" s="14" customFormat="1" ht="11.25">
      <c r="B1382" s="223"/>
      <c r="C1382" s="224"/>
      <c r="D1382" s="209" t="s">
        <v>310</v>
      </c>
      <c r="E1382" s="225" t="s">
        <v>19</v>
      </c>
      <c r="F1382" s="226" t="s">
        <v>385</v>
      </c>
      <c r="G1382" s="224"/>
      <c r="H1382" s="227">
        <v>12</v>
      </c>
      <c r="I1382" s="228"/>
      <c r="J1382" s="224"/>
      <c r="K1382" s="224"/>
      <c r="L1382" s="229"/>
      <c r="M1382" s="230"/>
      <c r="N1382" s="231"/>
      <c r="O1382" s="231"/>
      <c r="P1382" s="231"/>
      <c r="Q1382" s="231"/>
      <c r="R1382" s="231"/>
      <c r="S1382" s="231"/>
      <c r="T1382" s="232"/>
      <c r="AT1382" s="233" t="s">
        <v>310</v>
      </c>
      <c r="AU1382" s="233" t="s">
        <v>79</v>
      </c>
      <c r="AV1382" s="14" t="s">
        <v>79</v>
      </c>
      <c r="AW1382" s="14" t="s">
        <v>32</v>
      </c>
      <c r="AX1382" s="14" t="s">
        <v>77</v>
      </c>
      <c r="AY1382" s="233" t="s">
        <v>299</v>
      </c>
    </row>
    <row r="1383" spans="1:65" s="2" customFormat="1" ht="16.5" customHeight="1">
      <c r="A1383" s="36"/>
      <c r="B1383" s="37"/>
      <c r="C1383" s="196" t="s">
        <v>1878</v>
      </c>
      <c r="D1383" s="196" t="s">
        <v>301</v>
      </c>
      <c r="E1383" s="197" t="s">
        <v>1879</v>
      </c>
      <c r="F1383" s="198" t="s">
        <v>1880</v>
      </c>
      <c r="G1383" s="199" t="s">
        <v>553</v>
      </c>
      <c r="H1383" s="200">
        <v>13</v>
      </c>
      <c r="I1383" s="201"/>
      <c r="J1383" s="202">
        <f>ROUND(I1383*H1383,2)</f>
        <v>0</v>
      </c>
      <c r="K1383" s="198" t="s">
        <v>305</v>
      </c>
      <c r="L1383" s="41"/>
      <c r="M1383" s="203" t="s">
        <v>19</v>
      </c>
      <c r="N1383" s="204" t="s">
        <v>41</v>
      </c>
      <c r="O1383" s="66"/>
      <c r="P1383" s="205">
        <f>O1383*H1383</f>
        <v>0</v>
      </c>
      <c r="Q1383" s="205">
        <v>0.00287</v>
      </c>
      <c r="R1383" s="205">
        <f>Q1383*H1383</f>
        <v>0.03731</v>
      </c>
      <c r="S1383" s="205">
        <v>0</v>
      </c>
      <c r="T1383" s="206">
        <f>S1383*H1383</f>
        <v>0</v>
      </c>
      <c r="U1383" s="36"/>
      <c r="V1383" s="36"/>
      <c r="W1383" s="36"/>
      <c r="X1383" s="36"/>
      <c r="Y1383" s="36"/>
      <c r="Z1383" s="36"/>
      <c r="AA1383" s="36"/>
      <c r="AB1383" s="36"/>
      <c r="AC1383" s="36"/>
      <c r="AD1383" s="36"/>
      <c r="AE1383" s="36"/>
      <c r="AR1383" s="207" t="s">
        <v>406</v>
      </c>
      <c r="AT1383" s="207" t="s">
        <v>301</v>
      </c>
      <c r="AU1383" s="207" t="s">
        <v>79</v>
      </c>
      <c r="AY1383" s="19" t="s">
        <v>299</v>
      </c>
      <c r="BE1383" s="208">
        <f>IF(N1383="základní",J1383,0)</f>
        <v>0</v>
      </c>
      <c r="BF1383" s="208">
        <f>IF(N1383="snížená",J1383,0)</f>
        <v>0</v>
      </c>
      <c r="BG1383" s="208">
        <f>IF(N1383="zákl. přenesená",J1383,0)</f>
        <v>0</v>
      </c>
      <c r="BH1383" s="208">
        <f>IF(N1383="sníž. přenesená",J1383,0)</f>
        <v>0</v>
      </c>
      <c r="BI1383" s="208">
        <f>IF(N1383="nulová",J1383,0)</f>
        <v>0</v>
      </c>
      <c r="BJ1383" s="19" t="s">
        <v>77</v>
      </c>
      <c r="BK1383" s="208">
        <f>ROUND(I1383*H1383,2)</f>
        <v>0</v>
      </c>
      <c r="BL1383" s="19" t="s">
        <v>406</v>
      </c>
      <c r="BM1383" s="207" t="s">
        <v>1881</v>
      </c>
    </row>
    <row r="1384" spans="1:47" s="2" customFormat="1" ht="11.25">
      <c r="A1384" s="36"/>
      <c r="B1384" s="37"/>
      <c r="C1384" s="38"/>
      <c r="D1384" s="209" t="s">
        <v>308</v>
      </c>
      <c r="E1384" s="38"/>
      <c r="F1384" s="210" t="s">
        <v>1882</v>
      </c>
      <c r="G1384" s="38"/>
      <c r="H1384" s="38"/>
      <c r="I1384" s="119"/>
      <c r="J1384" s="38"/>
      <c r="K1384" s="38"/>
      <c r="L1384" s="41"/>
      <c r="M1384" s="211"/>
      <c r="N1384" s="212"/>
      <c r="O1384" s="66"/>
      <c r="P1384" s="66"/>
      <c r="Q1384" s="66"/>
      <c r="R1384" s="66"/>
      <c r="S1384" s="66"/>
      <c r="T1384" s="67"/>
      <c r="U1384" s="36"/>
      <c r="V1384" s="36"/>
      <c r="W1384" s="36"/>
      <c r="X1384" s="36"/>
      <c r="Y1384" s="36"/>
      <c r="Z1384" s="36"/>
      <c r="AA1384" s="36"/>
      <c r="AB1384" s="36"/>
      <c r="AC1384" s="36"/>
      <c r="AD1384" s="36"/>
      <c r="AE1384" s="36"/>
      <c r="AT1384" s="19" t="s">
        <v>308</v>
      </c>
      <c r="AU1384" s="19" t="s">
        <v>79</v>
      </c>
    </row>
    <row r="1385" spans="2:51" s="13" customFormat="1" ht="11.25">
      <c r="B1385" s="213"/>
      <c r="C1385" s="214"/>
      <c r="D1385" s="209" t="s">
        <v>310</v>
      </c>
      <c r="E1385" s="215" t="s">
        <v>19</v>
      </c>
      <c r="F1385" s="216" t="s">
        <v>1883</v>
      </c>
      <c r="G1385" s="214"/>
      <c r="H1385" s="215" t="s">
        <v>19</v>
      </c>
      <c r="I1385" s="217"/>
      <c r="J1385" s="214"/>
      <c r="K1385" s="214"/>
      <c r="L1385" s="218"/>
      <c r="M1385" s="219"/>
      <c r="N1385" s="220"/>
      <c r="O1385" s="220"/>
      <c r="P1385" s="220"/>
      <c r="Q1385" s="220"/>
      <c r="R1385" s="220"/>
      <c r="S1385" s="220"/>
      <c r="T1385" s="221"/>
      <c r="AT1385" s="222" t="s">
        <v>310</v>
      </c>
      <c r="AU1385" s="222" t="s">
        <v>79</v>
      </c>
      <c r="AV1385" s="13" t="s">
        <v>77</v>
      </c>
      <c r="AW1385" s="13" t="s">
        <v>32</v>
      </c>
      <c r="AX1385" s="13" t="s">
        <v>70</v>
      </c>
      <c r="AY1385" s="222" t="s">
        <v>299</v>
      </c>
    </row>
    <row r="1386" spans="2:51" s="14" customFormat="1" ht="11.25">
      <c r="B1386" s="223"/>
      <c r="C1386" s="224"/>
      <c r="D1386" s="209" t="s">
        <v>310</v>
      </c>
      <c r="E1386" s="225" t="s">
        <v>19</v>
      </c>
      <c r="F1386" s="226" t="s">
        <v>1884</v>
      </c>
      <c r="G1386" s="224"/>
      <c r="H1386" s="227">
        <v>13</v>
      </c>
      <c r="I1386" s="228"/>
      <c r="J1386" s="224"/>
      <c r="K1386" s="224"/>
      <c r="L1386" s="229"/>
      <c r="M1386" s="230"/>
      <c r="N1386" s="231"/>
      <c r="O1386" s="231"/>
      <c r="P1386" s="231"/>
      <c r="Q1386" s="231"/>
      <c r="R1386" s="231"/>
      <c r="S1386" s="231"/>
      <c r="T1386" s="232"/>
      <c r="AT1386" s="233" t="s">
        <v>310</v>
      </c>
      <c r="AU1386" s="233" t="s">
        <v>79</v>
      </c>
      <c r="AV1386" s="14" t="s">
        <v>79</v>
      </c>
      <c r="AW1386" s="14" t="s">
        <v>32</v>
      </c>
      <c r="AX1386" s="14" t="s">
        <v>77</v>
      </c>
      <c r="AY1386" s="233" t="s">
        <v>299</v>
      </c>
    </row>
    <row r="1387" spans="1:65" s="2" customFormat="1" ht="16.5" customHeight="1">
      <c r="A1387" s="36"/>
      <c r="B1387" s="37"/>
      <c r="C1387" s="196" t="s">
        <v>1885</v>
      </c>
      <c r="D1387" s="196" t="s">
        <v>301</v>
      </c>
      <c r="E1387" s="197" t="s">
        <v>1886</v>
      </c>
      <c r="F1387" s="198" t="s">
        <v>1887</v>
      </c>
      <c r="G1387" s="199" t="s">
        <v>304</v>
      </c>
      <c r="H1387" s="200">
        <v>24.3</v>
      </c>
      <c r="I1387" s="201"/>
      <c r="J1387" s="202">
        <f>ROUND(I1387*H1387,2)</f>
        <v>0</v>
      </c>
      <c r="K1387" s="198" t="s">
        <v>305</v>
      </c>
      <c r="L1387" s="41"/>
      <c r="M1387" s="203" t="s">
        <v>19</v>
      </c>
      <c r="N1387" s="204" t="s">
        <v>41</v>
      </c>
      <c r="O1387" s="66"/>
      <c r="P1387" s="205">
        <f>O1387*H1387</f>
        <v>0</v>
      </c>
      <c r="Q1387" s="205">
        <v>0.00976</v>
      </c>
      <c r="R1387" s="205">
        <f>Q1387*H1387</f>
        <v>0.237168</v>
      </c>
      <c r="S1387" s="205">
        <v>0</v>
      </c>
      <c r="T1387" s="206">
        <f>S1387*H1387</f>
        <v>0</v>
      </c>
      <c r="U1387" s="36"/>
      <c r="V1387" s="36"/>
      <c r="W1387" s="36"/>
      <c r="X1387" s="36"/>
      <c r="Y1387" s="36"/>
      <c r="Z1387" s="36"/>
      <c r="AA1387" s="36"/>
      <c r="AB1387" s="36"/>
      <c r="AC1387" s="36"/>
      <c r="AD1387" s="36"/>
      <c r="AE1387" s="36"/>
      <c r="AR1387" s="207" t="s">
        <v>406</v>
      </c>
      <c r="AT1387" s="207" t="s">
        <v>301</v>
      </c>
      <c r="AU1387" s="207" t="s">
        <v>79</v>
      </c>
      <c r="AY1387" s="19" t="s">
        <v>299</v>
      </c>
      <c r="BE1387" s="208">
        <f>IF(N1387="základní",J1387,0)</f>
        <v>0</v>
      </c>
      <c r="BF1387" s="208">
        <f>IF(N1387="snížená",J1387,0)</f>
        <v>0</v>
      </c>
      <c r="BG1387" s="208">
        <f>IF(N1387="zákl. přenesená",J1387,0)</f>
        <v>0</v>
      </c>
      <c r="BH1387" s="208">
        <f>IF(N1387="sníž. přenesená",J1387,0)</f>
        <v>0</v>
      </c>
      <c r="BI1387" s="208">
        <f>IF(N1387="nulová",J1387,0)</f>
        <v>0</v>
      </c>
      <c r="BJ1387" s="19" t="s">
        <v>77</v>
      </c>
      <c r="BK1387" s="208">
        <f>ROUND(I1387*H1387,2)</f>
        <v>0</v>
      </c>
      <c r="BL1387" s="19" t="s">
        <v>406</v>
      </c>
      <c r="BM1387" s="207" t="s">
        <v>1888</v>
      </c>
    </row>
    <row r="1388" spans="1:47" s="2" customFormat="1" ht="11.25">
      <c r="A1388" s="36"/>
      <c r="B1388" s="37"/>
      <c r="C1388" s="38"/>
      <c r="D1388" s="209" t="s">
        <v>308</v>
      </c>
      <c r="E1388" s="38"/>
      <c r="F1388" s="210" t="s">
        <v>1889</v>
      </c>
      <c r="G1388" s="38"/>
      <c r="H1388" s="38"/>
      <c r="I1388" s="119"/>
      <c r="J1388" s="38"/>
      <c r="K1388" s="38"/>
      <c r="L1388" s="41"/>
      <c r="M1388" s="211"/>
      <c r="N1388" s="212"/>
      <c r="O1388" s="66"/>
      <c r="P1388" s="66"/>
      <c r="Q1388" s="66"/>
      <c r="R1388" s="66"/>
      <c r="S1388" s="66"/>
      <c r="T1388" s="67"/>
      <c r="U1388" s="36"/>
      <c r="V1388" s="36"/>
      <c r="W1388" s="36"/>
      <c r="X1388" s="36"/>
      <c r="Y1388" s="36"/>
      <c r="Z1388" s="36"/>
      <c r="AA1388" s="36"/>
      <c r="AB1388" s="36"/>
      <c r="AC1388" s="36"/>
      <c r="AD1388" s="36"/>
      <c r="AE1388" s="36"/>
      <c r="AT1388" s="19" t="s">
        <v>308</v>
      </c>
      <c r="AU1388" s="19" t="s">
        <v>79</v>
      </c>
    </row>
    <row r="1389" spans="2:51" s="13" customFormat="1" ht="11.25">
      <c r="B1389" s="213"/>
      <c r="C1389" s="214"/>
      <c r="D1389" s="209" t="s">
        <v>310</v>
      </c>
      <c r="E1389" s="215" t="s">
        <v>19</v>
      </c>
      <c r="F1389" s="216" t="s">
        <v>1883</v>
      </c>
      <c r="G1389" s="214"/>
      <c r="H1389" s="215" t="s">
        <v>19</v>
      </c>
      <c r="I1389" s="217"/>
      <c r="J1389" s="214"/>
      <c r="K1389" s="214"/>
      <c r="L1389" s="218"/>
      <c r="M1389" s="219"/>
      <c r="N1389" s="220"/>
      <c r="O1389" s="220"/>
      <c r="P1389" s="220"/>
      <c r="Q1389" s="220"/>
      <c r="R1389" s="220"/>
      <c r="S1389" s="220"/>
      <c r="T1389" s="221"/>
      <c r="AT1389" s="222" t="s">
        <v>310</v>
      </c>
      <c r="AU1389" s="222" t="s">
        <v>79</v>
      </c>
      <c r="AV1389" s="13" t="s">
        <v>77</v>
      </c>
      <c r="AW1389" s="13" t="s">
        <v>32</v>
      </c>
      <c r="AX1389" s="13" t="s">
        <v>70</v>
      </c>
      <c r="AY1389" s="222" t="s">
        <v>299</v>
      </c>
    </row>
    <row r="1390" spans="2:51" s="14" customFormat="1" ht="11.25">
      <c r="B1390" s="223"/>
      <c r="C1390" s="224"/>
      <c r="D1390" s="209" t="s">
        <v>310</v>
      </c>
      <c r="E1390" s="225" t="s">
        <v>19</v>
      </c>
      <c r="F1390" s="226" t="s">
        <v>1890</v>
      </c>
      <c r="G1390" s="224"/>
      <c r="H1390" s="227">
        <v>24.3</v>
      </c>
      <c r="I1390" s="228"/>
      <c r="J1390" s="224"/>
      <c r="K1390" s="224"/>
      <c r="L1390" s="229"/>
      <c r="M1390" s="230"/>
      <c r="N1390" s="231"/>
      <c r="O1390" s="231"/>
      <c r="P1390" s="231"/>
      <c r="Q1390" s="231"/>
      <c r="R1390" s="231"/>
      <c r="S1390" s="231"/>
      <c r="T1390" s="232"/>
      <c r="AT1390" s="233" t="s">
        <v>310</v>
      </c>
      <c r="AU1390" s="233" t="s">
        <v>79</v>
      </c>
      <c r="AV1390" s="14" t="s">
        <v>79</v>
      </c>
      <c r="AW1390" s="14" t="s">
        <v>32</v>
      </c>
      <c r="AX1390" s="14" t="s">
        <v>77</v>
      </c>
      <c r="AY1390" s="233" t="s">
        <v>299</v>
      </c>
    </row>
    <row r="1391" spans="1:65" s="2" customFormat="1" ht="16.5" customHeight="1">
      <c r="A1391" s="36"/>
      <c r="B1391" s="37"/>
      <c r="C1391" s="196" t="s">
        <v>1891</v>
      </c>
      <c r="D1391" s="196" t="s">
        <v>301</v>
      </c>
      <c r="E1391" s="197" t="s">
        <v>1892</v>
      </c>
      <c r="F1391" s="198" t="s">
        <v>1893</v>
      </c>
      <c r="G1391" s="199" t="s">
        <v>553</v>
      </c>
      <c r="H1391" s="200">
        <v>13</v>
      </c>
      <c r="I1391" s="201"/>
      <c r="J1391" s="202">
        <f>ROUND(I1391*H1391,2)</f>
        <v>0</v>
      </c>
      <c r="K1391" s="198" t="s">
        <v>305</v>
      </c>
      <c r="L1391" s="41"/>
      <c r="M1391" s="203" t="s">
        <v>19</v>
      </c>
      <c r="N1391" s="204" t="s">
        <v>41</v>
      </c>
      <c r="O1391" s="66"/>
      <c r="P1391" s="205">
        <f>O1391*H1391</f>
        <v>0</v>
      </c>
      <c r="Q1391" s="205">
        <v>0</v>
      </c>
      <c r="R1391" s="205">
        <f>Q1391*H1391</f>
        <v>0</v>
      </c>
      <c r="S1391" s="205">
        <v>0.0017</v>
      </c>
      <c r="T1391" s="206">
        <f>S1391*H1391</f>
        <v>0.022099999999999998</v>
      </c>
      <c r="U1391" s="36"/>
      <c r="V1391" s="36"/>
      <c r="W1391" s="36"/>
      <c r="X1391" s="36"/>
      <c r="Y1391" s="36"/>
      <c r="Z1391" s="36"/>
      <c r="AA1391" s="36"/>
      <c r="AB1391" s="36"/>
      <c r="AC1391" s="36"/>
      <c r="AD1391" s="36"/>
      <c r="AE1391" s="36"/>
      <c r="AR1391" s="207" t="s">
        <v>406</v>
      </c>
      <c r="AT1391" s="207" t="s">
        <v>301</v>
      </c>
      <c r="AU1391" s="207" t="s">
        <v>79</v>
      </c>
      <c r="AY1391" s="19" t="s">
        <v>299</v>
      </c>
      <c r="BE1391" s="208">
        <f>IF(N1391="základní",J1391,0)</f>
        <v>0</v>
      </c>
      <c r="BF1391" s="208">
        <f>IF(N1391="snížená",J1391,0)</f>
        <v>0</v>
      </c>
      <c r="BG1391" s="208">
        <f>IF(N1391="zákl. přenesená",J1391,0)</f>
        <v>0</v>
      </c>
      <c r="BH1391" s="208">
        <f>IF(N1391="sníž. přenesená",J1391,0)</f>
        <v>0</v>
      </c>
      <c r="BI1391" s="208">
        <f>IF(N1391="nulová",J1391,0)</f>
        <v>0</v>
      </c>
      <c r="BJ1391" s="19" t="s">
        <v>77</v>
      </c>
      <c r="BK1391" s="208">
        <f>ROUND(I1391*H1391,2)</f>
        <v>0</v>
      </c>
      <c r="BL1391" s="19" t="s">
        <v>406</v>
      </c>
      <c r="BM1391" s="207" t="s">
        <v>1894</v>
      </c>
    </row>
    <row r="1392" spans="1:47" s="2" customFormat="1" ht="11.25">
      <c r="A1392" s="36"/>
      <c r="B1392" s="37"/>
      <c r="C1392" s="38"/>
      <c r="D1392" s="209" t="s">
        <v>308</v>
      </c>
      <c r="E1392" s="38"/>
      <c r="F1392" s="210" t="s">
        <v>1895</v>
      </c>
      <c r="G1392" s="38"/>
      <c r="H1392" s="38"/>
      <c r="I1392" s="119"/>
      <c r="J1392" s="38"/>
      <c r="K1392" s="38"/>
      <c r="L1392" s="41"/>
      <c r="M1392" s="211"/>
      <c r="N1392" s="212"/>
      <c r="O1392" s="66"/>
      <c r="P1392" s="66"/>
      <c r="Q1392" s="66"/>
      <c r="R1392" s="66"/>
      <c r="S1392" s="66"/>
      <c r="T1392" s="67"/>
      <c r="U1392" s="36"/>
      <c r="V1392" s="36"/>
      <c r="W1392" s="36"/>
      <c r="X1392" s="36"/>
      <c r="Y1392" s="36"/>
      <c r="Z1392" s="36"/>
      <c r="AA1392" s="36"/>
      <c r="AB1392" s="36"/>
      <c r="AC1392" s="36"/>
      <c r="AD1392" s="36"/>
      <c r="AE1392" s="36"/>
      <c r="AT1392" s="19" t="s">
        <v>308</v>
      </c>
      <c r="AU1392" s="19" t="s">
        <v>79</v>
      </c>
    </row>
    <row r="1393" spans="2:51" s="14" customFormat="1" ht="11.25">
      <c r="B1393" s="223"/>
      <c r="C1393" s="224"/>
      <c r="D1393" s="209" t="s">
        <v>310</v>
      </c>
      <c r="E1393" s="225" t="s">
        <v>19</v>
      </c>
      <c r="F1393" s="226" t="s">
        <v>1896</v>
      </c>
      <c r="G1393" s="224"/>
      <c r="H1393" s="227">
        <v>13</v>
      </c>
      <c r="I1393" s="228"/>
      <c r="J1393" s="224"/>
      <c r="K1393" s="224"/>
      <c r="L1393" s="229"/>
      <c r="M1393" s="230"/>
      <c r="N1393" s="231"/>
      <c r="O1393" s="231"/>
      <c r="P1393" s="231"/>
      <c r="Q1393" s="231"/>
      <c r="R1393" s="231"/>
      <c r="S1393" s="231"/>
      <c r="T1393" s="232"/>
      <c r="AT1393" s="233" t="s">
        <v>310</v>
      </c>
      <c r="AU1393" s="233" t="s">
        <v>79</v>
      </c>
      <c r="AV1393" s="14" t="s">
        <v>79</v>
      </c>
      <c r="AW1393" s="14" t="s">
        <v>32</v>
      </c>
      <c r="AX1393" s="14" t="s">
        <v>77</v>
      </c>
      <c r="AY1393" s="233" t="s">
        <v>299</v>
      </c>
    </row>
    <row r="1394" spans="1:65" s="2" customFormat="1" ht="16.5" customHeight="1">
      <c r="A1394" s="36"/>
      <c r="B1394" s="37"/>
      <c r="C1394" s="196" t="s">
        <v>1897</v>
      </c>
      <c r="D1394" s="196" t="s">
        <v>301</v>
      </c>
      <c r="E1394" s="197" t="s">
        <v>1898</v>
      </c>
      <c r="F1394" s="198" t="s">
        <v>1899</v>
      </c>
      <c r="G1394" s="199" t="s">
        <v>553</v>
      </c>
      <c r="H1394" s="200">
        <v>37.5</v>
      </c>
      <c r="I1394" s="201"/>
      <c r="J1394" s="202">
        <f>ROUND(I1394*H1394,2)</f>
        <v>0</v>
      </c>
      <c r="K1394" s="198" t="s">
        <v>305</v>
      </c>
      <c r="L1394" s="41"/>
      <c r="M1394" s="203" t="s">
        <v>19</v>
      </c>
      <c r="N1394" s="204" t="s">
        <v>41</v>
      </c>
      <c r="O1394" s="66"/>
      <c r="P1394" s="205">
        <f>O1394*H1394</f>
        <v>0</v>
      </c>
      <c r="Q1394" s="205">
        <v>0</v>
      </c>
      <c r="R1394" s="205">
        <f>Q1394*H1394</f>
        <v>0</v>
      </c>
      <c r="S1394" s="205">
        <v>0.00177</v>
      </c>
      <c r="T1394" s="206">
        <f>S1394*H1394</f>
        <v>0.066375</v>
      </c>
      <c r="U1394" s="36"/>
      <c r="V1394" s="36"/>
      <c r="W1394" s="36"/>
      <c r="X1394" s="36"/>
      <c r="Y1394" s="36"/>
      <c r="Z1394" s="36"/>
      <c r="AA1394" s="36"/>
      <c r="AB1394" s="36"/>
      <c r="AC1394" s="36"/>
      <c r="AD1394" s="36"/>
      <c r="AE1394" s="36"/>
      <c r="AR1394" s="207" t="s">
        <v>406</v>
      </c>
      <c r="AT1394" s="207" t="s">
        <v>301</v>
      </c>
      <c r="AU1394" s="207" t="s">
        <v>79</v>
      </c>
      <c r="AY1394" s="19" t="s">
        <v>299</v>
      </c>
      <c r="BE1394" s="208">
        <f>IF(N1394="základní",J1394,0)</f>
        <v>0</v>
      </c>
      <c r="BF1394" s="208">
        <f>IF(N1394="snížená",J1394,0)</f>
        <v>0</v>
      </c>
      <c r="BG1394" s="208">
        <f>IF(N1394="zákl. přenesená",J1394,0)</f>
        <v>0</v>
      </c>
      <c r="BH1394" s="208">
        <f>IF(N1394="sníž. přenesená",J1394,0)</f>
        <v>0</v>
      </c>
      <c r="BI1394" s="208">
        <f>IF(N1394="nulová",J1394,0)</f>
        <v>0</v>
      </c>
      <c r="BJ1394" s="19" t="s">
        <v>77</v>
      </c>
      <c r="BK1394" s="208">
        <f>ROUND(I1394*H1394,2)</f>
        <v>0</v>
      </c>
      <c r="BL1394" s="19" t="s">
        <v>406</v>
      </c>
      <c r="BM1394" s="207" t="s">
        <v>1900</v>
      </c>
    </row>
    <row r="1395" spans="1:47" s="2" customFormat="1" ht="11.25">
      <c r="A1395" s="36"/>
      <c r="B1395" s="37"/>
      <c r="C1395" s="38"/>
      <c r="D1395" s="209" t="s">
        <v>308</v>
      </c>
      <c r="E1395" s="38"/>
      <c r="F1395" s="210" t="s">
        <v>1901</v>
      </c>
      <c r="G1395" s="38"/>
      <c r="H1395" s="38"/>
      <c r="I1395" s="119"/>
      <c r="J1395" s="38"/>
      <c r="K1395" s="38"/>
      <c r="L1395" s="41"/>
      <c r="M1395" s="211"/>
      <c r="N1395" s="212"/>
      <c r="O1395" s="66"/>
      <c r="P1395" s="66"/>
      <c r="Q1395" s="66"/>
      <c r="R1395" s="66"/>
      <c r="S1395" s="66"/>
      <c r="T1395" s="67"/>
      <c r="U1395" s="36"/>
      <c r="V1395" s="36"/>
      <c r="W1395" s="36"/>
      <c r="X1395" s="36"/>
      <c r="Y1395" s="36"/>
      <c r="Z1395" s="36"/>
      <c r="AA1395" s="36"/>
      <c r="AB1395" s="36"/>
      <c r="AC1395" s="36"/>
      <c r="AD1395" s="36"/>
      <c r="AE1395" s="36"/>
      <c r="AT1395" s="19" t="s">
        <v>308</v>
      </c>
      <c r="AU1395" s="19" t="s">
        <v>79</v>
      </c>
    </row>
    <row r="1396" spans="2:51" s="14" customFormat="1" ht="11.25">
      <c r="B1396" s="223"/>
      <c r="C1396" s="224"/>
      <c r="D1396" s="209" t="s">
        <v>310</v>
      </c>
      <c r="E1396" s="225" t="s">
        <v>19</v>
      </c>
      <c r="F1396" s="226" t="s">
        <v>1902</v>
      </c>
      <c r="G1396" s="224"/>
      <c r="H1396" s="227">
        <v>37.5</v>
      </c>
      <c r="I1396" s="228"/>
      <c r="J1396" s="224"/>
      <c r="K1396" s="224"/>
      <c r="L1396" s="229"/>
      <c r="M1396" s="230"/>
      <c r="N1396" s="231"/>
      <c r="O1396" s="231"/>
      <c r="P1396" s="231"/>
      <c r="Q1396" s="231"/>
      <c r="R1396" s="231"/>
      <c r="S1396" s="231"/>
      <c r="T1396" s="232"/>
      <c r="AT1396" s="233" t="s">
        <v>310</v>
      </c>
      <c r="AU1396" s="233" t="s">
        <v>79</v>
      </c>
      <c r="AV1396" s="14" t="s">
        <v>79</v>
      </c>
      <c r="AW1396" s="14" t="s">
        <v>32</v>
      </c>
      <c r="AX1396" s="14" t="s">
        <v>77</v>
      </c>
      <c r="AY1396" s="233" t="s">
        <v>299</v>
      </c>
    </row>
    <row r="1397" spans="1:65" s="2" customFormat="1" ht="16.5" customHeight="1">
      <c r="A1397" s="36"/>
      <c r="B1397" s="37"/>
      <c r="C1397" s="196" t="s">
        <v>1903</v>
      </c>
      <c r="D1397" s="196" t="s">
        <v>301</v>
      </c>
      <c r="E1397" s="197" t="s">
        <v>1904</v>
      </c>
      <c r="F1397" s="198" t="s">
        <v>1905</v>
      </c>
      <c r="G1397" s="199" t="s">
        <v>553</v>
      </c>
      <c r="H1397" s="200">
        <v>26.97</v>
      </c>
      <c r="I1397" s="201"/>
      <c r="J1397" s="202">
        <f>ROUND(I1397*H1397,2)</f>
        <v>0</v>
      </c>
      <c r="K1397" s="198" t="s">
        <v>305</v>
      </c>
      <c r="L1397" s="41"/>
      <c r="M1397" s="203" t="s">
        <v>19</v>
      </c>
      <c r="N1397" s="204" t="s">
        <v>41</v>
      </c>
      <c r="O1397" s="66"/>
      <c r="P1397" s="205">
        <f>O1397*H1397</f>
        <v>0</v>
      </c>
      <c r="Q1397" s="205">
        <v>0</v>
      </c>
      <c r="R1397" s="205">
        <f>Q1397*H1397</f>
        <v>0</v>
      </c>
      <c r="S1397" s="205">
        <v>0.00167</v>
      </c>
      <c r="T1397" s="206">
        <f>S1397*H1397</f>
        <v>0.0450399</v>
      </c>
      <c r="U1397" s="36"/>
      <c r="V1397" s="36"/>
      <c r="W1397" s="36"/>
      <c r="X1397" s="36"/>
      <c r="Y1397" s="36"/>
      <c r="Z1397" s="36"/>
      <c r="AA1397" s="36"/>
      <c r="AB1397" s="36"/>
      <c r="AC1397" s="36"/>
      <c r="AD1397" s="36"/>
      <c r="AE1397" s="36"/>
      <c r="AR1397" s="207" t="s">
        <v>406</v>
      </c>
      <c r="AT1397" s="207" t="s">
        <v>301</v>
      </c>
      <c r="AU1397" s="207" t="s">
        <v>79</v>
      </c>
      <c r="AY1397" s="19" t="s">
        <v>299</v>
      </c>
      <c r="BE1397" s="208">
        <f>IF(N1397="základní",J1397,0)</f>
        <v>0</v>
      </c>
      <c r="BF1397" s="208">
        <f>IF(N1397="snížená",J1397,0)</f>
        <v>0</v>
      </c>
      <c r="BG1397" s="208">
        <f>IF(N1397="zákl. přenesená",J1397,0)</f>
        <v>0</v>
      </c>
      <c r="BH1397" s="208">
        <f>IF(N1397="sníž. přenesená",J1397,0)</f>
        <v>0</v>
      </c>
      <c r="BI1397" s="208">
        <f>IF(N1397="nulová",J1397,0)</f>
        <v>0</v>
      </c>
      <c r="BJ1397" s="19" t="s">
        <v>77</v>
      </c>
      <c r="BK1397" s="208">
        <f>ROUND(I1397*H1397,2)</f>
        <v>0</v>
      </c>
      <c r="BL1397" s="19" t="s">
        <v>406</v>
      </c>
      <c r="BM1397" s="207" t="s">
        <v>1906</v>
      </c>
    </row>
    <row r="1398" spans="1:47" s="2" customFormat="1" ht="11.25">
      <c r="A1398" s="36"/>
      <c r="B1398" s="37"/>
      <c r="C1398" s="38"/>
      <c r="D1398" s="209" t="s">
        <v>308</v>
      </c>
      <c r="E1398" s="38"/>
      <c r="F1398" s="210" t="s">
        <v>1907</v>
      </c>
      <c r="G1398" s="38"/>
      <c r="H1398" s="38"/>
      <c r="I1398" s="119"/>
      <c r="J1398" s="38"/>
      <c r="K1398" s="38"/>
      <c r="L1398" s="41"/>
      <c r="M1398" s="211"/>
      <c r="N1398" s="212"/>
      <c r="O1398" s="66"/>
      <c r="P1398" s="66"/>
      <c r="Q1398" s="66"/>
      <c r="R1398" s="66"/>
      <c r="S1398" s="66"/>
      <c r="T1398" s="67"/>
      <c r="U1398" s="36"/>
      <c r="V1398" s="36"/>
      <c r="W1398" s="36"/>
      <c r="X1398" s="36"/>
      <c r="Y1398" s="36"/>
      <c r="Z1398" s="36"/>
      <c r="AA1398" s="36"/>
      <c r="AB1398" s="36"/>
      <c r="AC1398" s="36"/>
      <c r="AD1398" s="36"/>
      <c r="AE1398" s="36"/>
      <c r="AT1398" s="19" t="s">
        <v>308</v>
      </c>
      <c r="AU1398" s="19" t="s">
        <v>79</v>
      </c>
    </row>
    <row r="1399" spans="2:51" s="13" customFormat="1" ht="11.25">
      <c r="B1399" s="213"/>
      <c r="C1399" s="214"/>
      <c r="D1399" s="209" t="s">
        <v>310</v>
      </c>
      <c r="E1399" s="215" t="s">
        <v>19</v>
      </c>
      <c r="F1399" s="216" t="s">
        <v>1206</v>
      </c>
      <c r="G1399" s="214"/>
      <c r="H1399" s="215" t="s">
        <v>19</v>
      </c>
      <c r="I1399" s="217"/>
      <c r="J1399" s="214"/>
      <c r="K1399" s="214"/>
      <c r="L1399" s="218"/>
      <c r="M1399" s="219"/>
      <c r="N1399" s="220"/>
      <c r="O1399" s="220"/>
      <c r="P1399" s="220"/>
      <c r="Q1399" s="220"/>
      <c r="R1399" s="220"/>
      <c r="S1399" s="220"/>
      <c r="T1399" s="221"/>
      <c r="AT1399" s="222" t="s">
        <v>310</v>
      </c>
      <c r="AU1399" s="222" t="s">
        <v>79</v>
      </c>
      <c r="AV1399" s="13" t="s">
        <v>77</v>
      </c>
      <c r="AW1399" s="13" t="s">
        <v>32</v>
      </c>
      <c r="AX1399" s="13" t="s">
        <v>70</v>
      </c>
      <c r="AY1399" s="222" t="s">
        <v>299</v>
      </c>
    </row>
    <row r="1400" spans="2:51" s="14" customFormat="1" ht="11.25">
      <c r="B1400" s="223"/>
      <c r="C1400" s="224"/>
      <c r="D1400" s="209" t="s">
        <v>310</v>
      </c>
      <c r="E1400" s="225" t="s">
        <v>19</v>
      </c>
      <c r="F1400" s="226" t="s">
        <v>1908</v>
      </c>
      <c r="G1400" s="224"/>
      <c r="H1400" s="227">
        <v>26.97</v>
      </c>
      <c r="I1400" s="228"/>
      <c r="J1400" s="224"/>
      <c r="K1400" s="224"/>
      <c r="L1400" s="229"/>
      <c r="M1400" s="230"/>
      <c r="N1400" s="231"/>
      <c r="O1400" s="231"/>
      <c r="P1400" s="231"/>
      <c r="Q1400" s="231"/>
      <c r="R1400" s="231"/>
      <c r="S1400" s="231"/>
      <c r="T1400" s="232"/>
      <c r="AT1400" s="233" t="s">
        <v>310</v>
      </c>
      <c r="AU1400" s="233" t="s">
        <v>79</v>
      </c>
      <c r="AV1400" s="14" t="s">
        <v>79</v>
      </c>
      <c r="AW1400" s="14" t="s">
        <v>32</v>
      </c>
      <c r="AX1400" s="14" t="s">
        <v>77</v>
      </c>
      <c r="AY1400" s="233" t="s">
        <v>299</v>
      </c>
    </row>
    <row r="1401" spans="1:65" s="2" customFormat="1" ht="16.5" customHeight="1">
      <c r="A1401" s="36"/>
      <c r="B1401" s="37"/>
      <c r="C1401" s="196" t="s">
        <v>1909</v>
      </c>
      <c r="D1401" s="196" t="s">
        <v>301</v>
      </c>
      <c r="E1401" s="197" t="s">
        <v>1910</v>
      </c>
      <c r="F1401" s="198" t="s">
        <v>1911</v>
      </c>
      <c r="G1401" s="199" t="s">
        <v>304</v>
      </c>
      <c r="H1401" s="200">
        <v>5</v>
      </c>
      <c r="I1401" s="201"/>
      <c r="J1401" s="202">
        <f>ROUND(I1401*H1401,2)</f>
        <v>0</v>
      </c>
      <c r="K1401" s="198" t="s">
        <v>305</v>
      </c>
      <c r="L1401" s="41"/>
      <c r="M1401" s="203" t="s">
        <v>19</v>
      </c>
      <c r="N1401" s="204" t="s">
        <v>41</v>
      </c>
      <c r="O1401" s="66"/>
      <c r="P1401" s="205">
        <f>O1401*H1401</f>
        <v>0</v>
      </c>
      <c r="Q1401" s="205">
        <v>0</v>
      </c>
      <c r="R1401" s="205">
        <f>Q1401*H1401</f>
        <v>0</v>
      </c>
      <c r="S1401" s="205">
        <v>0.00584</v>
      </c>
      <c r="T1401" s="206">
        <f>S1401*H1401</f>
        <v>0.029199999999999997</v>
      </c>
      <c r="U1401" s="36"/>
      <c r="V1401" s="36"/>
      <c r="W1401" s="36"/>
      <c r="X1401" s="36"/>
      <c r="Y1401" s="36"/>
      <c r="Z1401" s="36"/>
      <c r="AA1401" s="36"/>
      <c r="AB1401" s="36"/>
      <c r="AC1401" s="36"/>
      <c r="AD1401" s="36"/>
      <c r="AE1401" s="36"/>
      <c r="AR1401" s="207" t="s">
        <v>406</v>
      </c>
      <c r="AT1401" s="207" t="s">
        <v>301</v>
      </c>
      <c r="AU1401" s="207" t="s">
        <v>79</v>
      </c>
      <c r="AY1401" s="19" t="s">
        <v>299</v>
      </c>
      <c r="BE1401" s="208">
        <f>IF(N1401="základní",J1401,0)</f>
        <v>0</v>
      </c>
      <c r="BF1401" s="208">
        <f>IF(N1401="snížená",J1401,0)</f>
        <v>0</v>
      </c>
      <c r="BG1401" s="208">
        <f>IF(N1401="zákl. přenesená",J1401,0)</f>
        <v>0</v>
      </c>
      <c r="BH1401" s="208">
        <f>IF(N1401="sníž. přenesená",J1401,0)</f>
        <v>0</v>
      </c>
      <c r="BI1401" s="208">
        <f>IF(N1401="nulová",J1401,0)</f>
        <v>0</v>
      </c>
      <c r="BJ1401" s="19" t="s">
        <v>77</v>
      </c>
      <c r="BK1401" s="208">
        <f>ROUND(I1401*H1401,2)</f>
        <v>0</v>
      </c>
      <c r="BL1401" s="19" t="s">
        <v>406</v>
      </c>
      <c r="BM1401" s="207" t="s">
        <v>1912</v>
      </c>
    </row>
    <row r="1402" spans="1:47" s="2" customFormat="1" ht="11.25">
      <c r="A1402" s="36"/>
      <c r="B1402" s="37"/>
      <c r="C1402" s="38"/>
      <c r="D1402" s="209" t="s">
        <v>308</v>
      </c>
      <c r="E1402" s="38"/>
      <c r="F1402" s="210" t="s">
        <v>1913</v>
      </c>
      <c r="G1402" s="38"/>
      <c r="H1402" s="38"/>
      <c r="I1402" s="119"/>
      <c r="J1402" s="38"/>
      <c r="K1402" s="38"/>
      <c r="L1402" s="41"/>
      <c r="M1402" s="211"/>
      <c r="N1402" s="212"/>
      <c r="O1402" s="66"/>
      <c r="P1402" s="66"/>
      <c r="Q1402" s="66"/>
      <c r="R1402" s="66"/>
      <c r="S1402" s="66"/>
      <c r="T1402" s="67"/>
      <c r="U1402" s="36"/>
      <c r="V1402" s="36"/>
      <c r="W1402" s="36"/>
      <c r="X1402" s="36"/>
      <c r="Y1402" s="36"/>
      <c r="Z1402" s="36"/>
      <c r="AA1402" s="36"/>
      <c r="AB1402" s="36"/>
      <c r="AC1402" s="36"/>
      <c r="AD1402" s="36"/>
      <c r="AE1402" s="36"/>
      <c r="AT1402" s="19" t="s">
        <v>308</v>
      </c>
      <c r="AU1402" s="19" t="s">
        <v>79</v>
      </c>
    </row>
    <row r="1403" spans="2:51" s="13" customFormat="1" ht="11.25">
      <c r="B1403" s="213"/>
      <c r="C1403" s="214"/>
      <c r="D1403" s="209" t="s">
        <v>310</v>
      </c>
      <c r="E1403" s="215" t="s">
        <v>19</v>
      </c>
      <c r="F1403" s="216" t="s">
        <v>1206</v>
      </c>
      <c r="G1403" s="214"/>
      <c r="H1403" s="215" t="s">
        <v>19</v>
      </c>
      <c r="I1403" s="217"/>
      <c r="J1403" s="214"/>
      <c r="K1403" s="214"/>
      <c r="L1403" s="218"/>
      <c r="M1403" s="219"/>
      <c r="N1403" s="220"/>
      <c r="O1403" s="220"/>
      <c r="P1403" s="220"/>
      <c r="Q1403" s="220"/>
      <c r="R1403" s="220"/>
      <c r="S1403" s="220"/>
      <c r="T1403" s="221"/>
      <c r="AT1403" s="222" t="s">
        <v>310</v>
      </c>
      <c r="AU1403" s="222" t="s">
        <v>79</v>
      </c>
      <c r="AV1403" s="13" t="s">
        <v>77</v>
      </c>
      <c r="AW1403" s="13" t="s">
        <v>32</v>
      </c>
      <c r="AX1403" s="13" t="s">
        <v>70</v>
      </c>
      <c r="AY1403" s="222" t="s">
        <v>299</v>
      </c>
    </row>
    <row r="1404" spans="2:51" s="14" customFormat="1" ht="11.25">
      <c r="B1404" s="223"/>
      <c r="C1404" s="224"/>
      <c r="D1404" s="209" t="s">
        <v>310</v>
      </c>
      <c r="E1404" s="225" t="s">
        <v>19</v>
      </c>
      <c r="F1404" s="226" t="s">
        <v>341</v>
      </c>
      <c r="G1404" s="224"/>
      <c r="H1404" s="227">
        <v>5</v>
      </c>
      <c r="I1404" s="228"/>
      <c r="J1404" s="224"/>
      <c r="K1404" s="224"/>
      <c r="L1404" s="229"/>
      <c r="M1404" s="230"/>
      <c r="N1404" s="231"/>
      <c r="O1404" s="231"/>
      <c r="P1404" s="231"/>
      <c r="Q1404" s="231"/>
      <c r="R1404" s="231"/>
      <c r="S1404" s="231"/>
      <c r="T1404" s="232"/>
      <c r="AT1404" s="233" t="s">
        <v>310</v>
      </c>
      <c r="AU1404" s="233" t="s">
        <v>79</v>
      </c>
      <c r="AV1404" s="14" t="s">
        <v>79</v>
      </c>
      <c r="AW1404" s="14" t="s">
        <v>32</v>
      </c>
      <c r="AX1404" s="14" t="s">
        <v>77</v>
      </c>
      <c r="AY1404" s="233" t="s">
        <v>299</v>
      </c>
    </row>
    <row r="1405" spans="1:65" s="2" customFormat="1" ht="16.5" customHeight="1">
      <c r="A1405" s="36"/>
      <c r="B1405" s="37"/>
      <c r="C1405" s="196" t="s">
        <v>1914</v>
      </c>
      <c r="D1405" s="196" t="s">
        <v>301</v>
      </c>
      <c r="E1405" s="197" t="s">
        <v>1915</v>
      </c>
      <c r="F1405" s="198" t="s">
        <v>1916</v>
      </c>
      <c r="G1405" s="199" t="s">
        <v>553</v>
      </c>
      <c r="H1405" s="200">
        <v>37.5</v>
      </c>
      <c r="I1405" s="201"/>
      <c r="J1405" s="202">
        <f>ROUND(I1405*H1405,2)</f>
        <v>0</v>
      </c>
      <c r="K1405" s="198" t="s">
        <v>305</v>
      </c>
      <c r="L1405" s="41"/>
      <c r="M1405" s="203" t="s">
        <v>19</v>
      </c>
      <c r="N1405" s="204" t="s">
        <v>41</v>
      </c>
      <c r="O1405" s="66"/>
      <c r="P1405" s="205">
        <f>O1405*H1405</f>
        <v>0</v>
      </c>
      <c r="Q1405" s="205">
        <v>0</v>
      </c>
      <c r="R1405" s="205">
        <f>Q1405*H1405</f>
        <v>0</v>
      </c>
      <c r="S1405" s="205">
        <v>0.0026</v>
      </c>
      <c r="T1405" s="206">
        <f>S1405*H1405</f>
        <v>0.09749999999999999</v>
      </c>
      <c r="U1405" s="36"/>
      <c r="V1405" s="36"/>
      <c r="W1405" s="36"/>
      <c r="X1405" s="36"/>
      <c r="Y1405" s="36"/>
      <c r="Z1405" s="36"/>
      <c r="AA1405" s="36"/>
      <c r="AB1405" s="36"/>
      <c r="AC1405" s="36"/>
      <c r="AD1405" s="36"/>
      <c r="AE1405" s="36"/>
      <c r="AR1405" s="207" t="s">
        <v>406</v>
      </c>
      <c r="AT1405" s="207" t="s">
        <v>301</v>
      </c>
      <c r="AU1405" s="207" t="s">
        <v>79</v>
      </c>
      <c r="AY1405" s="19" t="s">
        <v>299</v>
      </c>
      <c r="BE1405" s="208">
        <f>IF(N1405="základní",J1405,0)</f>
        <v>0</v>
      </c>
      <c r="BF1405" s="208">
        <f>IF(N1405="snížená",J1405,0)</f>
        <v>0</v>
      </c>
      <c r="BG1405" s="208">
        <f>IF(N1405="zákl. přenesená",J1405,0)</f>
        <v>0</v>
      </c>
      <c r="BH1405" s="208">
        <f>IF(N1405="sníž. přenesená",J1405,0)</f>
        <v>0</v>
      </c>
      <c r="BI1405" s="208">
        <f>IF(N1405="nulová",J1405,0)</f>
        <v>0</v>
      </c>
      <c r="BJ1405" s="19" t="s">
        <v>77</v>
      </c>
      <c r="BK1405" s="208">
        <f>ROUND(I1405*H1405,2)</f>
        <v>0</v>
      </c>
      <c r="BL1405" s="19" t="s">
        <v>406</v>
      </c>
      <c r="BM1405" s="207" t="s">
        <v>1917</v>
      </c>
    </row>
    <row r="1406" spans="1:47" s="2" customFormat="1" ht="11.25">
      <c r="A1406" s="36"/>
      <c r="B1406" s="37"/>
      <c r="C1406" s="38"/>
      <c r="D1406" s="209" t="s">
        <v>308</v>
      </c>
      <c r="E1406" s="38"/>
      <c r="F1406" s="210" t="s">
        <v>1918</v>
      </c>
      <c r="G1406" s="38"/>
      <c r="H1406" s="38"/>
      <c r="I1406" s="119"/>
      <c r="J1406" s="38"/>
      <c r="K1406" s="38"/>
      <c r="L1406" s="41"/>
      <c r="M1406" s="211"/>
      <c r="N1406" s="212"/>
      <c r="O1406" s="66"/>
      <c r="P1406" s="66"/>
      <c r="Q1406" s="66"/>
      <c r="R1406" s="66"/>
      <c r="S1406" s="66"/>
      <c r="T1406" s="67"/>
      <c r="U1406" s="36"/>
      <c r="V1406" s="36"/>
      <c r="W1406" s="36"/>
      <c r="X1406" s="36"/>
      <c r="Y1406" s="36"/>
      <c r="Z1406" s="36"/>
      <c r="AA1406" s="36"/>
      <c r="AB1406" s="36"/>
      <c r="AC1406" s="36"/>
      <c r="AD1406" s="36"/>
      <c r="AE1406" s="36"/>
      <c r="AT1406" s="19" t="s">
        <v>308</v>
      </c>
      <c r="AU1406" s="19" t="s">
        <v>79</v>
      </c>
    </row>
    <row r="1407" spans="2:51" s="14" customFormat="1" ht="11.25">
      <c r="B1407" s="223"/>
      <c r="C1407" s="224"/>
      <c r="D1407" s="209" t="s">
        <v>310</v>
      </c>
      <c r="E1407" s="225" t="s">
        <v>19</v>
      </c>
      <c r="F1407" s="226" t="s">
        <v>1919</v>
      </c>
      <c r="G1407" s="224"/>
      <c r="H1407" s="227">
        <v>37.5</v>
      </c>
      <c r="I1407" s="228"/>
      <c r="J1407" s="224"/>
      <c r="K1407" s="224"/>
      <c r="L1407" s="229"/>
      <c r="M1407" s="230"/>
      <c r="N1407" s="231"/>
      <c r="O1407" s="231"/>
      <c r="P1407" s="231"/>
      <c r="Q1407" s="231"/>
      <c r="R1407" s="231"/>
      <c r="S1407" s="231"/>
      <c r="T1407" s="232"/>
      <c r="AT1407" s="233" t="s">
        <v>310</v>
      </c>
      <c r="AU1407" s="233" t="s">
        <v>79</v>
      </c>
      <c r="AV1407" s="14" t="s">
        <v>79</v>
      </c>
      <c r="AW1407" s="14" t="s">
        <v>32</v>
      </c>
      <c r="AX1407" s="14" t="s">
        <v>77</v>
      </c>
      <c r="AY1407" s="233" t="s">
        <v>299</v>
      </c>
    </row>
    <row r="1408" spans="1:65" s="2" customFormat="1" ht="16.5" customHeight="1">
      <c r="A1408" s="36"/>
      <c r="B1408" s="37"/>
      <c r="C1408" s="196" t="s">
        <v>1920</v>
      </c>
      <c r="D1408" s="196" t="s">
        <v>301</v>
      </c>
      <c r="E1408" s="197" t="s">
        <v>1921</v>
      </c>
      <c r="F1408" s="198" t="s">
        <v>1922</v>
      </c>
      <c r="G1408" s="199" t="s">
        <v>553</v>
      </c>
      <c r="H1408" s="200">
        <v>20</v>
      </c>
      <c r="I1408" s="201"/>
      <c r="J1408" s="202">
        <f>ROUND(I1408*H1408,2)</f>
        <v>0</v>
      </c>
      <c r="K1408" s="198" t="s">
        <v>305</v>
      </c>
      <c r="L1408" s="41"/>
      <c r="M1408" s="203" t="s">
        <v>19</v>
      </c>
      <c r="N1408" s="204" t="s">
        <v>41</v>
      </c>
      <c r="O1408" s="66"/>
      <c r="P1408" s="205">
        <f>O1408*H1408</f>
        <v>0</v>
      </c>
      <c r="Q1408" s="205">
        <v>0</v>
      </c>
      <c r="R1408" s="205">
        <f>Q1408*H1408</f>
        <v>0</v>
      </c>
      <c r="S1408" s="205">
        <v>0.00394</v>
      </c>
      <c r="T1408" s="206">
        <f>S1408*H1408</f>
        <v>0.0788</v>
      </c>
      <c r="U1408" s="36"/>
      <c r="V1408" s="36"/>
      <c r="W1408" s="36"/>
      <c r="X1408" s="36"/>
      <c r="Y1408" s="36"/>
      <c r="Z1408" s="36"/>
      <c r="AA1408" s="36"/>
      <c r="AB1408" s="36"/>
      <c r="AC1408" s="36"/>
      <c r="AD1408" s="36"/>
      <c r="AE1408" s="36"/>
      <c r="AR1408" s="207" t="s">
        <v>406</v>
      </c>
      <c r="AT1408" s="207" t="s">
        <v>301</v>
      </c>
      <c r="AU1408" s="207" t="s">
        <v>79</v>
      </c>
      <c r="AY1408" s="19" t="s">
        <v>299</v>
      </c>
      <c r="BE1408" s="208">
        <f>IF(N1408="základní",J1408,0)</f>
        <v>0</v>
      </c>
      <c r="BF1408" s="208">
        <f>IF(N1408="snížená",J1408,0)</f>
        <v>0</v>
      </c>
      <c r="BG1408" s="208">
        <f>IF(N1408="zákl. přenesená",J1408,0)</f>
        <v>0</v>
      </c>
      <c r="BH1408" s="208">
        <f>IF(N1408="sníž. přenesená",J1408,0)</f>
        <v>0</v>
      </c>
      <c r="BI1408" s="208">
        <f>IF(N1408="nulová",J1408,0)</f>
        <v>0</v>
      </c>
      <c r="BJ1408" s="19" t="s">
        <v>77</v>
      </c>
      <c r="BK1408" s="208">
        <f>ROUND(I1408*H1408,2)</f>
        <v>0</v>
      </c>
      <c r="BL1408" s="19" t="s">
        <v>406</v>
      </c>
      <c r="BM1408" s="207" t="s">
        <v>1923</v>
      </c>
    </row>
    <row r="1409" spans="1:47" s="2" customFormat="1" ht="11.25">
      <c r="A1409" s="36"/>
      <c r="B1409" s="37"/>
      <c r="C1409" s="38"/>
      <c r="D1409" s="209" t="s">
        <v>308</v>
      </c>
      <c r="E1409" s="38"/>
      <c r="F1409" s="210" t="s">
        <v>1924</v>
      </c>
      <c r="G1409" s="38"/>
      <c r="H1409" s="38"/>
      <c r="I1409" s="119"/>
      <c r="J1409" s="38"/>
      <c r="K1409" s="38"/>
      <c r="L1409" s="41"/>
      <c r="M1409" s="211"/>
      <c r="N1409" s="212"/>
      <c r="O1409" s="66"/>
      <c r="P1409" s="66"/>
      <c r="Q1409" s="66"/>
      <c r="R1409" s="66"/>
      <c r="S1409" s="66"/>
      <c r="T1409" s="67"/>
      <c r="U1409" s="36"/>
      <c r="V1409" s="36"/>
      <c r="W1409" s="36"/>
      <c r="X1409" s="36"/>
      <c r="Y1409" s="36"/>
      <c r="Z1409" s="36"/>
      <c r="AA1409" s="36"/>
      <c r="AB1409" s="36"/>
      <c r="AC1409" s="36"/>
      <c r="AD1409" s="36"/>
      <c r="AE1409" s="36"/>
      <c r="AT1409" s="19" t="s">
        <v>308</v>
      </c>
      <c r="AU1409" s="19" t="s">
        <v>79</v>
      </c>
    </row>
    <row r="1410" spans="2:51" s="14" customFormat="1" ht="11.25">
      <c r="B1410" s="223"/>
      <c r="C1410" s="224"/>
      <c r="D1410" s="209" t="s">
        <v>310</v>
      </c>
      <c r="E1410" s="225" t="s">
        <v>19</v>
      </c>
      <c r="F1410" s="226" t="s">
        <v>1925</v>
      </c>
      <c r="G1410" s="224"/>
      <c r="H1410" s="227">
        <v>20</v>
      </c>
      <c r="I1410" s="228"/>
      <c r="J1410" s="224"/>
      <c r="K1410" s="224"/>
      <c r="L1410" s="229"/>
      <c r="M1410" s="230"/>
      <c r="N1410" s="231"/>
      <c r="O1410" s="231"/>
      <c r="P1410" s="231"/>
      <c r="Q1410" s="231"/>
      <c r="R1410" s="231"/>
      <c r="S1410" s="231"/>
      <c r="T1410" s="232"/>
      <c r="AT1410" s="233" t="s">
        <v>310</v>
      </c>
      <c r="AU1410" s="233" t="s">
        <v>79</v>
      </c>
      <c r="AV1410" s="14" t="s">
        <v>79</v>
      </c>
      <c r="AW1410" s="14" t="s">
        <v>32</v>
      </c>
      <c r="AX1410" s="14" t="s">
        <v>77</v>
      </c>
      <c r="AY1410" s="233" t="s">
        <v>299</v>
      </c>
    </row>
    <row r="1411" spans="1:65" s="2" customFormat="1" ht="16.5" customHeight="1">
      <c r="A1411" s="36"/>
      <c r="B1411" s="37"/>
      <c r="C1411" s="196" t="s">
        <v>1926</v>
      </c>
      <c r="D1411" s="196" t="s">
        <v>301</v>
      </c>
      <c r="E1411" s="197" t="s">
        <v>1927</v>
      </c>
      <c r="F1411" s="198" t="s">
        <v>1928</v>
      </c>
      <c r="G1411" s="199" t="s">
        <v>553</v>
      </c>
      <c r="H1411" s="200">
        <v>49</v>
      </c>
      <c r="I1411" s="201"/>
      <c r="J1411" s="202">
        <f>ROUND(I1411*H1411,2)</f>
        <v>0</v>
      </c>
      <c r="K1411" s="198" t="s">
        <v>305</v>
      </c>
      <c r="L1411" s="41"/>
      <c r="M1411" s="203" t="s">
        <v>19</v>
      </c>
      <c r="N1411" s="204" t="s">
        <v>41</v>
      </c>
      <c r="O1411" s="66"/>
      <c r="P1411" s="205">
        <f>O1411*H1411</f>
        <v>0</v>
      </c>
      <c r="Q1411" s="205">
        <v>0.00297</v>
      </c>
      <c r="R1411" s="205">
        <f>Q1411*H1411</f>
        <v>0.14553</v>
      </c>
      <c r="S1411" s="205">
        <v>0</v>
      </c>
      <c r="T1411" s="206">
        <f>S1411*H1411</f>
        <v>0</v>
      </c>
      <c r="U1411" s="36"/>
      <c r="V1411" s="36"/>
      <c r="W1411" s="36"/>
      <c r="X1411" s="36"/>
      <c r="Y1411" s="36"/>
      <c r="Z1411" s="36"/>
      <c r="AA1411" s="36"/>
      <c r="AB1411" s="36"/>
      <c r="AC1411" s="36"/>
      <c r="AD1411" s="36"/>
      <c r="AE1411" s="36"/>
      <c r="AR1411" s="207" t="s">
        <v>406</v>
      </c>
      <c r="AT1411" s="207" t="s">
        <v>301</v>
      </c>
      <c r="AU1411" s="207" t="s">
        <v>79</v>
      </c>
      <c r="AY1411" s="19" t="s">
        <v>299</v>
      </c>
      <c r="BE1411" s="208">
        <f>IF(N1411="základní",J1411,0)</f>
        <v>0</v>
      </c>
      <c r="BF1411" s="208">
        <f>IF(N1411="snížená",J1411,0)</f>
        <v>0</v>
      </c>
      <c r="BG1411" s="208">
        <f>IF(N1411="zákl. přenesená",J1411,0)</f>
        <v>0</v>
      </c>
      <c r="BH1411" s="208">
        <f>IF(N1411="sníž. přenesená",J1411,0)</f>
        <v>0</v>
      </c>
      <c r="BI1411" s="208">
        <f>IF(N1411="nulová",J1411,0)</f>
        <v>0</v>
      </c>
      <c r="BJ1411" s="19" t="s">
        <v>77</v>
      </c>
      <c r="BK1411" s="208">
        <f>ROUND(I1411*H1411,2)</f>
        <v>0</v>
      </c>
      <c r="BL1411" s="19" t="s">
        <v>406</v>
      </c>
      <c r="BM1411" s="207" t="s">
        <v>1929</v>
      </c>
    </row>
    <row r="1412" spans="1:47" s="2" customFormat="1" ht="11.25">
      <c r="A1412" s="36"/>
      <c r="B1412" s="37"/>
      <c r="C1412" s="38"/>
      <c r="D1412" s="209" t="s">
        <v>308</v>
      </c>
      <c r="E1412" s="38"/>
      <c r="F1412" s="210" t="s">
        <v>1930</v>
      </c>
      <c r="G1412" s="38"/>
      <c r="H1412" s="38"/>
      <c r="I1412" s="119"/>
      <c r="J1412" s="38"/>
      <c r="K1412" s="38"/>
      <c r="L1412" s="41"/>
      <c r="M1412" s="211"/>
      <c r="N1412" s="212"/>
      <c r="O1412" s="66"/>
      <c r="P1412" s="66"/>
      <c r="Q1412" s="66"/>
      <c r="R1412" s="66"/>
      <c r="S1412" s="66"/>
      <c r="T1412" s="67"/>
      <c r="U1412" s="36"/>
      <c r="V1412" s="36"/>
      <c r="W1412" s="36"/>
      <c r="X1412" s="36"/>
      <c r="Y1412" s="36"/>
      <c r="Z1412" s="36"/>
      <c r="AA1412" s="36"/>
      <c r="AB1412" s="36"/>
      <c r="AC1412" s="36"/>
      <c r="AD1412" s="36"/>
      <c r="AE1412" s="36"/>
      <c r="AT1412" s="19" t="s">
        <v>308</v>
      </c>
      <c r="AU1412" s="19" t="s">
        <v>79</v>
      </c>
    </row>
    <row r="1413" spans="2:51" s="13" customFormat="1" ht="11.25">
      <c r="B1413" s="213"/>
      <c r="C1413" s="214"/>
      <c r="D1413" s="209" t="s">
        <v>310</v>
      </c>
      <c r="E1413" s="215" t="s">
        <v>19</v>
      </c>
      <c r="F1413" s="216" t="s">
        <v>1883</v>
      </c>
      <c r="G1413" s="214"/>
      <c r="H1413" s="215" t="s">
        <v>19</v>
      </c>
      <c r="I1413" s="217"/>
      <c r="J1413" s="214"/>
      <c r="K1413" s="214"/>
      <c r="L1413" s="218"/>
      <c r="M1413" s="219"/>
      <c r="N1413" s="220"/>
      <c r="O1413" s="220"/>
      <c r="P1413" s="220"/>
      <c r="Q1413" s="220"/>
      <c r="R1413" s="220"/>
      <c r="S1413" s="220"/>
      <c r="T1413" s="221"/>
      <c r="AT1413" s="222" t="s">
        <v>310</v>
      </c>
      <c r="AU1413" s="222" t="s">
        <v>79</v>
      </c>
      <c r="AV1413" s="13" t="s">
        <v>77</v>
      </c>
      <c r="AW1413" s="13" t="s">
        <v>32</v>
      </c>
      <c r="AX1413" s="13" t="s">
        <v>70</v>
      </c>
      <c r="AY1413" s="222" t="s">
        <v>299</v>
      </c>
    </row>
    <row r="1414" spans="2:51" s="14" customFormat="1" ht="11.25">
      <c r="B1414" s="223"/>
      <c r="C1414" s="224"/>
      <c r="D1414" s="209" t="s">
        <v>310</v>
      </c>
      <c r="E1414" s="225" t="s">
        <v>19</v>
      </c>
      <c r="F1414" s="226" t="s">
        <v>1931</v>
      </c>
      <c r="G1414" s="224"/>
      <c r="H1414" s="227">
        <v>49</v>
      </c>
      <c r="I1414" s="228"/>
      <c r="J1414" s="224"/>
      <c r="K1414" s="224"/>
      <c r="L1414" s="229"/>
      <c r="M1414" s="230"/>
      <c r="N1414" s="231"/>
      <c r="O1414" s="231"/>
      <c r="P1414" s="231"/>
      <c r="Q1414" s="231"/>
      <c r="R1414" s="231"/>
      <c r="S1414" s="231"/>
      <c r="T1414" s="232"/>
      <c r="AT1414" s="233" t="s">
        <v>310</v>
      </c>
      <c r="AU1414" s="233" t="s">
        <v>79</v>
      </c>
      <c r="AV1414" s="14" t="s">
        <v>79</v>
      </c>
      <c r="AW1414" s="14" t="s">
        <v>32</v>
      </c>
      <c r="AX1414" s="14" t="s">
        <v>77</v>
      </c>
      <c r="AY1414" s="233" t="s">
        <v>299</v>
      </c>
    </row>
    <row r="1415" spans="1:65" s="2" customFormat="1" ht="16.5" customHeight="1">
      <c r="A1415" s="36"/>
      <c r="B1415" s="37"/>
      <c r="C1415" s="196" t="s">
        <v>1932</v>
      </c>
      <c r="D1415" s="196" t="s">
        <v>301</v>
      </c>
      <c r="E1415" s="197" t="s">
        <v>1933</v>
      </c>
      <c r="F1415" s="198" t="s">
        <v>1934</v>
      </c>
      <c r="G1415" s="199" t="s">
        <v>553</v>
      </c>
      <c r="H1415" s="200">
        <v>2</v>
      </c>
      <c r="I1415" s="201"/>
      <c r="J1415" s="202">
        <f>ROUND(I1415*H1415,2)</f>
        <v>0</v>
      </c>
      <c r="K1415" s="198" t="s">
        <v>305</v>
      </c>
      <c r="L1415" s="41"/>
      <c r="M1415" s="203" t="s">
        <v>19</v>
      </c>
      <c r="N1415" s="204" t="s">
        <v>41</v>
      </c>
      <c r="O1415" s="66"/>
      <c r="P1415" s="205">
        <f>O1415*H1415</f>
        <v>0</v>
      </c>
      <c r="Q1415" s="205">
        <v>0.00216</v>
      </c>
      <c r="R1415" s="205">
        <f>Q1415*H1415</f>
        <v>0.00432</v>
      </c>
      <c r="S1415" s="205">
        <v>0</v>
      </c>
      <c r="T1415" s="206">
        <f>S1415*H1415</f>
        <v>0</v>
      </c>
      <c r="U1415" s="36"/>
      <c r="V1415" s="36"/>
      <c r="W1415" s="36"/>
      <c r="X1415" s="36"/>
      <c r="Y1415" s="36"/>
      <c r="Z1415" s="36"/>
      <c r="AA1415" s="36"/>
      <c r="AB1415" s="36"/>
      <c r="AC1415" s="36"/>
      <c r="AD1415" s="36"/>
      <c r="AE1415" s="36"/>
      <c r="AR1415" s="207" t="s">
        <v>406</v>
      </c>
      <c r="AT1415" s="207" t="s">
        <v>301</v>
      </c>
      <c r="AU1415" s="207" t="s">
        <v>79</v>
      </c>
      <c r="AY1415" s="19" t="s">
        <v>299</v>
      </c>
      <c r="BE1415" s="208">
        <f>IF(N1415="základní",J1415,0)</f>
        <v>0</v>
      </c>
      <c r="BF1415" s="208">
        <f>IF(N1415="snížená",J1415,0)</f>
        <v>0</v>
      </c>
      <c r="BG1415" s="208">
        <f>IF(N1415="zákl. přenesená",J1415,0)</f>
        <v>0</v>
      </c>
      <c r="BH1415" s="208">
        <f>IF(N1415="sníž. přenesená",J1415,0)</f>
        <v>0</v>
      </c>
      <c r="BI1415" s="208">
        <f>IF(N1415="nulová",J1415,0)</f>
        <v>0</v>
      </c>
      <c r="BJ1415" s="19" t="s">
        <v>77</v>
      </c>
      <c r="BK1415" s="208">
        <f>ROUND(I1415*H1415,2)</f>
        <v>0</v>
      </c>
      <c r="BL1415" s="19" t="s">
        <v>406</v>
      </c>
      <c r="BM1415" s="207" t="s">
        <v>1935</v>
      </c>
    </row>
    <row r="1416" spans="1:47" s="2" customFormat="1" ht="11.25">
      <c r="A1416" s="36"/>
      <c r="B1416" s="37"/>
      <c r="C1416" s="38"/>
      <c r="D1416" s="209" t="s">
        <v>308</v>
      </c>
      <c r="E1416" s="38"/>
      <c r="F1416" s="210" t="s">
        <v>1936</v>
      </c>
      <c r="G1416" s="38"/>
      <c r="H1416" s="38"/>
      <c r="I1416" s="119"/>
      <c r="J1416" s="38"/>
      <c r="K1416" s="38"/>
      <c r="L1416" s="41"/>
      <c r="M1416" s="211"/>
      <c r="N1416" s="212"/>
      <c r="O1416" s="66"/>
      <c r="P1416" s="66"/>
      <c r="Q1416" s="66"/>
      <c r="R1416" s="66"/>
      <c r="S1416" s="66"/>
      <c r="T1416" s="67"/>
      <c r="U1416" s="36"/>
      <c r="V1416" s="36"/>
      <c r="W1416" s="36"/>
      <c r="X1416" s="36"/>
      <c r="Y1416" s="36"/>
      <c r="Z1416" s="36"/>
      <c r="AA1416" s="36"/>
      <c r="AB1416" s="36"/>
      <c r="AC1416" s="36"/>
      <c r="AD1416" s="36"/>
      <c r="AE1416" s="36"/>
      <c r="AT1416" s="19" t="s">
        <v>308</v>
      </c>
      <c r="AU1416" s="19" t="s">
        <v>79</v>
      </c>
    </row>
    <row r="1417" spans="2:51" s="13" customFormat="1" ht="11.25">
      <c r="B1417" s="213"/>
      <c r="C1417" s="214"/>
      <c r="D1417" s="209" t="s">
        <v>310</v>
      </c>
      <c r="E1417" s="215" t="s">
        <v>19</v>
      </c>
      <c r="F1417" s="216" t="s">
        <v>1883</v>
      </c>
      <c r="G1417" s="214"/>
      <c r="H1417" s="215" t="s">
        <v>19</v>
      </c>
      <c r="I1417" s="217"/>
      <c r="J1417" s="214"/>
      <c r="K1417" s="214"/>
      <c r="L1417" s="218"/>
      <c r="M1417" s="219"/>
      <c r="N1417" s="220"/>
      <c r="O1417" s="220"/>
      <c r="P1417" s="220"/>
      <c r="Q1417" s="220"/>
      <c r="R1417" s="220"/>
      <c r="S1417" s="220"/>
      <c r="T1417" s="221"/>
      <c r="AT1417" s="222" t="s">
        <v>310</v>
      </c>
      <c r="AU1417" s="222" t="s">
        <v>79</v>
      </c>
      <c r="AV1417" s="13" t="s">
        <v>77</v>
      </c>
      <c r="AW1417" s="13" t="s">
        <v>32</v>
      </c>
      <c r="AX1417" s="13" t="s">
        <v>70</v>
      </c>
      <c r="AY1417" s="222" t="s">
        <v>299</v>
      </c>
    </row>
    <row r="1418" spans="2:51" s="14" customFormat="1" ht="11.25">
      <c r="B1418" s="223"/>
      <c r="C1418" s="224"/>
      <c r="D1418" s="209" t="s">
        <v>310</v>
      </c>
      <c r="E1418" s="225" t="s">
        <v>19</v>
      </c>
      <c r="F1418" s="226" t="s">
        <v>1937</v>
      </c>
      <c r="G1418" s="224"/>
      <c r="H1418" s="227">
        <v>2</v>
      </c>
      <c r="I1418" s="228"/>
      <c r="J1418" s="224"/>
      <c r="K1418" s="224"/>
      <c r="L1418" s="229"/>
      <c r="M1418" s="230"/>
      <c r="N1418" s="231"/>
      <c r="O1418" s="231"/>
      <c r="P1418" s="231"/>
      <c r="Q1418" s="231"/>
      <c r="R1418" s="231"/>
      <c r="S1418" s="231"/>
      <c r="T1418" s="232"/>
      <c r="AT1418" s="233" t="s">
        <v>310</v>
      </c>
      <c r="AU1418" s="233" t="s">
        <v>79</v>
      </c>
      <c r="AV1418" s="14" t="s">
        <v>79</v>
      </c>
      <c r="AW1418" s="14" t="s">
        <v>32</v>
      </c>
      <c r="AX1418" s="14" t="s">
        <v>77</v>
      </c>
      <c r="AY1418" s="233" t="s">
        <v>299</v>
      </c>
    </row>
    <row r="1419" spans="1:65" s="2" customFormat="1" ht="16.5" customHeight="1">
      <c r="A1419" s="36"/>
      <c r="B1419" s="37"/>
      <c r="C1419" s="196" t="s">
        <v>1938</v>
      </c>
      <c r="D1419" s="196" t="s">
        <v>301</v>
      </c>
      <c r="E1419" s="197" t="s">
        <v>1939</v>
      </c>
      <c r="F1419" s="198" t="s">
        <v>1940</v>
      </c>
      <c r="G1419" s="199" t="s">
        <v>553</v>
      </c>
      <c r="H1419" s="200">
        <v>29</v>
      </c>
      <c r="I1419" s="201"/>
      <c r="J1419" s="202">
        <f>ROUND(I1419*H1419,2)</f>
        <v>0</v>
      </c>
      <c r="K1419" s="198" t="s">
        <v>305</v>
      </c>
      <c r="L1419" s="41"/>
      <c r="M1419" s="203" t="s">
        <v>19</v>
      </c>
      <c r="N1419" s="204" t="s">
        <v>41</v>
      </c>
      <c r="O1419" s="66"/>
      <c r="P1419" s="205">
        <f>O1419*H1419</f>
        <v>0</v>
      </c>
      <c r="Q1419" s="205">
        <v>0.00358</v>
      </c>
      <c r="R1419" s="205">
        <f>Q1419*H1419</f>
        <v>0.10382</v>
      </c>
      <c r="S1419" s="205">
        <v>0</v>
      </c>
      <c r="T1419" s="206">
        <f>S1419*H1419</f>
        <v>0</v>
      </c>
      <c r="U1419" s="36"/>
      <c r="V1419" s="36"/>
      <c r="W1419" s="36"/>
      <c r="X1419" s="36"/>
      <c r="Y1419" s="36"/>
      <c r="Z1419" s="36"/>
      <c r="AA1419" s="36"/>
      <c r="AB1419" s="36"/>
      <c r="AC1419" s="36"/>
      <c r="AD1419" s="36"/>
      <c r="AE1419" s="36"/>
      <c r="AR1419" s="207" t="s">
        <v>406</v>
      </c>
      <c r="AT1419" s="207" t="s">
        <v>301</v>
      </c>
      <c r="AU1419" s="207" t="s">
        <v>79</v>
      </c>
      <c r="AY1419" s="19" t="s">
        <v>299</v>
      </c>
      <c r="BE1419" s="208">
        <f>IF(N1419="základní",J1419,0)</f>
        <v>0</v>
      </c>
      <c r="BF1419" s="208">
        <f>IF(N1419="snížená",J1419,0)</f>
        <v>0</v>
      </c>
      <c r="BG1419" s="208">
        <f>IF(N1419="zákl. přenesená",J1419,0)</f>
        <v>0</v>
      </c>
      <c r="BH1419" s="208">
        <f>IF(N1419="sníž. přenesená",J1419,0)</f>
        <v>0</v>
      </c>
      <c r="BI1419" s="208">
        <f>IF(N1419="nulová",J1419,0)</f>
        <v>0</v>
      </c>
      <c r="BJ1419" s="19" t="s">
        <v>77</v>
      </c>
      <c r="BK1419" s="208">
        <f>ROUND(I1419*H1419,2)</f>
        <v>0</v>
      </c>
      <c r="BL1419" s="19" t="s">
        <v>406</v>
      </c>
      <c r="BM1419" s="207" t="s">
        <v>1941</v>
      </c>
    </row>
    <row r="1420" spans="1:47" s="2" customFormat="1" ht="11.25">
      <c r="A1420" s="36"/>
      <c r="B1420" s="37"/>
      <c r="C1420" s="38"/>
      <c r="D1420" s="209" t="s">
        <v>308</v>
      </c>
      <c r="E1420" s="38"/>
      <c r="F1420" s="210" t="s">
        <v>1942</v>
      </c>
      <c r="G1420" s="38"/>
      <c r="H1420" s="38"/>
      <c r="I1420" s="119"/>
      <c r="J1420" s="38"/>
      <c r="K1420" s="38"/>
      <c r="L1420" s="41"/>
      <c r="M1420" s="211"/>
      <c r="N1420" s="212"/>
      <c r="O1420" s="66"/>
      <c r="P1420" s="66"/>
      <c r="Q1420" s="66"/>
      <c r="R1420" s="66"/>
      <c r="S1420" s="66"/>
      <c r="T1420" s="67"/>
      <c r="U1420" s="36"/>
      <c r="V1420" s="36"/>
      <c r="W1420" s="36"/>
      <c r="X1420" s="36"/>
      <c r="Y1420" s="36"/>
      <c r="Z1420" s="36"/>
      <c r="AA1420" s="36"/>
      <c r="AB1420" s="36"/>
      <c r="AC1420" s="36"/>
      <c r="AD1420" s="36"/>
      <c r="AE1420" s="36"/>
      <c r="AT1420" s="19" t="s">
        <v>308</v>
      </c>
      <c r="AU1420" s="19" t="s">
        <v>79</v>
      </c>
    </row>
    <row r="1421" spans="2:51" s="13" customFormat="1" ht="11.25">
      <c r="B1421" s="213"/>
      <c r="C1421" s="214"/>
      <c r="D1421" s="209" t="s">
        <v>310</v>
      </c>
      <c r="E1421" s="215" t="s">
        <v>19</v>
      </c>
      <c r="F1421" s="216" t="s">
        <v>1883</v>
      </c>
      <c r="G1421" s="214"/>
      <c r="H1421" s="215" t="s">
        <v>19</v>
      </c>
      <c r="I1421" s="217"/>
      <c r="J1421" s="214"/>
      <c r="K1421" s="214"/>
      <c r="L1421" s="218"/>
      <c r="M1421" s="219"/>
      <c r="N1421" s="220"/>
      <c r="O1421" s="220"/>
      <c r="P1421" s="220"/>
      <c r="Q1421" s="220"/>
      <c r="R1421" s="220"/>
      <c r="S1421" s="220"/>
      <c r="T1421" s="221"/>
      <c r="AT1421" s="222" t="s">
        <v>310</v>
      </c>
      <c r="AU1421" s="222" t="s">
        <v>79</v>
      </c>
      <c r="AV1421" s="13" t="s">
        <v>77</v>
      </c>
      <c r="AW1421" s="13" t="s">
        <v>32</v>
      </c>
      <c r="AX1421" s="13" t="s">
        <v>70</v>
      </c>
      <c r="AY1421" s="222" t="s">
        <v>299</v>
      </c>
    </row>
    <row r="1422" spans="2:51" s="14" customFormat="1" ht="11.25">
      <c r="B1422" s="223"/>
      <c r="C1422" s="224"/>
      <c r="D1422" s="209" t="s">
        <v>310</v>
      </c>
      <c r="E1422" s="225" t="s">
        <v>19</v>
      </c>
      <c r="F1422" s="226" t="s">
        <v>1943</v>
      </c>
      <c r="G1422" s="224"/>
      <c r="H1422" s="227">
        <v>29</v>
      </c>
      <c r="I1422" s="228"/>
      <c r="J1422" s="224"/>
      <c r="K1422" s="224"/>
      <c r="L1422" s="229"/>
      <c r="M1422" s="230"/>
      <c r="N1422" s="231"/>
      <c r="O1422" s="231"/>
      <c r="P1422" s="231"/>
      <c r="Q1422" s="231"/>
      <c r="R1422" s="231"/>
      <c r="S1422" s="231"/>
      <c r="T1422" s="232"/>
      <c r="AT1422" s="233" t="s">
        <v>310</v>
      </c>
      <c r="AU1422" s="233" t="s">
        <v>79</v>
      </c>
      <c r="AV1422" s="14" t="s">
        <v>79</v>
      </c>
      <c r="AW1422" s="14" t="s">
        <v>32</v>
      </c>
      <c r="AX1422" s="14" t="s">
        <v>77</v>
      </c>
      <c r="AY1422" s="233" t="s">
        <v>299</v>
      </c>
    </row>
    <row r="1423" spans="1:65" s="2" customFormat="1" ht="16.5" customHeight="1">
      <c r="A1423" s="36"/>
      <c r="B1423" s="37"/>
      <c r="C1423" s="196" t="s">
        <v>1944</v>
      </c>
      <c r="D1423" s="196" t="s">
        <v>301</v>
      </c>
      <c r="E1423" s="434" t="s">
        <v>1945</v>
      </c>
      <c r="F1423" s="433" t="s">
        <v>1946</v>
      </c>
      <c r="G1423" s="199" t="s">
        <v>553</v>
      </c>
      <c r="H1423" s="200">
        <v>38</v>
      </c>
      <c r="I1423" s="201"/>
      <c r="J1423" s="202">
        <f>ROUND(I1423*H1423,2)</f>
        <v>0</v>
      </c>
      <c r="K1423" s="198" t="s">
        <v>19</v>
      </c>
      <c r="L1423" s="41"/>
      <c r="M1423" s="203" t="s">
        <v>19</v>
      </c>
      <c r="N1423" s="204" t="s">
        <v>41</v>
      </c>
      <c r="O1423" s="66"/>
      <c r="P1423" s="205">
        <f>O1423*H1423</f>
        <v>0</v>
      </c>
      <c r="Q1423" s="205">
        <v>0.0028</v>
      </c>
      <c r="R1423" s="205">
        <f>Q1423*H1423</f>
        <v>0.1064</v>
      </c>
      <c r="S1423" s="205">
        <v>0</v>
      </c>
      <c r="T1423" s="206">
        <f>S1423*H1423</f>
        <v>0</v>
      </c>
      <c r="U1423" s="36"/>
      <c r="V1423" s="36"/>
      <c r="W1423" s="36"/>
      <c r="X1423" s="36"/>
      <c r="Y1423" s="36"/>
      <c r="Z1423" s="36"/>
      <c r="AA1423" s="36"/>
      <c r="AB1423" s="36"/>
      <c r="AC1423" s="36"/>
      <c r="AD1423" s="36"/>
      <c r="AE1423" s="36"/>
      <c r="AR1423" s="207" t="s">
        <v>406</v>
      </c>
      <c r="AT1423" s="207" t="s">
        <v>301</v>
      </c>
      <c r="AU1423" s="207" t="s">
        <v>79</v>
      </c>
      <c r="AY1423" s="19" t="s">
        <v>299</v>
      </c>
      <c r="BE1423" s="208">
        <f>IF(N1423="základní",J1423,0)</f>
        <v>0</v>
      </c>
      <c r="BF1423" s="208">
        <f>IF(N1423="snížená",J1423,0)</f>
        <v>0</v>
      </c>
      <c r="BG1423" s="208">
        <f>IF(N1423="zákl. přenesená",J1423,0)</f>
        <v>0</v>
      </c>
      <c r="BH1423" s="208">
        <f>IF(N1423="sníž. přenesená",J1423,0)</f>
        <v>0</v>
      </c>
      <c r="BI1423" s="208">
        <f>IF(N1423="nulová",J1423,0)</f>
        <v>0</v>
      </c>
      <c r="BJ1423" s="19" t="s">
        <v>77</v>
      </c>
      <c r="BK1423" s="208">
        <f>ROUND(I1423*H1423,2)</f>
        <v>0</v>
      </c>
      <c r="BL1423" s="19" t="s">
        <v>406</v>
      </c>
      <c r="BM1423" s="207" t="s">
        <v>1947</v>
      </c>
    </row>
    <row r="1424" spans="1:47" s="2" customFormat="1" ht="11.25">
      <c r="A1424" s="36"/>
      <c r="B1424" s="37"/>
      <c r="C1424" s="38"/>
      <c r="D1424" s="209" t="s">
        <v>308</v>
      </c>
      <c r="E1424" s="38"/>
      <c r="F1424" s="210" t="s">
        <v>1948</v>
      </c>
      <c r="G1424" s="38"/>
      <c r="H1424" s="38"/>
      <c r="I1424" s="119"/>
      <c r="J1424" s="38"/>
      <c r="K1424" s="38"/>
      <c r="L1424" s="41"/>
      <c r="M1424" s="211"/>
      <c r="N1424" s="212"/>
      <c r="O1424" s="66"/>
      <c r="P1424" s="66"/>
      <c r="Q1424" s="66"/>
      <c r="R1424" s="66"/>
      <c r="S1424" s="66"/>
      <c r="T1424" s="67"/>
      <c r="U1424" s="36"/>
      <c r="V1424" s="36"/>
      <c r="W1424" s="36"/>
      <c r="X1424" s="36"/>
      <c r="Y1424" s="36"/>
      <c r="Z1424" s="36"/>
      <c r="AA1424" s="36"/>
      <c r="AB1424" s="36"/>
      <c r="AC1424" s="36"/>
      <c r="AD1424" s="36"/>
      <c r="AE1424" s="36"/>
      <c r="AT1424" s="19" t="s">
        <v>308</v>
      </c>
      <c r="AU1424" s="19" t="s">
        <v>79</v>
      </c>
    </row>
    <row r="1425" spans="2:51" s="13" customFormat="1" ht="11.25">
      <c r="B1425" s="213"/>
      <c r="C1425" s="214"/>
      <c r="D1425" s="209" t="s">
        <v>310</v>
      </c>
      <c r="E1425" s="215" t="s">
        <v>19</v>
      </c>
      <c r="F1425" s="216" t="s">
        <v>1883</v>
      </c>
      <c r="G1425" s="214"/>
      <c r="H1425" s="215" t="s">
        <v>19</v>
      </c>
      <c r="I1425" s="217"/>
      <c r="J1425" s="214"/>
      <c r="K1425" s="214"/>
      <c r="L1425" s="218"/>
      <c r="M1425" s="219"/>
      <c r="N1425" s="220"/>
      <c r="O1425" s="220"/>
      <c r="P1425" s="220"/>
      <c r="Q1425" s="220"/>
      <c r="R1425" s="220"/>
      <c r="S1425" s="220"/>
      <c r="T1425" s="221"/>
      <c r="AT1425" s="222" t="s">
        <v>310</v>
      </c>
      <c r="AU1425" s="222" t="s">
        <v>79</v>
      </c>
      <c r="AV1425" s="13" t="s">
        <v>77</v>
      </c>
      <c r="AW1425" s="13" t="s">
        <v>32</v>
      </c>
      <c r="AX1425" s="13" t="s">
        <v>70</v>
      </c>
      <c r="AY1425" s="222" t="s">
        <v>299</v>
      </c>
    </row>
    <row r="1426" spans="2:51" s="14" customFormat="1" ht="11.25">
      <c r="B1426" s="223"/>
      <c r="C1426" s="224"/>
      <c r="D1426" s="209" t="s">
        <v>310</v>
      </c>
      <c r="E1426" s="225" t="s">
        <v>19</v>
      </c>
      <c r="F1426" s="226" t="s">
        <v>1949</v>
      </c>
      <c r="G1426" s="224"/>
      <c r="H1426" s="227">
        <v>38</v>
      </c>
      <c r="I1426" s="228"/>
      <c r="J1426" s="224"/>
      <c r="K1426" s="224"/>
      <c r="L1426" s="229"/>
      <c r="M1426" s="230"/>
      <c r="N1426" s="231"/>
      <c r="O1426" s="231"/>
      <c r="P1426" s="231"/>
      <c r="Q1426" s="231"/>
      <c r="R1426" s="231"/>
      <c r="S1426" s="231"/>
      <c r="T1426" s="232"/>
      <c r="AT1426" s="233" t="s">
        <v>310</v>
      </c>
      <c r="AU1426" s="233" t="s">
        <v>79</v>
      </c>
      <c r="AV1426" s="14" t="s">
        <v>79</v>
      </c>
      <c r="AW1426" s="14" t="s">
        <v>32</v>
      </c>
      <c r="AX1426" s="14" t="s">
        <v>77</v>
      </c>
      <c r="AY1426" s="233" t="s">
        <v>299</v>
      </c>
    </row>
    <row r="1427" spans="1:65" s="2" customFormat="1" ht="16.5" customHeight="1">
      <c r="A1427" s="36"/>
      <c r="B1427" s="37"/>
      <c r="C1427" s="196" t="s">
        <v>1950</v>
      </c>
      <c r="D1427" s="196" t="s">
        <v>301</v>
      </c>
      <c r="E1427" s="434" t="s">
        <v>1951</v>
      </c>
      <c r="F1427" s="433" t="s">
        <v>1952</v>
      </c>
      <c r="G1427" s="199" t="s">
        <v>432</v>
      </c>
      <c r="H1427" s="200">
        <v>160</v>
      </c>
      <c r="I1427" s="201"/>
      <c r="J1427" s="202">
        <f>ROUND(I1427*H1427,2)</f>
        <v>0</v>
      </c>
      <c r="K1427" s="198" t="s">
        <v>19</v>
      </c>
      <c r="L1427" s="41"/>
      <c r="M1427" s="203" t="s">
        <v>19</v>
      </c>
      <c r="N1427" s="204" t="s">
        <v>41</v>
      </c>
      <c r="O1427" s="66"/>
      <c r="P1427" s="205">
        <f>O1427*H1427</f>
        <v>0</v>
      </c>
      <c r="Q1427" s="205">
        <v>8E-05</v>
      </c>
      <c r="R1427" s="205">
        <f>Q1427*H1427</f>
        <v>0.0128</v>
      </c>
      <c r="S1427" s="205">
        <v>0</v>
      </c>
      <c r="T1427" s="206">
        <f>S1427*H1427</f>
        <v>0</v>
      </c>
      <c r="U1427" s="36"/>
      <c r="V1427" s="36"/>
      <c r="W1427" s="36"/>
      <c r="X1427" s="36"/>
      <c r="Y1427" s="36"/>
      <c r="Z1427" s="36"/>
      <c r="AA1427" s="36"/>
      <c r="AB1427" s="36"/>
      <c r="AC1427" s="36"/>
      <c r="AD1427" s="36"/>
      <c r="AE1427" s="36"/>
      <c r="AR1427" s="207" t="s">
        <v>406</v>
      </c>
      <c r="AT1427" s="207" t="s">
        <v>301</v>
      </c>
      <c r="AU1427" s="207" t="s">
        <v>79</v>
      </c>
      <c r="AY1427" s="19" t="s">
        <v>299</v>
      </c>
      <c r="BE1427" s="208">
        <f>IF(N1427="základní",J1427,0)</f>
        <v>0</v>
      </c>
      <c r="BF1427" s="208">
        <f>IF(N1427="snížená",J1427,0)</f>
        <v>0</v>
      </c>
      <c r="BG1427" s="208">
        <f>IF(N1427="zákl. přenesená",J1427,0)</f>
        <v>0</v>
      </c>
      <c r="BH1427" s="208">
        <f>IF(N1427="sníž. přenesená",J1427,0)</f>
        <v>0</v>
      </c>
      <c r="BI1427" s="208">
        <f>IF(N1427="nulová",J1427,0)</f>
        <v>0</v>
      </c>
      <c r="BJ1427" s="19" t="s">
        <v>77</v>
      </c>
      <c r="BK1427" s="208">
        <f>ROUND(I1427*H1427,2)</f>
        <v>0</v>
      </c>
      <c r="BL1427" s="19" t="s">
        <v>406</v>
      </c>
      <c r="BM1427" s="207" t="s">
        <v>1953</v>
      </c>
    </row>
    <row r="1428" spans="1:47" s="2" customFormat="1" ht="11.25">
      <c r="A1428" s="36"/>
      <c r="B1428" s="37"/>
      <c r="C1428" s="38"/>
      <c r="D1428" s="209" t="s">
        <v>308</v>
      </c>
      <c r="E1428" s="38"/>
      <c r="F1428" s="210" t="s">
        <v>1954</v>
      </c>
      <c r="G1428" s="38"/>
      <c r="H1428" s="38"/>
      <c r="I1428" s="119"/>
      <c r="J1428" s="38"/>
      <c r="K1428" s="38"/>
      <c r="L1428" s="41"/>
      <c r="M1428" s="211"/>
      <c r="N1428" s="212"/>
      <c r="O1428" s="66"/>
      <c r="P1428" s="66"/>
      <c r="Q1428" s="66"/>
      <c r="R1428" s="66"/>
      <c r="S1428" s="66"/>
      <c r="T1428" s="67"/>
      <c r="U1428" s="36"/>
      <c r="V1428" s="36"/>
      <c r="W1428" s="36"/>
      <c r="X1428" s="36"/>
      <c r="Y1428" s="36"/>
      <c r="Z1428" s="36"/>
      <c r="AA1428" s="36"/>
      <c r="AB1428" s="36"/>
      <c r="AC1428" s="36"/>
      <c r="AD1428" s="36"/>
      <c r="AE1428" s="36"/>
      <c r="AT1428" s="19" t="s">
        <v>308</v>
      </c>
      <c r="AU1428" s="19" t="s">
        <v>79</v>
      </c>
    </row>
    <row r="1429" spans="2:51" s="13" customFormat="1" ht="11.25">
      <c r="B1429" s="213"/>
      <c r="C1429" s="214"/>
      <c r="D1429" s="209" t="s">
        <v>310</v>
      </c>
      <c r="E1429" s="215" t="s">
        <v>19</v>
      </c>
      <c r="F1429" s="216" t="s">
        <v>1883</v>
      </c>
      <c r="G1429" s="214"/>
      <c r="H1429" s="215" t="s">
        <v>19</v>
      </c>
      <c r="I1429" s="217"/>
      <c r="J1429" s="214"/>
      <c r="K1429" s="214"/>
      <c r="L1429" s="218"/>
      <c r="M1429" s="219"/>
      <c r="N1429" s="220"/>
      <c r="O1429" s="220"/>
      <c r="P1429" s="220"/>
      <c r="Q1429" s="220"/>
      <c r="R1429" s="220"/>
      <c r="S1429" s="220"/>
      <c r="T1429" s="221"/>
      <c r="AT1429" s="222" t="s">
        <v>310</v>
      </c>
      <c r="AU1429" s="222" t="s">
        <v>79</v>
      </c>
      <c r="AV1429" s="13" t="s">
        <v>77</v>
      </c>
      <c r="AW1429" s="13" t="s">
        <v>32</v>
      </c>
      <c r="AX1429" s="13" t="s">
        <v>70</v>
      </c>
      <c r="AY1429" s="222" t="s">
        <v>299</v>
      </c>
    </row>
    <row r="1430" spans="2:51" s="14" customFormat="1" ht="11.25">
      <c r="B1430" s="223"/>
      <c r="C1430" s="224"/>
      <c r="D1430" s="209" t="s">
        <v>310</v>
      </c>
      <c r="E1430" s="225" t="s">
        <v>19</v>
      </c>
      <c r="F1430" s="226" t="s">
        <v>1955</v>
      </c>
      <c r="G1430" s="224"/>
      <c r="H1430" s="227">
        <v>160</v>
      </c>
      <c r="I1430" s="228"/>
      <c r="J1430" s="224"/>
      <c r="K1430" s="224"/>
      <c r="L1430" s="229"/>
      <c r="M1430" s="230"/>
      <c r="N1430" s="231"/>
      <c r="O1430" s="231"/>
      <c r="P1430" s="231"/>
      <c r="Q1430" s="231"/>
      <c r="R1430" s="231"/>
      <c r="S1430" s="231"/>
      <c r="T1430" s="232"/>
      <c r="AT1430" s="233" t="s">
        <v>310</v>
      </c>
      <c r="AU1430" s="233" t="s">
        <v>79</v>
      </c>
      <c r="AV1430" s="14" t="s">
        <v>79</v>
      </c>
      <c r="AW1430" s="14" t="s">
        <v>32</v>
      </c>
      <c r="AX1430" s="14" t="s">
        <v>77</v>
      </c>
      <c r="AY1430" s="233" t="s">
        <v>299</v>
      </c>
    </row>
    <row r="1431" spans="1:65" s="2" customFormat="1" ht="16.5" customHeight="1">
      <c r="A1431" s="36"/>
      <c r="B1431" s="37"/>
      <c r="C1431" s="196" t="s">
        <v>1956</v>
      </c>
      <c r="D1431" s="196" t="s">
        <v>301</v>
      </c>
      <c r="E1431" s="197" t="s">
        <v>1957</v>
      </c>
      <c r="F1431" s="198" t="s">
        <v>1958</v>
      </c>
      <c r="G1431" s="199" t="s">
        <v>553</v>
      </c>
      <c r="H1431" s="200">
        <v>40</v>
      </c>
      <c r="I1431" s="201"/>
      <c r="J1431" s="202">
        <f>ROUND(I1431*H1431,2)</f>
        <v>0</v>
      </c>
      <c r="K1431" s="198" t="s">
        <v>305</v>
      </c>
      <c r="L1431" s="41"/>
      <c r="M1431" s="203" t="s">
        <v>19</v>
      </c>
      <c r="N1431" s="204" t="s">
        <v>41</v>
      </c>
      <c r="O1431" s="66"/>
      <c r="P1431" s="205">
        <f>O1431*H1431</f>
        <v>0</v>
      </c>
      <c r="Q1431" s="205">
        <v>0.00169</v>
      </c>
      <c r="R1431" s="205">
        <f>Q1431*H1431</f>
        <v>0.06760000000000001</v>
      </c>
      <c r="S1431" s="205">
        <v>0</v>
      </c>
      <c r="T1431" s="206">
        <f>S1431*H1431</f>
        <v>0</v>
      </c>
      <c r="U1431" s="36"/>
      <c r="V1431" s="36"/>
      <c r="W1431" s="36"/>
      <c r="X1431" s="36"/>
      <c r="Y1431" s="36"/>
      <c r="Z1431" s="36"/>
      <c r="AA1431" s="36"/>
      <c r="AB1431" s="36"/>
      <c r="AC1431" s="36"/>
      <c r="AD1431" s="36"/>
      <c r="AE1431" s="36"/>
      <c r="AR1431" s="207" t="s">
        <v>406</v>
      </c>
      <c r="AT1431" s="207" t="s">
        <v>301</v>
      </c>
      <c r="AU1431" s="207" t="s">
        <v>79</v>
      </c>
      <c r="AY1431" s="19" t="s">
        <v>299</v>
      </c>
      <c r="BE1431" s="208">
        <f>IF(N1431="základní",J1431,0)</f>
        <v>0</v>
      </c>
      <c r="BF1431" s="208">
        <f>IF(N1431="snížená",J1431,0)</f>
        <v>0</v>
      </c>
      <c r="BG1431" s="208">
        <f>IF(N1431="zákl. přenesená",J1431,0)</f>
        <v>0</v>
      </c>
      <c r="BH1431" s="208">
        <f>IF(N1431="sníž. přenesená",J1431,0)</f>
        <v>0</v>
      </c>
      <c r="BI1431" s="208">
        <f>IF(N1431="nulová",J1431,0)</f>
        <v>0</v>
      </c>
      <c r="BJ1431" s="19" t="s">
        <v>77</v>
      </c>
      <c r="BK1431" s="208">
        <f>ROUND(I1431*H1431,2)</f>
        <v>0</v>
      </c>
      <c r="BL1431" s="19" t="s">
        <v>406</v>
      </c>
      <c r="BM1431" s="207" t="s">
        <v>1959</v>
      </c>
    </row>
    <row r="1432" spans="1:47" s="2" customFormat="1" ht="11.25">
      <c r="A1432" s="36"/>
      <c r="B1432" s="37"/>
      <c r="C1432" s="38"/>
      <c r="D1432" s="209" t="s">
        <v>308</v>
      </c>
      <c r="E1432" s="38"/>
      <c r="F1432" s="210" t="s">
        <v>1960</v>
      </c>
      <c r="G1432" s="38"/>
      <c r="H1432" s="38"/>
      <c r="I1432" s="119"/>
      <c r="J1432" s="38"/>
      <c r="K1432" s="38"/>
      <c r="L1432" s="41"/>
      <c r="M1432" s="211"/>
      <c r="N1432" s="212"/>
      <c r="O1432" s="66"/>
      <c r="P1432" s="66"/>
      <c r="Q1432" s="66"/>
      <c r="R1432" s="66"/>
      <c r="S1432" s="66"/>
      <c r="T1432" s="67"/>
      <c r="U1432" s="36"/>
      <c r="V1432" s="36"/>
      <c r="W1432" s="36"/>
      <c r="X1432" s="36"/>
      <c r="Y1432" s="36"/>
      <c r="Z1432" s="36"/>
      <c r="AA1432" s="36"/>
      <c r="AB1432" s="36"/>
      <c r="AC1432" s="36"/>
      <c r="AD1432" s="36"/>
      <c r="AE1432" s="36"/>
      <c r="AT1432" s="19" t="s">
        <v>308</v>
      </c>
      <c r="AU1432" s="19" t="s">
        <v>79</v>
      </c>
    </row>
    <row r="1433" spans="2:51" s="13" customFormat="1" ht="11.25">
      <c r="B1433" s="213"/>
      <c r="C1433" s="214"/>
      <c r="D1433" s="209" t="s">
        <v>310</v>
      </c>
      <c r="E1433" s="215" t="s">
        <v>19</v>
      </c>
      <c r="F1433" s="216" t="s">
        <v>1883</v>
      </c>
      <c r="G1433" s="214"/>
      <c r="H1433" s="215" t="s">
        <v>19</v>
      </c>
      <c r="I1433" s="217"/>
      <c r="J1433" s="214"/>
      <c r="K1433" s="214"/>
      <c r="L1433" s="218"/>
      <c r="M1433" s="219"/>
      <c r="N1433" s="220"/>
      <c r="O1433" s="220"/>
      <c r="P1433" s="220"/>
      <c r="Q1433" s="220"/>
      <c r="R1433" s="220"/>
      <c r="S1433" s="220"/>
      <c r="T1433" s="221"/>
      <c r="AT1433" s="222" t="s">
        <v>310</v>
      </c>
      <c r="AU1433" s="222" t="s">
        <v>79</v>
      </c>
      <c r="AV1433" s="13" t="s">
        <v>77</v>
      </c>
      <c r="AW1433" s="13" t="s">
        <v>32</v>
      </c>
      <c r="AX1433" s="13" t="s">
        <v>70</v>
      </c>
      <c r="AY1433" s="222" t="s">
        <v>299</v>
      </c>
    </row>
    <row r="1434" spans="2:51" s="14" customFormat="1" ht="11.25">
      <c r="B1434" s="223"/>
      <c r="C1434" s="224"/>
      <c r="D1434" s="209" t="s">
        <v>310</v>
      </c>
      <c r="E1434" s="225" t="s">
        <v>19</v>
      </c>
      <c r="F1434" s="226" t="s">
        <v>1961</v>
      </c>
      <c r="G1434" s="224"/>
      <c r="H1434" s="227">
        <v>40</v>
      </c>
      <c r="I1434" s="228"/>
      <c r="J1434" s="224"/>
      <c r="K1434" s="224"/>
      <c r="L1434" s="229"/>
      <c r="M1434" s="230"/>
      <c r="N1434" s="231"/>
      <c r="O1434" s="231"/>
      <c r="P1434" s="231"/>
      <c r="Q1434" s="231"/>
      <c r="R1434" s="231"/>
      <c r="S1434" s="231"/>
      <c r="T1434" s="232"/>
      <c r="AT1434" s="233" t="s">
        <v>310</v>
      </c>
      <c r="AU1434" s="233" t="s">
        <v>79</v>
      </c>
      <c r="AV1434" s="14" t="s">
        <v>79</v>
      </c>
      <c r="AW1434" s="14" t="s">
        <v>32</v>
      </c>
      <c r="AX1434" s="14" t="s">
        <v>77</v>
      </c>
      <c r="AY1434" s="233" t="s">
        <v>299</v>
      </c>
    </row>
    <row r="1435" spans="1:65" s="2" customFormat="1" ht="16.5" customHeight="1">
      <c r="A1435" s="36"/>
      <c r="B1435" s="37"/>
      <c r="C1435" s="196" t="s">
        <v>1962</v>
      </c>
      <c r="D1435" s="196" t="s">
        <v>301</v>
      </c>
      <c r="E1435" s="197" t="s">
        <v>1963</v>
      </c>
      <c r="F1435" s="198" t="s">
        <v>1964</v>
      </c>
      <c r="G1435" s="199" t="s">
        <v>432</v>
      </c>
      <c r="H1435" s="200">
        <v>2</v>
      </c>
      <c r="I1435" s="201"/>
      <c r="J1435" s="202">
        <f>ROUND(I1435*H1435,2)</f>
        <v>0</v>
      </c>
      <c r="K1435" s="198" t="s">
        <v>305</v>
      </c>
      <c r="L1435" s="41"/>
      <c r="M1435" s="203" t="s">
        <v>19</v>
      </c>
      <c r="N1435" s="204" t="s">
        <v>41</v>
      </c>
      <c r="O1435" s="66"/>
      <c r="P1435" s="205">
        <f>O1435*H1435</f>
        <v>0</v>
      </c>
      <c r="Q1435" s="205">
        <v>0.00025</v>
      </c>
      <c r="R1435" s="205">
        <f>Q1435*H1435</f>
        <v>0.0005</v>
      </c>
      <c r="S1435" s="205">
        <v>0</v>
      </c>
      <c r="T1435" s="206">
        <f>S1435*H1435</f>
        <v>0</v>
      </c>
      <c r="U1435" s="36"/>
      <c r="V1435" s="36"/>
      <c r="W1435" s="36"/>
      <c r="X1435" s="36"/>
      <c r="Y1435" s="36"/>
      <c r="Z1435" s="36"/>
      <c r="AA1435" s="36"/>
      <c r="AB1435" s="36"/>
      <c r="AC1435" s="36"/>
      <c r="AD1435" s="36"/>
      <c r="AE1435" s="36"/>
      <c r="AR1435" s="207" t="s">
        <v>406</v>
      </c>
      <c r="AT1435" s="207" t="s">
        <v>301</v>
      </c>
      <c r="AU1435" s="207" t="s">
        <v>79</v>
      </c>
      <c r="AY1435" s="19" t="s">
        <v>299</v>
      </c>
      <c r="BE1435" s="208">
        <f>IF(N1435="základní",J1435,0)</f>
        <v>0</v>
      </c>
      <c r="BF1435" s="208">
        <f>IF(N1435="snížená",J1435,0)</f>
        <v>0</v>
      </c>
      <c r="BG1435" s="208">
        <f>IF(N1435="zákl. přenesená",J1435,0)</f>
        <v>0</v>
      </c>
      <c r="BH1435" s="208">
        <f>IF(N1435="sníž. přenesená",J1435,0)</f>
        <v>0</v>
      </c>
      <c r="BI1435" s="208">
        <f>IF(N1435="nulová",J1435,0)</f>
        <v>0</v>
      </c>
      <c r="BJ1435" s="19" t="s">
        <v>77</v>
      </c>
      <c r="BK1435" s="208">
        <f>ROUND(I1435*H1435,2)</f>
        <v>0</v>
      </c>
      <c r="BL1435" s="19" t="s">
        <v>406</v>
      </c>
      <c r="BM1435" s="207" t="s">
        <v>1965</v>
      </c>
    </row>
    <row r="1436" spans="1:47" s="2" customFormat="1" ht="11.25">
      <c r="A1436" s="36"/>
      <c r="B1436" s="37"/>
      <c r="C1436" s="38"/>
      <c r="D1436" s="209" t="s">
        <v>308</v>
      </c>
      <c r="E1436" s="38"/>
      <c r="F1436" s="210" t="s">
        <v>1966</v>
      </c>
      <c r="G1436" s="38"/>
      <c r="H1436" s="38"/>
      <c r="I1436" s="119"/>
      <c r="J1436" s="38"/>
      <c r="K1436" s="38"/>
      <c r="L1436" s="41"/>
      <c r="M1436" s="211"/>
      <c r="N1436" s="212"/>
      <c r="O1436" s="66"/>
      <c r="P1436" s="66"/>
      <c r="Q1436" s="66"/>
      <c r="R1436" s="66"/>
      <c r="S1436" s="66"/>
      <c r="T1436" s="67"/>
      <c r="U1436" s="36"/>
      <c r="V1436" s="36"/>
      <c r="W1436" s="36"/>
      <c r="X1436" s="36"/>
      <c r="Y1436" s="36"/>
      <c r="Z1436" s="36"/>
      <c r="AA1436" s="36"/>
      <c r="AB1436" s="36"/>
      <c r="AC1436" s="36"/>
      <c r="AD1436" s="36"/>
      <c r="AE1436" s="36"/>
      <c r="AT1436" s="19" t="s">
        <v>308</v>
      </c>
      <c r="AU1436" s="19" t="s">
        <v>79</v>
      </c>
    </row>
    <row r="1437" spans="2:51" s="13" customFormat="1" ht="11.25">
      <c r="B1437" s="213"/>
      <c r="C1437" s="214"/>
      <c r="D1437" s="209" t="s">
        <v>310</v>
      </c>
      <c r="E1437" s="215" t="s">
        <v>19</v>
      </c>
      <c r="F1437" s="216" t="s">
        <v>1967</v>
      </c>
      <c r="G1437" s="214"/>
      <c r="H1437" s="215" t="s">
        <v>19</v>
      </c>
      <c r="I1437" s="217"/>
      <c r="J1437" s="214"/>
      <c r="K1437" s="214"/>
      <c r="L1437" s="218"/>
      <c r="M1437" s="219"/>
      <c r="N1437" s="220"/>
      <c r="O1437" s="220"/>
      <c r="P1437" s="220"/>
      <c r="Q1437" s="220"/>
      <c r="R1437" s="220"/>
      <c r="S1437" s="220"/>
      <c r="T1437" s="221"/>
      <c r="AT1437" s="222" t="s">
        <v>310</v>
      </c>
      <c r="AU1437" s="222" t="s">
        <v>79</v>
      </c>
      <c r="AV1437" s="13" t="s">
        <v>77</v>
      </c>
      <c r="AW1437" s="13" t="s">
        <v>32</v>
      </c>
      <c r="AX1437" s="13" t="s">
        <v>70</v>
      </c>
      <c r="AY1437" s="222" t="s">
        <v>299</v>
      </c>
    </row>
    <row r="1438" spans="2:51" s="14" customFormat="1" ht="11.25">
      <c r="B1438" s="223"/>
      <c r="C1438" s="224"/>
      <c r="D1438" s="209" t="s">
        <v>310</v>
      </c>
      <c r="E1438" s="225" t="s">
        <v>19</v>
      </c>
      <c r="F1438" s="226" t="s">
        <v>79</v>
      </c>
      <c r="G1438" s="224"/>
      <c r="H1438" s="227">
        <v>2</v>
      </c>
      <c r="I1438" s="228"/>
      <c r="J1438" s="224"/>
      <c r="K1438" s="224"/>
      <c r="L1438" s="229"/>
      <c r="M1438" s="230"/>
      <c r="N1438" s="231"/>
      <c r="O1438" s="231"/>
      <c r="P1438" s="231"/>
      <c r="Q1438" s="231"/>
      <c r="R1438" s="231"/>
      <c r="S1438" s="231"/>
      <c r="T1438" s="232"/>
      <c r="AT1438" s="233" t="s">
        <v>310</v>
      </c>
      <c r="AU1438" s="233" t="s">
        <v>79</v>
      </c>
      <c r="AV1438" s="14" t="s">
        <v>79</v>
      </c>
      <c r="AW1438" s="14" t="s">
        <v>32</v>
      </c>
      <c r="AX1438" s="14" t="s">
        <v>77</v>
      </c>
      <c r="AY1438" s="233" t="s">
        <v>299</v>
      </c>
    </row>
    <row r="1439" spans="1:65" s="2" customFormat="1" ht="16.5" customHeight="1">
      <c r="A1439" s="36"/>
      <c r="B1439" s="37"/>
      <c r="C1439" s="196" t="s">
        <v>1968</v>
      </c>
      <c r="D1439" s="196" t="s">
        <v>301</v>
      </c>
      <c r="E1439" s="197" t="s">
        <v>1969</v>
      </c>
      <c r="F1439" s="198" t="s">
        <v>1970</v>
      </c>
      <c r="G1439" s="199" t="s">
        <v>432</v>
      </c>
      <c r="H1439" s="200">
        <v>2</v>
      </c>
      <c r="I1439" s="201"/>
      <c r="J1439" s="202">
        <f>ROUND(I1439*H1439,2)</f>
        <v>0</v>
      </c>
      <c r="K1439" s="198" t="s">
        <v>305</v>
      </c>
      <c r="L1439" s="41"/>
      <c r="M1439" s="203" t="s">
        <v>19</v>
      </c>
      <c r="N1439" s="204" t="s">
        <v>41</v>
      </c>
      <c r="O1439" s="66"/>
      <c r="P1439" s="205">
        <f>O1439*H1439</f>
        <v>0</v>
      </c>
      <c r="Q1439" s="205">
        <v>0.00036</v>
      </c>
      <c r="R1439" s="205">
        <f>Q1439*H1439</f>
        <v>0.00072</v>
      </c>
      <c r="S1439" s="205">
        <v>0</v>
      </c>
      <c r="T1439" s="206">
        <f>S1439*H1439</f>
        <v>0</v>
      </c>
      <c r="U1439" s="36"/>
      <c r="V1439" s="36"/>
      <c r="W1439" s="36"/>
      <c r="X1439" s="36"/>
      <c r="Y1439" s="36"/>
      <c r="Z1439" s="36"/>
      <c r="AA1439" s="36"/>
      <c r="AB1439" s="36"/>
      <c r="AC1439" s="36"/>
      <c r="AD1439" s="36"/>
      <c r="AE1439" s="36"/>
      <c r="AR1439" s="207" t="s">
        <v>406</v>
      </c>
      <c r="AT1439" s="207" t="s">
        <v>301</v>
      </c>
      <c r="AU1439" s="207" t="s">
        <v>79</v>
      </c>
      <c r="AY1439" s="19" t="s">
        <v>299</v>
      </c>
      <c r="BE1439" s="208">
        <f>IF(N1439="základní",J1439,0)</f>
        <v>0</v>
      </c>
      <c r="BF1439" s="208">
        <f>IF(N1439="snížená",J1439,0)</f>
        <v>0</v>
      </c>
      <c r="BG1439" s="208">
        <f>IF(N1439="zákl. přenesená",J1439,0)</f>
        <v>0</v>
      </c>
      <c r="BH1439" s="208">
        <f>IF(N1439="sníž. přenesená",J1439,0)</f>
        <v>0</v>
      </c>
      <c r="BI1439" s="208">
        <f>IF(N1439="nulová",J1439,0)</f>
        <v>0</v>
      </c>
      <c r="BJ1439" s="19" t="s">
        <v>77</v>
      </c>
      <c r="BK1439" s="208">
        <f>ROUND(I1439*H1439,2)</f>
        <v>0</v>
      </c>
      <c r="BL1439" s="19" t="s">
        <v>406</v>
      </c>
      <c r="BM1439" s="207" t="s">
        <v>1971</v>
      </c>
    </row>
    <row r="1440" spans="1:47" s="2" customFormat="1" ht="19.5">
      <c r="A1440" s="36"/>
      <c r="B1440" s="37"/>
      <c r="C1440" s="38"/>
      <c r="D1440" s="209" t="s">
        <v>308</v>
      </c>
      <c r="E1440" s="38"/>
      <c r="F1440" s="210" t="s">
        <v>1972</v>
      </c>
      <c r="G1440" s="38"/>
      <c r="H1440" s="38"/>
      <c r="I1440" s="119"/>
      <c r="J1440" s="38"/>
      <c r="K1440" s="38"/>
      <c r="L1440" s="41"/>
      <c r="M1440" s="211"/>
      <c r="N1440" s="212"/>
      <c r="O1440" s="66"/>
      <c r="P1440" s="66"/>
      <c r="Q1440" s="66"/>
      <c r="R1440" s="66"/>
      <c r="S1440" s="66"/>
      <c r="T1440" s="67"/>
      <c r="U1440" s="36"/>
      <c r="V1440" s="36"/>
      <c r="W1440" s="36"/>
      <c r="X1440" s="36"/>
      <c r="Y1440" s="36"/>
      <c r="Z1440" s="36"/>
      <c r="AA1440" s="36"/>
      <c r="AB1440" s="36"/>
      <c r="AC1440" s="36"/>
      <c r="AD1440" s="36"/>
      <c r="AE1440" s="36"/>
      <c r="AT1440" s="19" t="s">
        <v>308</v>
      </c>
      <c r="AU1440" s="19" t="s">
        <v>79</v>
      </c>
    </row>
    <row r="1441" spans="2:51" s="13" customFormat="1" ht="11.25">
      <c r="B1441" s="213"/>
      <c r="C1441" s="214"/>
      <c r="D1441" s="209" t="s">
        <v>310</v>
      </c>
      <c r="E1441" s="215" t="s">
        <v>19</v>
      </c>
      <c r="F1441" s="216" t="s">
        <v>1973</v>
      </c>
      <c r="G1441" s="214"/>
      <c r="H1441" s="215" t="s">
        <v>19</v>
      </c>
      <c r="I1441" s="217"/>
      <c r="J1441" s="214"/>
      <c r="K1441" s="214"/>
      <c r="L1441" s="218"/>
      <c r="M1441" s="219"/>
      <c r="N1441" s="220"/>
      <c r="O1441" s="220"/>
      <c r="P1441" s="220"/>
      <c r="Q1441" s="220"/>
      <c r="R1441" s="220"/>
      <c r="S1441" s="220"/>
      <c r="T1441" s="221"/>
      <c r="AT1441" s="222" t="s">
        <v>310</v>
      </c>
      <c r="AU1441" s="222" t="s">
        <v>79</v>
      </c>
      <c r="AV1441" s="13" t="s">
        <v>77</v>
      </c>
      <c r="AW1441" s="13" t="s">
        <v>32</v>
      </c>
      <c r="AX1441" s="13" t="s">
        <v>70</v>
      </c>
      <c r="AY1441" s="222" t="s">
        <v>299</v>
      </c>
    </row>
    <row r="1442" spans="2:51" s="14" customFormat="1" ht="11.25">
      <c r="B1442" s="223"/>
      <c r="C1442" s="224"/>
      <c r="D1442" s="209" t="s">
        <v>310</v>
      </c>
      <c r="E1442" s="225" t="s">
        <v>19</v>
      </c>
      <c r="F1442" s="226" t="s">
        <v>79</v>
      </c>
      <c r="G1442" s="224"/>
      <c r="H1442" s="227">
        <v>2</v>
      </c>
      <c r="I1442" s="228"/>
      <c r="J1442" s="224"/>
      <c r="K1442" s="224"/>
      <c r="L1442" s="229"/>
      <c r="M1442" s="230"/>
      <c r="N1442" s="231"/>
      <c r="O1442" s="231"/>
      <c r="P1442" s="231"/>
      <c r="Q1442" s="231"/>
      <c r="R1442" s="231"/>
      <c r="S1442" s="231"/>
      <c r="T1442" s="232"/>
      <c r="AT1442" s="233" t="s">
        <v>310</v>
      </c>
      <c r="AU1442" s="233" t="s">
        <v>79</v>
      </c>
      <c r="AV1442" s="14" t="s">
        <v>79</v>
      </c>
      <c r="AW1442" s="14" t="s">
        <v>32</v>
      </c>
      <c r="AX1442" s="14" t="s">
        <v>77</v>
      </c>
      <c r="AY1442" s="233" t="s">
        <v>299</v>
      </c>
    </row>
    <row r="1443" spans="1:65" s="2" customFormat="1" ht="16.5" customHeight="1">
      <c r="A1443" s="36"/>
      <c r="B1443" s="37"/>
      <c r="C1443" s="196" t="s">
        <v>1974</v>
      </c>
      <c r="D1443" s="196" t="s">
        <v>301</v>
      </c>
      <c r="E1443" s="197" t="s">
        <v>1975</v>
      </c>
      <c r="F1443" s="198" t="s">
        <v>1976</v>
      </c>
      <c r="G1443" s="199" t="s">
        <v>553</v>
      </c>
      <c r="H1443" s="200">
        <v>20</v>
      </c>
      <c r="I1443" s="201"/>
      <c r="J1443" s="202">
        <f>ROUND(I1443*H1443,2)</f>
        <v>0</v>
      </c>
      <c r="K1443" s="198" t="s">
        <v>305</v>
      </c>
      <c r="L1443" s="41"/>
      <c r="M1443" s="203" t="s">
        <v>19</v>
      </c>
      <c r="N1443" s="204" t="s">
        <v>41</v>
      </c>
      <c r="O1443" s="66"/>
      <c r="P1443" s="205">
        <f>O1443*H1443</f>
        <v>0</v>
      </c>
      <c r="Q1443" s="205">
        <v>0.00217</v>
      </c>
      <c r="R1443" s="205">
        <f>Q1443*H1443</f>
        <v>0.0434</v>
      </c>
      <c r="S1443" s="205">
        <v>0</v>
      </c>
      <c r="T1443" s="206">
        <f>S1443*H1443</f>
        <v>0</v>
      </c>
      <c r="U1443" s="36"/>
      <c r="V1443" s="36"/>
      <c r="W1443" s="36"/>
      <c r="X1443" s="36"/>
      <c r="Y1443" s="36"/>
      <c r="Z1443" s="36"/>
      <c r="AA1443" s="36"/>
      <c r="AB1443" s="36"/>
      <c r="AC1443" s="36"/>
      <c r="AD1443" s="36"/>
      <c r="AE1443" s="36"/>
      <c r="AR1443" s="207" t="s">
        <v>406</v>
      </c>
      <c r="AT1443" s="207" t="s">
        <v>301</v>
      </c>
      <c r="AU1443" s="207" t="s">
        <v>79</v>
      </c>
      <c r="AY1443" s="19" t="s">
        <v>299</v>
      </c>
      <c r="BE1443" s="208">
        <f>IF(N1443="základní",J1443,0)</f>
        <v>0</v>
      </c>
      <c r="BF1443" s="208">
        <f>IF(N1443="snížená",J1443,0)</f>
        <v>0</v>
      </c>
      <c r="BG1443" s="208">
        <f>IF(N1443="zákl. přenesená",J1443,0)</f>
        <v>0</v>
      </c>
      <c r="BH1443" s="208">
        <f>IF(N1443="sníž. přenesená",J1443,0)</f>
        <v>0</v>
      </c>
      <c r="BI1443" s="208">
        <f>IF(N1443="nulová",J1443,0)</f>
        <v>0</v>
      </c>
      <c r="BJ1443" s="19" t="s">
        <v>77</v>
      </c>
      <c r="BK1443" s="208">
        <f>ROUND(I1443*H1443,2)</f>
        <v>0</v>
      </c>
      <c r="BL1443" s="19" t="s">
        <v>406</v>
      </c>
      <c r="BM1443" s="207" t="s">
        <v>1977</v>
      </c>
    </row>
    <row r="1444" spans="1:47" s="2" customFormat="1" ht="11.25">
      <c r="A1444" s="36"/>
      <c r="B1444" s="37"/>
      <c r="C1444" s="38"/>
      <c r="D1444" s="209" t="s">
        <v>308</v>
      </c>
      <c r="E1444" s="38"/>
      <c r="F1444" s="210" t="s">
        <v>1978</v>
      </c>
      <c r="G1444" s="38"/>
      <c r="H1444" s="38"/>
      <c r="I1444" s="119"/>
      <c r="J1444" s="38"/>
      <c r="K1444" s="38"/>
      <c r="L1444" s="41"/>
      <c r="M1444" s="211"/>
      <c r="N1444" s="212"/>
      <c r="O1444" s="66"/>
      <c r="P1444" s="66"/>
      <c r="Q1444" s="66"/>
      <c r="R1444" s="66"/>
      <c r="S1444" s="66"/>
      <c r="T1444" s="67"/>
      <c r="U1444" s="36"/>
      <c r="V1444" s="36"/>
      <c r="W1444" s="36"/>
      <c r="X1444" s="36"/>
      <c r="Y1444" s="36"/>
      <c r="Z1444" s="36"/>
      <c r="AA1444" s="36"/>
      <c r="AB1444" s="36"/>
      <c r="AC1444" s="36"/>
      <c r="AD1444" s="36"/>
      <c r="AE1444" s="36"/>
      <c r="AT1444" s="19" t="s">
        <v>308</v>
      </c>
      <c r="AU1444" s="19" t="s">
        <v>79</v>
      </c>
    </row>
    <row r="1445" spans="2:51" s="13" customFormat="1" ht="11.25">
      <c r="B1445" s="213"/>
      <c r="C1445" s="214"/>
      <c r="D1445" s="209" t="s">
        <v>310</v>
      </c>
      <c r="E1445" s="215" t="s">
        <v>19</v>
      </c>
      <c r="F1445" s="216" t="s">
        <v>1883</v>
      </c>
      <c r="G1445" s="214"/>
      <c r="H1445" s="215" t="s">
        <v>19</v>
      </c>
      <c r="I1445" s="217"/>
      <c r="J1445" s="214"/>
      <c r="K1445" s="214"/>
      <c r="L1445" s="218"/>
      <c r="M1445" s="219"/>
      <c r="N1445" s="220"/>
      <c r="O1445" s="220"/>
      <c r="P1445" s="220"/>
      <c r="Q1445" s="220"/>
      <c r="R1445" s="220"/>
      <c r="S1445" s="220"/>
      <c r="T1445" s="221"/>
      <c r="AT1445" s="222" t="s">
        <v>310</v>
      </c>
      <c r="AU1445" s="222" t="s">
        <v>79</v>
      </c>
      <c r="AV1445" s="13" t="s">
        <v>77</v>
      </c>
      <c r="AW1445" s="13" t="s">
        <v>32</v>
      </c>
      <c r="AX1445" s="13" t="s">
        <v>70</v>
      </c>
      <c r="AY1445" s="222" t="s">
        <v>299</v>
      </c>
    </row>
    <row r="1446" spans="2:51" s="14" customFormat="1" ht="11.25">
      <c r="B1446" s="223"/>
      <c r="C1446" s="224"/>
      <c r="D1446" s="209" t="s">
        <v>310</v>
      </c>
      <c r="E1446" s="225" t="s">
        <v>19</v>
      </c>
      <c r="F1446" s="226" t="s">
        <v>1979</v>
      </c>
      <c r="G1446" s="224"/>
      <c r="H1446" s="227">
        <v>20</v>
      </c>
      <c r="I1446" s="228"/>
      <c r="J1446" s="224"/>
      <c r="K1446" s="224"/>
      <c r="L1446" s="229"/>
      <c r="M1446" s="230"/>
      <c r="N1446" s="231"/>
      <c r="O1446" s="231"/>
      <c r="P1446" s="231"/>
      <c r="Q1446" s="231"/>
      <c r="R1446" s="231"/>
      <c r="S1446" s="231"/>
      <c r="T1446" s="232"/>
      <c r="AT1446" s="233" t="s">
        <v>310</v>
      </c>
      <c r="AU1446" s="233" t="s">
        <v>79</v>
      </c>
      <c r="AV1446" s="14" t="s">
        <v>79</v>
      </c>
      <c r="AW1446" s="14" t="s">
        <v>32</v>
      </c>
      <c r="AX1446" s="14" t="s">
        <v>77</v>
      </c>
      <c r="AY1446" s="233" t="s">
        <v>299</v>
      </c>
    </row>
    <row r="1447" spans="1:65" s="2" customFormat="1" ht="16.5" customHeight="1">
      <c r="A1447" s="36"/>
      <c r="B1447" s="37"/>
      <c r="C1447" s="196" t="s">
        <v>1980</v>
      </c>
      <c r="D1447" s="196" t="s">
        <v>301</v>
      </c>
      <c r="E1447" s="197" t="s">
        <v>1981</v>
      </c>
      <c r="F1447" s="198" t="s">
        <v>1982</v>
      </c>
      <c r="G1447" s="199" t="s">
        <v>553</v>
      </c>
      <c r="H1447" s="200">
        <v>18</v>
      </c>
      <c r="I1447" s="201"/>
      <c r="J1447" s="202">
        <f>ROUND(I1447*H1447,2)</f>
        <v>0</v>
      </c>
      <c r="K1447" s="198" t="s">
        <v>19</v>
      </c>
      <c r="L1447" s="41"/>
      <c r="M1447" s="203" t="s">
        <v>19</v>
      </c>
      <c r="N1447" s="204" t="s">
        <v>41</v>
      </c>
      <c r="O1447" s="66"/>
      <c r="P1447" s="205">
        <f>O1447*H1447</f>
        <v>0</v>
      </c>
      <c r="Q1447" s="205">
        <v>0</v>
      </c>
      <c r="R1447" s="205">
        <f>Q1447*H1447</f>
        <v>0</v>
      </c>
      <c r="S1447" s="205">
        <v>0</v>
      </c>
      <c r="T1447" s="206">
        <f>S1447*H1447</f>
        <v>0</v>
      </c>
      <c r="U1447" s="36"/>
      <c r="V1447" s="36"/>
      <c r="W1447" s="36"/>
      <c r="X1447" s="36"/>
      <c r="Y1447" s="36"/>
      <c r="Z1447" s="36"/>
      <c r="AA1447" s="36"/>
      <c r="AB1447" s="36"/>
      <c r="AC1447" s="36"/>
      <c r="AD1447" s="36"/>
      <c r="AE1447" s="36"/>
      <c r="AR1447" s="207" t="s">
        <v>406</v>
      </c>
      <c r="AT1447" s="207" t="s">
        <v>301</v>
      </c>
      <c r="AU1447" s="207" t="s">
        <v>79</v>
      </c>
      <c r="AY1447" s="19" t="s">
        <v>299</v>
      </c>
      <c r="BE1447" s="208">
        <f>IF(N1447="základní",J1447,0)</f>
        <v>0</v>
      </c>
      <c r="BF1447" s="208">
        <f>IF(N1447="snížená",J1447,0)</f>
        <v>0</v>
      </c>
      <c r="BG1447" s="208">
        <f>IF(N1447="zákl. přenesená",J1447,0)</f>
        <v>0</v>
      </c>
      <c r="BH1447" s="208">
        <f>IF(N1447="sníž. přenesená",J1447,0)</f>
        <v>0</v>
      </c>
      <c r="BI1447" s="208">
        <f>IF(N1447="nulová",J1447,0)</f>
        <v>0</v>
      </c>
      <c r="BJ1447" s="19" t="s">
        <v>77</v>
      </c>
      <c r="BK1447" s="208">
        <f>ROUND(I1447*H1447,2)</f>
        <v>0</v>
      </c>
      <c r="BL1447" s="19" t="s">
        <v>406</v>
      </c>
      <c r="BM1447" s="207" t="s">
        <v>1983</v>
      </c>
    </row>
    <row r="1448" spans="1:47" s="2" customFormat="1" ht="11.25">
      <c r="A1448" s="36"/>
      <c r="B1448" s="37"/>
      <c r="C1448" s="38"/>
      <c r="D1448" s="209" t="s">
        <v>308</v>
      </c>
      <c r="E1448" s="38"/>
      <c r="F1448" s="210" t="s">
        <v>1984</v>
      </c>
      <c r="G1448" s="38"/>
      <c r="H1448" s="38"/>
      <c r="I1448" s="119"/>
      <c r="J1448" s="38"/>
      <c r="K1448" s="38"/>
      <c r="L1448" s="41"/>
      <c r="M1448" s="211"/>
      <c r="N1448" s="212"/>
      <c r="O1448" s="66"/>
      <c r="P1448" s="66"/>
      <c r="Q1448" s="66"/>
      <c r="R1448" s="66"/>
      <c r="S1448" s="66"/>
      <c r="T1448" s="67"/>
      <c r="U1448" s="36"/>
      <c r="V1448" s="36"/>
      <c r="W1448" s="36"/>
      <c r="X1448" s="36"/>
      <c r="Y1448" s="36"/>
      <c r="Z1448" s="36"/>
      <c r="AA1448" s="36"/>
      <c r="AB1448" s="36"/>
      <c r="AC1448" s="36"/>
      <c r="AD1448" s="36"/>
      <c r="AE1448" s="36"/>
      <c r="AT1448" s="19" t="s">
        <v>308</v>
      </c>
      <c r="AU1448" s="19" t="s">
        <v>79</v>
      </c>
    </row>
    <row r="1449" spans="2:51" s="13" customFormat="1" ht="11.25">
      <c r="B1449" s="213"/>
      <c r="C1449" s="214"/>
      <c r="D1449" s="209" t="s">
        <v>310</v>
      </c>
      <c r="E1449" s="215" t="s">
        <v>19</v>
      </c>
      <c r="F1449" s="216" t="s">
        <v>1883</v>
      </c>
      <c r="G1449" s="214"/>
      <c r="H1449" s="215" t="s">
        <v>19</v>
      </c>
      <c r="I1449" s="217"/>
      <c r="J1449" s="214"/>
      <c r="K1449" s="214"/>
      <c r="L1449" s="218"/>
      <c r="M1449" s="219"/>
      <c r="N1449" s="220"/>
      <c r="O1449" s="220"/>
      <c r="P1449" s="220"/>
      <c r="Q1449" s="220"/>
      <c r="R1449" s="220"/>
      <c r="S1449" s="220"/>
      <c r="T1449" s="221"/>
      <c r="AT1449" s="222" t="s">
        <v>310</v>
      </c>
      <c r="AU1449" s="222" t="s">
        <v>79</v>
      </c>
      <c r="AV1449" s="13" t="s">
        <v>77</v>
      </c>
      <c r="AW1449" s="13" t="s">
        <v>32</v>
      </c>
      <c r="AX1449" s="13" t="s">
        <v>70</v>
      </c>
      <c r="AY1449" s="222" t="s">
        <v>299</v>
      </c>
    </row>
    <row r="1450" spans="2:51" s="14" customFormat="1" ht="11.25">
      <c r="B1450" s="223"/>
      <c r="C1450" s="224"/>
      <c r="D1450" s="209" t="s">
        <v>310</v>
      </c>
      <c r="E1450" s="225" t="s">
        <v>19</v>
      </c>
      <c r="F1450" s="226" t="s">
        <v>1985</v>
      </c>
      <c r="G1450" s="224"/>
      <c r="H1450" s="227">
        <v>10</v>
      </c>
      <c r="I1450" s="228"/>
      <c r="J1450" s="224"/>
      <c r="K1450" s="224"/>
      <c r="L1450" s="229"/>
      <c r="M1450" s="230"/>
      <c r="N1450" s="231"/>
      <c r="O1450" s="231"/>
      <c r="P1450" s="231"/>
      <c r="Q1450" s="231"/>
      <c r="R1450" s="231"/>
      <c r="S1450" s="231"/>
      <c r="T1450" s="232"/>
      <c r="AT1450" s="233" t="s">
        <v>310</v>
      </c>
      <c r="AU1450" s="233" t="s">
        <v>79</v>
      </c>
      <c r="AV1450" s="14" t="s">
        <v>79</v>
      </c>
      <c r="AW1450" s="14" t="s">
        <v>32</v>
      </c>
      <c r="AX1450" s="14" t="s">
        <v>70</v>
      </c>
      <c r="AY1450" s="233" t="s">
        <v>299</v>
      </c>
    </row>
    <row r="1451" spans="2:51" s="14" customFormat="1" ht="11.25">
      <c r="B1451" s="223"/>
      <c r="C1451" s="224"/>
      <c r="D1451" s="209" t="s">
        <v>310</v>
      </c>
      <c r="E1451" s="225" t="s">
        <v>19</v>
      </c>
      <c r="F1451" s="226" t="s">
        <v>1986</v>
      </c>
      <c r="G1451" s="224"/>
      <c r="H1451" s="227">
        <v>8</v>
      </c>
      <c r="I1451" s="228"/>
      <c r="J1451" s="224"/>
      <c r="K1451" s="224"/>
      <c r="L1451" s="229"/>
      <c r="M1451" s="230"/>
      <c r="N1451" s="231"/>
      <c r="O1451" s="231"/>
      <c r="P1451" s="231"/>
      <c r="Q1451" s="231"/>
      <c r="R1451" s="231"/>
      <c r="S1451" s="231"/>
      <c r="T1451" s="232"/>
      <c r="AT1451" s="233" t="s">
        <v>310</v>
      </c>
      <c r="AU1451" s="233" t="s">
        <v>79</v>
      </c>
      <c r="AV1451" s="14" t="s">
        <v>79</v>
      </c>
      <c r="AW1451" s="14" t="s">
        <v>32</v>
      </c>
      <c r="AX1451" s="14" t="s">
        <v>70</v>
      </c>
      <c r="AY1451" s="233" t="s">
        <v>299</v>
      </c>
    </row>
    <row r="1452" spans="2:51" s="15" customFormat="1" ht="11.25">
      <c r="B1452" s="234"/>
      <c r="C1452" s="235"/>
      <c r="D1452" s="209" t="s">
        <v>310</v>
      </c>
      <c r="E1452" s="236" t="s">
        <v>19</v>
      </c>
      <c r="F1452" s="237" t="s">
        <v>313</v>
      </c>
      <c r="G1452" s="235"/>
      <c r="H1452" s="238">
        <v>18</v>
      </c>
      <c r="I1452" s="239"/>
      <c r="J1452" s="235"/>
      <c r="K1452" s="235"/>
      <c r="L1452" s="240"/>
      <c r="M1452" s="241"/>
      <c r="N1452" s="242"/>
      <c r="O1452" s="242"/>
      <c r="P1452" s="242"/>
      <c r="Q1452" s="242"/>
      <c r="R1452" s="242"/>
      <c r="S1452" s="242"/>
      <c r="T1452" s="243"/>
      <c r="AT1452" s="244" t="s">
        <v>310</v>
      </c>
      <c r="AU1452" s="244" t="s">
        <v>79</v>
      </c>
      <c r="AV1452" s="15" t="s">
        <v>306</v>
      </c>
      <c r="AW1452" s="15" t="s">
        <v>32</v>
      </c>
      <c r="AX1452" s="15" t="s">
        <v>77</v>
      </c>
      <c r="AY1452" s="244" t="s">
        <v>299</v>
      </c>
    </row>
    <row r="1453" spans="1:65" s="2" customFormat="1" ht="16.5" customHeight="1">
      <c r="A1453" s="36"/>
      <c r="B1453" s="37"/>
      <c r="C1453" s="196" t="s">
        <v>1987</v>
      </c>
      <c r="D1453" s="196" t="s">
        <v>301</v>
      </c>
      <c r="E1453" s="197" t="s">
        <v>1988</v>
      </c>
      <c r="F1453" s="198" t="s">
        <v>1989</v>
      </c>
      <c r="G1453" s="199" t="s">
        <v>553</v>
      </c>
      <c r="H1453" s="200">
        <v>25</v>
      </c>
      <c r="I1453" s="201"/>
      <c r="J1453" s="202">
        <f>ROUND(I1453*H1453,2)</f>
        <v>0</v>
      </c>
      <c r="K1453" s="198" t="s">
        <v>19</v>
      </c>
      <c r="L1453" s="41"/>
      <c r="M1453" s="203" t="s">
        <v>19</v>
      </c>
      <c r="N1453" s="204" t="s">
        <v>41</v>
      </c>
      <c r="O1453" s="66"/>
      <c r="P1453" s="205">
        <f>O1453*H1453</f>
        <v>0</v>
      </c>
      <c r="Q1453" s="205">
        <v>0.00504</v>
      </c>
      <c r="R1453" s="205">
        <f>Q1453*H1453</f>
        <v>0.126</v>
      </c>
      <c r="S1453" s="205">
        <v>0</v>
      </c>
      <c r="T1453" s="206">
        <f>S1453*H1453</f>
        <v>0</v>
      </c>
      <c r="U1453" s="36"/>
      <c r="V1453" s="36"/>
      <c r="W1453" s="36"/>
      <c r="X1453" s="36"/>
      <c r="Y1453" s="36"/>
      <c r="Z1453" s="36"/>
      <c r="AA1453" s="36"/>
      <c r="AB1453" s="36"/>
      <c r="AC1453" s="36"/>
      <c r="AD1453" s="36"/>
      <c r="AE1453" s="36"/>
      <c r="AR1453" s="207" t="s">
        <v>406</v>
      </c>
      <c r="AT1453" s="207" t="s">
        <v>301</v>
      </c>
      <c r="AU1453" s="207" t="s">
        <v>79</v>
      </c>
      <c r="AY1453" s="19" t="s">
        <v>299</v>
      </c>
      <c r="BE1453" s="208">
        <f>IF(N1453="základní",J1453,0)</f>
        <v>0</v>
      </c>
      <c r="BF1453" s="208">
        <f>IF(N1453="snížená",J1453,0)</f>
        <v>0</v>
      </c>
      <c r="BG1453" s="208">
        <f>IF(N1453="zákl. přenesená",J1453,0)</f>
        <v>0</v>
      </c>
      <c r="BH1453" s="208">
        <f>IF(N1453="sníž. přenesená",J1453,0)</f>
        <v>0</v>
      </c>
      <c r="BI1453" s="208">
        <f>IF(N1453="nulová",J1453,0)</f>
        <v>0</v>
      </c>
      <c r="BJ1453" s="19" t="s">
        <v>77</v>
      </c>
      <c r="BK1453" s="208">
        <f>ROUND(I1453*H1453,2)</f>
        <v>0</v>
      </c>
      <c r="BL1453" s="19" t="s">
        <v>406</v>
      </c>
      <c r="BM1453" s="207" t="s">
        <v>1990</v>
      </c>
    </row>
    <row r="1454" spans="1:47" s="2" customFormat="1" ht="11.25">
      <c r="A1454" s="36"/>
      <c r="B1454" s="37"/>
      <c r="C1454" s="38"/>
      <c r="D1454" s="209" t="s">
        <v>308</v>
      </c>
      <c r="E1454" s="38"/>
      <c r="F1454" s="210" t="s">
        <v>1991</v>
      </c>
      <c r="G1454" s="38"/>
      <c r="H1454" s="38"/>
      <c r="I1454" s="119"/>
      <c r="J1454" s="38"/>
      <c r="K1454" s="38"/>
      <c r="L1454" s="41"/>
      <c r="M1454" s="211"/>
      <c r="N1454" s="212"/>
      <c r="O1454" s="66"/>
      <c r="P1454" s="66"/>
      <c r="Q1454" s="66"/>
      <c r="R1454" s="66"/>
      <c r="S1454" s="66"/>
      <c r="T1454" s="67"/>
      <c r="U1454" s="36"/>
      <c r="V1454" s="36"/>
      <c r="W1454" s="36"/>
      <c r="X1454" s="36"/>
      <c r="Y1454" s="36"/>
      <c r="Z1454" s="36"/>
      <c r="AA1454" s="36"/>
      <c r="AB1454" s="36"/>
      <c r="AC1454" s="36"/>
      <c r="AD1454" s="36"/>
      <c r="AE1454" s="36"/>
      <c r="AT1454" s="19" t="s">
        <v>308</v>
      </c>
      <c r="AU1454" s="19" t="s">
        <v>79</v>
      </c>
    </row>
    <row r="1455" spans="2:51" s="13" customFormat="1" ht="11.25">
      <c r="B1455" s="213"/>
      <c r="C1455" s="214"/>
      <c r="D1455" s="209" t="s">
        <v>310</v>
      </c>
      <c r="E1455" s="215" t="s">
        <v>19</v>
      </c>
      <c r="F1455" s="216" t="s">
        <v>1883</v>
      </c>
      <c r="G1455" s="214"/>
      <c r="H1455" s="215" t="s">
        <v>19</v>
      </c>
      <c r="I1455" s="217"/>
      <c r="J1455" s="214"/>
      <c r="K1455" s="214"/>
      <c r="L1455" s="218"/>
      <c r="M1455" s="219"/>
      <c r="N1455" s="220"/>
      <c r="O1455" s="220"/>
      <c r="P1455" s="220"/>
      <c r="Q1455" s="220"/>
      <c r="R1455" s="220"/>
      <c r="S1455" s="220"/>
      <c r="T1455" s="221"/>
      <c r="AT1455" s="222" t="s">
        <v>310</v>
      </c>
      <c r="AU1455" s="222" t="s">
        <v>79</v>
      </c>
      <c r="AV1455" s="13" t="s">
        <v>77</v>
      </c>
      <c r="AW1455" s="13" t="s">
        <v>32</v>
      </c>
      <c r="AX1455" s="13" t="s">
        <v>70</v>
      </c>
      <c r="AY1455" s="222" t="s">
        <v>299</v>
      </c>
    </row>
    <row r="1456" spans="2:51" s="14" customFormat="1" ht="11.25">
      <c r="B1456" s="223"/>
      <c r="C1456" s="224"/>
      <c r="D1456" s="209" t="s">
        <v>310</v>
      </c>
      <c r="E1456" s="225" t="s">
        <v>19</v>
      </c>
      <c r="F1456" s="226" t="s">
        <v>1992</v>
      </c>
      <c r="G1456" s="224"/>
      <c r="H1456" s="227">
        <v>25</v>
      </c>
      <c r="I1456" s="228"/>
      <c r="J1456" s="224"/>
      <c r="K1456" s="224"/>
      <c r="L1456" s="229"/>
      <c r="M1456" s="230"/>
      <c r="N1456" s="231"/>
      <c r="O1456" s="231"/>
      <c r="P1456" s="231"/>
      <c r="Q1456" s="231"/>
      <c r="R1456" s="231"/>
      <c r="S1456" s="231"/>
      <c r="T1456" s="232"/>
      <c r="AT1456" s="233" t="s">
        <v>310</v>
      </c>
      <c r="AU1456" s="233" t="s">
        <v>79</v>
      </c>
      <c r="AV1456" s="14" t="s">
        <v>79</v>
      </c>
      <c r="AW1456" s="14" t="s">
        <v>32</v>
      </c>
      <c r="AX1456" s="14" t="s">
        <v>77</v>
      </c>
      <c r="AY1456" s="233" t="s">
        <v>299</v>
      </c>
    </row>
    <row r="1457" spans="1:65" s="2" customFormat="1" ht="16.5" customHeight="1">
      <c r="A1457" s="36"/>
      <c r="B1457" s="37"/>
      <c r="C1457" s="196" t="s">
        <v>1993</v>
      </c>
      <c r="D1457" s="196" t="s">
        <v>301</v>
      </c>
      <c r="E1457" s="197" t="s">
        <v>1994</v>
      </c>
      <c r="F1457" s="198" t="s">
        <v>1995</v>
      </c>
      <c r="G1457" s="199" t="s">
        <v>553</v>
      </c>
      <c r="H1457" s="200">
        <v>4</v>
      </c>
      <c r="I1457" s="201"/>
      <c r="J1457" s="202">
        <f>ROUND(I1457*H1457,2)</f>
        <v>0</v>
      </c>
      <c r="K1457" s="198" t="s">
        <v>19</v>
      </c>
      <c r="L1457" s="41"/>
      <c r="M1457" s="203" t="s">
        <v>19</v>
      </c>
      <c r="N1457" s="204" t="s">
        <v>41</v>
      </c>
      <c r="O1457" s="66"/>
      <c r="P1457" s="205">
        <f>O1457*H1457</f>
        <v>0</v>
      </c>
      <c r="Q1457" s="205">
        <v>0</v>
      </c>
      <c r="R1457" s="205">
        <f>Q1457*H1457</f>
        <v>0</v>
      </c>
      <c r="S1457" s="205">
        <v>0</v>
      </c>
      <c r="T1457" s="206">
        <f>S1457*H1457</f>
        <v>0</v>
      </c>
      <c r="U1457" s="36"/>
      <c r="V1457" s="36"/>
      <c r="W1457" s="36"/>
      <c r="X1457" s="36"/>
      <c r="Y1457" s="36"/>
      <c r="Z1457" s="36"/>
      <c r="AA1457" s="36"/>
      <c r="AB1457" s="36"/>
      <c r="AC1457" s="36"/>
      <c r="AD1457" s="36"/>
      <c r="AE1457" s="36"/>
      <c r="AR1457" s="207" t="s">
        <v>406</v>
      </c>
      <c r="AT1457" s="207" t="s">
        <v>301</v>
      </c>
      <c r="AU1457" s="207" t="s">
        <v>79</v>
      </c>
      <c r="AY1457" s="19" t="s">
        <v>299</v>
      </c>
      <c r="BE1457" s="208">
        <f>IF(N1457="základní",J1457,0)</f>
        <v>0</v>
      </c>
      <c r="BF1457" s="208">
        <f>IF(N1457="snížená",J1457,0)</f>
        <v>0</v>
      </c>
      <c r="BG1457" s="208">
        <f>IF(N1457="zákl. přenesená",J1457,0)</f>
        <v>0</v>
      </c>
      <c r="BH1457" s="208">
        <f>IF(N1457="sníž. přenesená",J1457,0)</f>
        <v>0</v>
      </c>
      <c r="BI1457" s="208">
        <f>IF(N1457="nulová",J1457,0)</f>
        <v>0</v>
      </c>
      <c r="BJ1457" s="19" t="s">
        <v>77</v>
      </c>
      <c r="BK1457" s="208">
        <f>ROUND(I1457*H1457,2)</f>
        <v>0</v>
      </c>
      <c r="BL1457" s="19" t="s">
        <v>406</v>
      </c>
      <c r="BM1457" s="207" t="s">
        <v>1996</v>
      </c>
    </row>
    <row r="1458" spans="1:47" s="2" customFormat="1" ht="11.25">
      <c r="A1458" s="36"/>
      <c r="B1458" s="37"/>
      <c r="C1458" s="38"/>
      <c r="D1458" s="209" t="s">
        <v>308</v>
      </c>
      <c r="E1458" s="38"/>
      <c r="F1458" s="210" t="s">
        <v>1995</v>
      </c>
      <c r="G1458" s="38"/>
      <c r="H1458" s="38"/>
      <c r="I1458" s="119"/>
      <c r="J1458" s="38"/>
      <c r="K1458" s="38"/>
      <c r="L1458" s="41"/>
      <c r="M1458" s="211"/>
      <c r="N1458" s="212"/>
      <c r="O1458" s="66"/>
      <c r="P1458" s="66"/>
      <c r="Q1458" s="66"/>
      <c r="R1458" s="66"/>
      <c r="S1458" s="66"/>
      <c r="T1458" s="67"/>
      <c r="U1458" s="36"/>
      <c r="V1458" s="36"/>
      <c r="W1458" s="36"/>
      <c r="X1458" s="36"/>
      <c r="Y1458" s="36"/>
      <c r="Z1458" s="36"/>
      <c r="AA1458" s="36"/>
      <c r="AB1458" s="36"/>
      <c r="AC1458" s="36"/>
      <c r="AD1458" s="36"/>
      <c r="AE1458" s="36"/>
      <c r="AT1458" s="19" t="s">
        <v>308</v>
      </c>
      <c r="AU1458" s="19" t="s">
        <v>79</v>
      </c>
    </row>
    <row r="1459" spans="2:51" s="13" customFormat="1" ht="11.25">
      <c r="B1459" s="213"/>
      <c r="C1459" s="214"/>
      <c r="D1459" s="209" t="s">
        <v>310</v>
      </c>
      <c r="E1459" s="215" t="s">
        <v>19</v>
      </c>
      <c r="F1459" s="216" t="s">
        <v>1883</v>
      </c>
      <c r="G1459" s="214"/>
      <c r="H1459" s="215" t="s">
        <v>19</v>
      </c>
      <c r="I1459" s="217"/>
      <c r="J1459" s="214"/>
      <c r="K1459" s="214"/>
      <c r="L1459" s="218"/>
      <c r="M1459" s="219"/>
      <c r="N1459" s="220"/>
      <c r="O1459" s="220"/>
      <c r="P1459" s="220"/>
      <c r="Q1459" s="220"/>
      <c r="R1459" s="220"/>
      <c r="S1459" s="220"/>
      <c r="T1459" s="221"/>
      <c r="AT1459" s="222" t="s">
        <v>310</v>
      </c>
      <c r="AU1459" s="222" t="s">
        <v>79</v>
      </c>
      <c r="AV1459" s="13" t="s">
        <v>77</v>
      </c>
      <c r="AW1459" s="13" t="s">
        <v>32</v>
      </c>
      <c r="AX1459" s="13" t="s">
        <v>70</v>
      </c>
      <c r="AY1459" s="222" t="s">
        <v>299</v>
      </c>
    </row>
    <row r="1460" spans="2:51" s="14" customFormat="1" ht="11.25">
      <c r="B1460" s="223"/>
      <c r="C1460" s="224"/>
      <c r="D1460" s="209" t="s">
        <v>310</v>
      </c>
      <c r="E1460" s="225" t="s">
        <v>19</v>
      </c>
      <c r="F1460" s="226" t="s">
        <v>1997</v>
      </c>
      <c r="G1460" s="224"/>
      <c r="H1460" s="227">
        <v>4</v>
      </c>
      <c r="I1460" s="228"/>
      <c r="J1460" s="224"/>
      <c r="K1460" s="224"/>
      <c r="L1460" s="229"/>
      <c r="M1460" s="230"/>
      <c r="N1460" s="231"/>
      <c r="O1460" s="231"/>
      <c r="P1460" s="231"/>
      <c r="Q1460" s="231"/>
      <c r="R1460" s="231"/>
      <c r="S1460" s="231"/>
      <c r="T1460" s="232"/>
      <c r="AT1460" s="233" t="s">
        <v>310</v>
      </c>
      <c r="AU1460" s="233" t="s">
        <v>79</v>
      </c>
      <c r="AV1460" s="14" t="s">
        <v>79</v>
      </c>
      <c r="AW1460" s="14" t="s">
        <v>32</v>
      </c>
      <c r="AX1460" s="14" t="s">
        <v>77</v>
      </c>
      <c r="AY1460" s="233" t="s">
        <v>299</v>
      </c>
    </row>
    <row r="1461" spans="1:65" s="2" customFormat="1" ht="16.5" customHeight="1">
      <c r="A1461" s="36"/>
      <c r="B1461" s="37"/>
      <c r="C1461" s="196" t="s">
        <v>1998</v>
      </c>
      <c r="D1461" s="196" t="s">
        <v>301</v>
      </c>
      <c r="E1461" s="197" t="s">
        <v>1999</v>
      </c>
      <c r="F1461" s="198" t="s">
        <v>2000</v>
      </c>
      <c r="G1461" s="199" t="s">
        <v>553</v>
      </c>
      <c r="H1461" s="200">
        <v>6</v>
      </c>
      <c r="I1461" s="201"/>
      <c r="J1461" s="202">
        <f>ROUND(I1461*H1461,2)</f>
        <v>0</v>
      </c>
      <c r="K1461" s="198" t="s">
        <v>19</v>
      </c>
      <c r="L1461" s="41"/>
      <c r="M1461" s="203" t="s">
        <v>19</v>
      </c>
      <c r="N1461" s="204" t="s">
        <v>41</v>
      </c>
      <c r="O1461" s="66"/>
      <c r="P1461" s="205">
        <f>O1461*H1461</f>
        <v>0</v>
      </c>
      <c r="Q1461" s="205">
        <v>0</v>
      </c>
      <c r="R1461" s="205">
        <f>Q1461*H1461</f>
        <v>0</v>
      </c>
      <c r="S1461" s="205">
        <v>0</v>
      </c>
      <c r="T1461" s="206">
        <f>S1461*H1461</f>
        <v>0</v>
      </c>
      <c r="U1461" s="36"/>
      <c r="V1461" s="36"/>
      <c r="W1461" s="36"/>
      <c r="X1461" s="36"/>
      <c r="Y1461" s="36"/>
      <c r="Z1461" s="36"/>
      <c r="AA1461" s="36"/>
      <c r="AB1461" s="36"/>
      <c r="AC1461" s="36"/>
      <c r="AD1461" s="36"/>
      <c r="AE1461" s="36"/>
      <c r="AR1461" s="207" t="s">
        <v>406</v>
      </c>
      <c r="AT1461" s="207" t="s">
        <v>301</v>
      </c>
      <c r="AU1461" s="207" t="s">
        <v>79</v>
      </c>
      <c r="AY1461" s="19" t="s">
        <v>299</v>
      </c>
      <c r="BE1461" s="208">
        <f>IF(N1461="základní",J1461,0)</f>
        <v>0</v>
      </c>
      <c r="BF1461" s="208">
        <f>IF(N1461="snížená",J1461,0)</f>
        <v>0</v>
      </c>
      <c r="BG1461" s="208">
        <f>IF(N1461="zákl. přenesená",J1461,0)</f>
        <v>0</v>
      </c>
      <c r="BH1461" s="208">
        <f>IF(N1461="sníž. přenesená",J1461,0)</f>
        <v>0</v>
      </c>
      <c r="BI1461" s="208">
        <f>IF(N1461="nulová",J1461,0)</f>
        <v>0</v>
      </c>
      <c r="BJ1461" s="19" t="s">
        <v>77</v>
      </c>
      <c r="BK1461" s="208">
        <f>ROUND(I1461*H1461,2)</f>
        <v>0</v>
      </c>
      <c r="BL1461" s="19" t="s">
        <v>406</v>
      </c>
      <c r="BM1461" s="207" t="s">
        <v>2001</v>
      </c>
    </row>
    <row r="1462" spans="1:47" s="2" customFormat="1" ht="11.25">
      <c r="A1462" s="36"/>
      <c r="B1462" s="37"/>
      <c r="C1462" s="38"/>
      <c r="D1462" s="209" t="s">
        <v>308</v>
      </c>
      <c r="E1462" s="38"/>
      <c r="F1462" s="210" t="s">
        <v>2000</v>
      </c>
      <c r="G1462" s="38"/>
      <c r="H1462" s="38"/>
      <c r="I1462" s="119"/>
      <c r="J1462" s="38"/>
      <c r="K1462" s="38"/>
      <c r="L1462" s="41"/>
      <c r="M1462" s="211"/>
      <c r="N1462" s="212"/>
      <c r="O1462" s="66"/>
      <c r="P1462" s="66"/>
      <c r="Q1462" s="66"/>
      <c r="R1462" s="66"/>
      <c r="S1462" s="66"/>
      <c r="T1462" s="67"/>
      <c r="U1462" s="36"/>
      <c r="V1462" s="36"/>
      <c r="W1462" s="36"/>
      <c r="X1462" s="36"/>
      <c r="Y1462" s="36"/>
      <c r="Z1462" s="36"/>
      <c r="AA1462" s="36"/>
      <c r="AB1462" s="36"/>
      <c r="AC1462" s="36"/>
      <c r="AD1462" s="36"/>
      <c r="AE1462" s="36"/>
      <c r="AT1462" s="19" t="s">
        <v>308</v>
      </c>
      <c r="AU1462" s="19" t="s">
        <v>79</v>
      </c>
    </row>
    <row r="1463" spans="2:51" s="13" customFormat="1" ht="11.25">
      <c r="B1463" s="213"/>
      <c r="C1463" s="214"/>
      <c r="D1463" s="209" t="s">
        <v>310</v>
      </c>
      <c r="E1463" s="215" t="s">
        <v>19</v>
      </c>
      <c r="F1463" s="216" t="s">
        <v>2002</v>
      </c>
      <c r="G1463" s="214"/>
      <c r="H1463" s="215" t="s">
        <v>19</v>
      </c>
      <c r="I1463" s="217"/>
      <c r="J1463" s="214"/>
      <c r="K1463" s="214"/>
      <c r="L1463" s="218"/>
      <c r="M1463" s="219"/>
      <c r="N1463" s="220"/>
      <c r="O1463" s="220"/>
      <c r="P1463" s="220"/>
      <c r="Q1463" s="220"/>
      <c r="R1463" s="220"/>
      <c r="S1463" s="220"/>
      <c r="T1463" s="221"/>
      <c r="AT1463" s="222" t="s">
        <v>310</v>
      </c>
      <c r="AU1463" s="222" t="s">
        <v>79</v>
      </c>
      <c r="AV1463" s="13" t="s">
        <v>77</v>
      </c>
      <c r="AW1463" s="13" t="s">
        <v>32</v>
      </c>
      <c r="AX1463" s="13" t="s">
        <v>70</v>
      </c>
      <c r="AY1463" s="222" t="s">
        <v>299</v>
      </c>
    </row>
    <row r="1464" spans="2:51" s="14" customFormat="1" ht="11.25">
      <c r="B1464" s="223"/>
      <c r="C1464" s="224"/>
      <c r="D1464" s="209" t="s">
        <v>310</v>
      </c>
      <c r="E1464" s="225" t="s">
        <v>19</v>
      </c>
      <c r="F1464" s="226" t="s">
        <v>2003</v>
      </c>
      <c r="G1464" s="224"/>
      <c r="H1464" s="227">
        <v>6</v>
      </c>
      <c r="I1464" s="228"/>
      <c r="J1464" s="224"/>
      <c r="K1464" s="224"/>
      <c r="L1464" s="229"/>
      <c r="M1464" s="230"/>
      <c r="N1464" s="231"/>
      <c r="O1464" s="231"/>
      <c r="P1464" s="231"/>
      <c r="Q1464" s="231"/>
      <c r="R1464" s="231"/>
      <c r="S1464" s="231"/>
      <c r="T1464" s="232"/>
      <c r="AT1464" s="233" t="s">
        <v>310</v>
      </c>
      <c r="AU1464" s="233" t="s">
        <v>79</v>
      </c>
      <c r="AV1464" s="14" t="s">
        <v>79</v>
      </c>
      <c r="AW1464" s="14" t="s">
        <v>32</v>
      </c>
      <c r="AX1464" s="14" t="s">
        <v>77</v>
      </c>
      <c r="AY1464" s="233" t="s">
        <v>299</v>
      </c>
    </row>
    <row r="1465" spans="1:65" s="2" customFormat="1" ht="16.5" customHeight="1">
      <c r="A1465" s="36"/>
      <c r="B1465" s="37"/>
      <c r="C1465" s="196" t="s">
        <v>2004</v>
      </c>
      <c r="D1465" s="196" t="s">
        <v>301</v>
      </c>
      <c r="E1465" s="197" t="s">
        <v>2005</v>
      </c>
      <c r="F1465" s="198" t="s">
        <v>2006</v>
      </c>
      <c r="G1465" s="199" t="s">
        <v>553</v>
      </c>
      <c r="H1465" s="200">
        <v>13</v>
      </c>
      <c r="I1465" s="201"/>
      <c r="J1465" s="202">
        <f>ROUND(I1465*H1465,2)</f>
        <v>0</v>
      </c>
      <c r="K1465" s="198" t="s">
        <v>19</v>
      </c>
      <c r="L1465" s="41"/>
      <c r="M1465" s="203" t="s">
        <v>19</v>
      </c>
      <c r="N1465" s="204" t="s">
        <v>41</v>
      </c>
      <c r="O1465" s="66"/>
      <c r="P1465" s="205">
        <f>O1465*H1465</f>
        <v>0</v>
      </c>
      <c r="Q1465" s="205">
        <v>0</v>
      </c>
      <c r="R1465" s="205">
        <f>Q1465*H1465</f>
        <v>0</v>
      </c>
      <c r="S1465" s="205">
        <v>0</v>
      </c>
      <c r="T1465" s="206">
        <f>S1465*H1465</f>
        <v>0</v>
      </c>
      <c r="U1465" s="36"/>
      <c r="V1465" s="36"/>
      <c r="W1465" s="36"/>
      <c r="X1465" s="36"/>
      <c r="Y1465" s="36"/>
      <c r="Z1465" s="36"/>
      <c r="AA1465" s="36"/>
      <c r="AB1465" s="36"/>
      <c r="AC1465" s="36"/>
      <c r="AD1465" s="36"/>
      <c r="AE1465" s="36"/>
      <c r="AR1465" s="207" t="s">
        <v>406</v>
      </c>
      <c r="AT1465" s="207" t="s">
        <v>301</v>
      </c>
      <c r="AU1465" s="207" t="s">
        <v>79</v>
      </c>
      <c r="AY1465" s="19" t="s">
        <v>299</v>
      </c>
      <c r="BE1465" s="208">
        <f>IF(N1465="základní",J1465,0)</f>
        <v>0</v>
      </c>
      <c r="BF1465" s="208">
        <f>IF(N1465="snížená",J1465,0)</f>
        <v>0</v>
      </c>
      <c r="BG1465" s="208">
        <f>IF(N1465="zákl. přenesená",J1465,0)</f>
        <v>0</v>
      </c>
      <c r="BH1465" s="208">
        <f>IF(N1465="sníž. přenesená",J1465,0)</f>
        <v>0</v>
      </c>
      <c r="BI1465" s="208">
        <f>IF(N1465="nulová",J1465,0)</f>
        <v>0</v>
      </c>
      <c r="BJ1465" s="19" t="s">
        <v>77</v>
      </c>
      <c r="BK1465" s="208">
        <f>ROUND(I1465*H1465,2)</f>
        <v>0</v>
      </c>
      <c r="BL1465" s="19" t="s">
        <v>406</v>
      </c>
      <c r="BM1465" s="207" t="s">
        <v>2007</v>
      </c>
    </row>
    <row r="1466" spans="1:47" s="2" customFormat="1" ht="11.25">
      <c r="A1466" s="36"/>
      <c r="B1466" s="37"/>
      <c r="C1466" s="38"/>
      <c r="D1466" s="209" t="s">
        <v>308</v>
      </c>
      <c r="E1466" s="38"/>
      <c r="F1466" s="210" t="s">
        <v>2006</v>
      </c>
      <c r="G1466" s="38"/>
      <c r="H1466" s="38"/>
      <c r="I1466" s="119"/>
      <c r="J1466" s="38"/>
      <c r="K1466" s="38"/>
      <c r="L1466" s="41"/>
      <c r="M1466" s="211"/>
      <c r="N1466" s="212"/>
      <c r="O1466" s="66"/>
      <c r="P1466" s="66"/>
      <c r="Q1466" s="66"/>
      <c r="R1466" s="66"/>
      <c r="S1466" s="66"/>
      <c r="T1466" s="67"/>
      <c r="U1466" s="36"/>
      <c r="V1466" s="36"/>
      <c r="W1466" s="36"/>
      <c r="X1466" s="36"/>
      <c r="Y1466" s="36"/>
      <c r="Z1466" s="36"/>
      <c r="AA1466" s="36"/>
      <c r="AB1466" s="36"/>
      <c r="AC1466" s="36"/>
      <c r="AD1466" s="36"/>
      <c r="AE1466" s="36"/>
      <c r="AT1466" s="19" t="s">
        <v>308</v>
      </c>
      <c r="AU1466" s="19" t="s">
        <v>79</v>
      </c>
    </row>
    <row r="1467" spans="2:51" s="13" customFormat="1" ht="11.25">
      <c r="B1467" s="213"/>
      <c r="C1467" s="214"/>
      <c r="D1467" s="209" t="s">
        <v>310</v>
      </c>
      <c r="E1467" s="215" t="s">
        <v>19</v>
      </c>
      <c r="F1467" s="216" t="s">
        <v>2002</v>
      </c>
      <c r="G1467" s="214"/>
      <c r="H1467" s="215" t="s">
        <v>19</v>
      </c>
      <c r="I1467" s="217"/>
      <c r="J1467" s="214"/>
      <c r="K1467" s="214"/>
      <c r="L1467" s="218"/>
      <c r="M1467" s="219"/>
      <c r="N1467" s="220"/>
      <c r="O1467" s="220"/>
      <c r="P1467" s="220"/>
      <c r="Q1467" s="220"/>
      <c r="R1467" s="220"/>
      <c r="S1467" s="220"/>
      <c r="T1467" s="221"/>
      <c r="AT1467" s="222" t="s">
        <v>310</v>
      </c>
      <c r="AU1467" s="222" t="s">
        <v>79</v>
      </c>
      <c r="AV1467" s="13" t="s">
        <v>77</v>
      </c>
      <c r="AW1467" s="13" t="s">
        <v>32</v>
      </c>
      <c r="AX1467" s="13" t="s">
        <v>70</v>
      </c>
      <c r="AY1467" s="222" t="s">
        <v>299</v>
      </c>
    </row>
    <row r="1468" spans="2:51" s="14" customFormat="1" ht="11.25">
      <c r="B1468" s="223"/>
      <c r="C1468" s="224"/>
      <c r="D1468" s="209" t="s">
        <v>310</v>
      </c>
      <c r="E1468" s="225" t="s">
        <v>19</v>
      </c>
      <c r="F1468" s="226" t="s">
        <v>2008</v>
      </c>
      <c r="G1468" s="224"/>
      <c r="H1468" s="227">
        <v>13</v>
      </c>
      <c r="I1468" s="228"/>
      <c r="J1468" s="224"/>
      <c r="K1468" s="224"/>
      <c r="L1468" s="229"/>
      <c r="M1468" s="230"/>
      <c r="N1468" s="231"/>
      <c r="O1468" s="231"/>
      <c r="P1468" s="231"/>
      <c r="Q1468" s="231"/>
      <c r="R1468" s="231"/>
      <c r="S1468" s="231"/>
      <c r="T1468" s="232"/>
      <c r="AT1468" s="233" t="s">
        <v>310</v>
      </c>
      <c r="AU1468" s="233" t="s">
        <v>79</v>
      </c>
      <c r="AV1468" s="14" t="s">
        <v>79</v>
      </c>
      <c r="AW1468" s="14" t="s">
        <v>32</v>
      </c>
      <c r="AX1468" s="14" t="s">
        <v>77</v>
      </c>
      <c r="AY1468" s="233" t="s">
        <v>299</v>
      </c>
    </row>
    <row r="1469" spans="1:65" s="2" customFormat="1" ht="16.5" customHeight="1">
      <c r="A1469" s="36"/>
      <c r="B1469" s="37"/>
      <c r="C1469" s="196" t="s">
        <v>2009</v>
      </c>
      <c r="D1469" s="196" t="s">
        <v>301</v>
      </c>
      <c r="E1469" s="197" t="s">
        <v>2010</v>
      </c>
      <c r="F1469" s="198" t="s">
        <v>2011</v>
      </c>
      <c r="G1469" s="199" t="s">
        <v>553</v>
      </c>
      <c r="H1469" s="200">
        <v>40</v>
      </c>
      <c r="I1469" s="201"/>
      <c r="J1469" s="202">
        <f>ROUND(I1469*H1469,2)</f>
        <v>0</v>
      </c>
      <c r="K1469" s="198" t="s">
        <v>19</v>
      </c>
      <c r="L1469" s="41"/>
      <c r="M1469" s="203" t="s">
        <v>19</v>
      </c>
      <c r="N1469" s="204" t="s">
        <v>41</v>
      </c>
      <c r="O1469" s="66"/>
      <c r="P1469" s="205">
        <f>O1469*H1469</f>
        <v>0</v>
      </c>
      <c r="Q1469" s="205">
        <v>0</v>
      </c>
      <c r="R1469" s="205">
        <f>Q1469*H1469</f>
        <v>0</v>
      </c>
      <c r="S1469" s="205">
        <v>0</v>
      </c>
      <c r="T1469" s="206">
        <f>S1469*H1469</f>
        <v>0</v>
      </c>
      <c r="U1469" s="36"/>
      <c r="V1469" s="36"/>
      <c r="W1469" s="36"/>
      <c r="X1469" s="36"/>
      <c r="Y1469" s="36"/>
      <c r="Z1469" s="36"/>
      <c r="AA1469" s="36"/>
      <c r="AB1469" s="36"/>
      <c r="AC1469" s="36"/>
      <c r="AD1469" s="36"/>
      <c r="AE1469" s="36"/>
      <c r="AR1469" s="207" t="s">
        <v>406</v>
      </c>
      <c r="AT1469" s="207" t="s">
        <v>301</v>
      </c>
      <c r="AU1469" s="207" t="s">
        <v>79</v>
      </c>
      <c r="AY1469" s="19" t="s">
        <v>299</v>
      </c>
      <c r="BE1469" s="208">
        <f>IF(N1469="základní",J1469,0)</f>
        <v>0</v>
      </c>
      <c r="BF1469" s="208">
        <f>IF(N1469="snížená",J1469,0)</f>
        <v>0</v>
      </c>
      <c r="BG1469" s="208">
        <f>IF(N1469="zákl. přenesená",J1469,0)</f>
        <v>0</v>
      </c>
      <c r="BH1469" s="208">
        <f>IF(N1469="sníž. přenesená",J1469,0)</f>
        <v>0</v>
      </c>
      <c r="BI1469" s="208">
        <f>IF(N1469="nulová",J1469,0)</f>
        <v>0</v>
      </c>
      <c r="BJ1469" s="19" t="s">
        <v>77</v>
      </c>
      <c r="BK1469" s="208">
        <f>ROUND(I1469*H1469,2)</f>
        <v>0</v>
      </c>
      <c r="BL1469" s="19" t="s">
        <v>406</v>
      </c>
      <c r="BM1469" s="207" t="s">
        <v>2012</v>
      </c>
    </row>
    <row r="1470" spans="1:47" s="2" customFormat="1" ht="11.25">
      <c r="A1470" s="36"/>
      <c r="B1470" s="37"/>
      <c r="C1470" s="38"/>
      <c r="D1470" s="209" t="s">
        <v>308</v>
      </c>
      <c r="E1470" s="38"/>
      <c r="F1470" s="210" t="s">
        <v>2011</v>
      </c>
      <c r="G1470" s="38"/>
      <c r="H1470" s="38"/>
      <c r="I1470" s="119"/>
      <c r="J1470" s="38"/>
      <c r="K1470" s="38"/>
      <c r="L1470" s="41"/>
      <c r="M1470" s="211"/>
      <c r="N1470" s="212"/>
      <c r="O1470" s="66"/>
      <c r="P1470" s="66"/>
      <c r="Q1470" s="66"/>
      <c r="R1470" s="66"/>
      <c r="S1470" s="66"/>
      <c r="T1470" s="67"/>
      <c r="U1470" s="36"/>
      <c r="V1470" s="36"/>
      <c r="W1470" s="36"/>
      <c r="X1470" s="36"/>
      <c r="Y1470" s="36"/>
      <c r="Z1470" s="36"/>
      <c r="AA1470" s="36"/>
      <c r="AB1470" s="36"/>
      <c r="AC1470" s="36"/>
      <c r="AD1470" s="36"/>
      <c r="AE1470" s="36"/>
      <c r="AT1470" s="19" t="s">
        <v>308</v>
      </c>
      <c r="AU1470" s="19" t="s">
        <v>79</v>
      </c>
    </row>
    <row r="1471" spans="2:51" s="13" customFormat="1" ht="11.25">
      <c r="B1471" s="213"/>
      <c r="C1471" s="214"/>
      <c r="D1471" s="209" t="s">
        <v>310</v>
      </c>
      <c r="E1471" s="215" t="s">
        <v>19</v>
      </c>
      <c r="F1471" s="216" t="s">
        <v>2013</v>
      </c>
      <c r="G1471" s="214"/>
      <c r="H1471" s="215" t="s">
        <v>19</v>
      </c>
      <c r="I1471" s="217"/>
      <c r="J1471" s="214"/>
      <c r="K1471" s="214"/>
      <c r="L1471" s="218"/>
      <c r="M1471" s="219"/>
      <c r="N1471" s="220"/>
      <c r="O1471" s="220"/>
      <c r="P1471" s="220"/>
      <c r="Q1471" s="220"/>
      <c r="R1471" s="220"/>
      <c r="S1471" s="220"/>
      <c r="T1471" s="221"/>
      <c r="AT1471" s="222" t="s">
        <v>310</v>
      </c>
      <c r="AU1471" s="222" t="s">
        <v>79</v>
      </c>
      <c r="AV1471" s="13" t="s">
        <v>77</v>
      </c>
      <c r="AW1471" s="13" t="s">
        <v>32</v>
      </c>
      <c r="AX1471" s="13" t="s">
        <v>70</v>
      </c>
      <c r="AY1471" s="222" t="s">
        <v>299</v>
      </c>
    </row>
    <row r="1472" spans="2:51" s="14" customFormat="1" ht="11.25">
      <c r="B1472" s="223"/>
      <c r="C1472" s="224"/>
      <c r="D1472" s="209" t="s">
        <v>310</v>
      </c>
      <c r="E1472" s="225" t="s">
        <v>19</v>
      </c>
      <c r="F1472" s="226" t="s">
        <v>2014</v>
      </c>
      <c r="G1472" s="224"/>
      <c r="H1472" s="227">
        <v>40</v>
      </c>
      <c r="I1472" s="228"/>
      <c r="J1472" s="224"/>
      <c r="K1472" s="224"/>
      <c r="L1472" s="229"/>
      <c r="M1472" s="230"/>
      <c r="N1472" s="231"/>
      <c r="O1472" s="231"/>
      <c r="P1472" s="231"/>
      <c r="Q1472" s="231"/>
      <c r="R1472" s="231"/>
      <c r="S1472" s="231"/>
      <c r="T1472" s="232"/>
      <c r="AT1472" s="233" t="s">
        <v>310</v>
      </c>
      <c r="AU1472" s="233" t="s">
        <v>79</v>
      </c>
      <c r="AV1472" s="14" t="s">
        <v>79</v>
      </c>
      <c r="AW1472" s="14" t="s">
        <v>32</v>
      </c>
      <c r="AX1472" s="14" t="s">
        <v>77</v>
      </c>
      <c r="AY1472" s="233" t="s">
        <v>299</v>
      </c>
    </row>
    <row r="1473" spans="1:65" s="2" customFormat="1" ht="16.5" customHeight="1">
      <c r="A1473" s="36"/>
      <c r="B1473" s="37"/>
      <c r="C1473" s="196" t="s">
        <v>2015</v>
      </c>
      <c r="D1473" s="196" t="s">
        <v>301</v>
      </c>
      <c r="E1473" s="197" t="s">
        <v>2016</v>
      </c>
      <c r="F1473" s="198" t="s">
        <v>2017</v>
      </c>
      <c r="G1473" s="199" t="s">
        <v>553</v>
      </c>
      <c r="H1473" s="200">
        <v>25</v>
      </c>
      <c r="I1473" s="201"/>
      <c r="J1473" s="202">
        <f>ROUND(I1473*H1473,2)</f>
        <v>0</v>
      </c>
      <c r="K1473" s="198" t="s">
        <v>19</v>
      </c>
      <c r="L1473" s="41"/>
      <c r="M1473" s="203" t="s">
        <v>19</v>
      </c>
      <c r="N1473" s="204" t="s">
        <v>41</v>
      </c>
      <c r="O1473" s="66"/>
      <c r="P1473" s="205">
        <f>O1473*H1473</f>
        <v>0</v>
      </c>
      <c r="Q1473" s="205">
        <v>0</v>
      </c>
      <c r="R1473" s="205">
        <f>Q1473*H1473</f>
        <v>0</v>
      </c>
      <c r="S1473" s="205">
        <v>0</v>
      </c>
      <c r="T1473" s="206">
        <f>S1473*H1473</f>
        <v>0</v>
      </c>
      <c r="U1473" s="36"/>
      <c r="V1473" s="36"/>
      <c r="W1473" s="36"/>
      <c r="X1473" s="36"/>
      <c r="Y1473" s="36"/>
      <c r="Z1473" s="36"/>
      <c r="AA1473" s="36"/>
      <c r="AB1473" s="36"/>
      <c r="AC1473" s="36"/>
      <c r="AD1473" s="36"/>
      <c r="AE1473" s="36"/>
      <c r="AR1473" s="207" t="s">
        <v>406</v>
      </c>
      <c r="AT1473" s="207" t="s">
        <v>301</v>
      </c>
      <c r="AU1473" s="207" t="s">
        <v>79</v>
      </c>
      <c r="AY1473" s="19" t="s">
        <v>299</v>
      </c>
      <c r="BE1473" s="208">
        <f>IF(N1473="základní",J1473,0)</f>
        <v>0</v>
      </c>
      <c r="BF1473" s="208">
        <f>IF(N1473="snížená",J1473,0)</f>
        <v>0</v>
      </c>
      <c r="BG1473" s="208">
        <f>IF(N1473="zákl. přenesená",J1473,0)</f>
        <v>0</v>
      </c>
      <c r="BH1473" s="208">
        <f>IF(N1473="sníž. přenesená",J1473,0)</f>
        <v>0</v>
      </c>
      <c r="BI1473" s="208">
        <f>IF(N1473="nulová",J1473,0)</f>
        <v>0</v>
      </c>
      <c r="BJ1473" s="19" t="s">
        <v>77</v>
      </c>
      <c r="BK1473" s="208">
        <f>ROUND(I1473*H1473,2)</f>
        <v>0</v>
      </c>
      <c r="BL1473" s="19" t="s">
        <v>406</v>
      </c>
      <c r="BM1473" s="207" t="s">
        <v>2018</v>
      </c>
    </row>
    <row r="1474" spans="1:47" s="2" customFormat="1" ht="11.25">
      <c r="A1474" s="36"/>
      <c r="B1474" s="37"/>
      <c r="C1474" s="38"/>
      <c r="D1474" s="209" t="s">
        <v>308</v>
      </c>
      <c r="E1474" s="38"/>
      <c r="F1474" s="210" t="s">
        <v>2017</v>
      </c>
      <c r="G1474" s="38"/>
      <c r="H1474" s="38"/>
      <c r="I1474" s="119"/>
      <c r="J1474" s="38"/>
      <c r="K1474" s="38"/>
      <c r="L1474" s="41"/>
      <c r="M1474" s="211"/>
      <c r="N1474" s="212"/>
      <c r="O1474" s="66"/>
      <c r="P1474" s="66"/>
      <c r="Q1474" s="66"/>
      <c r="R1474" s="66"/>
      <c r="S1474" s="66"/>
      <c r="T1474" s="67"/>
      <c r="U1474" s="36"/>
      <c r="V1474" s="36"/>
      <c r="W1474" s="36"/>
      <c r="X1474" s="36"/>
      <c r="Y1474" s="36"/>
      <c r="Z1474" s="36"/>
      <c r="AA1474" s="36"/>
      <c r="AB1474" s="36"/>
      <c r="AC1474" s="36"/>
      <c r="AD1474" s="36"/>
      <c r="AE1474" s="36"/>
      <c r="AT1474" s="19" t="s">
        <v>308</v>
      </c>
      <c r="AU1474" s="19" t="s">
        <v>79</v>
      </c>
    </row>
    <row r="1475" spans="2:51" s="13" customFormat="1" ht="11.25">
      <c r="B1475" s="213"/>
      <c r="C1475" s="214"/>
      <c r="D1475" s="209" t="s">
        <v>310</v>
      </c>
      <c r="E1475" s="215" t="s">
        <v>19</v>
      </c>
      <c r="F1475" s="216" t="s">
        <v>2013</v>
      </c>
      <c r="G1475" s="214"/>
      <c r="H1475" s="215" t="s">
        <v>19</v>
      </c>
      <c r="I1475" s="217"/>
      <c r="J1475" s="214"/>
      <c r="K1475" s="214"/>
      <c r="L1475" s="218"/>
      <c r="M1475" s="219"/>
      <c r="N1475" s="220"/>
      <c r="O1475" s="220"/>
      <c r="P1475" s="220"/>
      <c r="Q1475" s="220"/>
      <c r="R1475" s="220"/>
      <c r="S1475" s="220"/>
      <c r="T1475" s="221"/>
      <c r="AT1475" s="222" t="s">
        <v>310</v>
      </c>
      <c r="AU1475" s="222" t="s">
        <v>79</v>
      </c>
      <c r="AV1475" s="13" t="s">
        <v>77</v>
      </c>
      <c r="AW1475" s="13" t="s">
        <v>32</v>
      </c>
      <c r="AX1475" s="13" t="s">
        <v>70</v>
      </c>
      <c r="AY1475" s="222" t="s">
        <v>299</v>
      </c>
    </row>
    <row r="1476" spans="2:51" s="14" customFormat="1" ht="11.25">
      <c r="B1476" s="223"/>
      <c r="C1476" s="224"/>
      <c r="D1476" s="209" t="s">
        <v>310</v>
      </c>
      <c r="E1476" s="225" t="s">
        <v>19</v>
      </c>
      <c r="F1476" s="226" t="s">
        <v>2019</v>
      </c>
      <c r="G1476" s="224"/>
      <c r="H1476" s="227">
        <v>25</v>
      </c>
      <c r="I1476" s="228"/>
      <c r="J1476" s="224"/>
      <c r="K1476" s="224"/>
      <c r="L1476" s="229"/>
      <c r="M1476" s="230"/>
      <c r="N1476" s="231"/>
      <c r="O1476" s="231"/>
      <c r="P1476" s="231"/>
      <c r="Q1476" s="231"/>
      <c r="R1476" s="231"/>
      <c r="S1476" s="231"/>
      <c r="T1476" s="232"/>
      <c r="AT1476" s="233" t="s">
        <v>310</v>
      </c>
      <c r="AU1476" s="233" t="s">
        <v>79</v>
      </c>
      <c r="AV1476" s="14" t="s">
        <v>79</v>
      </c>
      <c r="AW1476" s="14" t="s">
        <v>32</v>
      </c>
      <c r="AX1476" s="14" t="s">
        <v>77</v>
      </c>
      <c r="AY1476" s="233" t="s">
        <v>299</v>
      </c>
    </row>
    <row r="1477" spans="1:65" s="2" customFormat="1" ht="16.5" customHeight="1">
      <c r="A1477" s="36"/>
      <c r="B1477" s="37"/>
      <c r="C1477" s="196" t="s">
        <v>2020</v>
      </c>
      <c r="D1477" s="196" t="s">
        <v>301</v>
      </c>
      <c r="E1477" s="197" t="s">
        <v>2021</v>
      </c>
      <c r="F1477" s="198" t="s">
        <v>2022</v>
      </c>
      <c r="G1477" s="199" t="s">
        <v>553</v>
      </c>
      <c r="H1477" s="200">
        <v>40</v>
      </c>
      <c r="I1477" s="201"/>
      <c r="J1477" s="202">
        <f>ROUND(I1477*H1477,2)</f>
        <v>0</v>
      </c>
      <c r="K1477" s="198" t="s">
        <v>19</v>
      </c>
      <c r="L1477" s="41"/>
      <c r="M1477" s="203" t="s">
        <v>19</v>
      </c>
      <c r="N1477" s="204" t="s">
        <v>41</v>
      </c>
      <c r="O1477" s="66"/>
      <c r="P1477" s="205">
        <f>O1477*H1477</f>
        <v>0</v>
      </c>
      <c r="Q1477" s="205">
        <v>0</v>
      </c>
      <c r="R1477" s="205">
        <f>Q1477*H1477</f>
        <v>0</v>
      </c>
      <c r="S1477" s="205">
        <v>0</v>
      </c>
      <c r="T1477" s="206">
        <f>S1477*H1477</f>
        <v>0</v>
      </c>
      <c r="U1477" s="36"/>
      <c r="V1477" s="36"/>
      <c r="W1477" s="36"/>
      <c r="X1477" s="36"/>
      <c r="Y1477" s="36"/>
      <c r="Z1477" s="36"/>
      <c r="AA1477" s="36"/>
      <c r="AB1477" s="36"/>
      <c r="AC1477" s="36"/>
      <c r="AD1477" s="36"/>
      <c r="AE1477" s="36"/>
      <c r="AR1477" s="207" t="s">
        <v>406</v>
      </c>
      <c r="AT1477" s="207" t="s">
        <v>301</v>
      </c>
      <c r="AU1477" s="207" t="s">
        <v>79</v>
      </c>
      <c r="AY1477" s="19" t="s">
        <v>299</v>
      </c>
      <c r="BE1477" s="208">
        <f>IF(N1477="základní",J1477,0)</f>
        <v>0</v>
      </c>
      <c r="BF1477" s="208">
        <f>IF(N1477="snížená",J1477,0)</f>
        <v>0</v>
      </c>
      <c r="BG1477" s="208">
        <f>IF(N1477="zákl. přenesená",J1477,0)</f>
        <v>0</v>
      </c>
      <c r="BH1477" s="208">
        <f>IF(N1477="sníž. přenesená",J1477,0)</f>
        <v>0</v>
      </c>
      <c r="BI1477" s="208">
        <f>IF(N1477="nulová",J1477,0)</f>
        <v>0</v>
      </c>
      <c r="BJ1477" s="19" t="s">
        <v>77</v>
      </c>
      <c r="BK1477" s="208">
        <f>ROUND(I1477*H1477,2)</f>
        <v>0</v>
      </c>
      <c r="BL1477" s="19" t="s">
        <v>406</v>
      </c>
      <c r="BM1477" s="207" t="s">
        <v>2023</v>
      </c>
    </row>
    <row r="1478" spans="1:47" s="2" customFormat="1" ht="11.25">
      <c r="A1478" s="36"/>
      <c r="B1478" s="37"/>
      <c r="C1478" s="38"/>
      <c r="D1478" s="209" t="s">
        <v>308</v>
      </c>
      <c r="E1478" s="38"/>
      <c r="F1478" s="210" t="s">
        <v>2022</v>
      </c>
      <c r="G1478" s="38"/>
      <c r="H1478" s="38"/>
      <c r="I1478" s="119"/>
      <c r="J1478" s="38"/>
      <c r="K1478" s="38"/>
      <c r="L1478" s="41"/>
      <c r="M1478" s="211"/>
      <c r="N1478" s="212"/>
      <c r="O1478" s="66"/>
      <c r="P1478" s="66"/>
      <c r="Q1478" s="66"/>
      <c r="R1478" s="66"/>
      <c r="S1478" s="66"/>
      <c r="T1478" s="67"/>
      <c r="U1478" s="36"/>
      <c r="V1478" s="36"/>
      <c r="W1478" s="36"/>
      <c r="X1478" s="36"/>
      <c r="Y1478" s="36"/>
      <c r="Z1478" s="36"/>
      <c r="AA1478" s="36"/>
      <c r="AB1478" s="36"/>
      <c r="AC1478" s="36"/>
      <c r="AD1478" s="36"/>
      <c r="AE1478" s="36"/>
      <c r="AT1478" s="19" t="s">
        <v>308</v>
      </c>
      <c r="AU1478" s="19" t="s">
        <v>79</v>
      </c>
    </row>
    <row r="1479" spans="2:51" s="13" customFormat="1" ht="11.25">
      <c r="B1479" s="213"/>
      <c r="C1479" s="214"/>
      <c r="D1479" s="209" t="s">
        <v>310</v>
      </c>
      <c r="E1479" s="215" t="s">
        <v>19</v>
      </c>
      <c r="F1479" s="216" t="s">
        <v>2013</v>
      </c>
      <c r="G1479" s="214"/>
      <c r="H1479" s="215" t="s">
        <v>19</v>
      </c>
      <c r="I1479" s="217"/>
      <c r="J1479" s="214"/>
      <c r="K1479" s="214"/>
      <c r="L1479" s="218"/>
      <c r="M1479" s="219"/>
      <c r="N1479" s="220"/>
      <c r="O1479" s="220"/>
      <c r="P1479" s="220"/>
      <c r="Q1479" s="220"/>
      <c r="R1479" s="220"/>
      <c r="S1479" s="220"/>
      <c r="T1479" s="221"/>
      <c r="AT1479" s="222" t="s">
        <v>310</v>
      </c>
      <c r="AU1479" s="222" t="s">
        <v>79</v>
      </c>
      <c r="AV1479" s="13" t="s">
        <v>77</v>
      </c>
      <c r="AW1479" s="13" t="s">
        <v>32</v>
      </c>
      <c r="AX1479" s="13" t="s">
        <v>70</v>
      </c>
      <c r="AY1479" s="222" t="s">
        <v>299</v>
      </c>
    </row>
    <row r="1480" spans="2:51" s="14" customFormat="1" ht="11.25">
      <c r="B1480" s="223"/>
      <c r="C1480" s="224"/>
      <c r="D1480" s="209" t="s">
        <v>310</v>
      </c>
      <c r="E1480" s="225" t="s">
        <v>19</v>
      </c>
      <c r="F1480" s="226" t="s">
        <v>2024</v>
      </c>
      <c r="G1480" s="224"/>
      <c r="H1480" s="227">
        <v>40</v>
      </c>
      <c r="I1480" s="228"/>
      <c r="J1480" s="224"/>
      <c r="K1480" s="224"/>
      <c r="L1480" s="229"/>
      <c r="M1480" s="230"/>
      <c r="N1480" s="231"/>
      <c r="O1480" s="231"/>
      <c r="P1480" s="231"/>
      <c r="Q1480" s="231"/>
      <c r="R1480" s="231"/>
      <c r="S1480" s="231"/>
      <c r="T1480" s="232"/>
      <c r="AT1480" s="233" t="s">
        <v>310</v>
      </c>
      <c r="AU1480" s="233" t="s">
        <v>79</v>
      </c>
      <c r="AV1480" s="14" t="s">
        <v>79</v>
      </c>
      <c r="AW1480" s="14" t="s">
        <v>32</v>
      </c>
      <c r="AX1480" s="14" t="s">
        <v>77</v>
      </c>
      <c r="AY1480" s="233" t="s">
        <v>299</v>
      </c>
    </row>
    <row r="1481" spans="1:65" s="2" customFormat="1" ht="16.5" customHeight="1">
      <c r="A1481" s="36"/>
      <c r="B1481" s="37"/>
      <c r="C1481" s="196" t="s">
        <v>2025</v>
      </c>
      <c r="D1481" s="196" t="s">
        <v>301</v>
      </c>
      <c r="E1481" s="197" t="s">
        <v>2026</v>
      </c>
      <c r="F1481" s="198" t="s">
        <v>2027</v>
      </c>
      <c r="G1481" s="199" t="s">
        <v>1478</v>
      </c>
      <c r="H1481" s="267"/>
      <c r="I1481" s="201"/>
      <c r="J1481" s="202">
        <f>ROUND(I1481*H1481,2)</f>
        <v>0</v>
      </c>
      <c r="K1481" s="198" t="s">
        <v>305</v>
      </c>
      <c r="L1481" s="41"/>
      <c r="M1481" s="203" t="s">
        <v>19</v>
      </c>
      <c r="N1481" s="204" t="s">
        <v>41</v>
      </c>
      <c r="O1481" s="66"/>
      <c r="P1481" s="205">
        <f>O1481*H1481</f>
        <v>0</v>
      </c>
      <c r="Q1481" s="205">
        <v>0</v>
      </c>
      <c r="R1481" s="205">
        <f>Q1481*H1481</f>
        <v>0</v>
      </c>
      <c r="S1481" s="205">
        <v>0</v>
      </c>
      <c r="T1481" s="206">
        <f>S1481*H1481</f>
        <v>0</v>
      </c>
      <c r="U1481" s="36"/>
      <c r="V1481" s="36"/>
      <c r="W1481" s="36"/>
      <c r="X1481" s="36"/>
      <c r="Y1481" s="36"/>
      <c r="Z1481" s="36"/>
      <c r="AA1481" s="36"/>
      <c r="AB1481" s="36"/>
      <c r="AC1481" s="36"/>
      <c r="AD1481" s="36"/>
      <c r="AE1481" s="36"/>
      <c r="AR1481" s="207" t="s">
        <v>406</v>
      </c>
      <c r="AT1481" s="207" t="s">
        <v>301</v>
      </c>
      <c r="AU1481" s="207" t="s">
        <v>79</v>
      </c>
      <c r="AY1481" s="19" t="s">
        <v>299</v>
      </c>
      <c r="BE1481" s="208">
        <f>IF(N1481="základní",J1481,0)</f>
        <v>0</v>
      </c>
      <c r="BF1481" s="208">
        <f>IF(N1481="snížená",J1481,0)</f>
        <v>0</v>
      </c>
      <c r="BG1481" s="208">
        <f>IF(N1481="zákl. přenesená",J1481,0)</f>
        <v>0</v>
      </c>
      <c r="BH1481" s="208">
        <f>IF(N1481="sníž. přenesená",J1481,0)</f>
        <v>0</v>
      </c>
      <c r="BI1481" s="208">
        <f>IF(N1481="nulová",J1481,0)</f>
        <v>0</v>
      </c>
      <c r="BJ1481" s="19" t="s">
        <v>77</v>
      </c>
      <c r="BK1481" s="208">
        <f>ROUND(I1481*H1481,2)</f>
        <v>0</v>
      </c>
      <c r="BL1481" s="19" t="s">
        <v>406</v>
      </c>
      <c r="BM1481" s="207" t="s">
        <v>2028</v>
      </c>
    </row>
    <row r="1482" spans="1:47" s="2" customFormat="1" ht="19.5">
      <c r="A1482" s="36"/>
      <c r="B1482" s="37"/>
      <c r="C1482" s="38"/>
      <c r="D1482" s="209" t="s">
        <v>308</v>
      </c>
      <c r="E1482" s="38"/>
      <c r="F1482" s="210" t="s">
        <v>2029</v>
      </c>
      <c r="G1482" s="38"/>
      <c r="H1482" s="38"/>
      <c r="I1482" s="119"/>
      <c r="J1482" s="38"/>
      <c r="K1482" s="38"/>
      <c r="L1482" s="41"/>
      <c r="M1482" s="211"/>
      <c r="N1482" s="212"/>
      <c r="O1482" s="66"/>
      <c r="P1482" s="66"/>
      <c r="Q1482" s="66"/>
      <c r="R1482" s="66"/>
      <c r="S1482" s="66"/>
      <c r="T1482" s="67"/>
      <c r="U1482" s="36"/>
      <c r="V1482" s="36"/>
      <c r="W1482" s="36"/>
      <c r="X1482" s="36"/>
      <c r="Y1482" s="36"/>
      <c r="Z1482" s="36"/>
      <c r="AA1482" s="36"/>
      <c r="AB1482" s="36"/>
      <c r="AC1482" s="36"/>
      <c r="AD1482" s="36"/>
      <c r="AE1482" s="36"/>
      <c r="AT1482" s="19" t="s">
        <v>308</v>
      </c>
      <c r="AU1482" s="19" t="s">
        <v>79</v>
      </c>
    </row>
    <row r="1483" spans="2:63" s="12" customFormat="1" ht="22.9" customHeight="1">
      <c r="B1483" s="180"/>
      <c r="C1483" s="181"/>
      <c r="D1483" s="182" t="s">
        <v>69</v>
      </c>
      <c r="E1483" s="194" t="s">
        <v>2030</v>
      </c>
      <c r="F1483" s="194" t="s">
        <v>2031</v>
      </c>
      <c r="G1483" s="181"/>
      <c r="H1483" s="181"/>
      <c r="I1483" s="184"/>
      <c r="J1483" s="195">
        <f>BK1483</f>
        <v>0</v>
      </c>
      <c r="K1483" s="181"/>
      <c r="L1483" s="186"/>
      <c r="M1483" s="187"/>
      <c r="N1483" s="188"/>
      <c r="O1483" s="188"/>
      <c r="P1483" s="189">
        <f>SUM(P1484:P1499)</f>
        <v>0</v>
      </c>
      <c r="Q1483" s="188"/>
      <c r="R1483" s="189">
        <f>SUM(R1484:R1499)</f>
        <v>0.026949999999999998</v>
      </c>
      <c r="S1483" s="188"/>
      <c r="T1483" s="190">
        <f>SUM(T1484:T1499)</f>
        <v>2.880036</v>
      </c>
      <c r="AR1483" s="191" t="s">
        <v>79</v>
      </c>
      <c r="AT1483" s="192" t="s">
        <v>69</v>
      </c>
      <c r="AU1483" s="192" t="s">
        <v>77</v>
      </c>
      <c r="AY1483" s="191" t="s">
        <v>299</v>
      </c>
      <c r="BK1483" s="193">
        <f>SUM(BK1484:BK1499)</f>
        <v>0</v>
      </c>
    </row>
    <row r="1484" spans="1:65" s="2" customFormat="1" ht="16.5" customHeight="1">
      <c r="A1484" s="36"/>
      <c r="B1484" s="37"/>
      <c r="C1484" s="196" t="s">
        <v>2032</v>
      </c>
      <c r="D1484" s="196" t="s">
        <v>301</v>
      </c>
      <c r="E1484" s="197" t="s">
        <v>2033</v>
      </c>
      <c r="F1484" s="198" t="s">
        <v>2034</v>
      </c>
      <c r="G1484" s="199" t="s">
        <v>304</v>
      </c>
      <c r="H1484" s="200">
        <v>175</v>
      </c>
      <c r="I1484" s="201"/>
      <c r="J1484" s="202">
        <f>ROUND(I1484*H1484,2)</f>
        <v>0</v>
      </c>
      <c r="K1484" s="198" t="s">
        <v>305</v>
      </c>
      <c r="L1484" s="41"/>
      <c r="M1484" s="203" t="s">
        <v>19</v>
      </c>
      <c r="N1484" s="204" t="s">
        <v>41</v>
      </c>
      <c r="O1484" s="66"/>
      <c r="P1484" s="205">
        <f>O1484*H1484</f>
        <v>0</v>
      </c>
      <c r="Q1484" s="205">
        <v>0</v>
      </c>
      <c r="R1484" s="205">
        <f>Q1484*H1484</f>
        <v>0</v>
      </c>
      <c r="S1484" s="205">
        <v>0</v>
      </c>
      <c r="T1484" s="206">
        <f>S1484*H1484</f>
        <v>0</v>
      </c>
      <c r="U1484" s="36"/>
      <c r="V1484" s="36"/>
      <c r="W1484" s="36"/>
      <c r="X1484" s="36"/>
      <c r="Y1484" s="36"/>
      <c r="Z1484" s="36"/>
      <c r="AA1484" s="36"/>
      <c r="AB1484" s="36"/>
      <c r="AC1484" s="36"/>
      <c r="AD1484" s="36"/>
      <c r="AE1484" s="36"/>
      <c r="AR1484" s="207" t="s">
        <v>406</v>
      </c>
      <c r="AT1484" s="207" t="s">
        <v>301</v>
      </c>
      <c r="AU1484" s="207" t="s">
        <v>79</v>
      </c>
      <c r="AY1484" s="19" t="s">
        <v>299</v>
      </c>
      <c r="BE1484" s="208">
        <f>IF(N1484="základní",J1484,0)</f>
        <v>0</v>
      </c>
      <c r="BF1484" s="208">
        <f>IF(N1484="snížená",J1484,0)</f>
        <v>0</v>
      </c>
      <c r="BG1484" s="208">
        <f>IF(N1484="zákl. přenesená",J1484,0)</f>
        <v>0</v>
      </c>
      <c r="BH1484" s="208">
        <f>IF(N1484="sníž. přenesená",J1484,0)</f>
        <v>0</v>
      </c>
      <c r="BI1484" s="208">
        <f>IF(N1484="nulová",J1484,0)</f>
        <v>0</v>
      </c>
      <c r="BJ1484" s="19" t="s">
        <v>77</v>
      </c>
      <c r="BK1484" s="208">
        <f>ROUND(I1484*H1484,2)</f>
        <v>0</v>
      </c>
      <c r="BL1484" s="19" t="s">
        <v>406</v>
      </c>
      <c r="BM1484" s="207" t="s">
        <v>2035</v>
      </c>
    </row>
    <row r="1485" spans="1:47" s="2" customFormat="1" ht="11.25">
      <c r="A1485" s="36"/>
      <c r="B1485" s="37"/>
      <c r="C1485" s="38"/>
      <c r="D1485" s="209" t="s">
        <v>308</v>
      </c>
      <c r="E1485" s="38"/>
      <c r="F1485" s="210" t="s">
        <v>2036</v>
      </c>
      <c r="G1485" s="38"/>
      <c r="H1485" s="38"/>
      <c r="I1485" s="119"/>
      <c r="J1485" s="38"/>
      <c r="K1485" s="38"/>
      <c r="L1485" s="41"/>
      <c r="M1485" s="211"/>
      <c r="N1485" s="212"/>
      <c r="O1485" s="66"/>
      <c r="P1485" s="66"/>
      <c r="Q1485" s="66"/>
      <c r="R1485" s="66"/>
      <c r="S1485" s="66"/>
      <c r="T1485" s="67"/>
      <c r="U1485" s="36"/>
      <c r="V1485" s="36"/>
      <c r="W1485" s="36"/>
      <c r="X1485" s="36"/>
      <c r="Y1485" s="36"/>
      <c r="Z1485" s="36"/>
      <c r="AA1485" s="36"/>
      <c r="AB1485" s="36"/>
      <c r="AC1485" s="36"/>
      <c r="AD1485" s="36"/>
      <c r="AE1485" s="36"/>
      <c r="AT1485" s="19" t="s">
        <v>308</v>
      </c>
      <c r="AU1485" s="19" t="s">
        <v>79</v>
      </c>
    </row>
    <row r="1486" spans="2:51" s="14" customFormat="1" ht="11.25">
      <c r="B1486" s="223"/>
      <c r="C1486" s="224"/>
      <c r="D1486" s="209" t="s">
        <v>310</v>
      </c>
      <c r="E1486" s="225" t="s">
        <v>19</v>
      </c>
      <c r="F1486" s="226" t="s">
        <v>243</v>
      </c>
      <c r="G1486" s="224"/>
      <c r="H1486" s="227">
        <v>175</v>
      </c>
      <c r="I1486" s="228"/>
      <c r="J1486" s="224"/>
      <c r="K1486" s="224"/>
      <c r="L1486" s="229"/>
      <c r="M1486" s="230"/>
      <c r="N1486" s="231"/>
      <c r="O1486" s="231"/>
      <c r="P1486" s="231"/>
      <c r="Q1486" s="231"/>
      <c r="R1486" s="231"/>
      <c r="S1486" s="231"/>
      <c r="T1486" s="232"/>
      <c r="AT1486" s="233" t="s">
        <v>310</v>
      </c>
      <c r="AU1486" s="233" t="s">
        <v>79</v>
      </c>
      <c r="AV1486" s="14" t="s">
        <v>79</v>
      </c>
      <c r="AW1486" s="14" t="s">
        <v>32</v>
      </c>
      <c r="AX1486" s="14" t="s">
        <v>77</v>
      </c>
      <c r="AY1486" s="233" t="s">
        <v>299</v>
      </c>
    </row>
    <row r="1487" spans="1:65" s="2" customFormat="1" ht="21.75" customHeight="1">
      <c r="A1487" s="36"/>
      <c r="B1487" s="37"/>
      <c r="C1487" s="246" t="s">
        <v>2037</v>
      </c>
      <c r="D1487" s="246" t="s">
        <v>458</v>
      </c>
      <c r="E1487" s="247" t="s">
        <v>2038</v>
      </c>
      <c r="F1487" s="248" t="s">
        <v>2039</v>
      </c>
      <c r="G1487" s="249" t="s">
        <v>304</v>
      </c>
      <c r="H1487" s="250">
        <v>192.5</v>
      </c>
      <c r="I1487" s="251"/>
      <c r="J1487" s="252">
        <f>ROUND(I1487*H1487,2)</f>
        <v>0</v>
      </c>
      <c r="K1487" s="248" t="s">
        <v>305</v>
      </c>
      <c r="L1487" s="253"/>
      <c r="M1487" s="254" t="s">
        <v>19</v>
      </c>
      <c r="N1487" s="255" t="s">
        <v>41</v>
      </c>
      <c r="O1487" s="66"/>
      <c r="P1487" s="205">
        <f>O1487*H1487</f>
        <v>0</v>
      </c>
      <c r="Q1487" s="205">
        <v>0.00014</v>
      </c>
      <c r="R1487" s="205">
        <f>Q1487*H1487</f>
        <v>0.026949999999999998</v>
      </c>
      <c r="S1487" s="205">
        <v>0</v>
      </c>
      <c r="T1487" s="206">
        <f>S1487*H1487</f>
        <v>0</v>
      </c>
      <c r="U1487" s="36"/>
      <c r="V1487" s="36"/>
      <c r="W1487" s="36"/>
      <c r="X1487" s="36"/>
      <c r="Y1487" s="36"/>
      <c r="Z1487" s="36"/>
      <c r="AA1487" s="36"/>
      <c r="AB1487" s="36"/>
      <c r="AC1487" s="36"/>
      <c r="AD1487" s="36"/>
      <c r="AE1487" s="36"/>
      <c r="AR1487" s="207" t="s">
        <v>538</v>
      </c>
      <c r="AT1487" s="207" t="s">
        <v>458</v>
      </c>
      <c r="AU1487" s="207" t="s">
        <v>79</v>
      </c>
      <c r="AY1487" s="19" t="s">
        <v>299</v>
      </c>
      <c r="BE1487" s="208">
        <f>IF(N1487="základní",J1487,0)</f>
        <v>0</v>
      </c>
      <c r="BF1487" s="208">
        <f>IF(N1487="snížená",J1487,0)</f>
        <v>0</v>
      </c>
      <c r="BG1487" s="208">
        <f>IF(N1487="zákl. přenesená",J1487,0)</f>
        <v>0</v>
      </c>
      <c r="BH1487" s="208">
        <f>IF(N1487="sníž. přenesená",J1487,0)</f>
        <v>0</v>
      </c>
      <c r="BI1487" s="208">
        <f>IF(N1487="nulová",J1487,0)</f>
        <v>0</v>
      </c>
      <c r="BJ1487" s="19" t="s">
        <v>77</v>
      </c>
      <c r="BK1487" s="208">
        <f>ROUND(I1487*H1487,2)</f>
        <v>0</v>
      </c>
      <c r="BL1487" s="19" t="s">
        <v>406</v>
      </c>
      <c r="BM1487" s="207" t="s">
        <v>2040</v>
      </c>
    </row>
    <row r="1488" spans="1:47" s="2" customFormat="1" ht="19.5">
      <c r="A1488" s="36"/>
      <c r="B1488" s="37"/>
      <c r="C1488" s="38"/>
      <c r="D1488" s="209" t="s">
        <v>308</v>
      </c>
      <c r="E1488" s="38"/>
      <c r="F1488" s="210" t="s">
        <v>2039</v>
      </c>
      <c r="G1488" s="38"/>
      <c r="H1488" s="38"/>
      <c r="I1488" s="119"/>
      <c r="J1488" s="38"/>
      <c r="K1488" s="38"/>
      <c r="L1488" s="41"/>
      <c r="M1488" s="211"/>
      <c r="N1488" s="212"/>
      <c r="O1488" s="66"/>
      <c r="P1488" s="66"/>
      <c r="Q1488" s="66"/>
      <c r="R1488" s="66"/>
      <c r="S1488" s="66"/>
      <c r="T1488" s="67"/>
      <c r="U1488" s="36"/>
      <c r="V1488" s="36"/>
      <c r="W1488" s="36"/>
      <c r="X1488" s="36"/>
      <c r="Y1488" s="36"/>
      <c r="Z1488" s="36"/>
      <c r="AA1488" s="36"/>
      <c r="AB1488" s="36"/>
      <c r="AC1488" s="36"/>
      <c r="AD1488" s="36"/>
      <c r="AE1488" s="36"/>
      <c r="AT1488" s="19" t="s">
        <v>308</v>
      </c>
      <c r="AU1488" s="19" t="s">
        <v>79</v>
      </c>
    </row>
    <row r="1489" spans="2:51" s="14" customFormat="1" ht="11.25">
      <c r="B1489" s="223"/>
      <c r="C1489" s="224"/>
      <c r="D1489" s="209" t="s">
        <v>310</v>
      </c>
      <c r="E1489" s="225" t="s">
        <v>19</v>
      </c>
      <c r="F1489" s="226" t="s">
        <v>2041</v>
      </c>
      <c r="G1489" s="224"/>
      <c r="H1489" s="227">
        <v>192.5</v>
      </c>
      <c r="I1489" s="228"/>
      <c r="J1489" s="224"/>
      <c r="K1489" s="224"/>
      <c r="L1489" s="229"/>
      <c r="M1489" s="230"/>
      <c r="N1489" s="231"/>
      <c r="O1489" s="231"/>
      <c r="P1489" s="231"/>
      <c r="Q1489" s="231"/>
      <c r="R1489" s="231"/>
      <c r="S1489" s="231"/>
      <c r="T1489" s="232"/>
      <c r="AT1489" s="233" t="s">
        <v>310</v>
      </c>
      <c r="AU1489" s="233" t="s">
        <v>79</v>
      </c>
      <c r="AV1489" s="14" t="s">
        <v>79</v>
      </c>
      <c r="AW1489" s="14" t="s">
        <v>32</v>
      </c>
      <c r="AX1489" s="14" t="s">
        <v>77</v>
      </c>
      <c r="AY1489" s="233" t="s">
        <v>299</v>
      </c>
    </row>
    <row r="1490" spans="1:65" s="2" customFormat="1" ht="16.5" customHeight="1">
      <c r="A1490" s="36"/>
      <c r="B1490" s="37"/>
      <c r="C1490" s="196" t="s">
        <v>2042</v>
      </c>
      <c r="D1490" s="196" t="s">
        <v>301</v>
      </c>
      <c r="E1490" s="197" t="s">
        <v>2043</v>
      </c>
      <c r="F1490" s="198" t="s">
        <v>2044</v>
      </c>
      <c r="G1490" s="199" t="s">
        <v>304</v>
      </c>
      <c r="H1490" s="200">
        <v>160.002</v>
      </c>
      <c r="I1490" s="201"/>
      <c r="J1490" s="202">
        <f>ROUND(I1490*H1490,2)</f>
        <v>0</v>
      </c>
      <c r="K1490" s="198" t="s">
        <v>19</v>
      </c>
      <c r="L1490" s="41"/>
      <c r="M1490" s="203" t="s">
        <v>19</v>
      </c>
      <c r="N1490" s="204" t="s">
        <v>41</v>
      </c>
      <c r="O1490" s="66"/>
      <c r="P1490" s="205">
        <f>O1490*H1490</f>
        <v>0</v>
      </c>
      <c r="Q1490" s="205">
        <v>0</v>
      </c>
      <c r="R1490" s="205">
        <f>Q1490*H1490</f>
        <v>0</v>
      </c>
      <c r="S1490" s="205">
        <v>0.018</v>
      </c>
      <c r="T1490" s="206">
        <f>S1490*H1490</f>
        <v>2.880036</v>
      </c>
      <c r="U1490" s="36"/>
      <c r="V1490" s="36"/>
      <c r="W1490" s="36"/>
      <c r="X1490" s="36"/>
      <c r="Y1490" s="36"/>
      <c r="Z1490" s="36"/>
      <c r="AA1490" s="36"/>
      <c r="AB1490" s="36"/>
      <c r="AC1490" s="36"/>
      <c r="AD1490" s="36"/>
      <c r="AE1490" s="36"/>
      <c r="AR1490" s="207" t="s">
        <v>406</v>
      </c>
      <c r="AT1490" s="207" t="s">
        <v>301</v>
      </c>
      <c r="AU1490" s="207" t="s">
        <v>79</v>
      </c>
      <c r="AY1490" s="19" t="s">
        <v>299</v>
      </c>
      <c r="BE1490" s="208">
        <f>IF(N1490="základní",J1490,0)</f>
        <v>0</v>
      </c>
      <c r="BF1490" s="208">
        <f>IF(N1490="snížená",J1490,0)</f>
        <v>0</v>
      </c>
      <c r="BG1490" s="208">
        <f>IF(N1490="zákl. přenesená",J1490,0)</f>
        <v>0</v>
      </c>
      <c r="BH1490" s="208">
        <f>IF(N1490="sníž. přenesená",J1490,0)</f>
        <v>0</v>
      </c>
      <c r="BI1490" s="208">
        <f>IF(N1490="nulová",J1490,0)</f>
        <v>0</v>
      </c>
      <c r="BJ1490" s="19" t="s">
        <v>77</v>
      </c>
      <c r="BK1490" s="208">
        <f>ROUND(I1490*H1490,2)</f>
        <v>0</v>
      </c>
      <c r="BL1490" s="19" t="s">
        <v>406</v>
      </c>
      <c r="BM1490" s="207" t="s">
        <v>2045</v>
      </c>
    </row>
    <row r="1491" spans="1:47" s="2" customFormat="1" ht="11.25">
      <c r="A1491" s="36"/>
      <c r="B1491" s="37"/>
      <c r="C1491" s="38"/>
      <c r="D1491" s="209" t="s">
        <v>308</v>
      </c>
      <c r="E1491" s="38"/>
      <c r="F1491" s="210" t="s">
        <v>2046</v>
      </c>
      <c r="G1491" s="38"/>
      <c r="H1491" s="38"/>
      <c r="I1491" s="119"/>
      <c r="J1491" s="38"/>
      <c r="K1491" s="38"/>
      <c r="L1491" s="41"/>
      <c r="M1491" s="211"/>
      <c r="N1491" s="212"/>
      <c r="O1491" s="66"/>
      <c r="P1491" s="66"/>
      <c r="Q1491" s="66"/>
      <c r="R1491" s="66"/>
      <c r="S1491" s="66"/>
      <c r="T1491" s="67"/>
      <c r="U1491" s="36"/>
      <c r="V1491" s="36"/>
      <c r="W1491" s="36"/>
      <c r="X1491" s="36"/>
      <c r="Y1491" s="36"/>
      <c r="Z1491" s="36"/>
      <c r="AA1491" s="36"/>
      <c r="AB1491" s="36"/>
      <c r="AC1491" s="36"/>
      <c r="AD1491" s="36"/>
      <c r="AE1491" s="36"/>
      <c r="AT1491" s="19" t="s">
        <v>308</v>
      </c>
      <c r="AU1491" s="19" t="s">
        <v>79</v>
      </c>
    </row>
    <row r="1492" spans="2:51" s="13" customFormat="1" ht="11.25">
      <c r="B1492" s="213"/>
      <c r="C1492" s="214"/>
      <c r="D1492" s="209" t="s">
        <v>310</v>
      </c>
      <c r="E1492" s="215" t="s">
        <v>19</v>
      </c>
      <c r="F1492" s="216" t="s">
        <v>1784</v>
      </c>
      <c r="G1492" s="214"/>
      <c r="H1492" s="215" t="s">
        <v>19</v>
      </c>
      <c r="I1492" s="217"/>
      <c r="J1492" s="214"/>
      <c r="K1492" s="214"/>
      <c r="L1492" s="218"/>
      <c r="M1492" s="219"/>
      <c r="N1492" s="220"/>
      <c r="O1492" s="220"/>
      <c r="P1492" s="220"/>
      <c r="Q1492" s="220"/>
      <c r="R1492" s="220"/>
      <c r="S1492" s="220"/>
      <c r="T1492" s="221"/>
      <c r="AT1492" s="222" t="s">
        <v>310</v>
      </c>
      <c r="AU1492" s="222" t="s">
        <v>79</v>
      </c>
      <c r="AV1492" s="13" t="s">
        <v>77</v>
      </c>
      <c r="AW1492" s="13" t="s">
        <v>32</v>
      </c>
      <c r="AX1492" s="13" t="s">
        <v>70</v>
      </c>
      <c r="AY1492" s="222" t="s">
        <v>299</v>
      </c>
    </row>
    <row r="1493" spans="2:51" s="14" customFormat="1" ht="11.25">
      <c r="B1493" s="223"/>
      <c r="C1493" s="224"/>
      <c r="D1493" s="209" t="s">
        <v>310</v>
      </c>
      <c r="E1493" s="225" t="s">
        <v>141</v>
      </c>
      <c r="F1493" s="226" t="s">
        <v>1785</v>
      </c>
      <c r="G1493" s="224"/>
      <c r="H1493" s="227">
        <v>160.002</v>
      </c>
      <c r="I1493" s="228"/>
      <c r="J1493" s="224"/>
      <c r="K1493" s="224"/>
      <c r="L1493" s="229"/>
      <c r="M1493" s="230"/>
      <c r="N1493" s="231"/>
      <c r="O1493" s="231"/>
      <c r="P1493" s="231"/>
      <c r="Q1493" s="231"/>
      <c r="R1493" s="231"/>
      <c r="S1493" s="231"/>
      <c r="T1493" s="232"/>
      <c r="AT1493" s="233" t="s">
        <v>310</v>
      </c>
      <c r="AU1493" s="233" t="s">
        <v>79</v>
      </c>
      <c r="AV1493" s="14" t="s">
        <v>79</v>
      </c>
      <c r="AW1493" s="14" t="s">
        <v>32</v>
      </c>
      <c r="AX1493" s="14" t="s">
        <v>77</v>
      </c>
      <c r="AY1493" s="233" t="s">
        <v>299</v>
      </c>
    </row>
    <row r="1494" spans="1:65" s="2" customFormat="1" ht="16.5" customHeight="1">
      <c r="A1494" s="36"/>
      <c r="B1494" s="37"/>
      <c r="C1494" s="196" t="s">
        <v>2047</v>
      </c>
      <c r="D1494" s="196" t="s">
        <v>301</v>
      </c>
      <c r="E1494" s="197" t="s">
        <v>2048</v>
      </c>
      <c r="F1494" s="198" t="s">
        <v>2049</v>
      </c>
      <c r="G1494" s="199" t="s">
        <v>304</v>
      </c>
      <c r="H1494" s="200">
        <v>160.002</v>
      </c>
      <c r="I1494" s="201"/>
      <c r="J1494" s="202">
        <f>ROUND(I1494*H1494,2)</f>
        <v>0</v>
      </c>
      <c r="K1494" s="198" t="s">
        <v>305</v>
      </c>
      <c r="L1494" s="41"/>
      <c r="M1494" s="203" t="s">
        <v>19</v>
      </c>
      <c r="N1494" s="204" t="s">
        <v>41</v>
      </c>
      <c r="O1494" s="66"/>
      <c r="P1494" s="205">
        <f>O1494*H1494</f>
        <v>0</v>
      </c>
      <c r="Q1494" s="205">
        <v>0</v>
      </c>
      <c r="R1494" s="205">
        <f>Q1494*H1494</f>
        <v>0</v>
      </c>
      <c r="S1494" s="205">
        <v>0</v>
      </c>
      <c r="T1494" s="206">
        <f>S1494*H1494</f>
        <v>0</v>
      </c>
      <c r="U1494" s="36"/>
      <c r="V1494" s="36"/>
      <c r="W1494" s="36"/>
      <c r="X1494" s="36"/>
      <c r="Y1494" s="36"/>
      <c r="Z1494" s="36"/>
      <c r="AA1494" s="36"/>
      <c r="AB1494" s="36"/>
      <c r="AC1494" s="36"/>
      <c r="AD1494" s="36"/>
      <c r="AE1494" s="36"/>
      <c r="AR1494" s="207" t="s">
        <v>406</v>
      </c>
      <c r="AT1494" s="207" t="s">
        <v>301</v>
      </c>
      <c r="AU1494" s="207" t="s">
        <v>79</v>
      </c>
      <c r="AY1494" s="19" t="s">
        <v>299</v>
      </c>
      <c r="BE1494" s="208">
        <f>IF(N1494="základní",J1494,0)</f>
        <v>0</v>
      </c>
      <c r="BF1494" s="208">
        <f>IF(N1494="snížená",J1494,0)</f>
        <v>0</v>
      </c>
      <c r="BG1494" s="208">
        <f>IF(N1494="zákl. přenesená",J1494,0)</f>
        <v>0</v>
      </c>
      <c r="BH1494" s="208">
        <f>IF(N1494="sníž. přenesená",J1494,0)</f>
        <v>0</v>
      </c>
      <c r="BI1494" s="208">
        <f>IF(N1494="nulová",J1494,0)</f>
        <v>0</v>
      </c>
      <c r="BJ1494" s="19" t="s">
        <v>77</v>
      </c>
      <c r="BK1494" s="208">
        <f>ROUND(I1494*H1494,2)</f>
        <v>0</v>
      </c>
      <c r="BL1494" s="19" t="s">
        <v>406</v>
      </c>
      <c r="BM1494" s="207" t="s">
        <v>2050</v>
      </c>
    </row>
    <row r="1495" spans="1:47" s="2" customFormat="1" ht="11.25">
      <c r="A1495" s="36"/>
      <c r="B1495" s="37"/>
      <c r="C1495" s="38"/>
      <c r="D1495" s="209" t="s">
        <v>308</v>
      </c>
      <c r="E1495" s="38"/>
      <c r="F1495" s="210" t="s">
        <v>2051</v>
      </c>
      <c r="G1495" s="38"/>
      <c r="H1495" s="38"/>
      <c r="I1495" s="119"/>
      <c r="J1495" s="38"/>
      <c r="K1495" s="38"/>
      <c r="L1495" s="41"/>
      <c r="M1495" s="211"/>
      <c r="N1495" s="212"/>
      <c r="O1495" s="66"/>
      <c r="P1495" s="66"/>
      <c r="Q1495" s="66"/>
      <c r="R1495" s="66"/>
      <c r="S1495" s="66"/>
      <c r="T1495" s="67"/>
      <c r="U1495" s="36"/>
      <c r="V1495" s="36"/>
      <c r="W1495" s="36"/>
      <c r="X1495" s="36"/>
      <c r="Y1495" s="36"/>
      <c r="Z1495" s="36"/>
      <c r="AA1495" s="36"/>
      <c r="AB1495" s="36"/>
      <c r="AC1495" s="36"/>
      <c r="AD1495" s="36"/>
      <c r="AE1495" s="36"/>
      <c r="AT1495" s="19" t="s">
        <v>308</v>
      </c>
      <c r="AU1495" s="19" t="s">
        <v>79</v>
      </c>
    </row>
    <row r="1496" spans="2:51" s="13" customFormat="1" ht="11.25">
      <c r="B1496" s="213"/>
      <c r="C1496" s="214"/>
      <c r="D1496" s="209" t="s">
        <v>310</v>
      </c>
      <c r="E1496" s="215" t="s">
        <v>19</v>
      </c>
      <c r="F1496" s="216" t="s">
        <v>1784</v>
      </c>
      <c r="G1496" s="214"/>
      <c r="H1496" s="215" t="s">
        <v>19</v>
      </c>
      <c r="I1496" s="217"/>
      <c r="J1496" s="214"/>
      <c r="K1496" s="214"/>
      <c r="L1496" s="218"/>
      <c r="M1496" s="219"/>
      <c r="N1496" s="220"/>
      <c r="O1496" s="220"/>
      <c r="P1496" s="220"/>
      <c r="Q1496" s="220"/>
      <c r="R1496" s="220"/>
      <c r="S1496" s="220"/>
      <c r="T1496" s="221"/>
      <c r="AT1496" s="222" t="s">
        <v>310</v>
      </c>
      <c r="AU1496" s="222" t="s">
        <v>79</v>
      </c>
      <c r="AV1496" s="13" t="s">
        <v>77</v>
      </c>
      <c r="AW1496" s="13" t="s">
        <v>32</v>
      </c>
      <c r="AX1496" s="13" t="s">
        <v>70</v>
      </c>
      <c r="AY1496" s="222" t="s">
        <v>299</v>
      </c>
    </row>
    <row r="1497" spans="2:51" s="14" customFormat="1" ht="11.25">
      <c r="B1497" s="223"/>
      <c r="C1497" s="224"/>
      <c r="D1497" s="209" t="s">
        <v>310</v>
      </c>
      <c r="E1497" s="225" t="s">
        <v>19</v>
      </c>
      <c r="F1497" s="226" t="s">
        <v>141</v>
      </c>
      <c r="G1497" s="224"/>
      <c r="H1497" s="227">
        <v>160.002</v>
      </c>
      <c r="I1497" s="228"/>
      <c r="J1497" s="224"/>
      <c r="K1497" s="224"/>
      <c r="L1497" s="229"/>
      <c r="M1497" s="230"/>
      <c r="N1497" s="231"/>
      <c r="O1497" s="231"/>
      <c r="P1497" s="231"/>
      <c r="Q1497" s="231"/>
      <c r="R1497" s="231"/>
      <c r="S1497" s="231"/>
      <c r="T1497" s="232"/>
      <c r="AT1497" s="233" t="s">
        <v>310</v>
      </c>
      <c r="AU1497" s="233" t="s">
        <v>79</v>
      </c>
      <c r="AV1497" s="14" t="s">
        <v>79</v>
      </c>
      <c r="AW1497" s="14" t="s">
        <v>32</v>
      </c>
      <c r="AX1497" s="14" t="s">
        <v>77</v>
      </c>
      <c r="AY1497" s="233" t="s">
        <v>299</v>
      </c>
    </row>
    <row r="1498" spans="1:65" s="2" customFormat="1" ht="16.5" customHeight="1">
      <c r="A1498" s="36"/>
      <c r="B1498" s="37"/>
      <c r="C1498" s="196" t="s">
        <v>2052</v>
      </c>
      <c r="D1498" s="196" t="s">
        <v>301</v>
      </c>
      <c r="E1498" s="197" t="s">
        <v>2053</v>
      </c>
      <c r="F1498" s="198" t="s">
        <v>2054</v>
      </c>
      <c r="G1498" s="199" t="s">
        <v>1478</v>
      </c>
      <c r="H1498" s="267"/>
      <c r="I1498" s="201"/>
      <c r="J1498" s="202">
        <f>ROUND(I1498*H1498,2)</f>
        <v>0</v>
      </c>
      <c r="K1498" s="198" t="s">
        <v>305</v>
      </c>
      <c r="L1498" s="41"/>
      <c r="M1498" s="203" t="s">
        <v>19</v>
      </c>
      <c r="N1498" s="204" t="s">
        <v>41</v>
      </c>
      <c r="O1498" s="66"/>
      <c r="P1498" s="205">
        <f>O1498*H1498</f>
        <v>0</v>
      </c>
      <c r="Q1498" s="205">
        <v>0</v>
      </c>
      <c r="R1498" s="205">
        <f>Q1498*H1498</f>
        <v>0</v>
      </c>
      <c r="S1498" s="205">
        <v>0</v>
      </c>
      <c r="T1498" s="206">
        <f>S1498*H1498</f>
        <v>0</v>
      </c>
      <c r="U1498" s="36"/>
      <c r="V1498" s="36"/>
      <c r="W1498" s="36"/>
      <c r="X1498" s="36"/>
      <c r="Y1498" s="36"/>
      <c r="Z1498" s="36"/>
      <c r="AA1498" s="36"/>
      <c r="AB1498" s="36"/>
      <c r="AC1498" s="36"/>
      <c r="AD1498" s="36"/>
      <c r="AE1498" s="36"/>
      <c r="AR1498" s="207" t="s">
        <v>406</v>
      </c>
      <c r="AT1498" s="207" t="s">
        <v>301</v>
      </c>
      <c r="AU1498" s="207" t="s">
        <v>79</v>
      </c>
      <c r="AY1498" s="19" t="s">
        <v>299</v>
      </c>
      <c r="BE1498" s="208">
        <f>IF(N1498="základní",J1498,0)</f>
        <v>0</v>
      </c>
      <c r="BF1498" s="208">
        <f>IF(N1498="snížená",J1498,0)</f>
        <v>0</v>
      </c>
      <c r="BG1498" s="208">
        <f>IF(N1498="zákl. přenesená",J1498,0)</f>
        <v>0</v>
      </c>
      <c r="BH1498" s="208">
        <f>IF(N1498="sníž. přenesená",J1498,0)</f>
        <v>0</v>
      </c>
      <c r="BI1498" s="208">
        <f>IF(N1498="nulová",J1498,0)</f>
        <v>0</v>
      </c>
      <c r="BJ1498" s="19" t="s">
        <v>77</v>
      </c>
      <c r="BK1498" s="208">
        <f>ROUND(I1498*H1498,2)</f>
        <v>0</v>
      </c>
      <c r="BL1498" s="19" t="s">
        <v>406</v>
      </c>
      <c r="BM1498" s="207" t="s">
        <v>2055</v>
      </c>
    </row>
    <row r="1499" spans="1:47" s="2" customFormat="1" ht="19.5">
      <c r="A1499" s="36"/>
      <c r="B1499" s="37"/>
      <c r="C1499" s="38"/>
      <c r="D1499" s="209" t="s">
        <v>308</v>
      </c>
      <c r="E1499" s="38"/>
      <c r="F1499" s="210" t="s">
        <v>2056</v>
      </c>
      <c r="G1499" s="38"/>
      <c r="H1499" s="38"/>
      <c r="I1499" s="119"/>
      <c r="J1499" s="38"/>
      <c r="K1499" s="38"/>
      <c r="L1499" s="41"/>
      <c r="M1499" s="211"/>
      <c r="N1499" s="212"/>
      <c r="O1499" s="66"/>
      <c r="P1499" s="66"/>
      <c r="Q1499" s="66"/>
      <c r="R1499" s="66"/>
      <c r="S1499" s="66"/>
      <c r="T1499" s="67"/>
      <c r="U1499" s="36"/>
      <c r="V1499" s="36"/>
      <c r="W1499" s="36"/>
      <c r="X1499" s="36"/>
      <c r="Y1499" s="36"/>
      <c r="Z1499" s="36"/>
      <c r="AA1499" s="36"/>
      <c r="AB1499" s="36"/>
      <c r="AC1499" s="36"/>
      <c r="AD1499" s="36"/>
      <c r="AE1499" s="36"/>
      <c r="AT1499" s="19" t="s">
        <v>308</v>
      </c>
      <c r="AU1499" s="19" t="s">
        <v>79</v>
      </c>
    </row>
    <row r="1500" spans="2:63" s="12" customFormat="1" ht="22.9" customHeight="1">
      <c r="B1500" s="180"/>
      <c r="C1500" s="181"/>
      <c r="D1500" s="182" t="s">
        <v>69</v>
      </c>
      <c r="E1500" s="194" t="s">
        <v>2057</v>
      </c>
      <c r="F1500" s="194" t="s">
        <v>2058</v>
      </c>
      <c r="G1500" s="181"/>
      <c r="H1500" s="181"/>
      <c r="I1500" s="184"/>
      <c r="J1500" s="195">
        <f>BK1500</f>
        <v>0</v>
      </c>
      <c r="K1500" s="181"/>
      <c r="L1500" s="186"/>
      <c r="M1500" s="187"/>
      <c r="N1500" s="188"/>
      <c r="O1500" s="188"/>
      <c r="P1500" s="189">
        <f>SUM(P1501:P1677)</f>
        <v>0</v>
      </c>
      <c r="Q1500" s="188"/>
      <c r="R1500" s="189">
        <f>SUM(R1501:R1677)</f>
        <v>0.31186</v>
      </c>
      <c r="S1500" s="188"/>
      <c r="T1500" s="190">
        <f>SUM(T1501:T1677)</f>
        <v>0.718</v>
      </c>
      <c r="AR1500" s="191" t="s">
        <v>79</v>
      </c>
      <c r="AT1500" s="192" t="s">
        <v>69</v>
      </c>
      <c r="AU1500" s="192" t="s">
        <v>77</v>
      </c>
      <c r="AY1500" s="191" t="s">
        <v>299</v>
      </c>
      <c r="BK1500" s="193">
        <f>SUM(BK1501:BK1677)</f>
        <v>0</v>
      </c>
    </row>
    <row r="1501" spans="1:65" s="2" customFormat="1" ht="16.5" customHeight="1">
      <c r="A1501" s="36"/>
      <c r="B1501" s="37"/>
      <c r="C1501" s="196" t="s">
        <v>2059</v>
      </c>
      <c r="D1501" s="196" t="s">
        <v>301</v>
      </c>
      <c r="E1501" s="197" t="s">
        <v>2060</v>
      </c>
      <c r="F1501" s="198" t="s">
        <v>2061</v>
      </c>
      <c r="G1501" s="199" t="s">
        <v>432</v>
      </c>
      <c r="H1501" s="200">
        <v>9</v>
      </c>
      <c r="I1501" s="201"/>
      <c r="J1501" s="202">
        <f>ROUND(I1501*H1501,2)</f>
        <v>0</v>
      </c>
      <c r="K1501" s="198" t="s">
        <v>305</v>
      </c>
      <c r="L1501" s="41"/>
      <c r="M1501" s="203" t="s">
        <v>19</v>
      </c>
      <c r="N1501" s="204" t="s">
        <v>41</v>
      </c>
      <c r="O1501" s="66"/>
      <c r="P1501" s="205">
        <f>O1501*H1501</f>
        <v>0</v>
      </c>
      <c r="Q1501" s="205">
        <v>0</v>
      </c>
      <c r="R1501" s="205">
        <f>Q1501*H1501</f>
        <v>0</v>
      </c>
      <c r="S1501" s="205">
        <v>0.003</v>
      </c>
      <c r="T1501" s="206">
        <f>S1501*H1501</f>
        <v>0.027</v>
      </c>
      <c r="U1501" s="36"/>
      <c r="V1501" s="36"/>
      <c r="W1501" s="36"/>
      <c r="X1501" s="36"/>
      <c r="Y1501" s="36"/>
      <c r="Z1501" s="36"/>
      <c r="AA1501" s="36"/>
      <c r="AB1501" s="36"/>
      <c r="AC1501" s="36"/>
      <c r="AD1501" s="36"/>
      <c r="AE1501" s="36"/>
      <c r="AR1501" s="207" t="s">
        <v>406</v>
      </c>
      <c r="AT1501" s="207" t="s">
        <v>301</v>
      </c>
      <c r="AU1501" s="207" t="s">
        <v>79</v>
      </c>
      <c r="AY1501" s="19" t="s">
        <v>299</v>
      </c>
      <c r="BE1501" s="208">
        <f>IF(N1501="základní",J1501,0)</f>
        <v>0</v>
      </c>
      <c r="BF1501" s="208">
        <f>IF(N1501="snížená",J1501,0)</f>
        <v>0</v>
      </c>
      <c r="BG1501" s="208">
        <f>IF(N1501="zákl. přenesená",J1501,0)</f>
        <v>0</v>
      </c>
      <c r="BH1501" s="208">
        <f>IF(N1501="sníž. přenesená",J1501,0)</f>
        <v>0</v>
      </c>
      <c r="BI1501" s="208">
        <f>IF(N1501="nulová",J1501,0)</f>
        <v>0</v>
      </c>
      <c r="BJ1501" s="19" t="s">
        <v>77</v>
      </c>
      <c r="BK1501" s="208">
        <f>ROUND(I1501*H1501,2)</f>
        <v>0</v>
      </c>
      <c r="BL1501" s="19" t="s">
        <v>406</v>
      </c>
      <c r="BM1501" s="207" t="s">
        <v>2062</v>
      </c>
    </row>
    <row r="1502" spans="1:47" s="2" customFormat="1" ht="11.25">
      <c r="A1502" s="36"/>
      <c r="B1502" s="37"/>
      <c r="C1502" s="38"/>
      <c r="D1502" s="209" t="s">
        <v>308</v>
      </c>
      <c r="E1502" s="38"/>
      <c r="F1502" s="210" t="s">
        <v>2063</v>
      </c>
      <c r="G1502" s="38"/>
      <c r="H1502" s="38"/>
      <c r="I1502" s="119"/>
      <c r="J1502" s="38"/>
      <c r="K1502" s="38"/>
      <c r="L1502" s="41"/>
      <c r="M1502" s="211"/>
      <c r="N1502" s="212"/>
      <c r="O1502" s="66"/>
      <c r="P1502" s="66"/>
      <c r="Q1502" s="66"/>
      <c r="R1502" s="66"/>
      <c r="S1502" s="66"/>
      <c r="T1502" s="67"/>
      <c r="U1502" s="36"/>
      <c r="V1502" s="36"/>
      <c r="W1502" s="36"/>
      <c r="X1502" s="36"/>
      <c r="Y1502" s="36"/>
      <c r="Z1502" s="36"/>
      <c r="AA1502" s="36"/>
      <c r="AB1502" s="36"/>
      <c r="AC1502" s="36"/>
      <c r="AD1502" s="36"/>
      <c r="AE1502" s="36"/>
      <c r="AT1502" s="19" t="s">
        <v>308</v>
      </c>
      <c r="AU1502" s="19" t="s">
        <v>79</v>
      </c>
    </row>
    <row r="1503" spans="2:51" s="14" customFormat="1" ht="11.25">
      <c r="B1503" s="223"/>
      <c r="C1503" s="224"/>
      <c r="D1503" s="209" t="s">
        <v>310</v>
      </c>
      <c r="E1503" s="225" t="s">
        <v>19</v>
      </c>
      <c r="F1503" s="226" t="s">
        <v>2064</v>
      </c>
      <c r="G1503" s="224"/>
      <c r="H1503" s="227">
        <v>9</v>
      </c>
      <c r="I1503" s="228"/>
      <c r="J1503" s="224"/>
      <c r="K1503" s="224"/>
      <c r="L1503" s="229"/>
      <c r="M1503" s="230"/>
      <c r="N1503" s="231"/>
      <c r="O1503" s="231"/>
      <c r="P1503" s="231"/>
      <c r="Q1503" s="231"/>
      <c r="R1503" s="231"/>
      <c r="S1503" s="231"/>
      <c r="T1503" s="232"/>
      <c r="AT1503" s="233" t="s">
        <v>310</v>
      </c>
      <c r="AU1503" s="233" t="s">
        <v>79</v>
      </c>
      <c r="AV1503" s="14" t="s">
        <v>79</v>
      </c>
      <c r="AW1503" s="14" t="s">
        <v>32</v>
      </c>
      <c r="AX1503" s="14" t="s">
        <v>77</v>
      </c>
      <c r="AY1503" s="233" t="s">
        <v>299</v>
      </c>
    </row>
    <row r="1504" spans="1:65" s="2" customFormat="1" ht="16.5" customHeight="1">
      <c r="A1504" s="36"/>
      <c r="B1504" s="37"/>
      <c r="C1504" s="196" t="s">
        <v>2065</v>
      </c>
      <c r="D1504" s="196" t="s">
        <v>301</v>
      </c>
      <c r="E1504" s="197" t="s">
        <v>2066</v>
      </c>
      <c r="F1504" s="198" t="s">
        <v>2067</v>
      </c>
      <c r="G1504" s="199" t="s">
        <v>432</v>
      </c>
      <c r="H1504" s="200">
        <v>11</v>
      </c>
      <c r="I1504" s="201"/>
      <c r="J1504" s="202">
        <f>ROUND(I1504*H1504,2)</f>
        <v>0</v>
      </c>
      <c r="K1504" s="198" t="s">
        <v>305</v>
      </c>
      <c r="L1504" s="41"/>
      <c r="M1504" s="203" t="s">
        <v>19</v>
      </c>
      <c r="N1504" s="204" t="s">
        <v>41</v>
      </c>
      <c r="O1504" s="66"/>
      <c r="P1504" s="205">
        <f>O1504*H1504</f>
        <v>0</v>
      </c>
      <c r="Q1504" s="205">
        <v>0</v>
      </c>
      <c r="R1504" s="205">
        <f>Q1504*H1504</f>
        <v>0</v>
      </c>
      <c r="S1504" s="205">
        <v>0.005</v>
      </c>
      <c r="T1504" s="206">
        <f>S1504*H1504</f>
        <v>0.055</v>
      </c>
      <c r="U1504" s="36"/>
      <c r="V1504" s="36"/>
      <c r="W1504" s="36"/>
      <c r="X1504" s="36"/>
      <c r="Y1504" s="36"/>
      <c r="Z1504" s="36"/>
      <c r="AA1504" s="36"/>
      <c r="AB1504" s="36"/>
      <c r="AC1504" s="36"/>
      <c r="AD1504" s="36"/>
      <c r="AE1504" s="36"/>
      <c r="AR1504" s="207" t="s">
        <v>406</v>
      </c>
      <c r="AT1504" s="207" t="s">
        <v>301</v>
      </c>
      <c r="AU1504" s="207" t="s">
        <v>79</v>
      </c>
      <c r="AY1504" s="19" t="s">
        <v>299</v>
      </c>
      <c r="BE1504" s="208">
        <f>IF(N1504="základní",J1504,0)</f>
        <v>0</v>
      </c>
      <c r="BF1504" s="208">
        <f>IF(N1504="snížená",J1504,0)</f>
        <v>0</v>
      </c>
      <c r="BG1504" s="208">
        <f>IF(N1504="zákl. přenesená",J1504,0)</f>
        <v>0</v>
      </c>
      <c r="BH1504" s="208">
        <f>IF(N1504="sníž. přenesená",J1504,0)</f>
        <v>0</v>
      </c>
      <c r="BI1504" s="208">
        <f>IF(N1504="nulová",J1504,0)</f>
        <v>0</v>
      </c>
      <c r="BJ1504" s="19" t="s">
        <v>77</v>
      </c>
      <c r="BK1504" s="208">
        <f>ROUND(I1504*H1504,2)</f>
        <v>0</v>
      </c>
      <c r="BL1504" s="19" t="s">
        <v>406</v>
      </c>
      <c r="BM1504" s="207" t="s">
        <v>2068</v>
      </c>
    </row>
    <row r="1505" spans="1:47" s="2" customFormat="1" ht="11.25">
      <c r="A1505" s="36"/>
      <c r="B1505" s="37"/>
      <c r="C1505" s="38"/>
      <c r="D1505" s="209" t="s">
        <v>308</v>
      </c>
      <c r="E1505" s="38"/>
      <c r="F1505" s="210" t="s">
        <v>2069</v>
      </c>
      <c r="G1505" s="38"/>
      <c r="H1505" s="38"/>
      <c r="I1505" s="119"/>
      <c r="J1505" s="38"/>
      <c r="K1505" s="38"/>
      <c r="L1505" s="41"/>
      <c r="M1505" s="211"/>
      <c r="N1505" s="212"/>
      <c r="O1505" s="66"/>
      <c r="P1505" s="66"/>
      <c r="Q1505" s="66"/>
      <c r="R1505" s="66"/>
      <c r="S1505" s="66"/>
      <c r="T1505" s="67"/>
      <c r="U1505" s="36"/>
      <c r="V1505" s="36"/>
      <c r="W1505" s="36"/>
      <c r="X1505" s="36"/>
      <c r="Y1505" s="36"/>
      <c r="Z1505" s="36"/>
      <c r="AA1505" s="36"/>
      <c r="AB1505" s="36"/>
      <c r="AC1505" s="36"/>
      <c r="AD1505" s="36"/>
      <c r="AE1505" s="36"/>
      <c r="AT1505" s="19" t="s">
        <v>308</v>
      </c>
      <c r="AU1505" s="19" t="s">
        <v>79</v>
      </c>
    </row>
    <row r="1506" spans="2:51" s="14" customFormat="1" ht="11.25">
      <c r="B1506" s="223"/>
      <c r="C1506" s="224"/>
      <c r="D1506" s="209" t="s">
        <v>310</v>
      </c>
      <c r="E1506" s="225" t="s">
        <v>19</v>
      </c>
      <c r="F1506" s="226" t="s">
        <v>2070</v>
      </c>
      <c r="G1506" s="224"/>
      <c r="H1506" s="227">
        <v>11</v>
      </c>
      <c r="I1506" s="228"/>
      <c r="J1506" s="224"/>
      <c r="K1506" s="224"/>
      <c r="L1506" s="229"/>
      <c r="M1506" s="230"/>
      <c r="N1506" s="231"/>
      <c r="O1506" s="231"/>
      <c r="P1506" s="231"/>
      <c r="Q1506" s="231"/>
      <c r="R1506" s="231"/>
      <c r="S1506" s="231"/>
      <c r="T1506" s="232"/>
      <c r="AT1506" s="233" t="s">
        <v>310</v>
      </c>
      <c r="AU1506" s="233" t="s">
        <v>79</v>
      </c>
      <c r="AV1506" s="14" t="s">
        <v>79</v>
      </c>
      <c r="AW1506" s="14" t="s">
        <v>32</v>
      </c>
      <c r="AX1506" s="14" t="s">
        <v>77</v>
      </c>
      <c r="AY1506" s="233" t="s">
        <v>299</v>
      </c>
    </row>
    <row r="1507" spans="1:65" s="2" customFormat="1" ht="16.5" customHeight="1">
      <c r="A1507" s="36"/>
      <c r="B1507" s="37"/>
      <c r="C1507" s="196" t="s">
        <v>2071</v>
      </c>
      <c r="D1507" s="196" t="s">
        <v>301</v>
      </c>
      <c r="E1507" s="197" t="s">
        <v>2072</v>
      </c>
      <c r="F1507" s="198" t="s">
        <v>2073</v>
      </c>
      <c r="G1507" s="199" t="s">
        <v>304</v>
      </c>
      <c r="H1507" s="200">
        <v>3.996</v>
      </c>
      <c r="I1507" s="201"/>
      <c r="J1507" s="202">
        <f>ROUND(I1507*H1507,2)</f>
        <v>0</v>
      </c>
      <c r="K1507" s="198" t="s">
        <v>305</v>
      </c>
      <c r="L1507" s="41"/>
      <c r="M1507" s="203" t="s">
        <v>19</v>
      </c>
      <c r="N1507" s="204" t="s">
        <v>41</v>
      </c>
      <c r="O1507" s="66"/>
      <c r="P1507" s="205">
        <f>O1507*H1507</f>
        <v>0</v>
      </c>
      <c r="Q1507" s="205">
        <v>0</v>
      </c>
      <c r="R1507" s="205">
        <f>Q1507*H1507</f>
        <v>0</v>
      </c>
      <c r="S1507" s="205">
        <v>0</v>
      </c>
      <c r="T1507" s="206">
        <f>S1507*H1507</f>
        <v>0</v>
      </c>
      <c r="U1507" s="36"/>
      <c r="V1507" s="36"/>
      <c r="W1507" s="36"/>
      <c r="X1507" s="36"/>
      <c r="Y1507" s="36"/>
      <c r="Z1507" s="36"/>
      <c r="AA1507" s="36"/>
      <c r="AB1507" s="36"/>
      <c r="AC1507" s="36"/>
      <c r="AD1507" s="36"/>
      <c r="AE1507" s="36"/>
      <c r="AR1507" s="207" t="s">
        <v>406</v>
      </c>
      <c r="AT1507" s="207" t="s">
        <v>301</v>
      </c>
      <c r="AU1507" s="207" t="s">
        <v>79</v>
      </c>
      <c r="AY1507" s="19" t="s">
        <v>299</v>
      </c>
      <c r="BE1507" s="208">
        <f>IF(N1507="základní",J1507,0)</f>
        <v>0</v>
      </c>
      <c r="BF1507" s="208">
        <f>IF(N1507="snížená",J1507,0)</f>
        <v>0</v>
      </c>
      <c r="BG1507" s="208">
        <f>IF(N1507="zákl. přenesená",J1507,0)</f>
        <v>0</v>
      </c>
      <c r="BH1507" s="208">
        <f>IF(N1507="sníž. přenesená",J1507,0)</f>
        <v>0</v>
      </c>
      <c r="BI1507" s="208">
        <f>IF(N1507="nulová",J1507,0)</f>
        <v>0</v>
      </c>
      <c r="BJ1507" s="19" t="s">
        <v>77</v>
      </c>
      <c r="BK1507" s="208">
        <f>ROUND(I1507*H1507,2)</f>
        <v>0</v>
      </c>
      <c r="BL1507" s="19" t="s">
        <v>406</v>
      </c>
      <c r="BM1507" s="207" t="s">
        <v>2074</v>
      </c>
    </row>
    <row r="1508" spans="1:47" s="2" customFormat="1" ht="11.25">
      <c r="A1508" s="36"/>
      <c r="B1508" s="37"/>
      <c r="C1508" s="38"/>
      <c r="D1508" s="209" t="s">
        <v>308</v>
      </c>
      <c r="E1508" s="38"/>
      <c r="F1508" s="210" t="s">
        <v>2075</v>
      </c>
      <c r="G1508" s="38"/>
      <c r="H1508" s="38"/>
      <c r="I1508" s="119"/>
      <c r="J1508" s="38"/>
      <c r="K1508" s="38"/>
      <c r="L1508" s="41"/>
      <c r="M1508" s="211"/>
      <c r="N1508" s="212"/>
      <c r="O1508" s="66"/>
      <c r="P1508" s="66"/>
      <c r="Q1508" s="66"/>
      <c r="R1508" s="66"/>
      <c r="S1508" s="66"/>
      <c r="T1508" s="67"/>
      <c r="U1508" s="36"/>
      <c r="V1508" s="36"/>
      <c r="W1508" s="36"/>
      <c r="X1508" s="36"/>
      <c r="Y1508" s="36"/>
      <c r="Z1508" s="36"/>
      <c r="AA1508" s="36"/>
      <c r="AB1508" s="36"/>
      <c r="AC1508" s="36"/>
      <c r="AD1508" s="36"/>
      <c r="AE1508" s="36"/>
      <c r="AT1508" s="19" t="s">
        <v>308</v>
      </c>
      <c r="AU1508" s="19" t="s">
        <v>79</v>
      </c>
    </row>
    <row r="1509" spans="2:51" s="13" customFormat="1" ht="11.25">
      <c r="B1509" s="213"/>
      <c r="C1509" s="214"/>
      <c r="D1509" s="209" t="s">
        <v>310</v>
      </c>
      <c r="E1509" s="215" t="s">
        <v>19</v>
      </c>
      <c r="F1509" s="216" t="s">
        <v>1120</v>
      </c>
      <c r="G1509" s="214"/>
      <c r="H1509" s="215" t="s">
        <v>19</v>
      </c>
      <c r="I1509" s="217"/>
      <c r="J1509" s="214"/>
      <c r="K1509" s="214"/>
      <c r="L1509" s="218"/>
      <c r="M1509" s="219"/>
      <c r="N1509" s="220"/>
      <c r="O1509" s="220"/>
      <c r="P1509" s="220"/>
      <c r="Q1509" s="220"/>
      <c r="R1509" s="220"/>
      <c r="S1509" s="220"/>
      <c r="T1509" s="221"/>
      <c r="AT1509" s="222" t="s">
        <v>310</v>
      </c>
      <c r="AU1509" s="222" t="s">
        <v>79</v>
      </c>
      <c r="AV1509" s="13" t="s">
        <v>77</v>
      </c>
      <c r="AW1509" s="13" t="s">
        <v>32</v>
      </c>
      <c r="AX1509" s="13" t="s">
        <v>70</v>
      </c>
      <c r="AY1509" s="222" t="s">
        <v>299</v>
      </c>
    </row>
    <row r="1510" spans="2:51" s="14" customFormat="1" ht="11.25">
      <c r="B1510" s="223"/>
      <c r="C1510" s="224"/>
      <c r="D1510" s="209" t="s">
        <v>310</v>
      </c>
      <c r="E1510" s="225" t="s">
        <v>19</v>
      </c>
      <c r="F1510" s="226" t="s">
        <v>2076</v>
      </c>
      <c r="G1510" s="224"/>
      <c r="H1510" s="227">
        <v>1.998</v>
      </c>
      <c r="I1510" s="228"/>
      <c r="J1510" s="224"/>
      <c r="K1510" s="224"/>
      <c r="L1510" s="229"/>
      <c r="M1510" s="230"/>
      <c r="N1510" s="231"/>
      <c r="O1510" s="231"/>
      <c r="P1510" s="231"/>
      <c r="Q1510" s="231"/>
      <c r="R1510" s="231"/>
      <c r="S1510" s="231"/>
      <c r="T1510" s="232"/>
      <c r="AT1510" s="233" t="s">
        <v>310</v>
      </c>
      <c r="AU1510" s="233" t="s">
        <v>79</v>
      </c>
      <c r="AV1510" s="14" t="s">
        <v>79</v>
      </c>
      <c r="AW1510" s="14" t="s">
        <v>32</v>
      </c>
      <c r="AX1510" s="14" t="s">
        <v>70</v>
      </c>
      <c r="AY1510" s="233" t="s">
        <v>299</v>
      </c>
    </row>
    <row r="1511" spans="2:51" s="14" customFormat="1" ht="11.25">
      <c r="B1511" s="223"/>
      <c r="C1511" s="224"/>
      <c r="D1511" s="209" t="s">
        <v>310</v>
      </c>
      <c r="E1511" s="225" t="s">
        <v>19</v>
      </c>
      <c r="F1511" s="226" t="s">
        <v>2077</v>
      </c>
      <c r="G1511" s="224"/>
      <c r="H1511" s="227">
        <v>1.998</v>
      </c>
      <c r="I1511" s="228"/>
      <c r="J1511" s="224"/>
      <c r="K1511" s="224"/>
      <c r="L1511" s="229"/>
      <c r="M1511" s="230"/>
      <c r="N1511" s="231"/>
      <c r="O1511" s="231"/>
      <c r="P1511" s="231"/>
      <c r="Q1511" s="231"/>
      <c r="R1511" s="231"/>
      <c r="S1511" s="231"/>
      <c r="T1511" s="232"/>
      <c r="AT1511" s="233" t="s">
        <v>310</v>
      </c>
      <c r="AU1511" s="233" t="s">
        <v>79</v>
      </c>
      <c r="AV1511" s="14" t="s">
        <v>79</v>
      </c>
      <c r="AW1511" s="14" t="s">
        <v>32</v>
      </c>
      <c r="AX1511" s="14" t="s">
        <v>70</v>
      </c>
      <c r="AY1511" s="233" t="s">
        <v>299</v>
      </c>
    </row>
    <row r="1512" spans="2:51" s="15" customFormat="1" ht="11.25">
      <c r="B1512" s="234"/>
      <c r="C1512" s="235"/>
      <c r="D1512" s="209" t="s">
        <v>310</v>
      </c>
      <c r="E1512" s="236" t="s">
        <v>19</v>
      </c>
      <c r="F1512" s="237" t="s">
        <v>313</v>
      </c>
      <c r="G1512" s="235"/>
      <c r="H1512" s="238">
        <v>3.996</v>
      </c>
      <c r="I1512" s="239"/>
      <c r="J1512" s="235"/>
      <c r="K1512" s="235"/>
      <c r="L1512" s="240"/>
      <c r="M1512" s="241"/>
      <c r="N1512" s="242"/>
      <c r="O1512" s="242"/>
      <c r="P1512" s="242"/>
      <c r="Q1512" s="242"/>
      <c r="R1512" s="242"/>
      <c r="S1512" s="242"/>
      <c r="T1512" s="243"/>
      <c r="AT1512" s="244" t="s">
        <v>310</v>
      </c>
      <c r="AU1512" s="244" t="s">
        <v>79</v>
      </c>
      <c r="AV1512" s="15" t="s">
        <v>306</v>
      </c>
      <c r="AW1512" s="15" t="s">
        <v>32</v>
      </c>
      <c r="AX1512" s="15" t="s">
        <v>77</v>
      </c>
      <c r="AY1512" s="244" t="s">
        <v>299</v>
      </c>
    </row>
    <row r="1513" spans="1:65" s="2" customFormat="1" ht="16.5" customHeight="1">
      <c r="A1513" s="36"/>
      <c r="B1513" s="37"/>
      <c r="C1513" s="196" t="s">
        <v>2078</v>
      </c>
      <c r="D1513" s="196" t="s">
        <v>301</v>
      </c>
      <c r="E1513" s="197" t="s">
        <v>2079</v>
      </c>
      <c r="F1513" s="198" t="s">
        <v>2080</v>
      </c>
      <c r="G1513" s="199" t="s">
        <v>304</v>
      </c>
      <c r="H1513" s="200">
        <v>16.2</v>
      </c>
      <c r="I1513" s="201"/>
      <c r="J1513" s="202">
        <f>ROUND(I1513*H1513,2)</f>
        <v>0</v>
      </c>
      <c r="K1513" s="198" t="s">
        <v>305</v>
      </c>
      <c r="L1513" s="41"/>
      <c r="M1513" s="203" t="s">
        <v>19</v>
      </c>
      <c r="N1513" s="204" t="s">
        <v>41</v>
      </c>
      <c r="O1513" s="66"/>
      <c r="P1513" s="205">
        <f>O1513*H1513</f>
        <v>0</v>
      </c>
      <c r="Q1513" s="205">
        <v>0</v>
      </c>
      <c r="R1513" s="205">
        <f>Q1513*H1513</f>
        <v>0</v>
      </c>
      <c r="S1513" s="205">
        <v>0</v>
      </c>
      <c r="T1513" s="206">
        <f>S1513*H1513</f>
        <v>0</v>
      </c>
      <c r="U1513" s="36"/>
      <c r="V1513" s="36"/>
      <c r="W1513" s="36"/>
      <c r="X1513" s="36"/>
      <c r="Y1513" s="36"/>
      <c r="Z1513" s="36"/>
      <c r="AA1513" s="36"/>
      <c r="AB1513" s="36"/>
      <c r="AC1513" s="36"/>
      <c r="AD1513" s="36"/>
      <c r="AE1513" s="36"/>
      <c r="AR1513" s="207" t="s">
        <v>406</v>
      </c>
      <c r="AT1513" s="207" t="s">
        <v>301</v>
      </c>
      <c r="AU1513" s="207" t="s">
        <v>79</v>
      </c>
      <c r="AY1513" s="19" t="s">
        <v>299</v>
      </c>
      <c r="BE1513" s="208">
        <f>IF(N1513="základní",J1513,0)</f>
        <v>0</v>
      </c>
      <c r="BF1513" s="208">
        <f>IF(N1513="snížená",J1513,0)</f>
        <v>0</v>
      </c>
      <c r="BG1513" s="208">
        <f>IF(N1513="zákl. přenesená",J1513,0)</f>
        <v>0</v>
      </c>
      <c r="BH1513" s="208">
        <f>IF(N1513="sníž. přenesená",J1513,0)</f>
        <v>0</v>
      </c>
      <c r="BI1513" s="208">
        <f>IF(N1513="nulová",J1513,0)</f>
        <v>0</v>
      </c>
      <c r="BJ1513" s="19" t="s">
        <v>77</v>
      </c>
      <c r="BK1513" s="208">
        <f>ROUND(I1513*H1513,2)</f>
        <v>0</v>
      </c>
      <c r="BL1513" s="19" t="s">
        <v>406</v>
      </c>
      <c r="BM1513" s="207" t="s">
        <v>2081</v>
      </c>
    </row>
    <row r="1514" spans="1:47" s="2" customFormat="1" ht="11.25">
      <c r="A1514" s="36"/>
      <c r="B1514" s="37"/>
      <c r="C1514" s="38"/>
      <c r="D1514" s="209" t="s">
        <v>308</v>
      </c>
      <c r="E1514" s="38"/>
      <c r="F1514" s="210" t="s">
        <v>2082</v>
      </c>
      <c r="G1514" s="38"/>
      <c r="H1514" s="38"/>
      <c r="I1514" s="119"/>
      <c r="J1514" s="38"/>
      <c r="K1514" s="38"/>
      <c r="L1514" s="41"/>
      <c r="M1514" s="211"/>
      <c r="N1514" s="212"/>
      <c r="O1514" s="66"/>
      <c r="P1514" s="66"/>
      <c r="Q1514" s="66"/>
      <c r="R1514" s="66"/>
      <c r="S1514" s="66"/>
      <c r="T1514" s="67"/>
      <c r="U1514" s="36"/>
      <c r="V1514" s="36"/>
      <c r="W1514" s="36"/>
      <c r="X1514" s="36"/>
      <c r="Y1514" s="36"/>
      <c r="Z1514" s="36"/>
      <c r="AA1514" s="36"/>
      <c r="AB1514" s="36"/>
      <c r="AC1514" s="36"/>
      <c r="AD1514" s="36"/>
      <c r="AE1514" s="36"/>
      <c r="AT1514" s="19" t="s">
        <v>308</v>
      </c>
      <c r="AU1514" s="19" t="s">
        <v>79</v>
      </c>
    </row>
    <row r="1515" spans="2:51" s="13" customFormat="1" ht="11.25">
      <c r="B1515" s="213"/>
      <c r="C1515" s="214"/>
      <c r="D1515" s="209" t="s">
        <v>310</v>
      </c>
      <c r="E1515" s="215" t="s">
        <v>19</v>
      </c>
      <c r="F1515" s="216" t="s">
        <v>1120</v>
      </c>
      <c r="G1515" s="214"/>
      <c r="H1515" s="215" t="s">
        <v>19</v>
      </c>
      <c r="I1515" s="217"/>
      <c r="J1515" s="214"/>
      <c r="K1515" s="214"/>
      <c r="L1515" s="218"/>
      <c r="M1515" s="219"/>
      <c r="N1515" s="220"/>
      <c r="O1515" s="220"/>
      <c r="P1515" s="220"/>
      <c r="Q1515" s="220"/>
      <c r="R1515" s="220"/>
      <c r="S1515" s="220"/>
      <c r="T1515" s="221"/>
      <c r="AT1515" s="222" t="s">
        <v>310</v>
      </c>
      <c r="AU1515" s="222" t="s">
        <v>79</v>
      </c>
      <c r="AV1515" s="13" t="s">
        <v>77</v>
      </c>
      <c r="AW1515" s="13" t="s">
        <v>32</v>
      </c>
      <c r="AX1515" s="13" t="s">
        <v>70</v>
      </c>
      <c r="AY1515" s="222" t="s">
        <v>299</v>
      </c>
    </row>
    <row r="1516" spans="2:51" s="14" customFormat="1" ht="11.25">
      <c r="B1516" s="223"/>
      <c r="C1516" s="224"/>
      <c r="D1516" s="209" t="s">
        <v>310</v>
      </c>
      <c r="E1516" s="225" t="s">
        <v>19</v>
      </c>
      <c r="F1516" s="226" t="s">
        <v>2083</v>
      </c>
      <c r="G1516" s="224"/>
      <c r="H1516" s="227">
        <v>8.1</v>
      </c>
      <c r="I1516" s="228"/>
      <c r="J1516" s="224"/>
      <c r="K1516" s="224"/>
      <c r="L1516" s="229"/>
      <c r="M1516" s="230"/>
      <c r="N1516" s="231"/>
      <c r="O1516" s="231"/>
      <c r="P1516" s="231"/>
      <c r="Q1516" s="231"/>
      <c r="R1516" s="231"/>
      <c r="S1516" s="231"/>
      <c r="T1516" s="232"/>
      <c r="AT1516" s="233" t="s">
        <v>310</v>
      </c>
      <c r="AU1516" s="233" t="s">
        <v>79</v>
      </c>
      <c r="AV1516" s="14" t="s">
        <v>79</v>
      </c>
      <c r="AW1516" s="14" t="s">
        <v>32</v>
      </c>
      <c r="AX1516" s="14" t="s">
        <v>70</v>
      </c>
      <c r="AY1516" s="233" t="s">
        <v>299</v>
      </c>
    </row>
    <row r="1517" spans="2:51" s="14" customFormat="1" ht="11.25">
      <c r="B1517" s="223"/>
      <c r="C1517" s="224"/>
      <c r="D1517" s="209" t="s">
        <v>310</v>
      </c>
      <c r="E1517" s="225" t="s">
        <v>19</v>
      </c>
      <c r="F1517" s="226" t="s">
        <v>2084</v>
      </c>
      <c r="G1517" s="224"/>
      <c r="H1517" s="227">
        <v>8.1</v>
      </c>
      <c r="I1517" s="228"/>
      <c r="J1517" s="224"/>
      <c r="K1517" s="224"/>
      <c r="L1517" s="229"/>
      <c r="M1517" s="230"/>
      <c r="N1517" s="231"/>
      <c r="O1517" s="231"/>
      <c r="P1517" s="231"/>
      <c r="Q1517" s="231"/>
      <c r="R1517" s="231"/>
      <c r="S1517" s="231"/>
      <c r="T1517" s="232"/>
      <c r="AT1517" s="233" t="s">
        <v>310</v>
      </c>
      <c r="AU1517" s="233" t="s">
        <v>79</v>
      </c>
      <c r="AV1517" s="14" t="s">
        <v>79</v>
      </c>
      <c r="AW1517" s="14" t="s">
        <v>32</v>
      </c>
      <c r="AX1517" s="14" t="s">
        <v>70</v>
      </c>
      <c r="AY1517" s="233" t="s">
        <v>299</v>
      </c>
    </row>
    <row r="1518" spans="2:51" s="15" customFormat="1" ht="11.25">
      <c r="B1518" s="234"/>
      <c r="C1518" s="235"/>
      <c r="D1518" s="209" t="s">
        <v>310</v>
      </c>
      <c r="E1518" s="236" t="s">
        <v>19</v>
      </c>
      <c r="F1518" s="237" t="s">
        <v>313</v>
      </c>
      <c r="G1518" s="235"/>
      <c r="H1518" s="238">
        <v>16.2</v>
      </c>
      <c r="I1518" s="239"/>
      <c r="J1518" s="235"/>
      <c r="K1518" s="235"/>
      <c r="L1518" s="240"/>
      <c r="M1518" s="241"/>
      <c r="N1518" s="242"/>
      <c r="O1518" s="242"/>
      <c r="P1518" s="242"/>
      <c r="Q1518" s="242"/>
      <c r="R1518" s="242"/>
      <c r="S1518" s="242"/>
      <c r="T1518" s="243"/>
      <c r="AT1518" s="244" t="s">
        <v>310</v>
      </c>
      <c r="AU1518" s="244" t="s">
        <v>79</v>
      </c>
      <c r="AV1518" s="15" t="s">
        <v>306</v>
      </c>
      <c r="AW1518" s="15" t="s">
        <v>32</v>
      </c>
      <c r="AX1518" s="15" t="s">
        <v>77</v>
      </c>
      <c r="AY1518" s="244" t="s">
        <v>299</v>
      </c>
    </row>
    <row r="1519" spans="1:65" s="2" customFormat="1" ht="16.5" customHeight="1">
      <c r="A1519" s="36"/>
      <c r="B1519" s="37"/>
      <c r="C1519" s="196" t="s">
        <v>2085</v>
      </c>
      <c r="D1519" s="196" t="s">
        <v>301</v>
      </c>
      <c r="E1519" s="197" t="s">
        <v>2086</v>
      </c>
      <c r="F1519" s="198" t="s">
        <v>2087</v>
      </c>
      <c r="G1519" s="199" t="s">
        <v>432</v>
      </c>
      <c r="H1519" s="200">
        <v>8</v>
      </c>
      <c r="I1519" s="201"/>
      <c r="J1519" s="202">
        <f>ROUND(I1519*H1519,2)</f>
        <v>0</v>
      </c>
      <c r="K1519" s="198" t="s">
        <v>305</v>
      </c>
      <c r="L1519" s="41"/>
      <c r="M1519" s="203" t="s">
        <v>19</v>
      </c>
      <c r="N1519" s="204" t="s">
        <v>41</v>
      </c>
      <c r="O1519" s="66"/>
      <c r="P1519" s="205">
        <f>O1519*H1519</f>
        <v>0</v>
      </c>
      <c r="Q1519" s="205">
        <v>0</v>
      </c>
      <c r="R1519" s="205">
        <f>Q1519*H1519</f>
        <v>0</v>
      </c>
      <c r="S1519" s="205">
        <v>0</v>
      </c>
      <c r="T1519" s="206">
        <f>S1519*H1519</f>
        <v>0</v>
      </c>
      <c r="U1519" s="36"/>
      <c r="V1519" s="36"/>
      <c r="W1519" s="36"/>
      <c r="X1519" s="36"/>
      <c r="Y1519" s="36"/>
      <c r="Z1519" s="36"/>
      <c r="AA1519" s="36"/>
      <c r="AB1519" s="36"/>
      <c r="AC1519" s="36"/>
      <c r="AD1519" s="36"/>
      <c r="AE1519" s="36"/>
      <c r="AR1519" s="207" t="s">
        <v>406</v>
      </c>
      <c r="AT1519" s="207" t="s">
        <v>301</v>
      </c>
      <c r="AU1519" s="207" t="s">
        <v>79</v>
      </c>
      <c r="AY1519" s="19" t="s">
        <v>299</v>
      </c>
      <c r="BE1519" s="208">
        <f>IF(N1519="základní",J1519,0)</f>
        <v>0</v>
      </c>
      <c r="BF1519" s="208">
        <f>IF(N1519="snížená",J1519,0)</f>
        <v>0</v>
      </c>
      <c r="BG1519" s="208">
        <f>IF(N1519="zákl. přenesená",J1519,0)</f>
        <v>0</v>
      </c>
      <c r="BH1519" s="208">
        <f>IF(N1519="sníž. přenesená",J1519,0)</f>
        <v>0</v>
      </c>
      <c r="BI1519" s="208">
        <f>IF(N1519="nulová",J1519,0)</f>
        <v>0</v>
      </c>
      <c r="BJ1519" s="19" t="s">
        <v>77</v>
      </c>
      <c r="BK1519" s="208">
        <f>ROUND(I1519*H1519,2)</f>
        <v>0</v>
      </c>
      <c r="BL1519" s="19" t="s">
        <v>406</v>
      </c>
      <c r="BM1519" s="207" t="s">
        <v>2088</v>
      </c>
    </row>
    <row r="1520" spans="1:47" s="2" customFormat="1" ht="11.25">
      <c r="A1520" s="36"/>
      <c r="B1520" s="37"/>
      <c r="C1520" s="38"/>
      <c r="D1520" s="209" t="s">
        <v>308</v>
      </c>
      <c r="E1520" s="38"/>
      <c r="F1520" s="210" t="s">
        <v>2089</v>
      </c>
      <c r="G1520" s="38"/>
      <c r="H1520" s="38"/>
      <c r="I1520" s="119"/>
      <c r="J1520" s="38"/>
      <c r="K1520" s="38"/>
      <c r="L1520" s="41"/>
      <c r="M1520" s="211"/>
      <c r="N1520" s="212"/>
      <c r="O1520" s="66"/>
      <c r="P1520" s="66"/>
      <c r="Q1520" s="66"/>
      <c r="R1520" s="66"/>
      <c r="S1520" s="66"/>
      <c r="T1520" s="67"/>
      <c r="U1520" s="36"/>
      <c r="V1520" s="36"/>
      <c r="W1520" s="36"/>
      <c r="X1520" s="36"/>
      <c r="Y1520" s="36"/>
      <c r="Z1520" s="36"/>
      <c r="AA1520" s="36"/>
      <c r="AB1520" s="36"/>
      <c r="AC1520" s="36"/>
      <c r="AD1520" s="36"/>
      <c r="AE1520" s="36"/>
      <c r="AT1520" s="19" t="s">
        <v>308</v>
      </c>
      <c r="AU1520" s="19" t="s">
        <v>79</v>
      </c>
    </row>
    <row r="1521" spans="2:51" s="14" customFormat="1" ht="11.25">
      <c r="B1521" s="223"/>
      <c r="C1521" s="224"/>
      <c r="D1521" s="209" t="s">
        <v>310</v>
      </c>
      <c r="E1521" s="225" t="s">
        <v>19</v>
      </c>
      <c r="F1521" s="226" t="s">
        <v>2090</v>
      </c>
      <c r="G1521" s="224"/>
      <c r="H1521" s="227">
        <v>8</v>
      </c>
      <c r="I1521" s="228"/>
      <c r="J1521" s="224"/>
      <c r="K1521" s="224"/>
      <c r="L1521" s="229"/>
      <c r="M1521" s="230"/>
      <c r="N1521" s="231"/>
      <c r="O1521" s="231"/>
      <c r="P1521" s="231"/>
      <c r="Q1521" s="231"/>
      <c r="R1521" s="231"/>
      <c r="S1521" s="231"/>
      <c r="T1521" s="232"/>
      <c r="AT1521" s="233" t="s">
        <v>310</v>
      </c>
      <c r="AU1521" s="233" t="s">
        <v>79</v>
      </c>
      <c r="AV1521" s="14" t="s">
        <v>79</v>
      </c>
      <c r="AW1521" s="14" t="s">
        <v>32</v>
      </c>
      <c r="AX1521" s="14" t="s">
        <v>77</v>
      </c>
      <c r="AY1521" s="233" t="s">
        <v>299</v>
      </c>
    </row>
    <row r="1522" spans="1:65" s="2" customFormat="1" ht="16.5" customHeight="1">
      <c r="A1522" s="36"/>
      <c r="B1522" s="37"/>
      <c r="C1522" s="196" t="s">
        <v>2091</v>
      </c>
      <c r="D1522" s="196" t="s">
        <v>301</v>
      </c>
      <c r="E1522" s="197" t="s">
        <v>2092</v>
      </c>
      <c r="F1522" s="198" t="s">
        <v>2093</v>
      </c>
      <c r="G1522" s="199" t="s">
        <v>432</v>
      </c>
      <c r="H1522" s="200">
        <v>7</v>
      </c>
      <c r="I1522" s="201"/>
      <c r="J1522" s="202">
        <f>ROUND(I1522*H1522,2)</f>
        <v>0</v>
      </c>
      <c r="K1522" s="198" t="s">
        <v>305</v>
      </c>
      <c r="L1522" s="41"/>
      <c r="M1522" s="203" t="s">
        <v>19</v>
      </c>
      <c r="N1522" s="204" t="s">
        <v>41</v>
      </c>
      <c r="O1522" s="66"/>
      <c r="P1522" s="205">
        <f>O1522*H1522</f>
        <v>0</v>
      </c>
      <c r="Q1522" s="205">
        <v>0.00026</v>
      </c>
      <c r="R1522" s="205">
        <f>Q1522*H1522</f>
        <v>0.0018199999999999998</v>
      </c>
      <c r="S1522" s="205">
        <v>0</v>
      </c>
      <c r="T1522" s="206">
        <f>S1522*H1522</f>
        <v>0</v>
      </c>
      <c r="U1522" s="36"/>
      <c r="V1522" s="36"/>
      <c r="W1522" s="36"/>
      <c r="X1522" s="36"/>
      <c r="Y1522" s="36"/>
      <c r="Z1522" s="36"/>
      <c r="AA1522" s="36"/>
      <c r="AB1522" s="36"/>
      <c r="AC1522" s="36"/>
      <c r="AD1522" s="36"/>
      <c r="AE1522" s="36"/>
      <c r="AR1522" s="207" t="s">
        <v>406</v>
      </c>
      <c r="AT1522" s="207" t="s">
        <v>301</v>
      </c>
      <c r="AU1522" s="207" t="s">
        <v>79</v>
      </c>
      <c r="AY1522" s="19" t="s">
        <v>299</v>
      </c>
      <c r="BE1522" s="208">
        <f>IF(N1522="základní",J1522,0)</f>
        <v>0</v>
      </c>
      <c r="BF1522" s="208">
        <f>IF(N1522="snížená",J1522,0)</f>
        <v>0</v>
      </c>
      <c r="BG1522" s="208">
        <f>IF(N1522="zákl. přenesená",J1522,0)</f>
        <v>0</v>
      </c>
      <c r="BH1522" s="208">
        <f>IF(N1522="sníž. přenesená",J1522,0)</f>
        <v>0</v>
      </c>
      <c r="BI1522" s="208">
        <f>IF(N1522="nulová",J1522,0)</f>
        <v>0</v>
      </c>
      <c r="BJ1522" s="19" t="s">
        <v>77</v>
      </c>
      <c r="BK1522" s="208">
        <f>ROUND(I1522*H1522,2)</f>
        <v>0</v>
      </c>
      <c r="BL1522" s="19" t="s">
        <v>406</v>
      </c>
      <c r="BM1522" s="207" t="s">
        <v>2094</v>
      </c>
    </row>
    <row r="1523" spans="1:47" s="2" customFormat="1" ht="19.5">
      <c r="A1523" s="36"/>
      <c r="B1523" s="37"/>
      <c r="C1523" s="38"/>
      <c r="D1523" s="209" t="s">
        <v>308</v>
      </c>
      <c r="E1523" s="38"/>
      <c r="F1523" s="210" t="s">
        <v>2095</v>
      </c>
      <c r="G1523" s="38"/>
      <c r="H1523" s="38"/>
      <c r="I1523" s="119"/>
      <c r="J1523" s="38"/>
      <c r="K1523" s="38"/>
      <c r="L1523" s="41"/>
      <c r="M1523" s="211"/>
      <c r="N1523" s="212"/>
      <c r="O1523" s="66"/>
      <c r="P1523" s="66"/>
      <c r="Q1523" s="66"/>
      <c r="R1523" s="66"/>
      <c r="S1523" s="66"/>
      <c r="T1523" s="67"/>
      <c r="U1523" s="36"/>
      <c r="V1523" s="36"/>
      <c r="W1523" s="36"/>
      <c r="X1523" s="36"/>
      <c r="Y1523" s="36"/>
      <c r="Z1523" s="36"/>
      <c r="AA1523" s="36"/>
      <c r="AB1523" s="36"/>
      <c r="AC1523" s="36"/>
      <c r="AD1523" s="36"/>
      <c r="AE1523" s="36"/>
      <c r="AT1523" s="19" t="s">
        <v>308</v>
      </c>
      <c r="AU1523" s="19" t="s">
        <v>79</v>
      </c>
    </row>
    <row r="1524" spans="2:51" s="13" customFormat="1" ht="11.25">
      <c r="B1524" s="213"/>
      <c r="C1524" s="214"/>
      <c r="D1524" s="209" t="s">
        <v>310</v>
      </c>
      <c r="E1524" s="215" t="s">
        <v>19</v>
      </c>
      <c r="F1524" s="216" t="s">
        <v>2096</v>
      </c>
      <c r="G1524" s="214"/>
      <c r="H1524" s="215" t="s">
        <v>19</v>
      </c>
      <c r="I1524" s="217"/>
      <c r="J1524" s="214"/>
      <c r="K1524" s="214"/>
      <c r="L1524" s="218"/>
      <c r="M1524" s="219"/>
      <c r="N1524" s="220"/>
      <c r="O1524" s="220"/>
      <c r="P1524" s="220"/>
      <c r="Q1524" s="220"/>
      <c r="R1524" s="220"/>
      <c r="S1524" s="220"/>
      <c r="T1524" s="221"/>
      <c r="AT1524" s="222" t="s">
        <v>310</v>
      </c>
      <c r="AU1524" s="222" t="s">
        <v>79</v>
      </c>
      <c r="AV1524" s="13" t="s">
        <v>77</v>
      </c>
      <c r="AW1524" s="13" t="s">
        <v>32</v>
      </c>
      <c r="AX1524" s="13" t="s">
        <v>70</v>
      </c>
      <c r="AY1524" s="222" t="s">
        <v>299</v>
      </c>
    </row>
    <row r="1525" spans="2:51" s="14" customFormat="1" ht="11.25">
      <c r="B1525" s="223"/>
      <c r="C1525" s="224"/>
      <c r="D1525" s="209" t="s">
        <v>310</v>
      </c>
      <c r="E1525" s="225" t="s">
        <v>19</v>
      </c>
      <c r="F1525" s="226" t="s">
        <v>2097</v>
      </c>
      <c r="G1525" s="224"/>
      <c r="H1525" s="227">
        <v>2</v>
      </c>
      <c r="I1525" s="228"/>
      <c r="J1525" s="224"/>
      <c r="K1525" s="224"/>
      <c r="L1525" s="229"/>
      <c r="M1525" s="230"/>
      <c r="N1525" s="231"/>
      <c r="O1525" s="231"/>
      <c r="P1525" s="231"/>
      <c r="Q1525" s="231"/>
      <c r="R1525" s="231"/>
      <c r="S1525" s="231"/>
      <c r="T1525" s="232"/>
      <c r="AT1525" s="233" t="s">
        <v>310</v>
      </c>
      <c r="AU1525" s="233" t="s">
        <v>79</v>
      </c>
      <c r="AV1525" s="14" t="s">
        <v>79</v>
      </c>
      <c r="AW1525" s="14" t="s">
        <v>32</v>
      </c>
      <c r="AX1525" s="14" t="s">
        <v>70</v>
      </c>
      <c r="AY1525" s="233" t="s">
        <v>299</v>
      </c>
    </row>
    <row r="1526" spans="2:51" s="14" customFormat="1" ht="11.25">
      <c r="B1526" s="223"/>
      <c r="C1526" s="224"/>
      <c r="D1526" s="209" t="s">
        <v>310</v>
      </c>
      <c r="E1526" s="225" t="s">
        <v>19</v>
      </c>
      <c r="F1526" s="226" t="s">
        <v>2098</v>
      </c>
      <c r="G1526" s="224"/>
      <c r="H1526" s="227">
        <v>5</v>
      </c>
      <c r="I1526" s="228"/>
      <c r="J1526" s="224"/>
      <c r="K1526" s="224"/>
      <c r="L1526" s="229"/>
      <c r="M1526" s="230"/>
      <c r="N1526" s="231"/>
      <c r="O1526" s="231"/>
      <c r="P1526" s="231"/>
      <c r="Q1526" s="231"/>
      <c r="R1526" s="231"/>
      <c r="S1526" s="231"/>
      <c r="T1526" s="232"/>
      <c r="AT1526" s="233" t="s">
        <v>310</v>
      </c>
      <c r="AU1526" s="233" t="s">
        <v>79</v>
      </c>
      <c r="AV1526" s="14" t="s">
        <v>79</v>
      </c>
      <c r="AW1526" s="14" t="s">
        <v>32</v>
      </c>
      <c r="AX1526" s="14" t="s">
        <v>70</v>
      </c>
      <c r="AY1526" s="233" t="s">
        <v>299</v>
      </c>
    </row>
    <row r="1527" spans="2:51" s="15" customFormat="1" ht="11.25">
      <c r="B1527" s="234"/>
      <c r="C1527" s="235"/>
      <c r="D1527" s="209" t="s">
        <v>310</v>
      </c>
      <c r="E1527" s="236" t="s">
        <v>19</v>
      </c>
      <c r="F1527" s="237" t="s">
        <v>313</v>
      </c>
      <c r="G1527" s="235"/>
      <c r="H1527" s="238">
        <v>7</v>
      </c>
      <c r="I1527" s="239"/>
      <c r="J1527" s="235"/>
      <c r="K1527" s="235"/>
      <c r="L1527" s="240"/>
      <c r="M1527" s="241"/>
      <c r="N1527" s="242"/>
      <c r="O1527" s="242"/>
      <c r="P1527" s="242"/>
      <c r="Q1527" s="242"/>
      <c r="R1527" s="242"/>
      <c r="S1527" s="242"/>
      <c r="T1527" s="243"/>
      <c r="AT1527" s="244" t="s">
        <v>310</v>
      </c>
      <c r="AU1527" s="244" t="s">
        <v>79</v>
      </c>
      <c r="AV1527" s="15" t="s">
        <v>306</v>
      </c>
      <c r="AW1527" s="15" t="s">
        <v>32</v>
      </c>
      <c r="AX1527" s="15" t="s">
        <v>77</v>
      </c>
      <c r="AY1527" s="244" t="s">
        <v>299</v>
      </c>
    </row>
    <row r="1528" spans="1:65" s="2" customFormat="1" ht="16.5" customHeight="1">
      <c r="A1528" s="36"/>
      <c r="B1528" s="37"/>
      <c r="C1528" s="246" t="s">
        <v>2099</v>
      </c>
      <c r="D1528" s="246" t="s">
        <v>458</v>
      </c>
      <c r="E1528" s="247" t="s">
        <v>2100</v>
      </c>
      <c r="F1528" s="248" t="s">
        <v>2101</v>
      </c>
      <c r="G1528" s="249" t="s">
        <v>432</v>
      </c>
      <c r="H1528" s="250">
        <v>7</v>
      </c>
      <c r="I1528" s="251"/>
      <c r="J1528" s="252">
        <f>ROUND(I1528*H1528,2)</f>
        <v>0</v>
      </c>
      <c r="K1528" s="248" t="s">
        <v>305</v>
      </c>
      <c r="L1528" s="253"/>
      <c r="M1528" s="254" t="s">
        <v>19</v>
      </c>
      <c r="N1528" s="255" t="s">
        <v>41</v>
      </c>
      <c r="O1528" s="66"/>
      <c r="P1528" s="205">
        <f>O1528*H1528</f>
        <v>0</v>
      </c>
      <c r="Q1528" s="205">
        <v>0.0355</v>
      </c>
      <c r="R1528" s="205">
        <f>Q1528*H1528</f>
        <v>0.24849999999999997</v>
      </c>
      <c r="S1528" s="205">
        <v>0</v>
      </c>
      <c r="T1528" s="206">
        <f>S1528*H1528</f>
        <v>0</v>
      </c>
      <c r="U1528" s="36"/>
      <c r="V1528" s="36"/>
      <c r="W1528" s="36"/>
      <c r="X1528" s="36"/>
      <c r="Y1528" s="36"/>
      <c r="Z1528" s="36"/>
      <c r="AA1528" s="36"/>
      <c r="AB1528" s="36"/>
      <c r="AC1528" s="36"/>
      <c r="AD1528" s="36"/>
      <c r="AE1528" s="36"/>
      <c r="AR1528" s="207" t="s">
        <v>538</v>
      </c>
      <c r="AT1528" s="207" t="s">
        <v>458</v>
      </c>
      <c r="AU1528" s="207" t="s">
        <v>79</v>
      </c>
      <c r="AY1528" s="19" t="s">
        <v>299</v>
      </c>
      <c r="BE1528" s="208">
        <f>IF(N1528="základní",J1528,0)</f>
        <v>0</v>
      </c>
      <c r="BF1528" s="208">
        <f>IF(N1528="snížená",J1528,0)</f>
        <v>0</v>
      </c>
      <c r="BG1528" s="208">
        <f>IF(N1528="zákl. přenesená",J1528,0)</f>
        <v>0</v>
      </c>
      <c r="BH1528" s="208">
        <f>IF(N1528="sníž. přenesená",J1528,0)</f>
        <v>0</v>
      </c>
      <c r="BI1528" s="208">
        <f>IF(N1528="nulová",J1528,0)</f>
        <v>0</v>
      </c>
      <c r="BJ1528" s="19" t="s">
        <v>77</v>
      </c>
      <c r="BK1528" s="208">
        <f>ROUND(I1528*H1528,2)</f>
        <v>0</v>
      </c>
      <c r="BL1528" s="19" t="s">
        <v>406</v>
      </c>
      <c r="BM1528" s="207" t="s">
        <v>2102</v>
      </c>
    </row>
    <row r="1529" spans="1:47" s="2" customFormat="1" ht="11.25">
      <c r="A1529" s="36"/>
      <c r="B1529" s="37"/>
      <c r="C1529" s="38"/>
      <c r="D1529" s="209" t="s">
        <v>308</v>
      </c>
      <c r="E1529" s="38"/>
      <c r="F1529" s="210" t="s">
        <v>2101</v>
      </c>
      <c r="G1529" s="38"/>
      <c r="H1529" s="38"/>
      <c r="I1529" s="119"/>
      <c r="J1529" s="38"/>
      <c r="K1529" s="38"/>
      <c r="L1529" s="41"/>
      <c r="M1529" s="211"/>
      <c r="N1529" s="212"/>
      <c r="O1529" s="66"/>
      <c r="P1529" s="66"/>
      <c r="Q1529" s="66"/>
      <c r="R1529" s="66"/>
      <c r="S1529" s="66"/>
      <c r="T1529" s="67"/>
      <c r="U1529" s="36"/>
      <c r="V1529" s="36"/>
      <c r="W1529" s="36"/>
      <c r="X1529" s="36"/>
      <c r="Y1529" s="36"/>
      <c r="Z1529" s="36"/>
      <c r="AA1529" s="36"/>
      <c r="AB1529" s="36"/>
      <c r="AC1529" s="36"/>
      <c r="AD1529" s="36"/>
      <c r="AE1529" s="36"/>
      <c r="AT1529" s="19" t="s">
        <v>308</v>
      </c>
      <c r="AU1529" s="19" t="s">
        <v>79</v>
      </c>
    </row>
    <row r="1530" spans="1:65" s="2" customFormat="1" ht="16.5" customHeight="1">
      <c r="A1530" s="36"/>
      <c r="B1530" s="37"/>
      <c r="C1530" s="246" t="s">
        <v>2103</v>
      </c>
      <c r="D1530" s="246" t="s">
        <v>458</v>
      </c>
      <c r="E1530" s="247" t="s">
        <v>2104</v>
      </c>
      <c r="F1530" s="248" t="s">
        <v>2105</v>
      </c>
      <c r="G1530" s="249" t="s">
        <v>432</v>
      </c>
      <c r="H1530" s="250">
        <v>7</v>
      </c>
      <c r="I1530" s="251"/>
      <c r="J1530" s="252">
        <f>ROUND(I1530*H1530,2)</f>
        <v>0</v>
      </c>
      <c r="K1530" s="248" t="s">
        <v>305</v>
      </c>
      <c r="L1530" s="253"/>
      <c r="M1530" s="254" t="s">
        <v>19</v>
      </c>
      <c r="N1530" s="255" t="s">
        <v>41</v>
      </c>
      <c r="O1530" s="66"/>
      <c r="P1530" s="205">
        <f>O1530*H1530</f>
        <v>0</v>
      </c>
      <c r="Q1530" s="205">
        <v>0.0038</v>
      </c>
      <c r="R1530" s="205">
        <f>Q1530*H1530</f>
        <v>0.0266</v>
      </c>
      <c r="S1530" s="205">
        <v>0</v>
      </c>
      <c r="T1530" s="206">
        <f>S1530*H1530</f>
        <v>0</v>
      </c>
      <c r="U1530" s="36"/>
      <c r="V1530" s="36"/>
      <c r="W1530" s="36"/>
      <c r="X1530" s="36"/>
      <c r="Y1530" s="36"/>
      <c r="Z1530" s="36"/>
      <c r="AA1530" s="36"/>
      <c r="AB1530" s="36"/>
      <c r="AC1530" s="36"/>
      <c r="AD1530" s="36"/>
      <c r="AE1530" s="36"/>
      <c r="AR1530" s="207" t="s">
        <v>538</v>
      </c>
      <c r="AT1530" s="207" t="s">
        <v>458</v>
      </c>
      <c r="AU1530" s="207" t="s">
        <v>79</v>
      </c>
      <c r="AY1530" s="19" t="s">
        <v>299</v>
      </c>
      <c r="BE1530" s="208">
        <f>IF(N1530="základní",J1530,0)</f>
        <v>0</v>
      </c>
      <c r="BF1530" s="208">
        <f>IF(N1530="snížená",J1530,0)</f>
        <v>0</v>
      </c>
      <c r="BG1530" s="208">
        <f>IF(N1530="zákl. přenesená",J1530,0)</f>
        <v>0</v>
      </c>
      <c r="BH1530" s="208">
        <f>IF(N1530="sníž. přenesená",J1530,0)</f>
        <v>0</v>
      </c>
      <c r="BI1530" s="208">
        <f>IF(N1530="nulová",J1530,0)</f>
        <v>0</v>
      </c>
      <c r="BJ1530" s="19" t="s">
        <v>77</v>
      </c>
      <c r="BK1530" s="208">
        <f>ROUND(I1530*H1530,2)</f>
        <v>0</v>
      </c>
      <c r="BL1530" s="19" t="s">
        <v>406</v>
      </c>
      <c r="BM1530" s="207" t="s">
        <v>2106</v>
      </c>
    </row>
    <row r="1531" spans="1:47" s="2" customFormat="1" ht="11.25">
      <c r="A1531" s="36"/>
      <c r="B1531" s="37"/>
      <c r="C1531" s="38"/>
      <c r="D1531" s="209" t="s">
        <v>308</v>
      </c>
      <c r="E1531" s="38"/>
      <c r="F1531" s="210" t="s">
        <v>2105</v>
      </c>
      <c r="G1531" s="38"/>
      <c r="H1531" s="38"/>
      <c r="I1531" s="119"/>
      <c r="J1531" s="38"/>
      <c r="K1531" s="38"/>
      <c r="L1531" s="41"/>
      <c r="M1531" s="211"/>
      <c r="N1531" s="212"/>
      <c r="O1531" s="66"/>
      <c r="P1531" s="66"/>
      <c r="Q1531" s="66"/>
      <c r="R1531" s="66"/>
      <c r="S1531" s="66"/>
      <c r="T1531" s="67"/>
      <c r="U1531" s="36"/>
      <c r="V1531" s="36"/>
      <c r="W1531" s="36"/>
      <c r="X1531" s="36"/>
      <c r="Y1531" s="36"/>
      <c r="Z1531" s="36"/>
      <c r="AA1531" s="36"/>
      <c r="AB1531" s="36"/>
      <c r="AC1531" s="36"/>
      <c r="AD1531" s="36"/>
      <c r="AE1531" s="36"/>
      <c r="AT1531" s="19" t="s">
        <v>308</v>
      </c>
      <c r="AU1531" s="19" t="s">
        <v>79</v>
      </c>
    </row>
    <row r="1532" spans="1:65" s="2" customFormat="1" ht="16.5" customHeight="1">
      <c r="A1532" s="36"/>
      <c r="B1532" s="37"/>
      <c r="C1532" s="246" t="s">
        <v>2107</v>
      </c>
      <c r="D1532" s="246" t="s">
        <v>458</v>
      </c>
      <c r="E1532" s="247" t="s">
        <v>2108</v>
      </c>
      <c r="F1532" s="248" t="s">
        <v>2109</v>
      </c>
      <c r="G1532" s="249" t="s">
        <v>432</v>
      </c>
      <c r="H1532" s="250">
        <v>7</v>
      </c>
      <c r="I1532" s="251"/>
      <c r="J1532" s="252">
        <f>ROUND(I1532*H1532,2)</f>
        <v>0</v>
      </c>
      <c r="K1532" s="248" t="s">
        <v>305</v>
      </c>
      <c r="L1532" s="253"/>
      <c r="M1532" s="254" t="s">
        <v>19</v>
      </c>
      <c r="N1532" s="255" t="s">
        <v>41</v>
      </c>
      <c r="O1532" s="66"/>
      <c r="P1532" s="205">
        <f>O1532*H1532</f>
        <v>0</v>
      </c>
      <c r="Q1532" s="205">
        <v>0.00138</v>
      </c>
      <c r="R1532" s="205">
        <f>Q1532*H1532</f>
        <v>0.00966</v>
      </c>
      <c r="S1532" s="205">
        <v>0</v>
      </c>
      <c r="T1532" s="206">
        <f>S1532*H1532</f>
        <v>0</v>
      </c>
      <c r="U1532" s="36"/>
      <c r="V1532" s="36"/>
      <c r="W1532" s="36"/>
      <c r="X1532" s="36"/>
      <c r="Y1532" s="36"/>
      <c r="Z1532" s="36"/>
      <c r="AA1532" s="36"/>
      <c r="AB1532" s="36"/>
      <c r="AC1532" s="36"/>
      <c r="AD1532" s="36"/>
      <c r="AE1532" s="36"/>
      <c r="AR1532" s="207" t="s">
        <v>538</v>
      </c>
      <c r="AT1532" s="207" t="s">
        <v>458</v>
      </c>
      <c r="AU1532" s="207" t="s">
        <v>79</v>
      </c>
      <c r="AY1532" s="19" t="s">
        <v>299</v>
      </c>
      <c r="BE1532" s="208">
        <f>IF(N1532="základní",J1532,0)</f>
        <v>0</v>
      </c>
      <c r="BF1532" s="208">
        <f>IF(N1532="snížená",J1532,0)</f>
        <v>0</v>
      </c>
      <c r="BG1532" s="208">
        <f>IF(N1532="zákl. přenesená",J1532,0)</f>
        <v>0</v>
      </c>
      <c r="BH1532" s="208">
        <f>IF(N1532="sníž. přenesená",J1532,0)</f>
        <v>0</v>
      </c>
      <c r="BI1532" s="208">
        <f>IF(N1532="nulová",J1532,0)</f>
        <v>0</v>
      </c>
      <c r="BJ1532" s="19" t="s">
        <v>77</v>
      </c>
      <c r="BK1532" s="208">
        <f>ROUND(I1532*H1532,2)</f>
        <v>0</v>
      </c>
      <c r="BL1532" s="19" t="s">
        <v>406</v>
      </c>
      <c r="BM1532" s="207" t="s">
        <v>2110</v>
      </c>
    </row>
    <row r="1533" spans="1:47" s="2" customFormat="1" ht="11.25">
      <c r="A1533" s="36"/>
      <c r="B1533" s="37"/>
      <c r="C1533" s="38"/>
      <c r="D1533" s="209" t="s">
        <v>308</v>
      </c>
      <c r="E1533" s="38"/>
      <c r="F1533" s="210" t="s">
        <v>2109</v>
      </c>
      <c r="G1533" s="38"/>
      <c r="H1533" s="38"/>
      <c r="I1533" s="119"/>
      <c r="J1533" s="38"/>
      <c r="K1533" s="38"/>
      <c r="L1533" s="41"/>
      <c r="M1533" s="211"/>
      <c r="N1533" s="212"/>
      <c r="O1533" s="66"/>
      <c r="P1533" s="66"/>
      <c r="Q1533" s="66"/>
      <c r="R1533" s="66"/>
      <c r="S1533" s="66"/>
      <c r="T1533" s="67"/>
      <c r="U1533" s="36"/>
      <c r="V1533" s="36"/>
      <c r="W1533" s="36"/>
      <c r="X1533" s="36"/>
      <c r="Y1533" s="36"/>
      <c r="Z1533" s="36"/>
      <c r="AA1533" s="36"/>
      <c r="AB1533" s="36"/>
      <c r="AC1533" s="36"/>
      <c r="AD1533" s="36"/>
      <c r="AE1533" s="36"/>
      <c r="AT1533" s="19" t="s">
        <v>308</v>
      </c>
      <c r="AU1533" s="19" t="s">
        <v>79</v>
      </c>
    </row>
    <row r="1534" spans="1:65" s="2" customFormat="1" ht="16.5" customHeight="1">
      <c r="A1534" s="36"/>
      <c r="B1534" s="37"/>
      <c r="C1534" s="246" t="s">
        <v>2111</v>
      </c>
      <c r="D1534" s="246" t="s">
        <v>458</v>
      </c>
      <c r="E1534" s="247" t="s">
        <v>2112</v>
      </c>
      <c r="F1534" s="248" t="s">
        <v>2113</v>
      </c>
      <c r="G1534" s="249" t="s">
        <v>2114</v>
      </c>
      <c r="H1534" s="250">
        <v>7</v>
      </c>
      <c r="I1534" s="251"/>
      <c r="J1534" s="252">
        <f>ROUND(I1534*H1534,2)</f>
        <v>0</v>
      </c>
      <c r="K1534" s="248" t="s">
        <v>305</v>
      </c>
      <c r="L1534" s="253"/>
      <c r="M1534" s="254" t="s">
        <v>19</v>
      </c>
      <c r="N1534" s="255" t="s">
        <v>41</v>
      </c>
      <c r="O1534" s="66"/>
      <c r="P1534" s="205">
        <f>O1534*H1534</f>
        <v>0</v>
      </c>
      <c r="Q1534" s="205">
        <v>0.0003</v>
      </c>
      <c r="R1534" s="205">
        <f>Q1534*H1534</f>
        <v>0.0021</v>
      </c>
      <c r="S1534" s="205">
        <v>0</v>
      </c>
      <c r="T1534" s="206">
        <f>S1534*H1534</f>
        <v>0</v>
      </c>
      <c r="U1534" s="36"/>
      <c r="V1534" s="36"/>
      <c r="W1534" s="36"/>
      <c r="X1534" s="36"/>
      <c r="Y1534" s="36"/>
      <c r="Z1534" s="36"/>
      <c r="AA1534" s="36"/>
      <c r="AB1534" s="36"/>
      <c r="AC1534" s="36"/>
      <c r="AD1534" s="36"/>
      <c r="AE1534" s="36"/>
      <c r="AR1534" s="207" t="s">
        <v>538</v>
      </c>
      <c r="AT1534" s="207" t="s">
        <v>458</v>
      </c>
      <c r="AU1534" s="207" t="s">
        <v>79</v>
      </c>
      <c r="AY1534" s="19" t="s">
        <v>299</v>
      </c>
      <c r="BE1534" s="208">
        <f>IF(N1534="základní",J1534,0)</f>
        <v>0</v>
      </c>
      <c r="BF1534" s="208">
        <f>IF(N1534="snížená",J1534,0)</f>
        <v>0</v>
      </c>
      <c r="BG1534" s="208">
        <f>IF(N1534="zákl. přenesená",J1534,0)</f>
        <v>0</v>
      </c>
      <c r="BH1534" s="208">
        <f>IF(N1534="sníž. přenesená",J1534,0)</f>
        <v>0</v>
      </c>
      <c r="BI1534" s="208">
        <f>IF(N1534="nulová",J1534,0)</f>
        <v>0</v>
      </c>
      <c r="BJ1534" s="19" t="s">
        <v>77</v>
      </c>
      <c r="BK1534" s="208">
        <f>ROUND(I1534*H1534,2)</f>
        <v>0</v>
      </c>
      <c r="BL1534" s="19" t="s">
        <v>406</v>
      </c>
      <c r="BM1534" s="207" t="s">
        <v>2115</v>
      </c>
    </row>
    <row r="1535" spans="1:47" s="2" customFormat="1" ht="11.25">
      <c r="A1535" s="36"/>
      <c r="B1535" s="37"/>
      <c r="C1535" s="38"/>
      <c r="D1535" s="209" t="s">
        <v>308</v>
      </c>
      <c r="E1535" s="38"/>
      <c r="F1535" s="210" t="s">
        <v>2113</v>
      </c>
      <c r="G1535" s="38"/>
      <c r="H1535" s="38"/>
      <c r="I1535" s="119"/>
      <c r="J1535" s="38"/>
      <c r="K1535" s="38"/>
      <c r="L1535" s="41"/>
      <c r="M1535" s="211"/>
      <c r="N1535" s="212"/>
      <c r="O1535" s="66"/>
      <c r="P1535" s="66"/>
      <c r="Q1535" s="66"/>
      <c r="R1535" s="66"/>
      <c r="S1535" s="66"/>
      <c r="T1535" s="67"/>
      <c r="U1535" s="36"/>
      <c r="V1535" s="36"/>
      <c r="W1535" s="36"/>
      <c r="X1535" s="36"/>
      <c r="Y1535" s="36"/>
      <c r="Z1535" s="36"/>
      <c r="AA1535" s="36"/>
      <c r="AB1535" s="36"/>
      <c r="AC1535" s="36"/>
      <c r="AD1535" s="36"/>
      <c r="AE1535" s="36"/>
      <c r="AT1535" s="19" t="s">
        <v>308</v>
      </c>
      <c r="AU1535" s="19" t="s">
        <v>79</v>
      </c>
    </row>
    <row r="1536" spans="1:65" s="2" customFormat="1" ht="16.5" customHeight="1">
      <c r="A1536" s="36"/>
      <c r="B1536" s="37"/>
      <c r="C1536" s="246" t="s">
        <v>2116</v>
      </c>
      <c r="D1536" s="246" t="s">
        <v>458</v>
      </c>
      <c r="E1536" s="247" t="s">
        <v>2112</v>
      </c>
      <c r="F1536" s="248" t="s">
        <v>2113</v>
      </c>
      <c r="G1536" s="249" t="s">
        <v>2114</v>
      </c>
      <c r="H1536" s="250">
        <v>7</v>
      </c>
      <c r="I1536" s="251"/>
      <c r="J1536" s="252">
        <f>ROUND(I1536*H1536,2)</f>
        <v>0</v>
      </c>
      <c r="K1536" s="248" t="s">
        <v>305</v>
      </c>
      <c r="L1536" s="253"/>
      <c r="M1536" s="254" t="s">
        <v>19</v>
      </c>
      <c r="N1536" s="255" t="s">
        <v>41</v>
      </c>
      <c r="O1536" s="66"/>
      <c r="P1536" s="205">
        <f>O1536*H1536</f>
        <v>0</v>
      </c>
      <c r="Q1536" s="205">
        <v>0.0003</v>
      </c>
      <c r="R1536" s="205">
        <f>Q1536*H1536</f>
        <v>0.0021</v>
      </c>
      <c r="S1536" s="205">
        <v>0</v>
      </c>
      <c r="T1536" s="206">
        <f>S1536*H1536</f>
        <v>0</v>
      </c>
      <c r="U1536" s="36"/>
      <c r="V1536" s="36"/>
      <c r="W1536" s="36"/>
      <c r="X1536" s="36"/>
      <c r="Y1536" s="36"/>
      <c r="Z1536" s="36"/>
      <c r="AA1536" s="36"/>
      <c r="AB1536" s="36"/>
      <c r="AC1536" s="36"/>
      <c r="AD1536" s="36"/>
      <c r="AE1536" s="36"/>
      <c r="AR1536" s="207" t="s">
        <v>538</v>
      </c>
      <c r="AT1536" s="207" t="s">
        <v>458</v>
      </c>
      <c r="AU1536" s="207" t="s">
        <v>79</v>
      </c>
      <c r="AY1536" s="19" t="s">
        <v>299</v>
      </c>
      <c r="BE1536" s="208">
        <f>IF(N1536="základní",J1536,0)</f>
        <v>0</v>
      </c>
      <c r="BF1536" s="208">
        <f>IF(N1536="snížená",J1536,0)</f>
        <v>0</v>
      </c>
      <c r="BG1536" s="208">
        <f>IF(N1536="zákl. přenesená",J1536,0)</f>
        <v>0</v>
      </c>
      <c r="BH1536" s="208">
        <f>IF(N1536="sníž. přenesená",J1536,0)</f>
        <v>0</v>
      </c>
      <c r="BI1536" s="208">
        <f>IF(N1536="nulová",J1536,0)</f>
        <v>0</v>
      </c>
      <c r="BJ1536" s="19" t="s">
        <v>77</v>
      </c>
      <c r="BK1536" s="208">
        <f>ROUND(I1536*H1536,2)</f>
        <v>0</v>
      </c>
      <c r="BL1536" s="19" t="s">
        <v>406</v>
      </c>
      <c r="BM1536" s="207" t="s">
        <v>2117</v>
      </c>
    </row>
    <row r="1537" spans="1:47" s="2" customFormat="1" ht="11.25">
      <c r="A1537" s="36"/>
      <c r="B1537" s="37"/>
      <c r="C1537" s="38"/>
      <c r="D1537" s="209" t="s">
        <v>308</v>
      </c>
      <c r="E1537" s="38"/>
      <c r="F1537" s="210" t="s">
        <v>2113</v>
      </c>
      <c r="G1537" s="38"/>
      <c r="H1537" s="38"/>
      <c r="I1537" s="119"/>
      <c r="J1537" s="38"/>
      <c r="K1537" s="38"/>
      <c r="L1537" s="41"/>
      <c r="M1537" s="211"/>
      <c r="N1537" s="212"/>
      <c r="O1537" s="66"/>
      <c r="P1537" s="66"/>
      <c r="Q1537" s="66"/>
      <c r="R1537" s="66"/>
      <c r="S1537" s="66"/>
      <c r="T1537" s="67"/>
      <c r="U1537" s="36"/>
      <c r="V1537" s="36"/>
      <c r="W1537" s="36"/>
      <c r="X1537" s="36"/>
      <c r="Y1537" s="36"/>
      <c r="Z1537" s="36"/>
      <c r="AA1537" s="36"/>
      <c r="AB1537" s="36"/>
      <c r="AC1537" s="36"/>
      <c r="AD1537" s="36"/>
      <c r="AE1537" s="36"/>
      <c r="AT1537" s="19" t="s">
        <v>308</v>
      </c>
      <c r="AU1537" s="19" t="s">
        <v>79</v>
      </c>
    </row>
    <row r="1538" spans="1:65" s="2" customFormat="1" ht="16.5" customHeight="1">
      <c r="A1538" s="36"/>
      <c r="B1538" s="37"/>
      <c r="C1538" s="196" t="s">
        <v>2118</v>
      </c>
      <c r="D1538" s="196" t="s">
        <v>301</v>
      </c>
      <c r="E1538" s="197" t="s">
        <v>2119</v>
      </c>
      <c r="F1538" s="198" t="s">
        <v>2120</v>
      </c>
      <c r="G1538" s="199" t="s">
        <v>432</v>
      </c>
      <c r="H1538" s="200">
        <v>1</v>
      </c>
      <c r="I1538" s="201"/>
      <c r="J1538" s="202">
        <f>ROUND(I1538*H1538,2)</f>
        <v>0</v>
      </c>
      <c r="K1538" s="198" t="s">
        <v>19</v>
      </c>
      <c r="L1538" s="41"/>
      <c r="M1538" s="203" t="s">
        <v>19</v>
      </c>
      <c r="N1538" s="204" t="s">
        <v>41</v>
      </c>
      <c r="O1538" s="66"/>
      <c r="P1538" s="205">
        <f>O1538*H1538</f>
        <v>0</v>
      </c>
      <c r="Q1538" s="205">
        <v>0</v>
      </c>
      <c r="R1538" s="205">
        <f>Q1538*H1538</f>
        <v>0</v>
      </c>
      <c r="S1538" s="205">
        <v>0</v>
      </c>
      <c r="T1538" s="206">
        <f>S1538*H1538</f>
        <v>0</v>
      </c>
      <c r="U1538" s="36"/>
      <c r="V1538" s="36"/>
      <c r="W1538" s="36"/>
      <c r="X1538" s="36"/>
      <c r="Y1538" s="36"/>
      <c r="Z1538" s="36"/>
      <c r="AA1538" s="36"/>
      <c r="AB1538" s="36"/>
      <c r="AC1538" s="36"/>
      <c r="AD1538" s="36"/>
      <c r="AE1538" s="36"/>
      <c r="AR1538" s="207" t="s">
        <v>406</v>
      </c>
      <c r="AT1538" s="207" t="s">
        <v>301</v>
      </c>
      <c r="AU1538" s="207" t="s">
        <v>79</v>
      </c>
      <c r="AY1538" s="19" t="s">
        <v>299</v>
      </c>
      <c r="BE1538" s="208">
        <f>IF(N1538="základní",J1538,0)</f>
        <v>0</v>
      </c>
      <c r="BF1538" s="208">
        <f>IF(N1538="snížená",J1538,0)</f>
        <v>0</v>
      </c>
      <c r="BG1538" s="208">
        <f>IF(N1538="zákl. přenesená",J1538,0)</f>
        <v>0</v>
      </c>
      <c r="BH1538" s="208">
        <f>IF(N1538="sníž. přenesená",J1538,0)</f>
        <v>0</v>
      </c>
      <c r="BI1538" s="208">
        <f>IF(N1538="nulová",J1538,0)</f>
        <v>0</v>
      </c>
      <c r="BJ1538" s="19" t="s">
        <v>77</v>
      </c>
      <c r="BK1538" s="208">
        <f>ROUND(I1538*H1538,2)</f>
        <v>0</v>
      </c>
      <c r="BL1538" s="19" t="s">
        <v>406</v>
      </c>
      <c r="BM1538" s="207" t="s">
        <v>2121</v>
      </c>
    </row>
    <row r="1539" spans="1:47" s="2" customFormat="1" ht="11.25">
      <c r="A1539" s="36"/>
      <c r="B1539" s="37"/>
      <c r="C1539" s="38"/>
      <c r="D1539" s="209" t="s">
        <v>308</v>
      </c>
      <c r="E1539" s="38"/>
      <c r="F1539" s="210" t="s">
        <v>2120</v>
      </c>
      <c r="G1539" s="38"/>
      <c r="H1539" s="38"/>
      <c r="I1539" s="119"/>
      <c r="J1539" s="38"/>
      <c r="K1539" s="38"/>
      <c r="L1539" s="41"/>
      <c r="M1539" s="211"/>
      <c r="N1539" s="212"/>
      <c r="O1539" s="66"/>
      <c r="P1539" s="66"/>
      <c r="Q1539" s="66"/>
      <c r="R1539" s="66"/>
      <c r="S1539" s="66"/>
      <c r="T1539" s="67"/>
      <c r="U1539" s="36"/>
      <c r="V1539" s="36"/>
      <c r="W1539" s="36"/>
      <c r="X1539" s="36"/>
      <c r="Y1539" s="36"/>
      <c r="Z1539" s="36"/>
      <c r="AA1539" s="36"/>
      <c r="AB1539" s="36"/>
      <c r="AC1539" s="36"/>
      <c r="AD1539" s="36"/>
      <c r="AE1539" s="36"/>
      <c r="AT1539" s="19" t="s">
        <v>308</v>
      </c>
      <c r="AU1539" s="19" t="s">
        <v>79</v>
      </c>
    </row>
    <row r="1540" spans="2:51" s="13" customFormat="1" ht="11.25">
      <c r="B1540" s="213"/>
      <c r="C1540" s="214"/>
      <c r="D1540" s="209" t="s">
        <v>310</v>
      </c>
      <c r="E1540" s="215" t="s">
        <v>19</v>
      </c>
      <c r="F1540" s="216" t="s">
        <v>2096</v>
      </c>
      <c r="G1540" s="214"/>
      <c r="H1540" s="215" t="s">
        <v>19</v>
      </c>
      <c r="I1540" s="217"/>
      <c r="J1540" s="214"/>
      <c r="K1540" s="214"/>
      <c r="L1540" s="218"/>
      <c r="M1540" s="219"/>
      <c r="N1540" s="220"/>
      <c r="O1540" s="220"/>
      <c r="P1540" s="220"/>
      <c r="Q1540" s="220"/>
      <c r="R1540" s="220"/>
      <c r="S1540" s="220"/>
      <c r="T1540" s="221"/>
      <c r="AT1540" s="222" t="s">
        <v>310</v>
      </c>
      <c r="AU1540" s="222" t="s">
        <v>79</v>
      </c>
      <c r="AV1540" s="13" t="s">
        <v>77</v>
      </c>
      <c r="AW1540" s="13" t="s">
        <v>32</v>
      </c>
      <c r="AX1540" s="13" t="s">
        <v>70</v>
      </c>
      <c r="AY1540" s="222" t="s">
        <v>299</v>
      </c>
    </row>
    <row r="1541" spans="2:51" s="14" customFormat="1" ht="11.25">
      <c r="B1541" s="223"/>
      <c r="C1541" s="224"/>
      <c r="D1541" s="209" t="s">
        <v>310</v>
      </c>
      <c r="E1541" s="225" t="s">
        <v>19</v>
      </c>
      <c r="F1541" s="226" t="s">
        <v>2122</v>
      </c>
      <c r="G1541" s="224"/>
      <c r="H1541" s="227">
        <v>1</v>
      </c>
      <c r="I1541" s="228"/>
      <c r="J1541" s="224"/>
      <c r="K1541" s="224"/>
      <c r="L1541" s="229"/>
      <c r="M1541" s="230"/>
      <c r="N1541" s="231"/>
      <c r="O1541" s="231"/>
      <c r="P1541" s="231"/>
      <c r="Q1541" s="231"/>
      <c r="R1541" s="231"/>
      <c r="S1541" s="231"/>
      <c r="T1541" s="232"/>
      <c r="AT1541" s="233" t="s">
        <v>310</v>
      </c>
      <c r="AU1541" s="233" t="s">
        <v>79</v>
      </c>
      <c r="AV1541" s="14" t="s">
        <v>79</v>
      </c>
      <c r="AW1541" s="14" t="s">
        <v>32</v>
      </c>
      <c r="AX1541" s="14" t="s">
        <v>77</v>
      </c>
      <c r="AY1541" s="233" t="s">
        <v>299</v>
      </c>
    </row>
    <row r="1542" spans="1:65" s="2" customFormat="1" ht="16.5" customHeight="1">
      <c r="A1542" s="36"/>
      <c r="B1542" s="37"/>
      <c r="C1542" s="246" t="s">
        <v>2123</v>
      </c>
      <c r="D1542" s="246" t="s">
        <v>458</v>
      </c>
      <c r="E1542" s="247" t="s">
        <v>2124</v>
      </c>
      <c r="F1542" s="248" t="s">
        <v>2125</v>
      </c>
      <c r="G1542" s="249" t="s">
        <v>432</v>
      </c>
      <c r="H1542" s="250">
        <v>1</v>
      </c>
      <c r="I1542" s="251"/>
      <c r="J1542" s="252">
        <f>ROUND(I1542*H1542,2)</f>
        <v>0</v>
      </c>
      <c r="K1542" s="248" t="s">
        <v>305</v>
      </c>
      <c r="L1542" s="253"/>
      <c r="M1542" s="254" t="s">
        <v>19</v>
      </c>
      <c r="N1542" s="255" t="s">
        <v>41</v>
      </c>
      <c r="O1542" s="66"/>
      <c r="P1542" s="205">
        <f>O1542*H1542</f>
        <v>0</v>
      </c>
      <c r="Q1542" s="205">
        <v>0.0165</v>
      </c>
      <c r="R1542" s="205">
        <f>Q1542*H1542</f>
        <v>0.0165</v>
      </c>
      <c r="S1542" s="205">
        <v>0</v>
      </c>
      <c r="T1542" s="206">
        <f>S1542*H1542</f>
        <v>0</v>
      </c>
      <c r="U1542" s="36"/>
      <c r="V1542" s="36"/>
      <c r="W1542" s="36"/>
      <c r="X1542" s="36"/>
      <c r="Y1542" s="36"/>
      <c r="Z1542" s="36"/>
      <c r="AA1542" s="36"/>
      <c r="AB1542" s="36"/>
      <c r="AC1542" s="36"/>
      <c r="AD1542" s="36"/>
      <c r="AE1542" s="36"/>
      <c r="AR1542" s="207" t="s">
        <v>538</v>
      </c>
      <c r="AT1542" s="207" t="s">
        <v>458</v>
      </c>
      <c r="AU1542" s="207" t="s">
        <v>79</v>
      </c>
      <c r="AY1542" s="19" t="s">
        <v>299</v>
      </c>
      <c r="BE1542" s="208">
        <f>IF(N1542="základní",J1542,0)</f>
        <v>0</v>
      </c>
      <c r="BF1542" s="208">
        <f>IF(N1542="snížená",J1542,0)</f>
        <v>0</v>
      </c>
      <c r="BG1542" s="208">
        <f>IF(N1542="zákl. přenesená",J1542,0)</f>
        <v>0</v>
      </c>
      <c r="BH1542" s="208">
        <f>IF(N1542="sníž. přenesená",J1542,0)</f>
        <v>0</v>
      </c>
      <c r="BI1542" s="208">
        <f>IF(N1542="nulová",J1542,0)</f>
        <v>0</v>
      </c>
      <c r="BJ1542" s="19" t="s">
        <v>77</v>
      </c>
      <c r="BK1542" s="208">
        <f>ROUND(I1542*H1542,2)</f>
        <v>0</v>
      </c>
      <c r="BL1542" s="19" t="s">
        <v>406</v>
      </c>
      <c r="BM1542" s="207" t="s">
        <v>2126</v>
      </c>
    </row>
    <row r="1543" spans="1:47" s="2" customFormat="1" ht="11.25">
      <c r="A1543" s="36"/>
      <c r="B1543" s="37"/>
      <c r="C1543" s="38"/>
      <c r="D1543" s="209" t="s">
        <v>308</v>
      </c>
      <c r="E1543" s="38"/>
      <c r="F1543" s="210" t="s">
        <v>2125</v>
      </c>
      <c r="G1543" s="38"/>
      <c r="H1543" s="38"/>
      <c r="I1543" s="119"/>
      <c r="J1543" s="38"/>
      <c r="K1543" s="38"/>
      <c r="L1543" s="41"/>
      <c r="M1543" s="211"/>
      <c r="N1543" s="212"/>
      <c r="O1543" s="66"/>
      <c r="P1543" s="66"/>
      <c r="Q1543" s="66"/>
      <c r="R1543" s="66"/>
      <c r="S1543" s="66"/>
      <c r="T1543" s="67"/>
      <c r="U1543" s="36"/>
      <c r="V1543" s="36"/>
      <c r="W1543" s="36"/>
      <c r="X1543" s="36"/>
      <c r="Y1543" s="36"/>
      <c r="Z1543" s="36"/>
      <c r="AA1543" s="36"/>
      <c r="AB1543" s="36"/>
      <c r="AC1543" s="36"/>
      <c r="AD1543" s="36"/>
      <c r="AE1543" s="36"/>
      <c r="AT1543" s="19" t="s">
        <v>308</v>
      </c>
      <c r="AU1543" s="19" t="s">
        <v>79</v>
      </c>
    </row>
    <row r="1544" spans="1:65" s="2" customFormat="1" ht="16.5" customHeight="1">
      <c r="A1544" s="36"/>
      <c r="B1544" s="37"/>
      <c r="C1544" s="246" t="s">
        <v>2127</v>
      </c>
      <c r="D1544" s="246" t="s">
        <v>458</v>
      </c>
      <c r="E1544" s="247" t="s">
        <v>2128</v>
      </c>
      <c r="F1544" s="248" t="s">
        <v>2129</v>
      </c>
      <c r="G1544" s="249" t="s">
        <v>2114</v>
      </c>
      <c r="H1544" s="250">
        <v>1</v>
      </c>
      <c r="I1544" s="251"/>
      <c r="J1544" s="252">
        <f>ROUND(I1544*H1544,2)</f>
        <v>0</v>
      </c>
      <c r="K1544" s="248" t="s">
        <v>305</v>
      </c>
      <c r="L1544" s="253"/>
      <c r="M1544" s="254" t="s">
        <v>19</v>
      </c>
      <c r="N1544" s="255" t="s">
        <v>41</v>
      </c>
      <c r="O1544" s="66"/>
      <c r="P1544" s="205">
        <f>O1544*H1544</f>
        <v>0</v>
      </c>
      <c r="Q1544" s="205">
        <v>0.0003</v>
      </c>
      <c r="R1544" s="205">
        <f>Q1544*H1544</f>
        <v>0.0003</v>
      </c>
      <c r="S1544" s="205">
        <v>0</v>
      </c>
      <c r="T1544" s="206">
        <f>S1544*H1544</f>
        <v>0</v>
      </c>
      <c r="U1544" s="36"/>
      <c r="V1544" s="36"/>
      <c r="W1544" s="36"/>
      <c r="X1544" s="36"/>
      <c r="Y1544" s="36"/>
      <c r="Z1544" s="36"/>
      <c r="AA1544" s="36"/>
      <c r="AB1544" s="36"/>
      <c r="AC1544" s="36"/>
      <c r="AD1544" s="36"/>
      <c r="AE1544" s="36"/>
      <c r="AR1544" s="207" t="s">
        <v>538</v>
      </c>
      <c r="AT1544" s="207" t="s">
        <v>458</v>
      </c>
      <c r="AU1544" s="207" t="s">
        <v>79</v>
      </c>
      <c r="AY1544" s="19" t="s">
        <v>299</v>
      </c>
      <c r="BE1544" s="208">
        <f>IF(N1544="základní",J1544,0)</f>
        <v>0</v>
      </c>
      <c r="BF1544" s="208">
        <f>IF(N1544="snížená",J1544,0)</f>
        <v>0</v>
      </c>
      <c r="BG1544" s="208">
        <f>IF(N1544="zákl. přenesená",J1544,0)</f>
        <v>0</v>
      </c>
      <c r="BH1544" s="208">
        <f>IF(N1544="sníž. přenesená",J1544,0)</f>
        <v>0</v>
      </c>
      <c r="BI1544" s="208">
        <f>IF(N1544="nulová",J1544,0)</f>
        <v>0</v>
      </c>
      <c r="BJ1544" s="19" t="s">
        <v>77</v>
      </c>
      <c r="BK1544" s="208">
        <f>ROUND(I1544*H1544,2)</f>
        <v>0</v>
      </c>
      <c r="BL1544" s="19" t="s">
        <v>406</v>
      </c>
      <c r="BM1544" s="207" t="s">
        <v>2130</v>
      </c>
    </row>
    <row r="1545" spans="1:47" s="2" customFormat="1" ht="11.25">
      <c r="A1545" s="36"/>
      <c r="B1545" s="37"/>
      <c r="C1545" s="38"/>
      <c r="D1545" s="209" t="s">
        <v>308</v>
      </c>
      <c r="E1545" s="38"/>
      <c r="F1545" s="210" t="s">
        <v>2129</v>
      </c>
      <c r="G1545" s="38"/>
      <c r="H1545" s="38"/>
      <c r="I1545" s="119"/>
      <c r="J1545" s="38"/>
      <c r="K1545" s="38"/>
      <c r="L1545" s="41"/>
      <c r="M1545" s="211"/>
      <c r="N1545" s="212"/>
      <c r="O1545" s="66"/>
      <c r="P1545" s="66"/>
      <c r="Q1545" s="66"/>
      <c r="R1545" s="66"/>
      <c r="S1545" s="66"/>
      <c r="T1545" s="67"/>
      <c r="U1545" s="36"/>
      <c r="V1545" s="36"/>
      <c r="W1545" s="36"/>
      <c r="X1545" s="36"/>
      <c r="Y1545" s="36"/>
      <c r="Z1545" s="36"/>
      <c r="AA1545" s="36"/>
      <c r="AB1545" s="36"/>
      <c r="AC1545" s="36"/>
      <c r="AD1545" s="36"/>
      <c r="AE1545" s="36"/>
      <c r="AT1545" s="19" t="s">
        <v>308</v>
      </c>
      <c r="AU1545" s="19" t="s">
        <v>79</v>
      </c>
    </row>
    <row r="1546" spans="1:65" s="2" customFormat="1" ht="16.5" customHeight="1">
      <c r="A1546" s="36"/>
      <c r="B1546" s="37"/>
      <c r="C1546" s="246" t="s">
        <v>2131</v>
      </c>
      <c r="D1546" s="246" t="s">
        <v>458</v>
      </c>
      <c r="E1546" s="247" t="s">
        <v>2132</v>
      </c>
      <c r="F1546" s="248" t="s">
        <v>2133</v>
      </c>
      <c r="G1546" s="249" t="s">
        <v>432</v>
      </c>
      <c r="H1546" s="250">
        <v>1</v>
      </c>
      <c r="I1546" s="251"/>
      <c r="J1546" s="252">
        <f>ROUND(I1546*H1546,2)</f>
        <v>0</v>
      </c>
      <c r="K1546" s="248" t="s">
        <v>305</v>
      </c>
      <c r="L1546" s="253"/>
      <c r="M1546" s="254" t="s">
        <v>19</v>
      </c>
      <c r="N1546" s="255" t="s">
        <v>41</v>
      </c>
      <c r="O1546" s="66"/>
      <c r="P1546" s="205">
        <f>O1546*H1546</f>
        <v>0</v>
      </c>
      <c r="Q1546" s="205">
        <v>0.00078</v>
      </c>
      <c r="R1546" s="205">
        <f>Q1546*H1546</f>
        <v>0.00078</v>
      </c>
      <c r="S1546" s="205">
        <v>0</v>
      </c>
      <c r="T1546" s="206">
        <f>S1546*H1546</f>
        <v>0</v>
      </c>
      <c r="U1546" s="36"/>
      <c r="V1546" s="36"/>
      <c r="W1546" s="36"/>
      <c r="X1546" s="36"/>
      <c r="Y1546" s="36"/>
      <c r="Z1546" s="36"/>
      <c r="AA1546" s="36"/>
      <c r="AB1546" s="36"/>
      <c r="AC1546" s="36"/>
      <c r="AD1546" s="36"/>
      <c r="AE1546" s="36"/>
      <c r="AR1546" s="207" t="s">
        <v>538</v>
      </c>
      <c r="AT1546" s="207" t="s">
        <v>458</v>
      </c>
      <c r="AU1546" s="207" t="s">
        <v>79</v>
      </c>
      <c r="AY1546" s="19" t="s">
        <v>299</v>
      </c>
      <c r="BE1546" s="208">
        <f>IF(N1546="základní",J1546,0)</f>
        <v>0</v>
      </c>
      <c r="BF1546" s="208">
        <f>IF(N1546="snížená",J1546,0)</f>
        <v>0</v>
      </c>
      <c r="BG1546" s="208">
        <f>IF(N1546="zákl. přenesená",J1546,0)</f>
        <v>0</v>
      </c>
      <c r="BH1546" s="208">
        <f>IF(N1546="sníž. přenesená",J1546,0)</f>
        <v>0</v>
      </c>
      <c r="BI1546" s="208">
        <f>IF(N1546="nulová",J1546,0)</f>
        <v>0</v>
      </c>
      <c r="BJ1546" s="19" t="s">
        <v>77</v>
      </c>
      <c r="BK1546" s="208">
        <f>ROUND(I1546*H1546,2)</f>
        <v>0</v>
      </c>
      <c r="BL1546" s="19" t="s">
        <v>406</v>
      </c>
      <c r="BM1546" s="207" t="s">
        <v>2134</v>
      </c>
    </row>
    <row r="1547" spans="1:47" s="2" customFormat="1" ht="11.25">
      <c r="A1547" s="36"/>
      <c r="B1547" s="37"/>
      <c r="C1547" s="38"/>
      <c r="D1547" s="209" t="s">
        <v>308</v>
      </c>
      <c r="E1547" s="38"/>
      <c r="F1547" s="210" t="s">
        <v>2133</v>
      </c>
      <c r="G1547" s="38"/>
      <c r="H1547" s="38"/>
      <c r="I1547" s="119"/>
      <c r="J1547" s="38"/>
      <c r="K1547" s="38"/>
      <c r="L1547" s="41"/>
      <c r="M1547" s="211"/>
      <c r="N1547" s="212"/>
      <c r="O1547" s="66"/>
      <c r="P1547" s="66"/>
      <c r="Q1547" s="66"/>
      <c r="R1547" s="66"/>
      <c r="S1547" s="66"/>
      <c r="T1547" s="67"/>
      <c r="U1547" s="36"/>
      <c r="V1547" s="36"/>
      <c r="W1547" s="36"/>
      <c r="X1547" s="36"/>
      <c r="Y1547" s="36"/>
      <c r="Z1547" s="36"/>
      <c r="AA1547" s="36"/>
      <c r="AB1547" s="36"/>
      <c r="AC1547" s="36"/>
      <c r="AD1547" s="36"/>
      <c r="AE1547" s="36"/>
      <c r="AT1547" s="19" t="s">
        <v>308</v>
      </c>
      <c r="AU1547" s="19" t="s">
        <v>79</v>
      </c>
    </row>
    <row r="1548" spans="1:65" s="2" customFormat="1" ht="16.5" customHeight="1">
      <c r="A1548" s="36"/>
      <c r="B1548" s="37"/>
      <c r="C1548" s="246" t="s">
        <v>2135</v>
      </c>
      <c r="D1548" s="246" t="s">
        <v>458</v>
      </c>
      <c r="E1548" s="247" t="s">
        <v>2136</v>
      </c>
      <c r="F1548" s="248" t="s">
        <v>2137</v>
      </c>
      <c r="G1548" s="249" t="s">
        <v>2114</v>
      </c>
      <c r="H1548" s="250">
        <v>1</v>
      </c>
      <c r="I1548" s="251"/>
      <c r="J1548" s="252">
        <f>ROUND(I1548*H1548,2)</f>
        <v>0</v>
      </c>
      <c r="K1548" s="248" t="s">
        <v>305</v>
      </c>
      <c r="L1548" s="253"/>
      <c r="M1548" s="254" t="s">
        <v>19</v>
      </c>
      <c r="N1548" s="255" t="s">
        <v>41</v>
      </c>
      <c r="O1548" s="66"/>
      <c r="P1548" s="205">
        <f>O1548*H1548</f>
        <v>0</v>
      </c>
      <c r="Q1548" s="205">
        <v>0.0035</v>
      </c>
      <c r="R1548" s="205">
        <f>Q1548*H1548</f>
        <v>0.0035</v>
      </c>
      <c r="S1548" s="205">
        <v>0</v>
      </c>
      <c r="T1548" s="206">
        <f>S1548*H1548</f>
        <v>0</v>
      </c>
      <c r="U1548" s="36"/>
      <c r="V1548" s="36"/>
      <c r="W1548" s="36"/>
      <c r="X1548" s="36"/>
      <c r="Y1548" s="36"/>
      <c r="Z1548" s="36"/>
      <c r="AA1548" s="36"/>
      <c r="AB1548" s="36"/>
      <c r="AC1548" s="36"/>
      <c r="AD1548" s="36"/>
      <c r="AE1548" s="36"/>
      <c r="AR1548" s="207" t="s">
        <v>538</v>
      </c>
      <c r="AT1548" s="207" t="s">
        <v>458</v>
      </c>
      <c r="AU1548" s="207" t="s">
        <v>79</v>
      </c>
      <c r="AY1548" s="19" t="s">
        <v>299</v>
      </c>
      <c r="BE1548" s="208">
        <f>IF(N1548="základní",J1548,0)</f>
        <v>0</v>
      </c>
      <c r="BF1548" s="208">
        <f>IF(N1548="snížená",J1548,0)</f>
        <v>0</v>
      </c>
      <c r="BG1548" s="208">
        <f>IF(N1548="zákl. přenesená",J1548,0)</f>
        <v>0</v>
      </c>
      <c r="BH1548" s="208">
        <f>IF(N1548="sníž. přenesená",J1548,0)</f>
        <v>0</v>
      </c>
      <c r="BI1548" s="208">
        <f>IF(N1548="nulová",J1548,0)</f>
        <v>0</v>
      </c>
      <c r="BJ1548" s="19" t="s">
        <v>77</v>
      </c>
      <c r="BK1548" s="208">
        <f>ROUND(I1548*H1548,2)</f>
        <v>0</v>
      </c>
      <c r="BL1548" s="19" t="s">
        <v>406</v>
      </c>
      <c r="BM1548" s="207" t="s">
        <v>2138</v>
      </c>
    </row>
    <row r="1549" spans="1:47" s="2" customFormat="1" ht="11.25">
      <c r="A1549" s="36"/>
      <c r="B1549" s="37"/>
      <c r="C1549" s="38"/>
      <c r="D1549" s="209" t="s">
        <v>308</v>
      </c>
      <c r="E1549" s="38"/>
      <c r="F1549" s="210" t="s">
        <v>2137</v>
      </c>
      <c r="G1549" s="38"/>
      <c r="H1549" s="38"/>
      <c r="I1549" s="119"/>
      <c r="J1549" s="38"/>
      <c r="K1549" s="38"/>
      <c r="L1549" s="41"/>
      <c r="M1549" s="211"/>
      <c r="N1549" s="212"/>
      <c r="O1549" s="66"/>
      <c r="P1549" s="66"/>
      <c r="Q1549" s="66"/>
      <c r="R1549" s="66"/>
      <c r="S1549" s="66"/>
      <c r="T1549" s="67"/>
      <c r="U1549" s="36"/>
      <c r="V1549" s="36"/>
      <c r="W1549" s="36"/>
      <c r="X1549" s="36"/>
      <c r="Y1549" s="36"/>
      <c r="Z1549" s="36"/>
      <c r="AA1549" s="36"/>
      <c r="AB1549" s="36"/>
      <c r="AC1549" s="36"/>
      <c r="AD1549" s="36"/>
      <c r="AE1549" s="36"/>
      <c r="AT1549" s="19" t="s">
        <v>308</v>
      </c>
      <c r="AU1549" s="19" t="s">
        <v>79</v>
      </c>
    </row>
    <row r="1550" spans="1:65" s="2" customFormat="1" ht="16.5" customHeight="1">
      <c r="A1550" s="36"/>
      <c r="B1550" s="37"/>
      <c r="C1550" s="196" t="s">
        <v>2139</v>
      </c>
      <c r="D1550" s="196" t="s">
        <v>301</v>
      </c>
      <c r="E1550" s="197" t="s">
        <v>2140</v>
      </c>
      <c r="F1550" s="198" t="s">
        <v>2141</v>
      </c>
      <c r="G1550" s="199" t="s">
        <v>432</v>
      </c>
      <c r="H1550" s="200">
        <v>23</v>
      </c>
      <c r="I1550" s="201"/>
      <c r="J1550" s="202">
        <f>ROUND(I1550*H1550,2)</f>
        <v>0</v>
      </c>
      <c r="K1550" s="198" t="s">
        <v>305</v>
      </c>
      <c r="L1550" s="41"/>
      <c r="M1550" s="203" t="s">
        <v>19</v>
      </c>
      <c r="N1550" s="204" t="s">
        <v>41</v>
      </c>
      <c r="O1550" s="66"/>
      <c r="P1550" s="205">
        <f>O1550*H1550</f>
        <v>0</v>
      </c>
      <c r="Q1550" s="205">
        <v>0</v>
      </c>
      <c r="R1550" s="205">
        <f>Q1550*H1550</f>
        <v>0</v>
      </c>
      <c r="S1550" s="205">
        <v>0.024</v>
      </c>
      <c r="T1550" s="206">
        <f>S1550*H1550</f>
        <v>0.552</v>
      </c>
      <c r="U1550" s="36"/>
      <c r="V1550" s="36"/>
      <c r="W1550" s="36"/>
      <c r="X1550" s="36"/>
      <c r="Y1550" s="36"/>
      <c r="Z1550" s="36"/>
      <c r="AA1550" s="36"/>
      <c r="AB1550" s="36"/>
      <c r="AC1550" s="36"/>
      <c r="AD1550" s="36"/>
      <c r="AE1550" s="36"/>
      <c r="AR1550" s="207" t="s">
        <v>406</v>
      </c>
      <c r="AT1550" s="207" t="s">
        <v>301</v>
      </c>
      <c r="AU1550" s="207" t="s">
        <v>79</v>
      </c>
      <c r="AY1550" s="19" t="s">
        <v>299</v>
      </c>
      <c r="BE1550" s="208">
        <f>IF(N1550="základní",J1550,0)</f>
        <v>0</v>
      </c>
      <c r="BF1550" s="208">
        <f>IF(N1550="snížená",J1550,0)</f>
        <v>0</v>
      </c>
      <c r="BG1550" s="208">
        <f>IF(N1550="zákl. přenesená",J1550,0)</f>
        <v>0</v>
      </c>
      <c r="BH1550" s="208">
        <f>IF(N1550="sníž. přenesená",J1550,0)</f>
        <v>0</v>
      </c>
      <c r="BI1550" s="208">
        <f>IF(N1550="nulová",J1550,0)</f>
        <v>0</v>
      </c>
      <c r="BJ1550" s="19" t="s">
        <v>77</v>
      </c>
      <c r="BK1550" s="208">
        <f>ROUND(I1550*H1550,2)</f>
        <v>0</v>
      </c>
      <c r="BL1550" s="19" t="s">
        <v>406</v>
      </c>
      <c r="BM1550" s="207" t="s">
        <v>2142</v>
      </c>
    </row>
    <row r="1551" spans="1:47" s="2" customFormat="1" ht="19.5">
      <c r="A1551" s="36"/>
      <c r="B1551" s="37"/>
      <c r="C1551" s="38"/>
      <c r="D1551" s="209" t="s">
        <v>308</v>
      </c>
      <c r="E1551" s="38"/>
      <c r="F1551" s="210" t="s">
        <v>2143</v>
      </c>
      <c r="G1551" s="38"/>
      <c r="H1551" s="38"/>
      <c r="I1551" s="119"/>
      <c r="J1551" s="38"/>
      <c r="K1551" s="38"/>
      <c r="L1551" s="41"/>
      <c r="M1551" s="211"/>
      <c r="N1551" s="212"/>
      <c r="O1551" s="66"/>
      <c r="P1551" s="66"/>
      <c r="Q1551" s="66"/>
      <c r="R1551" s="66"/>
      <c r="S1551" s="66"/>
      <c r="T1551" s="67"/>
      <c r="U1551" s="36"/>
      <c r="V1551" s="36"/>
      <c r="W1551" s="36"/>
      <c r="X1551" s="36"/>
      <c r="Y1551" s="36"/>
      <c r="Z1551" s="36"/>
      <c r="AA1551" s="36"/>
      <c r="AB1551" s="36"/>
      <c r="AC1551" s="36"/>
      <c r="AD1551" s="36"/>
      <c r="AE1551" s="36"/>
      <c r="AT1551" s="19" t="s">
        <v>308</v>
      </c>
      <c r="AU1551" s="19" t="s">
        <v>79</v>
      </c>
    </row>
    <row r="1552" spans="2:51" s="13" customFormat="1" ht="11.25">
      <c r="B1552" s="213"/>
      <c r="C1552" s="214"/>
      <c r="D1552" s="209" t="s">
        <v>310</v>
      </c>
      <c r="E1552" s="215" t="s">
        <v>19</v>
      </c>
      <c r="F1552" s="216" t="s">
        <v>1206</v>
      </c>
      <c r="G1552" s="214"/>
      <c r="H1552" s="215" t="s">
        <v>19</v>
      </c>
      <c r="I1552" s="217"/>
      <c r="J1552" s="214"/>
      <c r="K1552" s="214"/>
      <c r="L1552" s="218"/>
      <c r="M1552" s="219"/>
      <c r="N1552" s="220"/>
      <c r="O1552" s="220"/>
      <c r="P1552" s="220"/>
      <c r="Q1552" s="220"/>
      <c r="R1552" s="220"/>
      <c r="S1552" s="220"/>
      <c r="T1552" s="221"/>
      <c r="AT1552" s="222" t="s">
        <v>310</v>
      </c>
      <c r="AU1552" s="222" t="s">
        <v>79</v>
      </c>
      <c r="AV1552" s="13" t="s">
        <v>77</v>
      </c>
      <c r="AW1552" s="13" t="s">
        <v>32</v>
      </c>
      <c r="AX1552" s="13" t="s">
        <v>70</v>
      </c>
      <c r="AY1552" s="222" t="s">
        <v>299</v>
      </c>
    </row>
    <row r="1553" spans="2:51" s="14" customFormat="1" ht="11.25">
      <c r="B1553" s="223"/>
      <c r="C1553" s="224"/>
      <c r="D1553" s="209" t="s">
        <v>310</v>
      </c>
      <c r="E1553" s="225" t="s">
        <v>19</v>
      </c>
      <c r="F1553" s="226" t="s">
        <v>2144</v>
      </c>
      <c r="G1553" s="224"/>
      <c r="H1553" s="227">
        <v>3</v>
      </c>
      <c r="I1553" s="228"/>
      <c r="J1553" s="224"/>
      <c r="K1553" s="224"/>
      <c r="L1553" s="229"/>
      <c r="M1553" s="230"/>
      <c r="N1553" s="231"/>
      <c r="O1553" s="231"/>
      <c r="P1553" s="231"/>
      <c r="Q1553" s="231"/>
      <c r="R1553" s="231"/>
      <c r="S1553" s="231"/>
      <c r="T1553" s="232"/>
      <c r="AT1553" s="233" t="s">
        <v>310</v>
      </c>
      <c r="AU1553" s="233" t="s">
        <v>79</v>
      </c>
      <c r="AV1553" s="14" t="s">
        <v>79</v>
      </c>
      <c r="AW1553" s="14" t="s">
        <v>32</v>
      </c>
      <c r="AX1553" s="14" t="s">
        <v>70</v>
      </c>
      <c r="AY1553" s="233" t="s">
        <v>299</v>
      </c>
    </row>
    <row r="1554" spans="2:51" s="14" customFormat="1" ht="11.25">
      <c r="B1554" s="223"/>
      <c r="C1554" s="224"/>
      <c r="D1554" s="209" t="s">
        <v>310</v>
      </c>
      <c r="E1554" s="225" t="s">
        <v>19</v>
      </c>
      <c r="F1554" s="226" t="s">
        <v>2145</v>
      </c>
      <c r="G1554" s="224"/>
      <c r="H1554" s="227">
        <v>10</v>
      </c>
      <c r="I1554" s="228"/>
      <c r="J1554" s="224"/>
      <c r="K1554" s="224"/>
      <c r="L1554" s="229"/>
      <c r="M1554" s="230"/>
      <c r="N1554" s="231"/>
      <c r="O1554" s="231"/>
      <c r="P1554" s="231"/>
      <c r="Q1554" s="231"/>
      <c r="R1554" s="231"/>
      <c r="S1554" s="231"/>
      <c r="T1554" s="232"/>
      <c r="AT1554" s="233" t="s">
        <v>310</v>
      </c>
      <c r="AU1554" s="233" t="s">
        <v>79</v>
      </c>
      <c r="AV1554" s="14" t="s">
        <v>79</v>
      </c>
      <c r="AW1554" s="14" t="s">
        <v>32</v>
      </c>
      <c r="AX1554" s="14" t="s">
        <v>70</v>
      </c>
      <c r="AY1554" s="233" t="s">
        <v>299</v>
      </c>
    </row>
    <row r="1555" spans="2:51" s="14" customFormat="1" ht="11.25">
      <c r="B1555" s="223"/>
      <c r="C1555" s="224"/>
      <c r="D1555" s="209" t="s">
        <v>310</v>
      </c>
      <c r="E1555" s="225" t="s">
        <v>19</v>
      </c>
      <c r="F1555" s="226" t="s">
        <v>2146</v>
      </c>
      <c r="G1555" s="224"/>
      <c r="H1555" s="227">
        <v>9</v>
      </c>
      <c r="I1555" s="228"/>
      <c r="J1555" s="224"/>
      <c r="K1555" s="224"/>
      <c r="L1555" s="229"/>
      <c r="M1555" s="230"/>
      <c r="N1555" s="231"/>
      <c r="O1555" s="231"/>
      <c r="P1555" s="231"/>
      <c r="Q1555" s="231"/>
      <c r="R1555" s="231"/>
      <c r="S1555" s="231"/>
      <c r="T1555" s="232"/>
      <c r="AT1555" s="233" t="s">
        <v>310</v>
      </c>
      <c r="AU1555" s="233" t="s">
        <v>79</v>
      </c>
      <c r="AV1555" s="14" t="s">
        <v>79</v>
      </c>
      <c r="AW1555" s="14" t="s">
        <v>32</v>
      </c>
      <c r="AX1555" s="14" t="s">
        <v>70</v>
      </c>
      <c r="AY1555" s="233" t="s">
        <v>299</v>
      </c>
    </row>
    <row r="1556" spans="2:51" s="14" customFormat="1" ht="11.25">
      <c r="B1556" s="223"/>
      <c r="C1556" s="224"/>
      <c r="D1556" s="209" t="s">
        <v>310</v>
      </c>
      <c r="E1556" s="225" t="s">
        <v>19</v>
      </c>
      <c r="F1556" s="226" t="s">
        <v>2147</v>
      </c>
      <c r="G1556" s="224"/>
      <c r="H1556" s="227">
        <v>1</v>
      </c>
      <c r="I1556" s="228"/>
      <c r="J1556" s="224"/>
      <c r="K1556" s="224"/>
      <c r="L1556" s="229"/>
      <c r="M1556" s="230"/>
      <c r="N1556" s="231"/>
      <c r="O1556" s="231"/>
      <c r="P1556" s="231"/>
      <c r="Q1556" s="231"/>
      <c r="R1556" s="231"/>
      <c r="S1556" s="231"/>
      <c r="T1556" s="232"/>
      <c r="AT1556" s="233" t="s">
        <v>310</v>
      </c>
      <c r="AU1556" s="233" t="s">
        <v>79</v>
      </c>
      <c r="AV1556" s="14" t="s">
        <v>79</v>
      </c>
      <c r="AW1556" s="14" t="s">
        <v>32</v>
      </c>
      <c r="AX1556" s="14" t="s">
        <v>70</v>
      </c>
      <c r="AY1556" s="233" t="s">
        <v>299</v>
      </c>
    </row>
    <row r="1557" spans="2:51" s="15" customFormat="1" ht="11.25">
      <c r="B1557" s="234"/>
      <c r="C1557" s="235"/>
      <c r="D1557" s="209" t="s">
        <v>310</v>
      </c>
      <c r="E1557" s="236" t="s">
        <v>19</v>
      </c>
      <c r="F1557" s="237" t="s">
        <v>313</v>
      </c>
      <c r="G1557" s="235"/>
      <c r="H1557" s="238">
        <v>23</v>
      </c>
      <c r="I1557" s="239"/>
      <c r="J1557" s="235"/>
      <c r="K1557" s="235"/>
      <c r="L1557" s="240"/>
      <c r="M1557" s="241"/>
      <c r="N1557" s="242"/>
      <c r="O1557" s="242"/>
      <c r="P1557" s="242"/>
      <c r="Q1557" s="242"/>
      <c r="R1557" s="242"/>
      <c r="S1557" s="242"/>
      <c r="T1557" s="243"/>
      <c r="AT1557" s="244" t="s">
        <v>310</v>
      </c>
      <c r="AU1557" s="244" t="s">
        <v>79</v>
      </c>
      <c r="AV1557" s="15" t="s">
        <v>306</v>
      </c>
      <c r="AW1557" s="15" t="s">
        <v>32</v>
      </c>
      <c r="AX1557" s="15" t="s">
        <v>77</v>
      </c>
      <c r="AY1557" s="244" t="s">
        <v>299</v>
      </c>
    </row>
    <row r="1558" spans="1:65" s="2" customFormat="1" ht="16.5" customHeight="1">
      <c r="A1558" s="36"/>
      <c r="B1558" s="37"/>
      <c r="C1558" s="196" t="s">
        <v>2148</v>
      </c>
      <c r="D1558" s="196" t="s">
        <v>301</v>
      </c>
      <c r="E1558" s="197" t="s">
        <v>2149</v>
      </c>
      <c r="F1558" s="198" t="s">
        <v>2150</v>
      </c>
      <c r="G1558" s="199" t="s">
        <v>432</v>
      </c>
      <c r="H1558" s="200">
        <v>3</v>
      </c>
      <c r="I1558" s="201"/>
      <c r="J1558" s="202">
        <f>ROUND(I1558*H1558,2)</f>
        <v>0</v>
      </c>
      <c r="K1558" s="198" t="s">
        <v>305</v>
      </c>
      <c r="L1558" s="41"/>
      <c r="M1558" s="203" t="s">
        <v>19</v>
      </c>
      <c r="N1558" s="204" t="s">
        <v>41</v>
      </c>
      <c r="O1558" s="66"/>
      <c r="P1558" s="205">
        <f>O1558*H1558</f>
        <v>0</v>
      </c>
      <c r="Q1558" s="205">
        <v>0</v>
      </c>
      <c r="R1558" s="205">
        <f>Q1558*H1558</f>
        <v>0</v>
      </c>
      <c r="S1558" s="205">
        <v>0.028</v>
      </c>
      <c r="T1558" s="206">
        <f>S1558*H1558</f>
        <v>0.084</v>
      </c>
      <c r="U1558" s="36"/>
      <c r="V1558" s="36"/>
      <c r="W1558" s="36"/>
      <c r="X1558" s="36"/>
      <c r="Y1558" s="36"/>
      <c r="Z1558" s="36"/>
      <c r="AA1558" s="36"/>
      <c r="AB1558" s="36"/>
      <c r="AC1558" s="36"/>
      <c r="AD1558" s="36"/>
      <c r="AE1558" s="36"/>
      <c r="AR1558" s="207" t="s">
        <v>406</v>
      </c>
      <c r="AT1558" s="207" t="s">
        <v>301</v>
      </c>
      <c r="AU1558" s="207" t="s">
        <v>79</v>
      </c>
      <c r="AY1558" s="19" t="s">
        <v>299</v>
      </c>
      <c r="BE1558" s="208">
        <f>IF(N1558="základní",J1558,0)</f>
        <v>0</v>
      </c>
      <c r="BF1558" s="208">
        <f>IF(N1558="snížená",J1558,0)</f>
        <v>0</v>
      </c>
      <c r="BG1558" s="208">
        <f>IF(N1558="zákl. přenesená",J1558,0)</f>
        <v>0</v>
      </c>
      <c r="BH1558" s="208">
        <f>IF(N1558="sníž. přenesená",J1558,0)</f>
        <v>0</v>
      </c>
      <c r="BI1558" s="208">
        <f>IF(N1558="nulová",J1558,0)</f>
        <v>0</v>
      </c>
      <c r="BJ1558" s="19" t="s">
        <v>77</v>
      </c>
      <c r="BK1558" s="208">
        <f>ROUND(I1558*H1558,2)</f>
        <v>0</v>
      </c>
      <c r="BL1558" s="19" t="s">
        <v>406</v>
      </c>
      <c r="BM1558" s="207" t="s">
        <v>2151</v>
      </c>
    </row>
    <row r="1559" spans="1:47" s="2" customFormat="1" ht="19.5">
      <c r="A1559" s="36"/>
      <c r="B1559" s="37"/>
      <c r="C1559" s="38"/>
      <c r="D1559" s="209" t="s">
        <v>308</v>
      </c>
      <c r="E1559" s="38"/>
      <c r="F1559" s="210" t="s">
        <v>2152</v>
      </c>
      <c r="G1559" s="38"/>
      <c r="H1559" s="38"/>
      <c r="I1559" s="119"/>
      <c r="J1559" s="38"/>
      <c r="K1559" s="38"/>
      <c r="L1559" s="41"/>
      <c r="M1559" s="211"/>
      <c r="N1559" s="212"/>
      <c r="O1559" s="66"/>
      <c r="P1559" s="66"/>
      <c r="Q1559" s="66"/>
      <c r="R1559" s="66"/>
      <c r="S1559" s="66"/>
      <c r="T1559" s="67"/>
      <c r="U1559" s="36"/>
      <c r="V1559" s="36"/>
      <c r="W1559" s="36"/>
      <c r="X1559" s="36"/>
      <c r="Y1559" s="36"/>
      <c r="Z1559" s="36"/>
      <c r="AA1559" s="36"/>
      <c r="AB1559" s="36"/>
      <c r="AC1559" s="36"/>
      <c r="AD1559" s="36"/>
      <c r="AE1559" s="36"/>
      <c r="AT1559" s="19" t="s">
        <v>308</v>
      </c>
      <c r="AU1559" s="19" t="s">
        <v>79</v>
      </c>
    </row>
    <row r="1560" spans="2:51" s="13" customFormat="1" ht="11.25">
      <c r="B1560" s="213"/>
      <c r="C1560" s="214"/>
      <c r="D1560" s="209" t="s">
        <v>310</v>
      </c>
      <c r="E1560" s="215" t="s">
        <v>19</v>
      </c>
      <c r="F1560" s="216" t="s">
        <v>1206</v>
      </c>
      <c r="G1560" s="214"/>
      <c r="H1560" s="215" t="s">
        <v>19</v>
      </c>
      <c r="I1560" s="217"/>
      <c r="J1560" s="214"/>
      <c r="K1560" s="214"/>
      <c r="L1560" s="218"/>
      <c r="M1560" s="219"/>
      <c r="N1560" s="220"/>
      <c r="O1560" s="220"/>
      <c r="P1560" s="220"/>
      <c r="Q1560" s="220"/>
      <c r="R1560" s="220"/>
      <c r="S1560" s="220"/>
      <c r="T1560" s="221"/>
      <c r="AT1560" s="222" t="s">
        <v>310</v>
      </c>
      <c r="AU1560" s="222" t="s">
        <v>79</v>
      </c>
      <c r="AV1560" s="13" t="s">
        <v>77</v>
      </c>
      <c r="AW1560" s="13" t="s">
        <v>32</v>
      </c>
      <c r="AX1560" s="13" t="s">
        <v>70</v>
      </c>
      <c r="AY1560" s="222" t="s">
        <v>299</v>
      </c>
    </row>
    <row r="1561" spans="2:51" s="14" customFormat="1" ht="11.25">
      <c r="B1561" s="223"/>
      <c r="C1561" s="224"/>
      <c r="D1561" s="209" t="s">
        <v>310</v>
      </c>
      <c r="E1561" s="225" t="s">
        <v>19</v>
      </c>
      <c r="F1561" s="226" t="s">
        <v>2153</v>
      </c>
      <c r="G1561" s="224"/>
      <c r="H1561" s="227">
        <v>2</v>
      </c>
      <c r="I1561" s="228"/>
      <c r="J1561" s="224"/>
      <c r="K1561" s="224"/>
      <c r="L1561" s="229"/>
      <c r="M1561" s="230"/>
      <c r="N1561" s="231"/>
      <c r="O1561" s="231"/>
      <c r="P1561" s="231"/>
      <c r="Q1561" s="231"/>
      <c r="R1561" s="231"/>
      <c r="S1561" s="231"/>
      <c r="T1561" s="232"/>
      <c r="AT1561" s="233" t="s">
        <v>310</v>
      </c>
      <c r="AU1561" s="233" t="s">
        <v>79</v>
      </c>
      <c r="AV1561" s="14" t="s">
        <v>79</v>
      </c>
      <c r="AW1561" s="14" t="s">
        <v>32</v>
      </c>
      <c r="AX1561" s="14" t="s">
        <v>70</v>
      </c>
      <c r="AY1561" s="233" t="s">
        <v>299</v>
      </c>
    </row>
    <row r="1562" spans="2:51" s="14" customFormat="1" ht="11.25">
      <c r="B1562" s="223"/>
      <c r="C1562" s="224"/>
      <c r="D1562" s="209" t="s">
        <v>310</v>
      </c>
      <c r="E1562" s="225" t="s">
        <v>19</v>
      </c>
      <c r="F1562" s="226" t="s">
        <v>2154</v>
      </c>
      <c r="G1562" s="224"/>
      <c r="H1562" s="227">
        <v>1</v>
      </c>
      <c r="I1562" s="228"/>
      <c r="J1562" s="224"/>
      <c r="K1562" s="224"/>
      <c r="L1562" s="229"/>
      <c r="M1562" s="230"/>
      <c r="N1562" s="231"/>
      <c r="O1562" s="231"/>
      <c r="P1562" s="231"/>
      <c r="Q1562" s="231"/>
      <c r="R1562" s="231"/>
      <c r="S1562" s="231"/>
      <c r="T1562" s="232"/>
      <c r="AT1562" s="233" t="s">
        <v>310</v>
      </c>
      <c r="AU1562" s="233" t="s">
        <v>79</v>
      </c>
      <c r="AV1562" s="14" t="s">
        <v>79</v>
      </c>
      <c r="AW1562" s="14" t="s">
        <v>32</v>
      </c>
      <c r="AX1562" s="14" t="s">
        <v>70</v>
      </c>
      <c r="AY1562" s="233" t="s">
        <v>299</v>
      </c>
    </row>
    <row r="1563" spans="2:51" s="15" customFormat="1" ht="11.25">
      <c r="B1563" s="234"/>
      <c r="C1563" s="235"/>
      <c r="D1563" s="209" t="s">
        <v>310</v>
      </c>
      <c r="E1563" s="236" t="s">
        <v>19</v>
      </c>
      <c r="F1563" s="237" t="s">
        <v>313</v>
      </c>
      <c r="G1563" s="235"/>
      <c r="H1563" s="238">
        <v>3</v>
      </c>
      <c r="I1563" s="239"/>
      <c r="J1563" s="235"/>
      <c r="K1563" s="235"/>
      <c r="L1563" s="240"/>
      <c r="M1563" s="241"/>
      <c r="N1563" s="242"/>
      <c r="O1563" s="242"/>
      <c r="P1563" s="242"/>
      <c r="Q1563" s="242"/>
      <c r="R1563" s="242"/>
      <c r="S1563" s="242"/>
      <c r="T1563" s="243"/>
      <c r="AT1563" s="244" t="s">
        <v>310</v>
      </c>
      <c r="AU1563" s="244" t="s">
        <v>79</v>
      </c>
      <c r="AV1563" s="15" t="s">
        <v>306</v>
      </c>
      <c r="AW1563" s="15" t="s">
        <v>32</v>
      </c>
      <c r="AX1563" s="15" t="s">
        <v>77</v>
      </c>
      <c r="AY1563" s="244" t="s">
        <v>299</v>
      </c>
    </row>
    <row r="1564" spans="1:65" s="2" customFormat="1" ht="16.5" customHeight="1">
      <c r="A1564" s="36"/>
      <c r="B1564" s="37"/>
      <c r="C1564" s="196" t="s">
        <v>2155</v>
      </c>
      <c r="D1564" s="196" t="s">
        <v>301</v>
      </c>
      <c r="E1564" s="197" t="s">
        <v>2119</v>
      </c>
      <c r="F1564" s="198" t="s">
        <v>2120</v>
      </c>
      <c r="G1564" s="199" t="s">
        <v>432</v>
      </c>
      <c r="H1564" s="200">
        <v>1</v>
      </c>
      <c r="I1564" s="201"/>
      <c r="J1564" s="202">
        <f>ROUND(I1564*H1564,2)</f>
        <v>0</v>
      </c>
      <c r="K1564" s="198" t="s">
        <v>19</v>
      </c>
      <c r="L1564" s="41"/>
      <c r="M1564" s="203" t="s">
        <v>19</v>
      </c>
      <c r="N1564" s="204" t="s">
        <v>41</v>
      </c>
      <c r="O1564" s="66"/>
      <c r="P1564" s="205">
        <f>O1564*H1564</f>
        <v>0</v>
      </c>
      <c r="Q1564" s="205">
        <v>0</v>
      </c>
      <c r="R1564" s="205">
        <f>Q1564*H1564</f>
        <v>0</v>
      </c>
      <c r="S1564" s="205">
        <v>0</v>
      </c>
      <c r="T1564" s="206">
        <f>S1564*H1564</f>
        <v>0</v>
      </c>
      <c r="U1564" s="36"/>
      <c r="V1564" s="36"/>
      <c r="W1564" s="36"/>
      <c r="X1564" s="36"/>
      <c r="Y1564" s="36"/>
      <c r="Z1564" s="36"/>
      <c r="AA1564" s="36"/>
      <c r="AB1564" s="36"/>
      <c r="AC1564" s="36"/>
      <c r="AD1564" s="36"/>
      <c r="AE1564" s="36"/>
      <c r="AR1564" s="207" t="s">
        <v>406</v>
      </c>
      <c r="AT1564" s="207" t="s">
        <v>301</v>
      </c>
      <c r="AU1564" s="207" t="s">
        <v>79</v>
      </c>
      <c r="AY1564" s="19" t="s">
        <v>299</v>
      </c>
      <c r="BE1564" s="208">
        <f>IF(N1564="základní",J1564,0)</f>
        <v>0</v>
      </c>
      <c r="BF1564" s="208">
        <f>IF(N1564="snížená",J1564,0)</f>
        <v>0</v>
      </c>
      <c r="BG1564" s="208">
        <f>IF(N1564="zákl. přenesená",J1564,0)</f>
        <v>0</v>
      </c>
      <c r="BH1564" s="208">
        <f>IF(N1564="sníž. přenesená",J1564,0)</f>
        <v>0</v>
      </c>
      <c r="BI1564" s="208">
        <f>IF(N1564="nulová",J1564,0)</f>
        <v>0</v>
      </c>
      <c r="BJ1564" s="19" t="s">
        <v>77</v>
      </c>
      <c r="BK1564" s="208">
        <f>ROUND(I1564*H1564,2)</f>
        <v>0</v>
      </c>
      <c r="BL1564" s="19" t="s">
        <v>406</v>
      </c>
      <c r="BM1564" s="207" t="s">
        <v>2156</v>
      </c>
    </row>
    <row r="1565" spans="1:47" s="2" customFormat="1" ht="11.25">
      <c r="A1565" s="36"/>
      <c r="B1565" s="37"/>
      <c r="C1565" s="38"/>
      <c r="D1565" s="209" t="s">
        <v>308</v>
      </c>
      <c r="E1565" s="38"/>
      <c r="F1565" s="210" t="s">
        <v>2120</v>
      </c>
      <c r="G1565" s="38"/>
      <c r="H1565" s="38"/>
      <c r="I1565" s="119"/>
      <c r="J1565" s="38"/>
      <c r="K1565" s="38"/>
      <c r="L1565" s="41"/>
      <c r="M1565" s="211"/>
      <c r="N1565" s="212"/>
      <c r="O1565" s="66"/>
      <c r="P1565" s="66"/>
      <c r="Q1565" s="66"/>
      <c r="R1565" s="66"/>
      <c r="S1565" s="66"/>
      <c r="T1565" s="67"/>
      <c r="U1565" s="36"/>
      <c r="V1565" s="36"/>
      <c r="W1565" s="36"/>
      <c r="X1565" s="36"/>
      <c r="Y1565" s="36"/>
      <c r="Z1565" s="36"/>
      <c r="AA1565" s="36"/>
      <c r="AB1565" s="36"/>
      <c r="AC1565" s="36"/>
      <c r="AD1565" s="36"/>
      <c r="AE1565" s="36"/>
      <c r="AT1565" s="19" t="s">
        <v>308</v>
      </c>
      <c r="AU1565" s="19" t="s">
        <v>79</v>
      </c>
    </row>
    <row r="1566" spans="1:65" s="2" customFormat="1" ht="16.5" customHeight="1">
      <c r="A1566" s="36"/>
      <c r="B1566" s="37"/>
      <c r="C1566" s="196" t="s">
        <v>2157</v>
      </c>
      <c r="D1566" s="196" t="s">
        <v>301</v>
      </c>
      <c r="E1566" s="197" t="s">
        <v>2158</v>
      </c>
      <c r="F1566" s="198" t="s">
        <v>2159</v>
      </c>
      <c r="G1566" s="199" t="s">
        <v>432</v>
      </c>
      <c r="H1566" s="200">
        <v>1</v>
      </c>
      <c r="I1566" s="201"/>
      <c r="J1566" s="202">
        <f>ROUND(I1566*H1566,2)</f>
        <v>0</v>
      </c>
      <c r="K1566" s="198" t="s">
        <v>19</v>
      </c>
      <c r="L1566" s="41"/>
      <c r="M1566" s="203" t="s">
        <v>19</v>
      </c>
      <c r="N1566" s="204" t="s">
        <v>41</v>
      </c>
      <c r="O1566" s="66"/>
      <c r="P1566" s="205">
        <f>O1566*H1566</f>
        <v>0</v>
      </c>
      <c r="Q1566" s="205">
        <v>0</v>
      </c>
      <c r="R1566" s="205">
        <f>Q1566*H1566</f>
        <v>0</v>
      </c>
      <c r="S1566" s="205">
        <v>0</v>
      </c>
      <c r="T1566" s="206">
        <f>S1566*H1566</f>
        <v>0</v>
      </c>
      <c r="U1566" s="36"/>
      <c r="V1566" s="36"/>
      <c r="W1566" s="36"/>
      <c r="X1566" s="36"/>
      <c r="Y1566" s="36"/>
      <c r="Z1566" s="36"/>
      <c r="AA1566" s="36"/>
      <c r="AB1566" s="36"/>
      <c r="AC1566" s="36"/>
      <c r="AD1566" s="36"/>
      <c r="AE1566" s="36"/>
      <c r="AR1566" s="207" t="s">
        <v>406</v>
      </c>
      <c r="AT1566" s="207" t="s">
        <v>301</v>
      </c>
      <c r="AU1566" s="207" t="s">
        <v>79</v>
      </c>
      <c r="AY1566" s="19" t="s">
        <v>299</v>
      </c>
      <c r="BE1566" s="208">
        <f>IF(N1566="základní",J1566,0)</f>
        <v>0</v>
      </c>
      <c r="BF1566" s="208">
        <f>IF(N1566="snížená",J1566,0)</f>
        <v>0</v>
      </c>
      <c r="BG1566" s="208">
        <f>IF(N1566="zákl. přenesená",J1566,0)</f>
        <v>0</v>
      </c>
      <c r="BH1566" s="208">
        <f>IF(N1566="sníž. přenesená",J1566,0)</f>
        <v>0</v>
      </c>
      <c r="BI1566" s="208">
        <f>IF(N1566="nulová",J1566,0)</f>
        <v>0</v>
      </c>
      <c r="BJ1566" s="19" t="s">
        <v>77</v>
      </c>
      <c r="BK1566" s="208">
        <f>ROUND(I1566*H1566,2)</f>
        <v>0</v>
      </c>
      <c r="BL1566" s="19" t="s">
        <v>406</v>
      </c>
      <c r="BM1566" s="207" t="s">
        <v>2160</v>
      </c>
    </row>
    <row r="1567" spans="1:47" s="2" customFormat="1" ht="11.25">
      <c r="A1567" s="36"/>
      <c r="B1567" s="37"/>
      <c r="C1567" s="38"/>
      <c r="D1567" s="209" t="s">
        <v>308</v>
      </c>
      <c r="E1567" s="38"/>
      <c r="F1567" s="210" t="s">
        <v>2159</v>
      </c>
      <c r="G1567" s="38"/>
      <c r="H1567" s="38"/>
      <c r="I1567" s="119"/>
      <c r="J1567" s="38"/>
      <c r="K1567" s="38"/>
      <c r="L1567" s="41"/>
      <c r="M1567" s="211"/>
      <c r="N1567" s="212"/>
      <c r="O1567" s="66"/>
      <c r="P1567" s="66"/>
      <c r="Q1567" s="66"/>
      <c r="R1567" s="66"/>
      <c r="S1567" s="66"/>
      <c r="T1567" s="67"/>
      <c r="U1567" s="36"/>
      <c r="V1567" s="36"/>
      <c r="W1567" s="36"/>
      <c r="X1567" s="36"/>
      <c r="Y1567" s="36"/>
      <c r="Z1567" s="36"/>
      <c r="AA1567" s="36"/>
      <c r="AB1567" s="36"/>
      <c r="AC1567" s="36"/>
      <c r="AD1567" s="36"/>
      <c r="AE1567" s="36"/>
      <c r="AT1567" s="19" t="s">
        <v>308</v>
      </c>
      <c r="AU1567" s="19" t="s">
        <v>79</v>
      </c>
    </row>
    <row r="1568" spans="2:51" s="13" customFormat="1" ht="11.25">
      <c r="B1568" s="213"/>
      <c r="C1568" s="214"/>
      <c r="D1568" s="209" t="s">
        <v>310</v>
      </c>
      <c r="E1568" s="215" t="s">
        <v>19</v>
      </c>
      <c r="F1568" s="216" t="s">
        <v>2161</v>
      </c>
      <c r="G1568" s="214"/>
      <c r="H1568" s="215" t="s">
        <v>19</v>
      </c>
      <c r="I1568" s="217"/>
      <c r="J1568" s="214"/>
      <c r="K1568" s="214"/>
      <c r="L1568" s="218"/>
      <c r="M1568" s="219"/>
      <c r="N1568" s="220"/>
      <c r="O1568" s="220"/>
      <c r="P1568" s="220"/>
      <c r="Q1568" s="220"/>
      <c r="R1568" s="220"/>
      <c r="S1568" s="220"/>
      <c r="T1568" s="221"/>
      <c r="AT1568" s="222" t="s">
        <v>310</v>
      </c>
      <c r="AU1568" s="222" t="s">
        <v>79</v>
      </c>
      <c r="AV1568" s="13" t="s">
        <v>77</v>
      </c>
      <c r="AW1568" s="13" t="s">
        <v>32</v>
      </c>
      <c r="AX1568" s="13" t="s">
        <v>70</v>
      </c>
      <c r="AY1568" s="222" t="s">
        <v>299</v>
      </c>
    </row>
    <row r="1569" spans="2:51" s="14" customFormat="1" ht="11.25">
      <c r="B1569" s="223"/>
      <c r="C1569" s="224"/>
      <c r="D1569" s="209" t="s">
        <v>310</v>
      </c>
      <c r="E1569" s="225" t="s">
        <v>19</v>
      </c>
      <c r="F1569" s="226" t="s">
        <v>2162</v>
      </c>
      <c r="G1569" s="224"/>
      <c r="H1569" s="227">
        <v>1</v>
      </c>
      <c r="I1569" s="228"/>
      <c r="J1569" s="224"/>
      <c r="K1569" s="224"/>
      <c r="L1569" s="229"/>
      <c r="M1569" s="230"/>
      <c r="N1569" s="231"/>
      <c r="O1569" s="231"/>
      <c r="P1569" s="231"/>
      <c r="Q1569" s="231"/>
      <c r="R1569" s="231"/>
      <c r="S1569" s="231"/>
      <c r="T1569" s="232"/>
      <c r="AT1569" s="233" t="s">
        <v>310</v>
      </c>
      <c r="AU1569" s="233" t="s">
        <v>79</v>
      </c>
      <c r="AV1569" s="14" t="s">
        <v>79</v>
      </c>
      <c r="AW1569" s="14" t="s">
        <v>32</v>
      </c>
      <c r="AX1569" s="14" t="s">
        <v>77</v>
      </c>
      <c r="AY1569" s="233" t="s">
        <v>299</v>
      </c>
    </row>
    <row r="1570" spans="1:65" s="2" customFormat="1" ht="16.5" customHeight="1">
      <c r="A1570" s="36"/>
      <c r="B1570" s="37"/>
      <c r="C1570" s="196" t="s">
        <v>2163</v>
      </c>
      <c r="D1570" s="196" t="s">
        <v>301</v>
      </c>
      <c r="E1570" s="197" t="s">
        <v>2164</v>
      </c>
      <c r="F1570" s="198" t="s">
        <v>2165</v>
      </c>
      <c r="G1570" s="199" t="s">
        <v>432</v>
      </c>
      <c r="H1570" s="200">
        <v>1</v>
      </c>
      <c r="I1570" s="201"/>
      <c r="J1570" s="202">
        <f>ROUND(I1570*H1570,2)</f>
        <v>0</v>
      </c>
      <c r="K1570" s="198" t="s">
        <v>19</v>
      </c>
      <c r="L1570" s="41"/>
      <c r="M1570" s="203" t="s">
        <v>19</v>
      </c>
      <c r="N1570" s="204" t="s">
        <v>41</v>
      </c>
      <c r="O1570" s="66"/>
      <c r="P1570" s="205">
        <f>O1570*H1570</f>
        <v>0</v>
      </c>
      <c r="Q1570" s="205">
        <v>0</v>
      </c>
      <c r="R1570" s="205">
        <f>Q1570*H1570</f>
        <v>0</v>
      </c>
      <c r="S1570" s="205">
        <v>0</v>
      </c>
      <c r="T1570" s="206">
        <f>S1570*H1570</f>
        <v>0</v>
      </c>
      <c r="U1570" s="36"/>
      <c r="V1570" s="36"/>
      <c r="W1570" s="36"/>
      <c r="X1570" s="36"/>
      <c r="Y1570" s="36"/>
      <c r="Z1570" s="36"/>
      <c r="AA1570" s="36"/>
      <c r="AB1570" s="36"/>
      <c r="AC1570" s="36"/>
      <c r="AD1570" s="36"/>
      <c r="AE1570" s="36"/>
      <c r="AR1570" s="207" t="s">
        <v>406</v>
      </c>
      <c r="AT1570" s="207" t="s">
        <v>301</v>
      </c>
      <c r="AU1570" s="207" t="s">
        <v>79</v>
      </c>
      <c r="AY1570" s="19" t="s">
        <v>299</v>
      </c>
      <c r="BE1570" s="208">
        <f>IF(N1570="základní",J1570,0)</f>
        <v>0</v>
      </c>
      <c r="BF1570" s="208">
        <f>IF(N1570="snížená",J1570,0)</f>
        <v>0</v>
      </c>
      <c r="BG1570" s="208">
        <f>IF(N1570="zákl. přenesená",J1570,0)</f>
        <v>0</v>
      </c>
      <c r="BH1570" s="208">
        <f>IF(N1570="sníž. přenesená",J1570,0)</f>
        <v>0</v>
      </c>
      <c r="BI1570" s="208">
        <f>IF(N1570="nulová",J1570,0)</f>
        <v>0</v>
      </c>
      <c r="BJ1570" s="19" t="s">
        <v>77</v>
      </c>
      <c r="BK1570" s="208">
        <f>ROUND(I1570*H1570,2)</f>
        <v>0</v>
      </c>
      <c r="BL1570" s="19" t="s">
        <v>406</v>
      </c>
      <c r="BM1570" s="207" t="s">
        <v>2166</v>
      </c>
    </row>
    <row r="1571" spans="1:47" s="2" customFormat="1" ht="11.25">
      <c r="A1571" s="36"/>
      <c r="B1571" s="37"/>
      <c r="C1571" s="38"/>
      <c r="D1571" s="209" t="s">
        <v>308</v>
      </c>
      <c r="E1571" s="38"/>
      <c r="F1571" s="210" t="s">
        <v>2165</v>
      </c>
      <c r="G1571" s="38"/>
      <c r="H1571" s="38"/>
      <c r="I1571" s="119"/>
      <c r="J1571" s="38"/>
      <c r="K1571" s="38"/>
      <c r="L1571" s="41"/>
      <c r="M1571" s="211"/>
      <c r="N1571" s="212"/>
      <c r="O1571" s="66"/>
      <c r="P1571" s="66"/>
      <c r="Q1571" s="66"/>
      <c r="R1571" s="66"/>
      <c r="S1571" s="66"/>
      <c r="T1571" s="67"/>
      <c r="U1571" s="36"/>
      <c r="V1571" s="36"/>
      <c r="W1571" s="36"/>
      <c r="X1571" s="36"/>
      <c r="Y1571" s="36"/>
      <c r="Z1571" s="36"/>
      <c r="AA1571" s="36"/>
      <c r="AB1571" s="36"/>
      <c r="AC1571" s="36"/>
      <c r="AD1571" s="36"/>
      <c r="AE1571" s="36"/>
      <c r="AT1571" s="19" t="s">
        <v>308</v>
      </c>
      <c r="AU1571" s="19" t="s">
        <v>79</v>
      </c>
    </row>
    <row r="1572" spans="2:51" s="13" customFormat="1" ht="11.25">
      <c r="B1572" s="213"/>
      <c r="C1572" s="214"/>
      <c r="D1572" s="209" t="s">
        <v>310</v>
      </c>
      <c r="E1572" s="215" t="s">
        <v>19</v>
      </c>
      <c r="F1572" s="216" t="s">
        <v>2161</v>
      </c>
      <c r="G1572" s="214"/>
      <c r="H1572" s="215" t="s">
        <v>19</v>
      </c>
      <c r="I1572" s="217"/>
      <c r="J1572" s="214"/>
      <c r="K1572" s="214"/>
      <c r="L1572" s="218"/>
      <c r="M1572" s="219"/>
      <c r="N1572" s="220"/>
      <c r="O1572" s="220"/>
      <c r="P1572" s="220"/>
      <c r="Q1572" s="220"/>
      <c r="R1572" s="220"/>
      <c r="S1572" s="220"/>
      <c r="T1572" s="221"/>
      <c r="AT1572" s="222" t="s">
        <v>310</v>
      </c>
      <c r="AU1572" s="222" t="s">
        <v>79</v>
      </c>
      <c r="AV1572" s="13" t="s">
        <v>77</v>
      </c>
      <c r="AW1572" s="13" t="s">
        <v>32</v>
      </c>
      <c r="AX1572" s="13" t="s">
        <v>70</v>
      </c>
      <c r="AY1572" s="222" t="s">
        <v>299</v>
      </c>
    </row>
    <row r="1573" spans="2:51" s="14" customFormat="1" ht="11.25">
      <c r="B1573" s="223"/>
      <c r="C1573" s="224"/>
      <c r="D1573" s="209" t="s">
        <v>310</v>
      </c>
      <c r="E1573" s="225" t="s">
        <v>19</v>
      </c>
      <c r="F1573" s="226" t="s">
        <v>2167</v>
      </c>
      <c r="G1573" s="224"/>
      <c r="H1573" s="227">
        <v>1</v>
      </c>
      <c r="I1573" s="228"/>
      <c r="J1573" s="224"/>
      <c r="K1573" s="224"/>
      <c r="L1573" s="229"/>
      <c r="M1573" s="230"/>
      <c r="N1573" s="231"/>
      <c r="O1573" s="231"/>
      <c r="P1573" s="231"/>
      <c r="Q1573" s="231"/>
      <c r="R1573" s="231"/>
      <c r="S1573" s="231"/>
      <c r="T1573" s="232"/>
      <c r="AT1573" s="233" t="s">
        <v>310</v>
      </c>
      <c r="AU1573" s="233" t="s">
        <v>79</v>
      </c>
      <c r="AV1573" s="14" t="s">
        <v>79</v>
      </c>
      <c r="AW1573" s="14" t="s">
        <v>32</v>
      </c>
      <c r="AX1573" s="14" t="s">
        <v>77</v>
      </c>
      <c r="AY1573" s="233" t="s">
        <v>299</v>
      </c>
    </row>
    <row r="1574" spans="1:65" s="2" customFormat="1" ht="16.5" customHeight="1">
      <c r="A1574" s="36"/>
      <c r="B1574" s="37"/>
      <c r="C1574" s="196" t="s">
        <v>2168</v>
      </c>
      <c r="D1574" s="196" t="s">
        <v>301</v>
      </c>
      <c r="E1574" s="197" t="s">
        <v>2169</v>
      </c>
      <c r="F1574" s="198" t="s">
        <v>2170</v>
      </c>
      <c r="G1574" s="199" t="s">
        <v>432</v>
      </c>
      <c r="H1574" s="200">
        <v>2</v>
      </c>
      <c r="I1574" s="201"/>
      <c r="J1574" s="202">
        <f>ROUND(I1574*H1574,2)</f>
        <v>0</v>
      </c>
      <c r="K1574" s="198" t="s">
        <v>19</v>
      </c>
      <c r="L1574" s="41"/>
      <c r="M1574" s="203" t="s">
        <v>19</v>
      </c>
      <c r="N1574" s="204" t="s">
        <v>41</v>
      </c>
      <c r="O1574" s="66"/>
      <c r="P1574" s="205">
        <f>O1574*H1574</f>
        <v>0</v>
      </c>
      <c r="Q1574" s="205">
        <v>0</v>
      </c>
      <c r="R1574" s="205">
        <f>Q1574*H1574</f>
        <v>0</v>
      </c>
      <c r="S1574" s="205">
        <v>0</v>
      </c>
      <c r="T1574" s="206">
        <f>S1574*H1574</f>
        <v>0</v>
      </c>
      <c r="U1574" s="36"/>
      <c r="V1574" s="36"/>
      <c r="W1574" s="36"/>
      <c r="X1574" s="36"/>
      <c r="Y1574" s="36"/>
      <c r="Z1574" s="36"/>
      <c r="AA1574" s="36"/>
      <c r="AB1574" s="36"/>
      <c r="AC1574" s="36"/>
      <c r="AD1574" s="36"/>
      <c r="AE1574" s="36"/>
      <c r="AR1574" s="207" t="s">
        <v>406</v>
      </c>
      <c r="AT1574" s="207" t="s">
        <v>301</v>
      </c>
      <c r="AU1574" s="207" t="s">
        <v>79</v>
      </c>
      <c r="AY1574" s="19" t="s">
        <v>299</v>
      </c>
      <c r="BE1574" s="208">
        <f>IF(N1574="základní",J1574,0)</f>
        <v>0</v>
      </c>
      <c r="BF1574" s="208">
        <f>IF(N1574="snížená",J1574,0)</f>
        <v>0</v>
      </c>
      <c r="BG1574" s="208">
        <f>IF(N1574="zákl. přenesená",J1574,0)</f>
        <v>0</v>
      </c>
      <c r="BH1574" s="208">
        <f>IF(N1574="sníž. přenesená",J1574,0)</f>
        <v>0</v>
      </c>
      <c r="BI1574" s="208">
        <f>IF(N1574="nulová",J1574,0)</f>
        <v>0</v>
      </c>
      <c r="BJ1574" s="19" t="s">
        <v>77</v>
      </c>
      <c r="BK1574" s="208">
        <f>ROUND(I1574*H1574,2)</f>
        <v>0</v>
      </c>
      <c r="BL1574" s="19" t="s">
        <v>406</v>
      </c>
      <c r="BM1574" s="207" t="s">
        <v>2171</v>
      </c>
    </row>
    <row r="1575" spans="1:47" s="2" customFormat="1" ht="11.25">
      <c r="A1575" s="36"/>
      <c r="B1575" s="37"/>
      <c r="C1575" s="38"/>
      <c r="D1575" s="209" t="s">
        <v>308</v>
      </c>
      <c r="E1575" s="38"/>
      <c r="F1575" s="210" t="s">
        <v>2170</v>
      </c>
      <c r="G1575" s="38"/>
      <c r="H1575" s="38"/>
      <c r="I1575" s="119"/>
      <c r="J1575" s="38"/>
      <c r="K1575" s="38"/>
      <c r="L1575" s="41"/>
      <c r="M1575" s="211"/>
      <c r="N1575" s="212"/>
      <c r="O1575" s="66"/>
      <c r="P1575" s="66"/>
      <c r="Q1575" s="66"/>
      <c r="R1575" s="66"/>
      <c r="S1575" s="66"/>
      <c r="T1575" s="67"/>
      <c r="U1575" s="36"/>
      <c r="V1575" s="36"/>
      <c r="W1575" s="36"/>
      <c r="X1575" s="36"/>
      <c r="Y1575" s="36"/>
      <c r="Z1575" s="36"/>
      <c r="AA1575" s="36"/>
      <c r="AB1575" s="36"/>
      <c r="AC1575" s="36"/>
      <c r="AD1575" s="36"/>
      <c r="AE1575" s="36"/>
      <c r="AT1575" s="19" t="s">
        <v>308</v>
      </c>
      <c r="AU1575" s="19" t="s">
        <v>79</v>
      </c>
    </row>
    <row r="1576" spans="2:51" s="13" customFormat="1" ht="11.25">
      <c r="B1576" s="213"/>
      <c r="C1576" s="214"/>
      <c r="D1576" s="209" t="s">
        <v>310</v>
      </c>
      <c r="E1576" s="215" t="s">
        <v>19</v>
      </c>
      <c r="F1576" s="216" t="s">
        <v>2161</v>
      </c>
      <c r="G1576" s="214"/>
      <c r="H1576" s="215" t="s">
        <v>19</v>
      </c>
      <c r="I1576" s="217"/>
      <c r="J1576" s="214"/>
      <c r="K1576" s="214"/>
      <c r="L1576" s="218"/>
      <c r="M1576" s="219"/>
      <c r="N1576" s="220"/>
      <c r="O1576" s="220"/>
      <c r="P1576" s="220"/>
      <c r="Q1576" s="220"/>
      <c r="R1576" s="220"/>
      <c r="S1576" s="220"/>
      <c r="T1576" s="221"/>
      <c r="AT1576" s="222" t="s">
        <v>310</v>
      </c>
      <c r="AU1576" s="222" t="s">
        <v>79</v>
      </c>
      <c r="AV1576" s="13" t="s">
        <v>77</v>
      </c>
      <c r="AW1576" s="13" t="s">
        <v>32</v>
      </c>
      <c r="AX1576" s="13" t="s">
        <v>70</v>
      </c>
      <c r="AY1576" s="222" t="s">
        <v>299</v>
      </c>
    </row>
    <row r="1577" spans="2:51" s="14" customFormat="1" ht="11.25">
      <c r="B1577" s="223"/>
      <c r="C1577" s="224"/>
      <c r="D1577" s="209" t="s">
        <v>310</v>
      </c>
      <c r="E1577" s="225" t="s">
        <v>19</v>
      </c>
      <c r="F1577" s="226" t="s">
        <v>2172</v>
      </c>
      <c r="G1577" s="224"/>
      <c r="H1577" s="227">
        <v>2</v>
      </c>
      <c r="I1577" s="228"/>
      <c r="J1577" s="224"/>
      <c r="K1577" s="224"/>
      <c r="L1577" s="229"/>
      <c r="M1577" s="230"/>
      <c r="N1577" s="231"/>
      <c r="O1577" s="231"/>
      <c r="P1577" s="231"/>
      <c r="Q1577" s="231"/>
      <c r="R1577" s="231"/>
      <c r="S1577" s="231"/>
      <c r="T1577" s="232"/>
      <c r="AT1577" s="233" t="s">
        <v>310</v>
      </c>
      <c r="AU1577" s="233" t="s">
        <v>79</v>
      </c>
      <c r="AV1577" s="14" t="s">
        <v>79</v>
      </c>
      <c r="AW1577" s="14" t="s">
        <v>32</v>
      </c>
      <c r="AX1577" s="14" t="s">
        <v>77</v>
      </c>
      <c r="AY1577" s="233" t="s">
        <v>299</v>
      </c>
    </row>
    <row r="1578" spans="1:65" s="2" customFormat="1" ht="16.5" customHeight="1">
      <c r="A1578" s="36"/>
      <c r="B1578" s="37"/>
      <c r="C1578" s="196" t="s">
        <v>2173</v>
      </c>
      <c r="D1578" s="196" t="s">
        <v>301</v>
      </c>
      <c r="E1578" s="197" t="s">
        <v>2174</v>
      </c>
      <c r="F1578" s="198" t="s">
        <v>2175</v>
      </c>
      <c r="G1578" s="199" t="s">
        <v>432</v>
      </c>
      <c r="H1578" s="200">
        <v>1</v>
      </c>
      <c r="I1578" s="201"/>
      <c r="J1578" s="202">
        <f>ROUND(I1578*H1578,2)</f>
        <v>0</v>
      </c>
      <c r="K1578" s="198" t="s">
        <v>19</v>
      </c>
      <c r="L1578" s="41"/>
      <c r="M1578" s="203" t="s">
        <v>19</v>
      </c>
      <c r="N1578" s="204" t="s">
        <v>41</v>
      </c>
      <c r="O1578" s="66"/>
      <c r="P1578" s="205">
        <f>O1578*H1578</f>
        <v>0</v>
      </c>
      <c r="Q1578" s="205">
        <v>0</v>
      </c>
      <c r="R1578" s="205">
        <f>Q1578*H1578</f>
        <v>0</v>
      </c>
      <c r="S1578" s="205">
        <v>0</v>
      </c>
      <c r="T1578" s="206">
        <f>S1578*H1578</f>
        <v>0</v>
      </c>
      <c r="U1578" s="36"/>
      <c r="V1578" s="36"/>
      <c r="W1578" s="36"/>
      <c r="X1578" s="36"/>
      <c r="Y1578" s="36"/>
      <c r="Z1578" s="36"/>
      <c r="AA1578" s="36"/>
      <c r="AB1578" s="36"/>
      <c r="AC1578" s="36"/>
      <c r="AD1578" s="36"/>
      <c r="AE1578" s="36"/>
      <c r="AR1578" s="207" t="s">
        <v>406</v>
      </c>
      <c r="AT1578" s="207" t="s">
        <v>301</v>
      </c>
      <c r="AU1578" s="207" t="s">
        <v>79</v>
      </c>
      <c r="AY1578" s="19" t="s">
        <v>299</v>
      </c>
      <c r="BE1578" s="208">
        <f>IF(N1578="základní",J1578,0)</f>
        <v>0</v>
      </c>
      <c r="BF1578" s="208">
        <f>IF(N1578="snížená",J1578,0)</f>
        <v>0</v>
      </c>
      <c r="BG1578" s="208">
        <f>IF(N1578="zákl. přenesená",J1578,0)</f>
        <v>0</v>
      </c>
      <c r="BH1578" s="208">
        <f>IF(N1578="sníž. přenesená",J1578,0)</f>
        <v>0</v>
      </c>
      <c r="BI1578" s="208">
        <f>IF(N1578="nulová",J1578,0)</f>
        <v>0</v>
      </c>
      <c r="BJ1578" s="19" t="s">
        <v>77</v>
      </c>
      <c r="BK1578" s="208">
        <f>ROUND(I1578*H1578,2)</f>
        <v>0</v>
      </c>
      <c r="BL1578" s="19" t="s">
        <v>406</v>
      </c>
      <c r="BM1578" s="207" t="s">
        <v>2176</v>
      </c>
    </row>
    <row r="1579" spans="1:47" s="2" customFormat="1" ht="11.25">
      <c r="A1579" s="36"/>
      <c r="B1579" s="37"/>
      <c r="C1579" s="38"/>
      <c r="D1579" s="209" t="s">
        <v>308</v>
      </c>
      <c r="E1579" s="38"/>
      <c r="F1579" s="210" t="s">
        <v>2175</v>
      </c>
      <c r="G1579" s="38"/>
      <c r="H1579" s="38"/>
      <c r="I1579" s="119"/>
      <c r="J1579" s="38"/>
      <c r="K1579" s="38"/>
      <c r="L1579" s="41"/>
      <c r="M1579" s="211"/>
      <c r="N1579" s="212"/>
      <c r="O1579" s="66"/>
      <c r="P1579" s="66"/>
      <c r="Q1579" s="66"/>
      <c r="R1579" s="66"/>
      <c r="S1579" s="66"/>
      <c r="T1579" s="67"/>
      <c r="U1579" s="36"/>
      <c r="V1579" s="36"/>
      <c r="W1579" s="36"/>
      <c r="X1579" s="36"/>
      <c r="Y1579" s="36"/>
      <c r="Z1579" s="36"/>
      <c r="AA1579" s="36"/>
      <c r="AB1579" s="36"/>
      <c r="AC1579" s="36"/>
      <c r="AD1579" s="36"/>
      <c r="AE1579" s="36"/>
      <c r="AT1579" s="19" t="s">
        <v>308</v>
      </c>
      <c r="AU1579" s="19" t="s">
        <v>79</v>
      </c>
    </row>
    <row r="1580" spans="2:51" s="13" customFormat="1" ht="11.25">
      <c r="B1580" s="213"/>
      <c r="C1580" s="214"/>
      <c r="D1580" s="209" t="s">
        <v>310</v>
      </c>
      <c r="E1580" s="215" t="s">
        <v>19</v>
      </c>
      <c r="F1580" s="216" t="s">
        <v>2161</v>
      </c>
      <c r="G1580" s="214"/>
      <c r="H1580" s="215" t="s">
        <v>19</v>
      </c>
      <c r="I1580" s="217"/>
      <c r="J1580" s="214"/>
      <c r="K1580" s="214"/>
      <c r="L1580" s="218"/>
      <c r="M1580" s="219"/>
      <c r="N1580" s="220"/>
      <c r="O1580" s="220"/>
      <c r="P1580" s="220"/>
      <c r="Q1580" s="220"/>
      <c r="R1580" s="220"/>
      <c r="S1580" s="220"/>
      <c r="T1580" s="221"/>
      <c r="AT1580" s="222" t="s">
        <v>310</v>
      </c>
      <c r="AU1580" s="222" t="s">
        <v>79</v>
      </c>
      <c r="AV1580" s="13" t="s">
        <v>77</v>
      </c>
      <c r="AW1580" s="13" t="s">
        <v>32</v>
      </c>
      <c r="AX1580" s="13" t="s">
        <v>70</v>
      </c>
      <c r="AY1580" s="222" t="s">
        <v>299</v>
      </c>
    </row>
    <row r="1581" spans="2:51" s="14" customFormat="1" ht="11.25">
      <c r="B1581" s="223"/>
      <c r="C1581" s="224"/>
      <c r="D1581" s="209" t="s">
        <v>310</v>
      </c>
      <c r="E1581" s="225" t="s">
        <v>19</v>
      </c>
      <c r="F1581" s="226" t="s">
        <v>2177</v>
      </c>
      <c r="G1581" s="224"/>
      <c r="H1581" s="227">
        <v>1</v>
      </c>
      <c r="I1581" s="228"/>
      <c r="J1581" s="224"/>
      <c r="K1581" s="224"/>
      <c r="L1581" s="229"/>
      <c r="M1581" s="230"/>
      <c r="N1581" s="231"/>
      <c r="O1581" s="231"/>
      <c r="P1581" s="231"/>
      <c r="Q1581" s="231"/>
      <c r="R1581" s="231"/>
      <c r="S1581" s="231"/>
      <c r="T1581" s="232"/>
      <c r="AT1581" s="233" t="s">
        <v>310</v>
      </c>
      <c r="AU1581" s="233" t="s">
        <v>79</v>
      </c>
      <c r="AV1581" s="14" t="s">
        <v>79</v>
      </c>
      <c r="AW1581" s="14" t="s">
        <v>32</v>
      </c>
      <c r="AX1581" s="14" t="s">
        <v>77</v>
      </c>
      <c r="AY1581" s="233" t="s">
        <v>299</v>
      </c>
    </row>
    <row r="1582" spans="1:65" s="2" customFormat="1" ht="16.5" customHeight="1">
      <c r="A1582" s="36"/>
      <c r="B1582" s="37"/>
      <c r="C1582" s="196" t="s">
        <v>2178</v>
      </c>
      <c r="D1582" s="196" t="s">
        <v>301</v>
      </c>
      <c r="E1582" s="197" t="s">
        <v>2179</v>
      </c>
      <c r="F1582" s="198" t="s">
        <v>2180</v>
      </c>
      <c r="G1582" s="199" t="s">
        <v>432</v>
      </c>
      <c r="H1582" s="200">
        <v>4</v>
      </c>
      <c r="I1582" s="201"/>
      <c r="J1582" s="202">
        <f>ROUND(I1582*H1582,2)</f>
        <v>0</v>
      </c>
      <c r="K1582" s="198" t="s">
        <v>19</v>
      </c>
      <c r="L1582" s="41"/>
      <c r="M1582" s="203" t="s">
        <v>19</v>
      </c>
      <c r="N1582" s="204" t="s">
        <v>41</v>
      </c>
      <c r="O1582" s="66"/>
      <c r="P1582" s="205">
        <f>O1582*H1582</f>
        <v>0</v>
      </c>
      <c r="Q1582" s="205">
        <v>0</v>
      </c>
      <c r="R1582" s="205">
        <f>Q1582*H1582</f>
        <v>0</v>
      </c>
      <c r="S1582" s="205">
        <v>0</v>
      </c>
      <c r="T1582" s="206">
        <f>S1582*H1582</f>
        <v>0</v>
      </c>
      <c r="U1582" s="36"/>
      <c r="V1582" s="36"/>
      <c r="W1582" s="36"/>
      <c r="X1582" s="36"/>
      <c r="Y1582" s="36"/>
      <c r="Z1582" s="36"/>
      <c r="AA1582" s="36"/>
      <c r="AB1582" s="36"/>
      <c r="AC1582" s="36"/>
      <c r="AD1582" s="36"/>
      <c r="AE1582" s="36"/>
      <c r="AR1582" s="207" t="s">
        <v>406</v>
      </c>
      <c r="AT1582" s="207" t="s">
        <v>301</v>
      </c>
      <c r="AU1582" s="207" t="s">
        <v>79</v>
      </c>
      <c r="AY1582" s="19" t="s">
        <v>299</v>
      </c>
      <c r="BE1582" s="208">
        <f>IF(N1582="základní",J1582,0)</f>
        <v>0</v>
      </c>
      <c r="BF1582" s="208">
        <f>IF(N1582="snížená",J1582,0)</f>
        <v>0</v>
      </c>
      <c r="BG1582" s="208">
        <f>IF(N1582="zákl. přenesená",J1582,0)</f>
        <v>0</v>
      </c>
      <c r="BH1582" s="208">
        <f>IF(N1582="sníž. přenesená",J1582,0)</f>
        <v>0</v>
      </c>
      <c r="BI1582" s="208">
        <f>IF(N1582="nulová",J1582,0)</f>
        <v>0</v>
      </c>
      <c r="BJ1582" s="19" t="s">
        <v>77</v>
      </c>
      <c r="BK1582" s="208">
        <f>ROUND(I1582*H1582,2)</f>
        <v>0</v>
      </c>
      <c r="BL1582" s="19" t="s">
        <v>406</v>
      </c>
      <c r="BM1582" s="207" t="s">
        <v>2181</v>
      </c>
    </row>
    <row r="1583" spans="1:47" s="2" customFormat="1" ht="11.25">
      <c r="A1583" s="36"/>
      <c r="B1583" s="37"/>
      <c r="C1583" s="38"/>
      <c r="D1583" s="209" t="s">
        <v>308</v>
      </c>
      <c r="E1583" s="38"/>
      <c r="F1583" s="210" t="s">
        <v>2180</v>
      </c>
      <c r="G1583" s="38"/>
      <c r="H1583" s="38"/>
      <c r="I1583" s="119"/>
      <c r="J1583" s="38"/>
      <c r="K1583" s="38"/>
      <c r="L1583" s="41"/>
      <c r="M1583" s="211"/>
      <c r="N1583" s="212"/>
      <c r="O1583" s="66"/>
      <c r="P1583" s="66"/>
      <c r="Q1583" s="66"/>
      <c r="R1583" s="66"/>
      <c r="S1583" s="66"/>
      <c r="T1583" s="67"/>
      <c r="U1583" s="36"/>
      <c r="V1583" s="36"/>
      <c r="W1583" s="36"/>
      <c r="X1583" s="36"/>
      <c r="Y1583" s="36"/>
      <c r="Z1583" s="36"/>
      <c r="AA1583" s="36"/>
      <c r="AB1583" s="36"/>
      <c r="AC1583" s="36"/>
      <c r="AD1583" s="36"/>
      <c r="AE1583" s="36"/>
      <c r="AT1583" s="19" t="s">
        <v>308</v>
      </c>
      <c r="AU1583" s="19" t="s">
        <v>79</v>
      </c>
    </row>
    <row r="1584" spans="2:51" s="13" customFormat="1" ht="11.25">
      <c r="B1584" s="213"/>
      <c r="C1584" s="214"/>
      <c r="D1584" s="209" t="s">
        <v>310</v>
      </c>
      <c r="E1584" s="215" t="s">
        <v>19</v>
      </c>
      <c r="F1584" s="216" t="s">
        <v>2161</v>
      </c>
      <c r="G1584" s="214"/>
      <c r="H1584" s="215" t="s">
        <v>19</v>
      </c>
      <c r="I1584" s="217"/>
      <c r="J1584" s="214"/>
      <c r="K1584" s="214"/>
      <c r="L1584" s="218"/>
      <c r="M1584" s="219"/>
      <c r="N1584" s="220"/>
      <c r="O1584" s="220"/>
      <c r="P1584" s="220"/>
      <c r="Q1584" s="220"/>
      <c r="R1584" s="220"/>
      <c r="S1584" s="220"/>
      <c r="T1584" s="221"/>
      <c r="AT1584" s="222" t="s">
        <v>310</v>
      </c>
      <c r="AU1584" s="222" t="s">
        <v>79</v>
      </c>
      <c r="AV1584" s="13" t="s">
        <v>77</v>
      </c>
      <c r="AW1584" s="13" t="s">
        <v>32</v>
      </c>
      <c r="AX1584" s="13" t="s">
        <v>70</v>
      </c>
      <c r="AY1584" s="222" t="s">
        <v>299</v>
      </c>
    </row>
    <row r="1585" spans="2:51" s="14" customFormat="1" ht="11.25">
      <c r="B1585" s="223"/>
      <c r="C1585" s="224"/>
      <c r="D1585" s="209" t="s">
        <v>310</v>
      </c>
      <c r="E1585" s="225" t="s">
        <v>19</v>
      </c>
      <c r="F1585" s="226" t="s">
        <v>2182</v>
      </c>
      <c r="G1585" s="224"/>
      <c r="H1585" s="227">
        <v>4</v>
      </c>
      <c r="I1585" s="228"/>
      <c r="J1585" s="224"/>
      <c r="K1585" s="224"/>
      <c r="L1585" s="229"/>
      <c r="M1585" s="230"/>
      <c r="N1585" s="231"/>
      <c r="O1585" s="231"/>
      <c r="P1585" s="231"/>
      <c r="Q1585" s="231"/>
      <c r="R1585" s="231"/>
      <c r="S1585" s="231"/>
      <c r="T1585" s="232"/>
      <c r="AT1585" s="233" t="s">
        <v>310</v>
      </c>
      <c r="AU1585" s="233" t="s">
        <v>79</v>
      </c>
      <c r="AV1585" s="14" t="s">
        <v>79</v>
      </c>
      <c r="AW1585" s="14" t="s">
        <v>32</v>
      </c>
      <c r="AX1585" s="14" t="s">
        <v>77</v>
      </c>
      <c r="AY1585" s="233" t="s">
        <v>299</v>
      </c>
    </row>
    <row r="1586" spans="1:65" s="2" customFormat="1" ht="16.5" customHeight="1">
      <c r="A1586" s="36"/>
      <c r="B1586" s="37"/>
      <c r="C1586" s="196" t="s">
        <v>2183</v>
      </c>
      <c r="D1586" s="196" t="s">
        <v>301</v>
      </c>
      <c r="E1586" s="197" t="s">
        <v>2184</v>
      </c>
      <c r="F1586" s="198" t="s">
        <v>2185</v>
      </c>
      <c r="G1586" s="199" t="s">
        <v>432</v>
      </c>
      <c r="H1586" s="200">
        <v>1</v>
      </c>
      <c r="I1586" s="201"/>
      <c r="J1586" s="202">
        <f>ROUND(I1586*H1586,2)</f>
        <v>0</v>
      </c>
      <c r="K1586" s="198" t="s">
        <v>19</v>
      </c>
      <c r="L1586" s="41"/>
      <c r="M1586" s="203" t="s">
        <v>19</v>
      </c>
      <c r="N1586" s="204" t="s">
        <v>41</v>
      </c>
      <c r="O1586" s="66"/>
      <c r="P1586" s="205">
        <f>O1586*H1586</f>
        <v>0</v>
      </c>
      <c r="Q1586" s="205">
        <v>0</v>
      </c>
      <c r="R1586" s="205">
        <f>Q1586*H1586</f>
        <v>0</v>
      </c>
      <c r="S1586" s="205">
        <v>0</v>
      </c>
      <c r="T1586" s="206">
        <f>S1586*H1586</f>
        <v>0</v>
      </c>
      <c r="U1586" s="36"/>
      <c r="V1586" s="36"/>
      <c r="W1586" s="36"/>
      <c r="X1586" s="36"/>
      <c r="Y1586" s="36"/>
      <c r="Z1586" s="36"/>
      <c r="AA1586" s="36"/>
      <c r="AB1586" s="36"/>
      <c r="AC1586" s="36"/>
      <c r="AD1586" s="36"/>
      <c r="AE1586" s="36"/>
      <c r="AR1586" s="207" t="s">
        <v>406</v>
      </c>
      <c r="AT1586" s="207" t="s">
        <v>301</v>
      </c>
      <c r="AU1586" s="207" t="s">
        <v>79</v>
      </c>
      <c r="AY1586" s="19" t="s">
        <v>299</v>
      </c>
      <c r="BE1586" s="208">
        <f>IF(N1586="základní",J1586,0)</f>
        <v>0</v>
      </c>
      <c r="BF1586" s="208">
        <f>IF(N1586="snížená",J1586,0)</f>
        <v>0</v>
      </c>
      <c r="BG1586" s="208">
        <f>IF(N1586="zákl. přenesená",J1586,0)</f>
        <v>0</v>
      </c>
      <c r="BH1586" s="208">
        <f>IF(N1586="sníž. přenesená",J1586,0)</f>
        <v>0</v>
      </c>
      <c r="BI1586" s="208">
        <f>IF(N1586="nulová",J1586,0)</f>
        <v>0</v>
      </c>
      <c r="BJ1586" s="19" t="s">
        <v>77</v>
      </c>
      <c r="BK1586" s="208">
        <f>ROUND(I1586*H1586,2)</f>
        <v>0</v>
      </c>
      <c r="BL1586" s="19" t="s">
        <v>406</v>
      </c>
      <c r="BM1586" s="207" t="s">
        <v>2186</v>
      </c>
    </row>
    <row r="1587" spans="1:47" s="2" customFormat="1" ht="11.25">
      <c r="A1587" s="36"/>
      <c r="B1587" s="37"/>
      <c r="C1587" s="38"/>
      <c r="D1587" s="209" t="s">
        <v>308</v>
      </c>
      <c r="E1587" s="38"/>
      <c r="F1587" s="210" t="s">
        <v>2187</v>
      </c>
      <c r="G1587" s="38"/>
      <c r="H1587" s="38"/>
      <c r="I1587" s="119"/>
      <c r="J1587" s="38"/>
      <c r="K1587" s="38"/>
      <c r="L1587" s="41"/>
      <c r="M1587" s="211"/>
      <c r="N1587" s="212"/>
      <c r="O1587" s="66"/>
      <c r="P1587" s="66"/>
      <c r="Q1587" s="66"/>
      <c r="R1587" s="66"/>
      <c r="S1587" s="66"/>
      <c r="T1587" s="67"/>
      <c r="U1587" s="36"/>
      <c r="V1587" s="36"/>
      <c r="W1587" s="36"/>
      <c r="X1587" s="36"/>
      <c r="Y1587" s="36"/>
      <c r="Z1587" s="36"/>
      <c r="AA1587" s="36"/>
      <c r="AB1587" s="36"/>
      <c r="AC1587" s="36"/>
      <c r="AD1587" s="36"/>
      <c r="AE1587" s="36"/>
      <c r="AT1587" s="19" t="s">
        <v>308</v>
      </c>
      <c r="AU1587" s="19" t="s">
        <v>79</v>
      </c>
    </row>
    <row r="1588" spans="2:51" s="13" customFormat="1" ht="11.25">
      <c r="B1588" s="213"/>
      <c r="C1588" s="214"/>
      <c r="D1588" s="209" t="s">
        <v>310</v>
      </c>
      <c r="E1588" s="215" t="s">
        <v>19</v>
      </c>
      <c r="F1588" s="216" t="s">
        <v>2161</v>
      </c>
      <c r="G1588" s="214"/>
      <c r="H1588" s="215" t="s">
        <v>19</v>
      </c>
      <c r="I1588" s="217"/>
      <c r="J1588" s="214"/>
      <c r="K1588" s="214"/>
      <c r="L1588" s="218"/>
      <c r="M1588" s="219"/>
      <c r="N1588" s="220"/>
      <c r="O1588" s="220"/>
      <c r="P1588" s="220"/>
      <c r="Q1588" s="220"/>
      <c r="R1588" s="220"/>
      <c r="S1588" s="220"/>
      <c r="T1588" s="221"/>
      <c r="AT1588" s="222" t="s">
        <v>310</v>
      </c>
      <c r="AU1588" s="222" t="s">
        <v>79</v>
      </c>
      <c r="AV1588" s="13" t="s">
        <v>77</v>
      </c>
      <c r="AW1588" s="13" t="s">
        <v>32</v>
      </c>
      <c r="AX1588" s="13" t="s">
        <v>70</v>
      </c>
      <c r="AY1588" s="222" t="s">
        <v>299</v>
      </c>
    </row>
    <row r="1589" spans="2:51" s="14" customFormat="1" ht="11.25">
      <c r="B1589" s="223"/>
      <c r="C1589" s="224"/>
      <c r="D1589" s="209" t="s">
        <v>310</v>
      </c>
      <c r="E1589" s="225" t="s">
        <v>19</v>
      </c>
      <c r="F1589" s="226" t="s">
        <v>2188</v>
      </c>
      <c r="G1589" s="224"/>
      <c r="H1589" s="227">
        <v>1</v>
      </c>
      <c r="I1589" s="228"/>
      <c r="J1589" s="224"/>
      <c r="K1589" s="224"/>
      <c r="L1589" s="229"/>
      <c r="M1589" s="230"/>
      <c r="N1589" s="231"/>
      <c r="O1589" s="231"/>
      <c r="P1589" s="231"/>
      <c r="Q1589" s="231"/>
      <c r="R1589" s="231"/>
      <c r="S1589" s="231"/>
      <c r="T1589" s="232"/>
      <c r="AT1589" s="233" t="s">
        <v>310</v>
      </c>
      <c r="AU1589" s="233" t="s">
        <v>79</v>
      </c>
      <c r="AV1589" s="14" t="s">
        <v>79</v>
      </c>
      <c r="AW1589" s="14" t="s">
        <v>32</v>
      </c>
      <c r="AX1589" s="14" t="s">
        <v>77</v>
      </c>
      <c r="AY1589" s="233" t="s">
        <v>299</v>
      </c>
    </row>
    <row r="1590" spans="1:65" s="2" customFormat="1" ht="16.5" customHeight="1">
      <c r="A1590" s="36"/>
      <c r="B1590" s="37"/>
      <c r="C1590" s="196" t="s">
        <v>2189</v>
      </c>
      <c r="D1590" s="196" t="s">
        <v>301</v>
      </c>
      <c r="E1590" s="197" t="s">
        <v>2190</v>
      </c>
      <c r="F1590" s="198" t="s">
        <v>2191</v>
      </c>
      <c r="G1590" s="199" t="s">
        <v>432</v>
      </c>
      <c r="H1590" s="200">
        <v>4</v>
      </c>
      <c r="I1590" s="201"/>
      <c r="J1590" s="202">
        <f>ROUND(I1590*H1590,2)</f>
        <v>0</v>
      </c>
      <c r="K1590" s="198" t="s">
        <v>19</v>
      </c>
      <c r="L1590" s="41"/>
      <c r="M1590" s="203" t="s">
        <v>19</v>
      </c>
      <c r="N1590" s="204" t="s">
        <v>41</v>
      </c>
      <c r="O1590" s="66"/>
      <c r="P1590" s="205">
        <f>O1590*H1590</f>
        <v>0</v>
      </c>
      <c r="Q1590" s="205">
        <v>0</v>
      </c>
      <c r="R1590" s="205">
        <f>Q1590*H1590</f>
        <v>0</v>
      </c>
      <c r="S1590" s="205">
        <v>0</v>
      </c>
      <c r="T1590" s="206">
        <f>S1590*H1590</f>
        <v>0</v>
      </c>
      <c r="U1590" s="36"/>
      <c r="V1590" s="36"/>
      <c r="W1590" s="36"/>
      <c r="X1590" s="36"/>
      <c r="Y1590" s="36"/>
      <c r="Z1590" s="36"/>
      <c r="AA1590" s="36"/>
      <c r="AB1590" s="36"/>
      <c r="AC1590" s="36"/>
      <c r="AD1590" s="36"/>
      <c r="AE1590" s="36"/>
      <c r="AR1590" s="207" t="s">
        <v>406</v>
      </c>
      <c r="AT1590" s="207" t="s">
        <v>301</v>
      </c>
      <c r="AU1590" s="207" t="s">
        <v>79</v>
      </c>
      <c r="AY1590" s="19" t="s">
        <v>299</v>
      </c>
      <c r="BE1590" s="208">
        <f>IF(N1590="základní",J1590,0)</f>
        <v>0</v>
      </c>
      <c r="BF1590" s="208">
        <f>IF(N1590="snížená",J1590,0)</f>
        <v>0</v>
      </c>
      <c r="BG1590" s="208">
        <f>IF(N1590="zákl. přenesená",J1590,0)</f>
        <v>0</v>
      </c>
      <c r="BH1590" s="208">
        <f>IF(N1590="sníž. přenesená",J1590,0)</f>
        <v>0</v>
      </c>
      <c r="BI1590" s="208">
        <f>IF(N1590="nulová",J1590,0)</f>
        <v>0</v>
      </c>
      <c r="BJ1590" s="19" t="s">
        <v>77</v>
      </c>
      <c r="BK1590" s="208">
        <f>ROUND(I1590*H1590,2)</f>
        <v>0</v>
      </c>
      <c r="BL1590" s="19" t="s">
        <v>406</v>
      </c>
      <c r="BM1590" s="207" t="s">
        <v>2192</v>
      </c>
    </row>
    <row r="1591" spans="1:47" s="2" customFormat="1" ht="11.25">
      <c r="A1591" s="36"/>
      <c r="B1591" s="37"/>
      <c r="C1591" s="38"/>
      <c r="D1591" s="209" t="s">
        <v>308</v>
      </c>
      <c r="E1591" s="38"/>
      <c r="F1591" s="210" t="s">
        <v>2191</v>
      </c>
      <c r="G1591" s="38"/>
      <c r="H1591" s="38"/>
      <c r="I1591" s="119"/>
      <c r="J1591" s="38"/>
      <c r="K1591" s="38"/>
      <c r="L1591" s="41"/>
      <c r="M1591" s="211"/>
      <c r="N1591" s="212"/>
      <c r="O1591" s="66"/>
      <c r="P1591" s="66"/>
      <c r="Q1591" s="66"/>
      <c r="R1591" s="66"/>
      <c r="S1591" s="66"/>
      <c r="T1591" s="67"/>
      <c r="U1591" s="36"/>
      <c r="V1591" s="36"/>
      <c r="W1591" s="36"/>
      <c r="X1591" s="36"/>
      <c r="Y1591" s="36"/>
      <c r="Z1591" s="36"/>
      <c r="AA1591" s="36"/>
      <c r="AB1591" s="36"/>
      <c r="AC1591" s="36"/>
      <c r="AD1591" s="36"/>
      <c r="AE1591" s="36"/>
      <c r="AT1591" s="19" t="s">
        <v>308</v>
      </c>
      <c r="AU1591" s="19" t="s">
        <v>79</v>
      </c>
    </row>
    <row r="1592" spans="2:51" s="13" customFormat="1" ht="11.25">
      <c r="B1592" s="213"/>
      <c r="C1592" s="214"/>
      <c r="D1592" s="209" t="s">
        <v>310</v>
      </c>
      <c r="E1592" s="215" t="s">
        <v>19</v>
      </c>
      <c r="F1592" s="216" t="s">
        <v>2161</v>
      </c>
      <c r="G1592" s="214"/>
      <c r="H1592" s="215" t="s">
        <v>19</v>
      </c>
      <c r="I1592" s="217"/>
      <c r="J1592" s="214"/>
      <c r="K1592" s="214"/>
      <c r="L1592" s="218"/>
      <c r="M1592" s="219"/>
      <c r="N1592" s="220"/>
      <c r="O1592" s="220"/>
      <c r="P1592" s="220"/>
      <c r="Q1592" s="220"/>
      <c r="R1592" s="220"/>
      <c r="S1592" s="220"/>
      <c r="T1592" s="221"/>
      <c r="AT1592" s="222" t="s">
        <v>310</v>
      </c>
      <c r="AU1592" s="222" t="s">
        <v>79</v>
      </c>
      <c r="AV1592" s="13" t="s">
        <v>77</v>
      </c>
      <c r="AW1592" s="13" t="s">
        <v>32</v>
      </c>
      <c r="AX1592" s="13" t="s">
        <v>70</v>
      </c>
      <c r="AY1592" s="222" t="s">
        <v>299</v>
      </c>
    </row>
    <row r="1593" spans="2:51" s="14" customFormat="1" ht="11.25">
      <c r="B1593" s="223"/>
      <c r="C1593" s="224"/>
      <c r="D1593" s="209" t="s">
        <v>310</v>
      </c>
      <c r="E1593" s="225" t="s">
        <v>19</v>
      </c>
      <c r="F1593" s="226" t="s">
        <v>2193</v>
      </c>
      <c r="G1593" s="224"/>
      <c r="H1593" s="227">
        <v>4</v>
      </c>
      <c r="I1593" s="228"/>
      <c r="J1593" s="224"/>
      <c r="K1593" s="224"/>
      <c r="L1593" s="229"/>
      <c r="M1593" s="230"/>
      <c r="N1593" s="231"/>
      <c r="O1593" s="231"/>
      <c r="P1593" s="231"/>
      <c r="Q1593" s="231"/>
      <c r="R1593" s="231"/>
      <c r="S1593" s="231"/>
      <c r="T1593" s="232"/>
      <c r="AT1593" s="233" t="s">
        <v>310</v>
      </c>
      <c r="AU1593" s="233" t="s">
        <v>79</v>
      </c>
      <c r="AV1593" s="14" t="s">
        <v>79</v>
      </c>
      <c r="AW1593" s="14" t="s">
        <v>32</v>
      </c>
      <c r="AX1593" s="14" t="s">
        <v>77</v>
      </c>
      <c r="AY1593" s="233" t="s">
        <v>299</v>
      </c>
    </row>
    <row r="1594" spans="1:65" s="2" customFormat="1" ht="16.5" customHeight="1">
      <c r="A1594" s="36"/>
      <c r="B1594" s="37"/>
      <c r="C1594" s="196" t="s">
        <v>2194</v>
      </c>
      <c r="D1594" s="196" t="s">
        <v>301</v>
      </c>
      <c r="E1594" s="197" t="s">
        <v>2195</v>
      </c>
      <c r="F1594" s="198" t="s">
        <v>2196</v>
      </c>
      <c r="G1594" s="199" t="s">
        <v>432</v>
      </c>
      <c r="H1594" s="200">
        <v>1</v>
      </c>
      <c r="I1594" s="201"/>
      <c r="J1594" s="202">
        <f>ROUND(I1594*H1594,2)</f>
        <v>0</v>
      </c>
      <c r="K1594" s="198" t="s">
        <v>19</v>
      </c>
      <c r="L1594" s="41"/>
      <c r="M1594" s="203" t="s">
        <v>19</v>
      </c>
      <c r="N1594" s="204" t="s">
        <v>41</v>
      </c>
      <c r="O1594" s="66"/>
      <c r="P1594" s="205">
        <f>O1594*H1594</f>
        <v>0</v>
      </c>
      <c r="Q1594" s="205">
        <v>0</v>
      </c>
      <c r="R1594" s="205">
        <f>Q1594*H1594</f>
        <v>0</v>
      </c>
      <c r="S1594" s="205">
        <v>0</v>
      </c>
      <c r="T1594" s="206">
        <f>S1594*H1594</f>
        <v>0</v>
      </c>
      <c r="U1594" s="36"/>
      <c r="V1594" s="36"/>
      <c r="W1594" s="36"/>
      <c r="X1594" s="36"/>
      <c r="Y1594" s="36"/>
      <c r="Z1594" s="36"/>
      <c r="AA1594" s="36"/>
      <c r="AB1594" s="36"/>
      <c r="AC1594" s="36"/>
      <c r="AD1594" s="36"/>
      <c r="AE1594" s="36"/>
      <c r="AR1594" s="207" t="s">
        <v>406</v>
      </c>
      <c r="AT1594" s="207" t="s">
        <v>301</v>
      </c>
      <c r="AU1594" s="207" t="s">
        <v>79</v>
      </c>
      <c r="AY1594" s="19" t="s">
        <v>299</v>
      </c>
      <c r="BE1594" s="208">
        <f>IF(N1594="základní",J1594,0)</f>
        <v>0</v>
      </c>
      <c r="BF1594" s="208">
        <f>IF(N1594="snížená",J1594,0)</f>
        <v>0</v>
      </c>
      <c r="BG1594" s="208">
        <f>IF(N1594="zákl. přenesená",J1594,0)</f>
        <v>0</v>
      </c>
      <c r="BH1594" s="208">
        <f>IF(N1594="sníž. přenesená",J1594,0)</f>
        <v>0</v>
      </c>
      <c r="BI1594" s="208">
        <f>IF(N1594="nulová",J1594,0)</f>
        <v>0</v>
      </c>
      <c r="BJ1594" s="19" t="s">
        <v>77</v>
      </c>
      <c r="BK1594" s="208">
        <f>ROUND(I1594*H1594,2)</f>
        <v>0</v>
      </c>
      <c r="BL1594" s="19" t="s">
        <v>406</v>
      </c>
      <c r="BM1594" s="207" t="s">
        <v>2197</v>
      </c>
    </row>
    <row r="1595" spans="1:47" s="2" customFormat="1" ht="11.25">
      <c r="A1595" s="36"/>
      <c r="B1595" s="37"/>
      <c r="C1595" s="38"/>
      <c r="D1595" s="209" t="s">
        <v>308</v>
      </c>
      <c r="E1595" s="38"/>
      <c r="F1595" s="210" t="s">
        <v>2196</v>
      </c>
      <c r="G1595" s="38"/>
      <c r="H1595" s="38"/>
      <c r="I1595" s="119"/>
      <c r="J1595" s="38"/>
      <c r="K1595" s="38"/>
      <c r="L1595" s="41"/>
      <c r="M1595" s="211"/>
      <c r="N1595" s="212"/>
      <c r="O1595" s="66"/>
      <c r="P1595" s="66"/>
      <c r="Q1595" s="66"/>
      <c r="R1595" s="66"/>
      <c r="S1595" s="66"/>
      <c r="T1595" s="67"/>
      <c r="U1595" s="36"/>
      <c r="V1595" s="36"/>
      <c r="W1595" s="36"/>
      <c r="X1595" s="36"/>
      <c r="Y1595" s="36"/>
      <c r="Z1595" s="36"/>
      <c r="AA1595" s="36"/>
      <c r="AB1595" s="36"/>
      <c r="AC1595" s="36"/>
      <c r="AD1595" s="36"/>
      <c r="AE1595" s="36"/>
      <c r="AT1595" s="19" t="s">
        <v>308</v>
      </c>
      <c r="AU1595" s="19" t="s">
        <v>79</v>
      </c>
    </row>
    <row r="1596" spans="2:51" s="13" customFormat="1" ht="11.25">
      <c r="B1596" s="213"/>
      <c r="C1596" s="214"/>
      <c r="D1596" s="209" t="s">
        <v>310</v>
      </c>
      <c r="E1596" s="215" t="s">
        <v>19</v>
      </c>
      <c r="F1596" s="216" t="s">
        <v>2161</v>
      </c>
      <c r="G1596" s="214"/>
      <c r="H1596" s="215" t="s">
        <v>19</v>
      </c>
      <c r="I1596" s="217"/>
      <c r="J1596" s="214"/>
      <c r="K1596" s="214"/>
      <c r="L1596" s="218"/>
      <c r="M1596" s="219"/>
      <c r="N1596" s="220"/>
      <c r="O1596" s="220"/>
      <c r="P1596" s="220"/>
      <c r="Q1596" s="220"/>
      <c r="R1596" s="220"/>
      <c r="S1596" s="220"/>
      <c r="T1596" s="221"/>
      <c r="AT1596" s="222" t="s">
        <v>310</v>
      </c>
      <c r="AU1596" s="222" t="s">
        <v>79</v>
      </c>
      <c r="AV1596" s="13" t="s">
        <v>77</v>
      </c>
      <c r="AW1596" s="13" t="s">
        <v>32</v>
      </c>
      <c r="AX1596" s="13" t="s">
        <v>70</v>
      </c>
      <c r="AY1596" s="222" t="s">
        <v>299</v>
      </c>
    </row>
    <row r="1597" spans="2:51" s="14" customFormat="1" ht="11.25">
      <c r="B1597" s="223"/>
      <c r="C1597" s="224"/>
      <c r="D1597" s="209" t="s">
        <v>310</v>
      </c>
      <c r="E1597" s="225" t="s">
        <v>19</v>
      </c>
      <c r="F1597" s="226" t="s">
        <v>2198</v>
      </c>
      <c r="G1597" s="224"/>
      <c r="H1597" s="227">
        <v>1</v>
      </c>
      <c r="I1597" s="228"/>
      <c r="J1597" s="224"/>
      <c r="K1597" s="224"/>
      <c r="L1597" s="229"/>
      <c r="M1597" s="230"/>
      <c r="N1597" s="231"/>
      <c r="O1597" s="231"/>
      <c r="P1597" s="231"/>
      <c r="Q1597" s="231"/>
      <c r="R1597" s="231"/>
      <c r="S1597" s="231"/>
      <c r="T1597" s="232"/>
      <c r="AT1597" s="233" t="s">
        <v>310</v>
      </c>
      <c r="AU1597" s="233" t="s">
        <v>79</v>
      </c>
      <c r="AV1597" s="14" t="s">
        <v>79</v>
      </c>
      <c r="AW1597" s="14" t="s">
        <v>32</v>
      </c>
      <c r="AX1597" s="14" t="s">
        <v>77</v>
      </c>
      <c r="AY1597" s="233" t="s">
        <v>299</v>
      </c>
    </row>
    <row r="1598" spans="1:65" s="2" customFormat="1" ht="16.5" customHeight="1">
      <c r="A1598" s="36"/>
      <c r="B1598" s="37"/>
      <c r="C1598" s="196" t="s">
        <v>2199</v>
      </c>
      <c r="D1598" s="196" t="s">
        <v>301</v>
      </c>
      <c r="E1598" s="197" t="s">
        <v>2200</v>
      </c>
      <c r="F1598" s="198" t="s">
        <v>2201</v>
      </c>
      <c r="G1598" s="199" t="s">
        <v>432</v>
      </c>
      <c r="H1598" s="200">
        <v>1</v>
      </c>
      <c r="I1598" s="201"/>
      <c r="J1598" s="202">
        <f>ROUND(I1598*H1598,2)</f>
        <v>0</v>
      </c>
      <c r="K1598" s="198" t="s">
        <v>19</v>
      </c>
      <c r="L1598" s="41"/>
      <c r="M1598" s="203" t="s">
        <v>19</v>
      </c>
      <c r="N1598" s="204" t="s">
        <v>41</v>
      </c>
      <c r="O1598" s="66"/>
      <c r="P1598" s="205">
        <f>O1598*H1598</f>
        <v>0</v>
      </c>
      <c r="Q1598" s="205">
        <v>0</v>
      </c>
      <c r="R1598" s="205">
        <f>Q1598*H1598</f>
        <v>0</v>
      </c>
      <c r="S1598" s="205">
        <v>0</v>
      </c>
      <c r="T1598" s="206">
        <f>S1598*H1598</f>
        <v>0</v>
      </c>
      <c r="U1598" s="36"/>
      <c r="V1598" s="36"/>
      <c r="W1598" s="36"/>
      <c r="X1598" s="36"/>
      <c r="Y1598" s="36"/>
      <c r="Z1598" s="36"/>
      <c r="AA1598" s="36"/>
      <c r="AB1598" s="36"/>
      <c r="AC1598" s="36"/>
      <c r="AD1598" s="36"/>
      <c r="AE1598" s="36"/>
      <c r="AR1598" s="207" t="s">
        <v>406</v>
      </c>
      <c r="AT1598" s="207" t="s">
        <v>301</v>
      </c>
      <c r="AU1598" s="207" t="s">
        <v>79</v>
      </c>
      <c r="AY1598" s="19" t="s">
        <v>299</v>
      </c>
      <c r="BE1598" s="208">
        <f>IF(N1598="základní",J1598,0)</f>
        <v>0</v>
      </c>
      <c r="BF1598" s="208">
        <f>IF(N1598="snížená",J1598,0)</f>
        <v>0</v>
      </c>
      <c r="BG1598" s="208">
        <f>IF(N1598="zákl. přenesená",J1598,0)</f>
        <v>0</v>
      </c>
      <c r="BH1598" s="208">
        <f>IF(N1598="sníž. přenesená",J1598,0)</f>
        <v>0</v>
      </c>
      <c r="BI1598" s="208">
        <f>IF(N1598="nulová",J1598,0)</f>
        <v>0</v>
      </c>
      <c r="BJ1598" s="19" t="s">
        <v>77</v>
      </c>
      <c r="BK1598" s="208">
        <f>ROUND(I1598*H1598,2)</f>
        <v>0</v>
      </c>
      <c r="BL1598" s="19" t="s">
        <v>406</v>
      </c>
      <c r="BM1598" s="207" t="s">
        <v>2202</v>
      </c>
    </row>
    <row r="1599" spans="1:47" s="2" customFormat="1" ht="11.25">
      <c r="A1599" s="36"/>
      <c r="B1599" s="37"/>
      <c r="C1599" s="38"/>
      <c r="D1599" s="209" t="s">
        <v>308</v>
      </c>
      <c r="E1599" s="38"/>
      <c r="F1599" s="210" t="s">
        <v>2201</v>
      </c>
      <c r="G1599" s="38"/>
      <c r="H1599" s="38"/>
      <c r="I1599" s="119"/>
      <c r="J1599" s="38"/>
      <c r="K1599" s="38"/>
      <c r="L1599" s="41"/>
      <c r="M1599" s="211"/>
      <c r="N1599" s="212"/>
      <c r="O1599" s="66"/>
      <c r="P1599" s="66"/>
      <c r="Q1599" s="66"/>
      <c r="R1599" s="66"/>
      <c r="S1599" s="66"/>
      <c r="T1599" s="67"/>
      <c r="U1599" s="36"/>
      <c r="V1599" s="36"/>
      <c r="W1599" s="36"/>
      <c r="X1599" s="36"/>
      <c r="Y1599" s="36"/>
      <c r="Z1599" s="36"/>
      <c r="AA1599" s="36"/>
      <c r="AB1599" s="36"/>
      <c r="AC1599" s="36"/>
      <c r="AD1599" s="36"/>
      <c r="AE1599" s="36"/>
      <c r="AT1599" s="19" t="s">
        <v>308</v>
      </c>
      <c r="AU1599" s="19" t="s">
        <v>79</v>
      </c>
    </row>
    <row r="1600" spans="2:51" s="13" customFormat="1" ht="11.25">
      <c r="B1600" s="213"/>
      <c r="C1600" s="214"/>
      <c r="D1600" s="209" t="s">
        <v>310</v>
      </c>
      <c r="E1600" s="215" t="s">
        <v>19</v>
      </c>
      <c r="F1600" s="216" t="s">
        <v>2161</v>
      </c>
      <c r="G1600" s="214"/>
      <c r="H1600" s="215" t="s">
        <v>19</v>
      </c>
      <c r="I1600" s="217"/>
      <c r="J1600" s="214"/>
      <c r="K1600" s="214"/>
      <c r="L1600" s="218"/>
      <c r="M1600" s="219"/>
      <c r="N1600" s="220"/>
      <c r="O1600" s="220"/>
      <c r="P1600" s="220"/>
      <c r="Q1600" s="220"/>
      <c r="R1600" s="220"/>
      <c r="S1600" s="220"/>
      <c r="T1600" s="221"/>
      <c r="AT1600" s="222" t="s">
        <v>310</v>
      </c>
      <c r="AU1600" s="222" t="s">
        <v>79</v>
      </c>
      <c r="AV1600" s="13" t="s">
        <v>77</v>
      </c>
      <c r="AW1600" s="13" t="s">
        <v>32</v>
      </c>
      <c r="AX1600" s="13" t="s">
        <v>70</v>
      </c>
      <c r="AY1600" s="222" t="s">
        <v>299</v>
      </c>
    </row>
    <row r="1601" spans="2:51" s="14" customFormat="1" ht="11.25">
      <c r="B1601" s="223"/>
      <c r="C1601" s="224"/>
      <c r="D1601" s="209" t="s">
        <v>310</v>
      </c>
      <c r="E1601" s="225" t="s">
        <v>19</v>
      </c>
      <c r="F1601" s="226" t="s">
        <v>2203</v>
      </c>
      <c r="G1601" s="224"/>
      <c r="H1601" s="227">
        <v>1</v>
      </c>
      <c r="I1601" s="228"/>
      <c r="J1601" s="224"/>
      <c r="K1601" s="224"/>
      <c r="L1601" s="229"/>
      <c r="M1601" s="230"/>
      <c r="N1601" s="231"/>
      <c r="O1601" s="231"/>
      <c r="P1601" s="231"/>
      <c r="Q1601" s="231"/>
      <c r="R1601" s="231"/>
      <c r="S1601" s="231"/>
      <c r="T1601" s="232"/>
      <c r="AT1601" s="233" t="s">
        <v>310</v>
      </c>
      <c r="AU1601" s="233" t="s">
        <v>79</v>
      </c>
      <c r="AV1601" s="14" t="s">
        <v>79</v>
      </c>
      <c r="AW1601" s="14" t="s">
        <v>32</v>
      </c>
      <c r="AX1601" s="14" t="s">
        <v>77</v>
      </c>
      <c r="AY1601" s="233" t="s">
        <v>299</v>
      </c>
    </row>
    <row r="1602" spans="1:65" s="2" customFormat="1" ht="16.5" customHeight="1">
      <c r="A1602" s="36"/>
      <c r="B1602" s="37"/>
      <c r="C1602" s="196" t="s">
        <v>2204</v>
      </c>
      <c r="D1602" s="196" t="s">
        <v>301</v>
      </c>
      <c r="E1602" s="197" t="s">
        <v>2205</v>
      </c>
      <c r="F1602" s="198" t="s">
        <v>2206</v>
      </c>
      <c r="G1602" s="199" t="s">
        <v>432</v>
      </c>
      <c r="H1602" s="200">
        <v>2</v>
      </c>
      <c r="I1602" s="201"/>
      <c r="J1602" s="202">
        <f>ROUND(I1602*H1602,2)</f>
        <v>0</v>
      </c>
      <c r="K1602" s="198" t="s">
        <v>19</v>
      </c>
      <c r="L1602" s="41"/>
      <c r="M1602" s="203" t="s">
        <v>19</v>
      </c>
      <c r="N1602" s="204" t="s">
        <v>41</v>
      </c>
      <c r="O1602" s="66"/>
      <c r="P1602" s="205">
        <f>O1602*H1602</f>
        <v>0</v>
      </c>
      <c r="Q1602" s="205">
        <v>0</v>
      </c>
      <c r="R1602" s="205">
        <f>Q1602*H1602</f>
        <v>0</v>
      </c>
      <c r="S1602" s="205">
        <v>0</v>
      </c>
      <c r="T1602" s="206">
        <f>S1602*H1602</f>
        <v>0</v>
      </c>
      <c r="U1602" s="36"/>
      <c r="V1602" s="36"/>
      <c r="W1602" s="36"/>
      <c r="X1602" s="36"/>
      <c r="Y1602" s="36"/>
      <c r="Z1602" s="36"/>
      <c r="AA1602" s="36"/>
      <c r="AB1602" s="36"/>
      <c r="AC1602" s="36"/>
      <c r="AD1602" s="36"/>
      <c r="AE1602" s="36"/>
      <c r="AR1602" s="207" t="s">
        <v>406</v>
      </c>
      <c r="AT1602" s="207" t="s">
        <v>301</v>
      </c>
      <c r="AU1602" s="207" t="s">
        <v>79</v>
      </c>
      <c r="AY1602" s="19" t="s">
        <v>299</v>
      </c>
      <c r="BE1602" s="208">
        <f>IF(N1602="základní",J1602,0)</f>
        <v>0</v>
      </c>
      <c r="BF1602" s="208">
        <f>IF(N1602="snížená",J1602,0)</f>
        <v>0</v>
      </c>
      <c r="BG1602" s="208">
        <f>IF(N1602="zákl. přenesená",J1602,0)</f>
        <v>0</v>
      </c>
      <c r="BH1602" s="208">
        <f>IF(N1602="sníž. přenesená",J1602,0)</f>
        <v>0</v>
      </c>
      <c r="BI1602" s="208">
        <f>IF(N1602="nulová",J1602,0)</f>
        <v>0</v>
      </c>
      <c r="BJ1602" s="19" t="s">
        <v>77</v>
      </c>
      <c r="BK1602" s="208">
        <f>ROUND(I1602*H1602,2)</f>
        <v>0</v>
      </c>
      <c r="BL1602" s="19" t="s">
        <v>406</v>
      </c>
      <c r="BM1602" s="207" t="s">
        <v>2207</v>
      </c>
    </row>
    <row r="1603" spans="1:47" s="2" customFormat="1" ht="11.25">
      <c r="A1603" s="36"/>
      <c r="B1603" s="37"/>
      <c r="C1603" s="38"/>
      <c r="D1603" s="209" t="s">
        <v>308</v>
      </c>
      <c r="E1603" s="38"/>
      <c r="F1603" s="210" t="s">
        <v>2206</v>
      </c>
      <c r="G1603" s="38"/>
      <c r="H1603" s="38"/>
      <c r="I1603" s="119"/>
      <c r="J1603" s="38"/>
      <c r="K1603" s="38"/>
      <c r="L1603" s="41"/>
      <c r="M1603" s="211"/>
      <c r="N1603" s="212"/>
      <c r="O1603" s="66"/>
      <c r="P1603" s="66"/>
      <c r="Q1603" s="66"/>
      <c r="R1603" s="66"/>
      <c r="S1603" s="66"/>
      <c r="T1603" s="67"/>
      <c r="U1603" s="36"/>
      <c r="V1603" s="36"/>
      <c r="W1603" s="36"/>
      <c r="X1603" s="36"/>
      <c r="Y1603" s="36"/>
      <c r="Z1603" s="36"/>
      <c r="AA1603" s="36"/>
      <c r="AB1603" s="36"/>
      <c r="AC1603" s="36"/>
      <c r="AD1603" s="36"/>
      <c r="AE1603" s="36"/>
      <c r="AT1603" s="19" t="s">
        <v>308</v>
      </c>
      <c r="AU1603" s="19" t="s">
        <v>79</v>
      </c>
    </row>
    <row r="1604" spans="2:51" s="13" customFormat="1" ht="11.25">
      <c r="B1604" s="213"/>
      <c r="C1604" s="214"/>
      <c r="D1604" s="209" t="s">
        <v>310</v>
      </c>
      <c r="E1604" s="215" t="s">
        <v>19</v>
      </c>
      <c r="F1604" s="216" t="s">
        <v>2161</v>
      </c>
      <c r="G1604" s="214"/>
      <c r="H1604" s="215" t="s">
        <v>19</v>
      </c>
      <c r="I1604" s="217"/>
      <c r="J1604" s="214"/>
      <c r="K1604" s="214"/>
      <c r="L1604" s="218"/>
      <c r="M1604" s="219"/>
      <c r="N1604" s="220"/>
      <c r="O1604" s="220"/>
      <c r="P1604" s="220"/>
      <c r="Q1604" s="220"/>
      <c r="R1604" s="220"/>
      <c r="S1604" s="220"/>
      <c r="T1604" s="221"/>
      <c r="AT1604" s="222" t="s">
        <v>310</v>
      </c>
      <c r="AU1604" s="222" t="s">
        <v>79</v>
      </c>
      <c r="AV1604" s="13" t="s">
        <v>77</v>
      </c>
      <c r="AW1604" s="13" t="s">
        <v>32</v>
      </c>
      <c r="AX1604" s="13" t="s">
        <v>70</v>
      </c>
      <c r="AY1604" s="222" t="s">
        <v>299</v>
      </c>
    </row>
    <row r="1605" spans="2:51" s="14" customFormat="1" ht="11.25">
      <c r="B1605" s="223"/>
      <c r="C1605" s="224"/>
      <c r="D1605" s="209" t="s">
        <v>310</v>
      </c>
      <c r="E1605" s="225" t="s">
        <v>19</v>
      </c>
      <c r="F1605" s="226" t="s">
        <v>2208</v>
      </c>
      <c r="G1605" s="224"/>
      <c r="H1605" s="227">
        <v>2</v>
      </c>
      <c r="I1605" s="228"/>
      <c r="J1605" s="224"/>
      <c r="K1605" s="224"/>
      <c r="L1605" s="229"/>
      <c r="M1605" s="230"/>
      <c r="N1605" s="231"/>
      <c r="O1605" s="231"/>
      <c r="P1605" s="231"/>
      <c r="Q1605" s="231"/>
      <c r="R1605" s="231"/>
      <c r="S1605" s="231"/>
      <c r="T1605" s="232"/>
      <c r="AT1605" s="233" t="s">
        <v>310</v>
      </c>
      <c r="AU1605" s="233" t="s">
        <v>79</v>
      </c>
      <c r="AV1605" s="14" t="s">
        <v>79</v>
      </c>
      <c r="AW1605" s="14" t="s">
        <v>32</v>
      </c>
      <c r="AX1605" s="14" t="s">
        <v>77</v>
      </c>
      <c r="AY1605" s="233" t="s">
        <v>299</v>
      </c>
    </row>
    <row r="1606" spans="1:65" s="2" customFormat="1" ht="16.5" customHeight="1">
      <c r="A1606" s="36"/>
      <c r="B1606" s="37"/>
      <c r="C1606" s="196" t="s">
        <v>2209</v>
      </c>
      <c r="D1606" s="196" t="s">
        <v>301</v>
      </c>
      <c r="E1606" s="197" t="s">
        <v>2210</v>
      </c>
      <c r="F1606" s="198" t="s">
        <v>2211</v>
      </c>
      <c r="G1606" s="199" t="s">
        <v>432</v>
      </c>
      <c r="H1606" s="200">
        <v>1</v>
      </c>
      <c r="I1606" s="201"/>
      <c r="J1606" s="202">
        <f>ROUND(I1606*H1606,2)</f>
        <v>0</v>
      </c>
      <c r="K1606" s="198" t="s">
        <v>19</v>
      </c>
      <c r="L1606" s="41"/>
      <c r="M1606" s="203" t="s">
        <v>19</v>
      </c>
      <c r="N1606" s="204" t="s">
        <v>41</v>
      </c>
      <c r="O1606" s="66"/>
      <c r="P1606" s="205">
        <f>O1606*H1606</f>
        <v>0</v>
      </c>
      <c r="Q1606" s="205">
        <v>0</v>
      </c>
      <c r="R1606" s="205">
        <f>Q1606*H1606</f>
        <v>0</v>
      </c>
      <c r="S1606" s="205">
        <v>0</v>
      </c>
      <c r="T1606" s="206">
        <f>S1606*H1606</f>
        <v>0</v>
      </c>
      <c r="U1606" s="36"/>
      <c r="V1606" s="36"/>
      <c r="W1606" s="36"/>
      <c r="X1606" s="36"/>
      <c r="Y1606" s="36"/>
      <c r="Z1606" s="36"/>
      <c r="AA1606" s="36"/>
      <c r="AB1606" s="36"/>
      <c r="AC1606" s="36"/>
      <c r="AD1606" s="36"/>
      <c r="AE1606" s="36"/>
      <c r="AR1606" s="207" t="s">
        <v>406</v>
      </c>
      <c r="AT1606" s="207" t="s">
        <v>301</v>
      </c>
      <c r="AU1606" s="207" t="s">
        <v>79</v>
      </c>
      <c r="AY1606" s="19" t="s">
        <v>299</v>
      </c>
      <c r="BE1606" s="208">
        <f>IF(N1606="základní",J1606,0)</f>
        <v>0</v>
      </c>
      <c r="BF1606" s="208">
        <f>IF(N1606="snížená",J1606,0)</f>
        <v>0</v>
      </c>
      <c r="BG1606" s="208">
        <f>IF(N1606="zákl. přenesená",J1606,0)</f>
        <v>0</v>
      </c>
      <c r="BH1606" s="208">
        <f>IF(N1606="sníž. přenesená",J1606,0)</f>
        <v>0</v>
      </c>
      <c r="BI1606" s="208">
        <f>IF(N1606="nulová",J1606,0)</f>
        <v>0</v>
      </c>
      <c r="BJ1606" s="19" t="s">
        <v>77</v>
      </c>
      <c r="BK1606" s="208">
        <f>ROUND(I1606*H1606,2)</f>
        <v>0</v>
      </c>
      <c r="BL1606" s="19" t="s">
        <v>406</v>
      </c>
      <c r="BM1606" s="207" t="s">
        <v>2212</v>
      </c>
    </row>
    <row r="1607" spans="1:47" s="2" customFormat="1" ht="11.25">
      <c r="A1607" s="36"/>
      <c r="B1607" s="37"/>
      <c r="C1607" s="38"/>
      <c r="D1607" s="209" t="s">
        <v>308</v>
      </c>
      <c r="E1607" s="38"/>
      <c r="F1607" s="210" t="s">
        <v>2211</v>
      </c>
      <c r="G1607" s="38"/>
      <c r="H1607" s="38"/>
      <c r="I1607" s="119"/>
      <c r="J1607" s="38"/>
      <c r="K1607" s="38"/>
      <c r="L1607" s="41"/>
      <c r="M1607" s="211"/>
      <c r="N1607" s="212"/>
      <c r="O1607" s="66"/>
      <c r="P1607" s="66"/>
      <c r="Q1607" s="66"/>
      <c r="R1607" s="66"/>
      <c r="S1607" s="66"/>
      <c r="T1607" s="67"/>
      <c r="U1607" s="36"/>
      <c r="V1607" s="36"/>
      <c r="W1607" s="36"/>
      <c r="X1607" s="36"/>
      <c r="Y1607" s="36"/>
      <c r="Z1607" s="36"/>
      <c r="AA1607" s="36"/>
      <c r="AB1607" s="36"/>
      <c r="AC1607" s="36"/>
      <c r="AD1607" s="36"/>
      <c r="AE1607" s="36"/>
      <c r="AT1607" s="19" t="s">
        <v>308</v>
      </c>
      <c r="AU1607" s="19" t="s">
        <v>79</v>
      </c>
    </row>
    <row r="1608" spans="2:51" s="13" customFormat="1" ht="11.25">
      <c r="B1608" s="213"/>
      <c r="C1608" s="214"/>
      <c r="D1608" s="209" t="s">
        <v>310</v>
      </c>
      <c r="E1608" s="215" t="s">
        <v>19</v>
      </c>
      <c r="F1608" s="216" t="s">
        <v>2161</v>
      </c>
      <c r="G1608" s="214"/>
      <c r="H1608" s="215" t="s">
        <v>19</v>
      </c>
      <c r="I1608" s="217"/>
      <c r="J1608" s="214"/>
      <c r="K1608" s="214"/>
      <c r="L1608" s="218"/>
      <c r="M1608" s="219"/>
      <c r="N1608" s="220"/>
      <c r="O1608" s="220"/>
      <c r="P1608" s="220"/>
      <c r="Q1608" s="220"/>
      <c r="R1608" s="220"/>
      <c r="S1608" s="220"/>
      <c r="T1608" s="221"/>
      <c r="AT1608" s="222" t="s">
        <v>310</v>
      </c>
      <c r="AU1608" s="222" t="s">
        <v>79</v>
      </c>
      <c r="AV1608" s="13" t="s">
        <v>77</v>
      </c>
      <c r="AW1608" s="13" t="s">
        <v>32</v>
      </c>
      <c r="AX1608" s="13" t="s">
        <v>70</v>
      </c>
      <c r="AY1608" s="222" t="s">
        <v>299</v>
      </c>
    </row>
    <row r="1609" spans="2:51" s="14" customFormat="1" ht="11.25">
      <c r="B1609" s="223"/>
      <c r="C1609" s="224"/>
      <c r="D1609" s="209" t="s">
        <v>310</v>
      </c>
      <c r="E1609" s="225" t="s">
        <v>19</v>
      </c>
      <c r="F1609" s="226" t="s">
        <v>2213</v>
      </c>
      <c r="G1609" s="224"/>
      <c r="H1609" s="227">
        <v>1</v>
      </c>
      <c r="I1609" s="228"/>
      <c r="J1609" s="224"/>
      <c r="K1609" s="224"/>
      <c r="L1609" s="229"/>
      <c r="M1609" s="230"/>
      <c r="N1609" s="231"/>
      <c r="O1609" s="231"/>
      <c r="P1609" s="231"/>
      <c r="Q1609" s="231"/>
      <c r="R1609" s="231"/>
      <c r="S1609" s="231"/>
      <c r="T1609" s="232"/>
      <c r="AT1609" s="233" t="s">
        <v>310</v>
      </c>
      <c r="AU1609" s="233" t="s">
        <v>79</v>
      </c>
      <c r="AV1609" s="14" t="s">
        <v>79</v>
      </c>
      <c r="AW1609" s="14" t="s">
        <v>32</v>
      </c>
      <c r="AX1609" s="14" t="s">
        <v>77</v>
      </c>
      <c r="AY1609" s="233" t="s">
        <v>299</v>
      </c>
    </row>
    <row r="1610" spans="1:65" s="2" customFormat="1" ht="16.5" customHeight="1">
      <c r="A1610" s="36"/>
      <c r="B1610" s="37"/>
      <c r="C1610" s="196" t="s">
        <v>2214</v>
      </c>
      <c r="D1610" s="196" t="s">
        <v>301</v>
      </c>
      <c r="E1610" s="197" t="s">
        <v>2215</v>
      </c>
      <c r="F1610" s="198" t="s">
        <v>2216</v>
      </c>
      <c r="G1610" s="199" t="s">
        <v>432</v>
      </c>
      <c r="H1610" s="200">
        <v>1</v>
      </c>
      <c r="I1610" s="201"/>
      <c r="J1610" s="202">
        <f>ROUND(I1610*H1610,2)</f>
        <v>0</v>
      </c>
      <c r="K1610" s="198" t="s">
        <v>19</v>
      </c>
      <c r="L1610" s="41"/>
      <c r="M1610" s="203" t="s">
        <v>19</v>
      </c>
      <c r="N1610" s="204" t="s">
        <v>41</v>
      </c>
      <c r="O1610" s="66"/>
      <c r="P1610" s="205">
        <f>O1610*H1610</f>
        <v>0</v>
      </c>
      <c r="Q1610" s="205">
        <v>0</v>
      </c>
      <c r="R1610" s="205">
        <f>Q1610*H1610</f>
        <v>0</v>
      </c>
      <c r="S1610" s="205">
        <v>0</v>
      </c>
      <c r="T1610" s="206">
        <f>S1610*H1610</f>
        <v>0</v>
      </c>
      <c r="U1610" s="36"/>
      <c r="V1610" s="36"/>
      <c r="W1610" s="36"/>
      <c r="X1610" s="36"/>
      <c r="Y1610" s="36"/>
      <c r="Z1610" s="36"/>
      <c r="AA1610" s="36"/>
      <c r="AB1610" s="36"/>
      <c r="AC1610" s="36"/>
      <c r="AD1610" s="36"/>
      <c r="AE1610" s="36"/>
      <c r="AR1610" s="207" t="s">
        <v>406</v>
      </c>
      <c r="AT1610" s="207" t="s">
        <v>301</v>
      </c>
      <c r="AU1610" s="207" t="s">
        <v>79</v>
      </c>
      <c r="AY1610" s="19" t="s">
        <v>299</v>
      </c>
      <c r="BE1610" s="208">
        <f>IF(N1610="základní",J1610,0)</f>
        <v>0</v>
      </c>
      <c r="BF1610" s="208">
        <f>IF(N1610="snížená",J1610,0)</f>
        <v>0</v>
      </c>
      <c r="BG1610" s="208">
        <f>IF(N1610="zákl. přenesená",J1610,0)</f>
        <v>0</v>
      </c>
      <c r="BH1610" s="208">
        <f>IF(N1610="sníž. přenesená",J1610,0)</f>
        <v>0</v>
      </c>
      <c r="BI1610" s="208">
        <f>IF(N1610="nulová",J1610,0)</f>
        <v>0</v>
      </c>
      <c r="BJ1610" s="19" t="s">
        <v>77</v>
      </c>
      <c r="BK1610" s="208">
        <f>ROUND(I1610*H1610,2)</f>
        <v>0</v>
      </c>
      <c r="BL1610" s="19" t="s">
        <v>406</v>
      </c>
      <c r="BM1610" s="207" t="s">
        <v>2217</v>
      </c>
    </row>
    <row r="1611" spans="1:47" s="2" customFormat="1" ht="11.25">
      <c r="A1611" s="36"/>
      <c r="B1611" s="37"/>
      <c r="C1611" s="38"/>
      <c r="D1611" s="209" t="s">
        <v>308</v>
      </c>
      <c r="E1611" s="38"/>
      <c r="F1611" s="210" t="s">
        <v>2216</v>
      </c>
      <c r="G1611" s="38"/>
      <c r="H1611" s="38"/>
      <c r="I1611" s="119"/>
      <c r="J1611" s="38"/>
      <c r="K1611" s="38"/>
      <c r="L1611" s="41"/>
      <c r="M1611" s="211"/>
      <c r="N1611" s="212"/>
      <c r="O1611" s="66"/>
      <c r="P1611" s="66"/>
      <c r="Q1611" s="66"/>
      <c r="R1611" s="66"/>
      <c r="S1611" s="66"/>
      <c r="T1611" s="67"/>
      <c r="U1611" s="36"/>
      <c r="V1611" s="36"/>
      <c r="W1611" s="36"/>
      <c r="X1611" s="36"/>
      <c r="Y1611" s="36"/>
      <c r="Z1611" s="36"/>
      <c r="AA1611" s="36"/>
      <c r="AB1611" s="36"/>
      <c r="AC1611" s="36"/>
      <c r="AD1611" s="36"/>
      <c r="AE1611" s="36"/>
      <c r="AT1611" s="19" t="s">
        <v>308</v>
      </c>
      <c r="AU1611" s="19" t="s">
        <v>79</v>
      </c>
    </row>
    <row r="1612" spans="2:51" s="13" customFormat="1" ht="11.25">
      <c r="B1612" s="213"/>
      <c r="C1612" s="214"/>
      <c r="D1612" s="209" t="s">
        <v>310</v>
      </c>
      <c r="E1612" s="215" t="s">
        <v>19</v>
      </c>
      <c r="F1612" s="216" t="s">
        <v>2161</v>
      </c>
      <c r="G1612" s="214"/>
      <c r="H1612" s="215" t="s">
        <v>19</v>
      </c>
      <c r="I1612" s="217"/>
      <c r="J1612" s="214"/>
      <c r="K1612" s="214"/>
      <c r="L1612" s="218"/>
      <c r="M1612" s="219"/>
      <c r="N1612" s="220"/>
      <c r="O1612" s="220"/>
      <c r="P1612" s="220"/>
      <c r="Q1612" s="220"/>
      <c r="R1612" s="220"/>
      <c r="S1612" s="220"/>
      <c r="T1612" s="221"/>
      <c r="AT1612" s="222" t="s">
        <v>310</v>
      </c>
      <c r="AU1612" s="222" t="s">
        <v>79</v>
      </c>
      <c r="AV1612" s="13" t="s">
        <v>77</v>
      </c>
      <c r="AW1612" s="13" t="s">
        <v>32</v>
      </c>
      <c r="AX1612" s="13" t="s">
        <v>70</v>
      </c>
      <c r="AY1612" s="222" t="s">
        <v>299</v>
      </c>
    </row>
    <row r="1613" spans="2:51" s="14" customFormat="1" ht="11.25">
      <c r="B1613" s="223"/>
      <c r="C1613" s="224"/>
      <c r="D1613" s="209" t="s">
        <v>310</v>
      </c>
      <c r="E1613" s="225" t="s">
        <v>19</v>
      </c>
      <c r="F1613" s="226" t="s">
        <v>2218</v>
      </c>
      <c r="G1613" s="224"/>
      <c r="H1613" s="227">
        <v>1</v>
      </c>
      <c r="I1613" s="228"/>
      <c r="J1613" s="224"/>
      <c r="K1613" s="224"/>
      <c r="L1613" s="229"/>
      <c r="M1613" s="230"/>
      <c r="N1613" s="231"/>
      <c r="O1613" s="231"/>
      <c r="P1613" s="231"/>
      <c r="Q1613" s="231"/>
      <c r="R1613" s="231"/>
      <c r="S1613" s="231"/>
      <c r="T1613" s="232"/>
      <c r="AT1613" s="233" t="s">
        <v>310</v>
      </c>
      <c r="AU1613" s="233" t="s">
        <v>79</v>
      </c>
      <c r="AV1613" s="14" t="s">
        <v>79</v>
      </c>
      <c r="AW1613" s="14" t="s">
        <v>32</v>
      </c>
      <c r="AX1613" s="14" t="s">
        <v>77</v>
      </c>
      <c r="AY1613" s="233" t="s">
        <v>299</v>
      </c>
    </row>
    <row r="1614" spans="1:65" s="2" customFormat="1" ht="16.5" customHeight="1">
      <c r="A1614" s="36"/>
      <c r="B1614" s="37"/>
      <c r="C1614" s="196" t="s">
        <v>2219</v>
      </c>
      <c r="D1614" s="196" t="s">
        <v>301</v>
      </c>
      <c r="E1614" s="197" t="s">
        <v>2220</v>
      </c>
      <c r="F1614" s="198" t="s">
        <v>2221</v>
      </c>
      <c r="G1614" s="199" t="s">
        <v>432</v>
      </c>
      <c r="H1614" s="200">
        <v>1</v>
      </c>
      <c r="I1614" s="201"/>
      <c r="J1614" s="202">
        <f>ROUND(I1614*H1614,2)</f>
        <v>0</v>
      </c>
      <c r="K1614" s="198" t="s">
        <v>19</v>
      </c>
      <c r="L1614" s="41"/>
      <c r="M1614" s="203" t="s">
        <v>19</v>
      </c>
      <c r="N1614" s="204" t="s">
        <v>41</v>
      </c>
      <c r="O1614" s="66"/>
      <c r="P1614" s="205">
        <f>O1614*H1614</f>
        <v>0</v>
      </c>
      <c r="Q1614" s="205">
        <v>0</v>
      </c>
      <c r="R1614" s="205">
        <f>Q1614*H1614</f>
        <v>0</v>
      </c>
      <c r="S1614" s="205">
        <v>0</v>
      </c>
      <c r="T1614" s="206">
        <f>S1614*H1614</f>
        <v>0</v>
      </c>
      <c r="U1614" s="36"/>
      <c r="V1614" s="36"/>
      <c r="W1614" s="36"/>
      <c r="X1614" s="36"/>
      <c r="Y1614" s="36"/>
      <c r="Z1614" s="36"/>
      <c r="AA1614" s="36"/>
      <c r="AB1614" s="36"/>
      <c r="AC1614" s="36"/>
      <c r="AD1614" s="36"/>
      <c r="AE1614" s="36"/>
      <c r="AR1614" s="207" t="s">
        <v>406</v>
      </c>
      <c r="AT1614" s="207" t="s">
        <v>301</v>
      </c>
      <c r="AU1614" s="207" t="s">
        <v>79</v>
      </c>
      <c r="AY1614" s="19" t="s">
        <v>299</v>
      </c>
      <c r="BE1614" s="208">
        <f>IF(N1614="základní",J1614,0)</f>
        <v>0</v>
      </c>
      <c r="BF1614" s="208">
        <f>IF(N1614="snížená",J1614,0)</f>
        <v>0</v>
      </c>
      <c r="BG1614" s="208">
        <f>IF(N1614="zákl. přenesená",J1614,0)</f>
        <v>0</v>
      </c>
      <c r="BH1614" s="208">
        <f>IF(N1614="sníž. přenesená",J1614,0)</f>
        <v>0</v>
      </c>
      <c r="BI1614" s="208">
        <f>IF(N1614="nulová",J1614,0)</f>
        <v>0</v>
      </c>
      <c r="BJ1614" s="19" t="s">
        <v>77</v>
      </c>
      <c r="BK1614" s="208">
        <f>ROUND(I1614*H1614,2)</f>
        <v>0</v>
      </c>
      <c r="BL1614" s="19" t="s">
        <v>406</v>
      </c>
      <c r="BM1614" s="207" t="s">
        <v>2222</v>
      </c>
    </row>
    <row r="1615" spans="1:47" s="2" customFormat="1" ht="11.25">
      <c r="A1615" s="36"/>
      <c r="B1615" s="37"/>
      <c r="C1615" s="38"/>
      <c r="D1615" s="209" t="s">
        <v>308</v>
      </c>
      <c r="E1615" s="38"/>
      <c r="F1615" s="210" t="s">
        <v>2221</v>
      </c>
      <c r="G1615" s="38"/>
      <c r="H1615" s="38"/>
      <c r="I1615" s="119"/>
      <c r="J1615" s="38"/>
      <c r="K1615" s="38"/>
      <c r="L1615" s="41"/>
      <c r="M1615" s="211"/>
      <c r="N1615" s="212"/>
      <c r="O1615" s="66"/>
      <c r="P1615" s="66"/>
      <c r="Q1615" s="66"/>
      <c r="R1615" s="66"/>
      <c r="S1615" s="66"/>
      <c r="T1615" s="67"/>
      <c r="U1615" s="36"/>
      <c r="V1615" s="36"/>
      <c r="W1615" s="36"/>
      <c r="X1615" s="36"/>
      <c r="Y1615" s="36"/>
      <c r="Z1615" s="36"/>
      <c r="AA1615" s="36"/>
      <c r="AB1615" s="36"/>
      <c r="AC1615" s="36"/>
      <c r="AD1615" s="36"/>
      <c r="AE1615" s="36"/>
      <c r="AT1615" s="19" t="s">
        <v>308</v>
      </c>
      <c r="AU1615" s="19" t="s">
        <v>79</v>
      </c>
    </row>
    <row r="1616" spans="2:51" s="13" customFormat="1" ht="11.25">
      <c r="B1616" s="213"/>
      <c r="C1616" s="214"/>
      <c r="D1616" s="209" t="s">
        <v>310</v>
      </c>
      <c r="E1616" s="215" t="s">
        <v>19</v>
      </c>
      <c r="F1616" s="216" t="s">
        <v>2161</v>
      </c>
      <c r="G1616" s="214"/>
      <c r="H1616" s="215" t="s">
        <v>19</v>
      </c>
      <c r="I1616" s="217"/>
      <c r="J1616" s="214"/>
      <c r="K1616" s="214"/>
      <c r="L1616" s="218"/>
      <c r="M1616" s="219"/>
      <c r="N1616" s="220"/>
      <c r="O1616" s="220"/>
      <c r="P1616" s="220"/>
      <c r="Q1616" s="220"/>
      <c r="R1616" s="220"/>
      <c r="S1616" s="220"/>
      <c r="T1616" s="221"/>
      <c r="AT1616" s="222" t="s">
        <v>310</v>
      </c>
      <c r="AU1616" s="222" t="s">
        <v>79</v>
      </c>
      <c r="AV1616" s="13" t="s">
        <v>77</v>
      </c>
      <c r="AW1616" s="13" t="s">
        <v>32</v>
      </c>
      <c r="AX1616" s="13" t="s">
        <v>70</v>
      </c>
      <c r="AY1616" s="222" t="s">
        <v>299</v>
      </c>
    </row>
    <row r="1617" spans="2:51" s="14" customFormat="1" ht="11.25">
      <c r="B1617" s="223"/>
      <c r="C1617" s="224"/>
      <c r="D1617" s="209" t="s">
        <v>310</v>
      </c>
      <c r="E1617" s="225" t="s">
        <v>19</v>
      </c>
      <c r="F1617" s="226" t="s">
        <v>2223</v>
      </c>
      <c r="G1617" s="224"/>
      <c r="H1617" s="227">
        <v>1</v>
      </c>
      <c r="I1617" s="228"/>
      <c r="J1617" s="224"/>
      <c r="K1617" s="224"/>
      <c r="L1617" s="229"/>
      <c r="M1617" s="230"/>
      <c r="N1617" s="231"/>
      <c r="O1617" s="231"/>
      <c r="P1617" s="231"/>
      <c r="Q1617" s="231"/>
      <c r="R1617" s="231"/>
      <c r="S1617" s="231"/>
      <c r="T1617" s="232"/>
      <c r="AT1617" s="233" t="s">
        <v>310</v>
      </c>
      <c r="AU1617" s="233" t="s">
        <v>79</v>
      </c>
      <c r="AV1617" s="14" t="s">
        <v>79</v>
      </c>
      <c r="AW1617" s="14" t="s">
        <v>32</v>
      </c>
      <c r="AX1617" s="14" t="s">
        <v>77</v>
      </c>
      <c r="AY1617" s="233" t="s">
        <v>299</v>
      </c>
    </row>
    <row r="1618" spans="1:65" s="2" customFormat="1" ht="16.5" customHeight="1">
      <c r="A1618" s="36"/>
      <c r="B1618" s="37"/>
      <c r="C1618" s="196" t="s">
        <v>2224</v>
      </c>
      <c r="D1618" s="196" t="s">
        <v>301</v>
      </c>
      <c r="E1618" s="197" t="s">
        <v>2225</v>
      </c>
      <c r="F1618" s="198" t="s">
        <v>2226</v>
      </c>
      <c r="G1618" s="199" t="s">
        <v>432</v>
      </c>
      <c r="H1618" s="200">
        <v>2</v>
      </c>
      <c r="I1618" s="201"/>
      <c r="J1618" s="202">
        <f>ROUND(I1618*H1618,2)</f>
        <v>0</v>
      </c>
      <c r="K1618" s="198" t="s">
        <v>19</v>
      </c>
      <c r="L1618" s="41"/>
      <c r="M1618" s="203" t="s">
        <v>19</v>
      </c>
      <c r="N1618" s="204" t="s">
        <v>41</v>
      </c>
      <c r="O1618" s="66"/>
      <c r="P1618" s="205">
        <f>O1618*H1618</f>
        <v>0</v>
      </c>
      <c r="Q1618" s="205">
        <v>0</v>
      </c>
      <c r="R1618" s="205">
        <f>Q1618*H1618</f>
        <v>0</v>
      </c>
      <c r="S1618" s="205">
        <v>0</v>
      </c>
      <c r="T1618" s="206">
        <f>S1618*H1618</f>
        <v>0</v>
      </c>
      <c r="U1618" s="36"/>
      <c r="V1618" s="36"/>
      <c r="W1618" s="36"/>
      <c r="X1618" s="36"/>
      <c r="Y1618" s="36"/>
      <c r="Z1618" s="36"/>
      <c r="AA1618" s="36"/>
      <c r="AB1618" s="36"/>
      <c r="AC1618" s="36"/>
      <c r="AD1618" s="36"/>
      <c r="AE1618" s="36"/>
      <c r="AR1618" s="207" t="s">
        <v>406</v>
      </c>
      <c r="AT1618" s="207" t="s">
        <v>301</v>
      </c>
      <c r="AU1618" s="207" t="s">
        <v>79</v>
      </c>
      <c r="AY1618" s="19" t="s">
        <v>299</v>
      </c>
      <c r="BE1618" s="208">
        <f>IF(N1618="základní",J1618,0)</f>
        <v>0</v>
      </c>
      <c r="BF1618" s="208">
        <f>IF(N1618="snížená",J1618,0)</f>
        <v>0</v>
      </c>
      <c r="BG1618" s="208">
        <f>IF(N1618="zákl. přenesená",J1618,0)</f>
        <v>0</v>
      </c>
      <c r="BH1618" s="208">
        <f>IF(N1618="sníž. přenesená",J1618,0)</f>
        <v>0</v>
      </c>
      <c r="BI1618" s="208">
        <f>IF(N1618="nulová",J1618,0)</f>
        <v>0</v>
      </c>
      <c r="BJ1618" s="19" t="s">
        <v>77</v>
      </c>
      <c r="BK1618" s="208">
        <f>ROUND(I1618*H1618,2)</f>
        <v>0</v>
      </c>
      <c r="BL1618" s="19" t="s">
        <v>406</v>
      </c>
      <c r="BM1618" s="207" t="s">
        <v>2227</v>
      </c>
    </row>
    <row r="1619" spans="1:47" s="2" customFormat="1" ht="11.25">
      <c r="A1619" s="36"/>
      <c r="B1619" s="37"/>
      <c r="C1619" s="38"/>
      <c r="D1619" s="209" t="s">
        <v>308</v>
      </c>
      <c r="E1619" s="38"/>
      <c r="F1619" s="210" t="s">
        <v>2226</v>
      </c>
      <c r="G1619" s="38"/>
      <c r="H1619" s="38"/>
      <c r="I1619" s="119"/>
      <c r="J1619" s="38"/>
      <c r="K1619" s="38"/>
      <c r="L1619" s="41"/>
      <c r="M1619" s="211"/>
      <c r="N1619" s="212"/>
      <c r="O1619" s="66"/>
      <c r="P1619" s="66"/>
      <c r="Q1619" s="66"/>
      <c r="R1619" s="66"/>
      <c r="S1619" s="66"/>
      <c r="T1619" s="67"/>
      <c r="U1619" s="36"/>
      <c r="V1619" s="36"/>
      <c r="W1619" s="36"/>
      <c r="X1619" s="36"/>
      <c r="Y1619" s="36"/>
      <c r="Z1619" s="36"/>
      <c r="AA1619" s="36"/>
      <c r="AB1619" s="36"/>
      <c r="AC1619" s="36"/>
      <c r="AD1619" s="36"/>
      <c r="AE1619" s="36"/>
      <c r="AT1619" s="19" t="s">
        <v>308</v>
      </c>
      <c r="AU1619" s="19" t="s">
        <v>79</v>
      </c>
    </row>
    <row r="1620" spans="2:51" s="13" customFormat="1" ht="11.25">
      <c r="B1620" s="213"/>
      <c r="C1620" s="214"/>
      <c r="D1620" s="209" t="s">
        <v>310</v>
      </c>
      <c r="E1620" s="215" t="s">
        <v>19</v>
      </c>
      <c r="F1620" s="216" t="s">
        <v>2161</v>
      </c>
      <c r="G1620" s="214"/>
      <c r="H1620" s="215" t="s">
        <v>19</v>
      </c>
      <c r="I1620" s="217"/>
      <c r="J1620" s="214"/>
      <c r="K1620" s="214"/>
      <c r="L1620" s="218"/>
      <c r="M1620" s="219"/>
      <c r="N1620" s="220"/>
      <c r="O1620" s="220"/>
      <c r="P1620" s="220"/>
      <c r="Q1620" s="220"/>
      <c r="R1620" s="220"/>
      <c r="S1620" s="220"/>
      <c r="T1620" s="221"/>
      <c r="AT1620" s="222" t="s">
        <v>310</v>
      </c>
      <c r="AU1620" s="222" t="s">
        <v>79</v>
      </c>
      <c r="AV1620" s="13" t="s">
        <v>77</v>
      </c>
      <c r="AW1620" s="13" t="s">
        <v>32</v>
      </c>
      <c r="AX1620" s="13" t="s">
        <v>70</v>
      </c>
      <c r="AY1620" s="222" t="s">
        <v>299</v>
      </c>
    </row>
    <row r="1621" spans="2:51" s="14" customFormat="1" ht="11.25">
      <c r="B1621" s="223"/>
      <c r="C1621" s="224"/>
      <c r="D1621" s="209" t="s">
        <v>310</v>
      </c>
      <c r="E1621" s="225" t="s">
        <v>19</v>
      </c>
      <c r="F1621" s="226" t="s">
        <v>2228</v>
      </c>
      <c r="G1621" s="224"/>
      <c r="H1621" s="227">
        <v>2</v>
      </c>
      <c r="I1621" s="228"/>
      <c r="J1621" s="224"/>
      <c r="K1621" s="224"/>
      <c r="L1621" s="229"/>
      <c r="M1621" s="230"/>
      <c r="N1621" s="231"/>
      <c r="O1621" s="231"/>
      <c r="P1621" s="231"/>
      <c r="Q1621" s="231"/>
      <c r="R1621" s="231"/>
      <c r="S1621" s="231"/>
      <c r="T1621" s="232"/>
      <c r="AT1621" s="233" t="s">
        <v>310</v>
      </c>
      <c r="AU1621" s="233" t="s">
        <v>79</v>
      </c>
      <c r="AV1621" s="14" t="s">
        <v>79</v>
      </c>
      <c r="AW1621" s="14" t="s">
        <v>32</v>
      </c>
      <c r="AX1621" s="14" t="s">
        <v>77</v>
      </c>
      <c r="AY1621" s="233" t="s">
        <v>299</v>
      </c>
    </row>
    <row r="1622" spans="1:65" s="2" customFormat="1" ht="16.5" customHeight="1">
      <c r="A1622" s="36"/>
      <c r="B1622" s="37"/>
      <c r="C1622" s="196" t="s">
        <v>2229</v>
      </c>
      <c r="D1622" s="196" t="s">
        <v>301</v>
      </c>
      <c r="E1622" s="197" t="s">
        <v>2230</v>
      </c>
      <c r="F1622" s="198" t="s">
        <v>2231</v>
      </c>
      <c r="G1622" s="199" t="s">
        <v>432</v>
      </c>
      <c r="H1622" s="200">
        <v>1</v>
      </c>
      <c r="I1622" s="201"/>
      <c r="J1622" s="202">
        <f>ROUND(I1622*H1622,2)</f>
        <v>0</v>
      </c>
      <c r="K1622" s="198" t="s">
        <v>19</v>
      </c>
      <c r="L1622" s="41"/>
      <c r="M1622" s="203" t="s">
        <v>19</v>
      </c>
      <c r="N1622" s="204" t="s">
        <v>41</v>
      </c>
      <c r="O1622" s="66"/>
      <c r="P1622" s="205">
        <f>O1622*H1622</f>
        <v>0</v>
      </c>
      <c r="Q1622" s="205">
        <v>0</v>
      </c>
      <c r="R1622" s="205">
        <f>Q1622*H1622</f>
        <v>0</v>
      </c>
      <c r="S1622" s="205">
        <v>0</v>
      </c>
      <c r="T1622" s="206">
        <f>S1622*H1622</f>
        <v>0</v>
      </c>
      <c r="U1622" s="36"/>
      <c r="V1622" s="36"/>
      <c r="W1622" s="36"/>
      <c r="X1622" s="36"/>
      <c r="Y1622" s="36"/>
      <c r="Z1622" s="36"/>
      <c r="AA1622" s="36"/>
      <c r="AB1622" s="36"/>
      <c r="AC1622" s="36"/>
      <c r="AD1622" s="36"/>
      <c r="AE1622" s="36"/>
      <c r="AR1622" s="207" t="s">
        <v>406</v>
      </c>
      <c r="AT1622" s="207" t="s">
        <v>301</v>
      </c>
      <c r="AU1622" s="207" t="s">
        <v>79</v>
      </c>
      <c r="AY1622" s="19" t="s">
        <v>299</v>
      </c>
      <c r="BE1622" s="208">
        <f>IF(N1622="základní",J1622,0)</f>
        <v>0</v>
      </c>
      <c r="BF1622" s="208">
        <f>IF(N1622="snížená",J1622,0)</f>
        <v>0</v>
      </c>
      <c r="BG1622" s="208">
        <f>IF(N1622="zákl. přenesená",J1622,0)</f>
        <v>0</v>
      </c>
      <c r="BH1622" s="208">
        <f>IF(N1622="sníž. přenesená",J1622,0)</f>
        <v>0</v>
      </c>
      <c r="BI1622" s="208">
        <f>IF(N1622="nulová",J1622,0)</f>
        <v>0</v>
      </c>
      <c r="BJ1622" s="19" t="s">
        <v>77</v>
      </c>
      <c r="BK1622" s="208">
        <f>ROUND(I1622*H1622,2)</f>
        <v>0</v>
      </c>
      <c r="BL1622" s="19" t="s">
        <v>406</v>
      </c>
      <c r="BM1622" s="207" t="s">
        <v>2232</v>
      </c>
    </row>
    <row r="1623" spans="1:47" s="2" customFormat="1" ht="11.25">
      <c r="A1623" s="36"/>
      <c r="B1623" s="37"/>
      <c r="C1623" s="38"/>
      <c r="D1623" s="209" t="s">
        <v>308</v>
      </c>
      <c r="E1623" s="38"/>
      <c r="F1623" s="210" t="s">
        <v>2231</v>
      </c>
      <c r="G1623" s="38"/>
      <c r="H1623" s="38"/>
      <c r="I1623" s="119"/>
      <c r="J1623" s="38"/>
      <c r="K1623" s="38"/>
      <c r="L1623" s="41"/>
      <c r="M1623" s="211"/>
      <c r="N1623" s="212"/>
      <c r="O1623" s="66"/>
      <c r="P1623" s="66"/>
      <c r="Q1623" s="66"/>
      <c r="R1623" s="66"/>
      <c r="S1623" s="66"/>
      <c r="T1623" s="67"/>
      <c r="U1623" s="36"/>
      <c r="V1623" s="36"/>
      <c r="W1623" s="36"/>
      <c r="X1623" s="36"/>
      <c r="Y1623" s="36"/>
      <c r="Z1623" s="36"/>
      <c r="AA1623" s="36"/>
      <c r="AB1623" s="36"/>
      <c r="AC1623" s="36"/>
      <c r="AD1623" s="36"/>
      <c r="AE1623" s="36"/>
      <c r="AT1623" s="19" t="s">
        <v>308</v>
      </c>
      <c r="AU1623" s="19" t="s">
        <v>79</v>
      </c>
    </row>
    <row r="1624" spans="2:51" s="13" customFormat="1" ht="11.25">
      <c r="B1624" s="213"/>
      <c r="C1624" s="214"/>
      <c r="D1624" s="209" t="s">
        <v>310</v>
      </c>
      <c r="E1624" s="215" t="s">
        <v>19</v>
      </c>
      <c r="F1624" s="216" t="s">
        <v>2161</v>
      </c>
      <c r="G1624" s="214"/>
      <c r="H1624" s="215" t="s">
        <v>19</v>
      </c>
      <c r="I1624" s="217"/>
      <c r="J1624" s="214"/>
      <c r="K1624" s="214"/>
      <c r="L1624" s="218"/>
      <c r="M1624" s="219"/>
      <c r="N1624" s="220"/>
      <c r="O1624" s="220"/>
      <c r="P1624" s="220"/>
      <c r="Q1624" s="220"/>
      <c r="R1624" s="220"/>
      <c r="S1624" s="220"/>
      <c r="T1624" s="221"/>
      <c r="AT1624" s="222" t="s">
        <v>310</v>
      </c>
      <c r="AU1624" s="222" t="s">
        <v>79</v>
      </c>
      <c r="AV1624" s="13" t="s">
        <v>77</v>
      </c>
      <c r="AW1624" s="13" t="s">
        <v>32</v>
      </c>
      <c r="AX1624" s="13" t="s">
        <v>70</v>
      </c>
      <c r="AY1624" s="222" t="s">
        <v>299</v>
      </c>
    </row>
    <row r="1625" spans="2:51" s="14" customFormat="1" ht="11.25">
      <c r="B1625" s="223"/>
      <c r="C1625" s="224"/>
      <c r="D1625" s="209" t="s">
        <v>310</v>
      </c>
      <c r="E1625" s="225" t="s">
        <v>19</v>
      </c>
      <c r="F1625" s="226" t="s">
        <v>2233</v>
      </c>
      <c r="G1625" s="224"/>
      <c r="H1625" s="227">
        <v>1</v>
      </c>
      <c r="I1625" s="228"/>
      <c r="J1625" s="224"/>
      <c r="K1625" s="224"/>
      <c r="L1625" s="229"/>
      <c r="M1625" s="230"/>
      <c r="N1625" s="231"/>
      <c r="O1625" s="231"/>
      <c r="P1625" s="231"/>
      <c r="Q1625" s="231"/>
      <c r="R1625" s="231"/>
      <c r="S1625" s="231"/>
      <c r="T1625" s="232"/>
      <c r="AT1625" s="233" t="s">
        <v>310</v>
      </c>
      <c r="AU1625" s="233" t="s">
        <v>79</v>
      </c>
      <c r="AV1625" s="14" t="s">
        <v>79</v>
      </c>
      <c r="AW1625" s="14" t="s">
        <v>32</v>
      </c>
      <c r="AX1625" s="14" t="s">
        <v>77</v>
      </c>
      <c r="AY1625" s="233" t="s">
        <v>299</v>
      </c>
    </row>
    <row r="1626" spans="1:65" s="2" customFormat="1" ht="16.5" customHeight="1">
      <c r="A1626" s="36"/>
      <c r="B1626" s="37"/>
      <c r="C1626" s="196" t="s">
        <v>2234</v>
      </c>
      <c r="D1626" s="196" t="s">
        <v>301</v>
      </c>
      <c r="E1626" s="197" t="s">
        <v>2235</v>
      </c>
      <c r="F1626" s="198" t="s">
        <v>2236</v>
      </c>
      <c r="G1626" s="199" t="s">
        <v>432</v>
      </c>
      <c r="H1626" s="200">
        <v>1</v>
      </c>
      <c r="I1626" s="201"/>
      <c r="J1626" s="202">
        <f>ROUND(I1626*H1626,2)</f>
        <v>0</v>
      </c>
      <c r="K1626" s="198" t="s">
        <v>19</v>
      </c>
      <c r="L1626" s="41"/>
      <c r="M1626" s="203" t="s">
        <v>19</v>
      </c>
      <c r="N1626" s="204" t="s">
        <v>41</v>
      </c>
      <c r="O1626" s="66"/>
      <c r="P1626" s="205">
        <f>O1626*H1626</f>
        <v>0</v>
      </c>
      <c r="Q1626" s="205">
        <v>0</v>
      </c>
      <c r="R1626" s="205">
        <f>Q1626*H1626</f>
        <v>0</v>
      </c>
      <c r="S1626" s="205">
        <v>0</v>
      </c>
      <c r="T1626" s="206">
        <f>S1626*H1626</f>
        <v>0</v>
      </c>
      <c r="U1626" s="36"/>
      <c r="V1626" s="36"/>
      <c r="W1626" s="36"/>
      <c r="X1626" s="36"/>
      <c r="Y1626" s="36"/>
      <c r="Z1626" s="36"/>
      <c r="AA1626" s="36"/>
      <c r="AB1626" s="36"/>
      <c r="AC1626" s="36"/>
      <c r="AD1626" s="36"/>
      <c r="AE1626" s="36"/>
      <c r="AR1626" s="207" t="s">
        <v>406</v>
      </c>
      <c r="AT1626" s="207" t="s">
        <v>301</v>
      </c>
      <c r="AU1626" s="207" t="s">
        <v>79</v>
      </c>
      <c r="AY1626" s="19" t="s">
        <v>299</v>
      </c>
      <c r="BE1626" s="208">
        <f>IF(N1626="základní",J1626,0)</f>
        <v>0</v>
      </c>
      <c r="BF1626" s="208">
        <f>IF(N1626="snížená",J1626,0)</f>
        <v>0</v>
      </c>
      <c r="BG1626" s="208">
        <f>IF(N1626="zákl. přenesená",J1626,0)</f>
        <v>0</v>
      </c>
      <c r="BH1626" s="208">
        <f>IF(N1626="sníž. přenesená",J1626,0)</f>
        <v>0</v>
      </c>
      <c r="BI1626" s="208">
        <f>IF(N1626="nulová",J1626,0)</f>
        <v>0</v>
      </c>
      <c r="BJ1626" s="19" t="s">
        <v>77</v>
      </c>
      <c r="BK1626" s="208">
        <f>ROUND(I1626*H1626,2)</f>
        <v>0</v>
      </c>
      <c r="BL1626" s="19" t="s">
        <v>406</v>
      </c>
      <c r="BM1626" s="207" t="s">
        <v>2237</v>
      </c>
    </row>
    <row r="1627" spans="1:47" s="2" customFormat="1" ht="11.25">
      <c r="A1627" s="36"/>
      <c r="B1627" s="37"/>
      <c r="C1627" s="38"/>
      <c r="D1627" s="209" t="s">
        <v>308</v>
      </c>
      <c r="E1627" s="38"/>
      <c r="F1627" s="210" t="s">
        <v>2236</v>
      </c>
      <c r="G1627" s="38"/>
      <c r="H1627" s="38"/>
      <c r="I1627" s="119"/>
      <c r="J1627" s="38"/>
      <c r="K1627" s="38"/>
      <c r="L1627" s="41"/>
      <c r="M1627" s="211"/>
      <c r="N1627" s="212"/>
      <c r="O1627" s="66"/>
      <c r="P1627" s="66"/>
      <c r="Q1627" s="66"/>
      <c r="R1627" s="66"/>
      <c r="S1627" s="66"/>
      <c r="T1627" s="67"/>
      <c r="U1627" s="36"/>
      <c r="V1627" s="36"/>
      <c r="W1627" s="36"/>
      <c r="X1627" s="36"/>
      <c r="Y1627" s="36"/>
      <c r="Z1627" s="36"/>
      <c r="AA1627" s="36"/>
      <c r="AB1627" s="36"/>
      <c r="AC1627" s="36"/>
      <c r="AD1627" s="36"/>
      <c r="AE1627" s="36"/>
      <c r="AT1627" s="19" t="s">
        <v>308</v>
      </c>
      <c r="AU1627" s="19" t="s">
        <v>79</v>
      </c>
    </row>
    <row r="1628" spans="2:51" s="13" customFormat="1" ht="11.25">
      <c r="B1628" s="213"/>
      <c r="C1628" s="214"/>
      <c r="D1628" s="209" t="s">
        <v>310</v>
      </c>
      <c r="E1628" s="215" t="s">
        <v>19</v>
      </c>
      <c r="F1628" s="216" t="s">
        <v>2161</v>
      </c>
      <c r="G1628" s="214"/>
      <c r="H1628" s="215" t="s">
        <v>19</v>
      </c>
      <c r="I1628" s="217"/>
      <c r="J1628" s="214"/>
      <c r="K1628" s="214"/>
      <c r="L1628" s="218"/>
      <c r="M1628" s="219"/>
      <c r="N1628" s="220"/>
      <c r="O1628" s="220"/>
      <c r="P1628" s="220"/>
      <c r="Q1628" s="220"/>
      <c r="R1628" s="220"/>
      <c r="S1628" s="220"/>
      <c r="T1628" s="221"/>
      <c r="AT1628" s="222" t="s">
        <v>310</v>
      </c>
      <c r="AU1628" s="222" t="s">
        <v>79</v>
      </c>
      <c r="AV1628" s="13" t="s">
        <v>77</v>
      </c>
      <c r="AW1628" s="13" t="s">
        <v>32</v>
      </c>
      <c r="AX1628" s="13" t="s">
        <v>70</v>
      </c>
      <c r="AY1628" s="222" t="s">
        <v>299</v>
      </c>
    </row>
    <row r="1629" spans="2:51" s="14" customFormat="1" ht="11.25">
      <c r="B1629" s="223"/>
      <c r="C1629" s="224"/>
      <c r="D1629" s="209" t="s">
        <v>310</v>
      </c>
      <c r="E1629" s="225" t="s">
        <v>19</v>
      </c>
      <c r="F1629" s="226" t="s">
        <v>2238</v>
      </c>
      <c r="G1629" s="224"/>
      <c r="H1629" s="227">
        <v>1</v>
      </c>
      <c r="I1629" s="228"/>
      <c r="J1629" s="224"/>
      <c r="K1629" s="224"/>
      <c r="L1629" s="229"/>
      <c r="M1629" s="230"/>
      <c r="N1629" s="231"/>
      <c r="O1629" s="231"/>
      <c r="P1629" s="231"/>
      <c r="Q1629" s="231"/>
      <c r="R1629" s="231"/>
      <c r="S1629" s="231"/>
      <c r="T1629" s="232"/>
      <c r="AT1629" s="233" t="s">
        <v>310</v>
      </c>
      <c r="AU1629" s="233" t="s">
        <v>79</v>
      </c>
      <c r="AV1629" s="14" t="s">
        <v>79</v>
      </c>
      <c r="AW1629" s="14" t="s">
        <v>32</v>
      </c>
      <c r="AX1629" s="14" t="s">
        <v>77</v>
      </c>
      <c r="AY1629" s="233" t="s">
        <v>299</v>
      </c>
    </row>
    <row r="1630" spans="1:65" s="2" customFormat="1" ht="16.5" customHeight="1">
      <c r="A1630" s="36"/>
      <c r="B1630" s="37"/>
      <c r="C1630" s="196" t="s">
        <v>2239</v>
      </c>
      <c r="D1630" s="196" t="s">
        <v>301</v>
      </c>
      <c r="E1630" s="197" t="s">
        <v>2240</v>
      </c>
      <c r="F1630" s="198" t="s">
        <v>2241</v>
      </c>
      <c r="G1630" s="199" t="s">
        <v>432</v>
      </c>
      <c r="H1630" s="200">
        <v>1</v>
      </c>
      <c r="I1630" s="201"/>
      <c r="J1630" s="202">
        <f>ROUND(I1630*H1630,2)</f>
        <v>0</v>
      </c>
      <c r="K1630" s="198" t="s">
        <v>19</v>
      </c>
      <c r="L1630" s="41"/>
      <c r="M1630" s="203" t="s">
        <v>19</v>
      </c>
      <c r="N1630" s="204" t="s">
        <v>41</v>
      </c>
      <c r="O1630" s="66"/>
      <c r="P1630" s="205">
        <f>O1630*H1630</f>
        <v>0</v>
      </c>
      <c r="Q1630" s="205">
        <v>0</v>
      </c>
      <c r="R1630" s="205">
        <f>Q1630*H1630</f>
        <v>0</v>
      </c>
      <c r="S1630" s="205">
        <v>0</v>
      </c>
      <c r="T1630" s="206">
        <f>S1630*H1630</f>
        <v>0</v>
      </c>
      <c r="U1630" s="36"/>
      <c r="V1630" s="36"/>
      <c r="W1630" s="36"/>
      <c r="X1630" s="36"/>
      <c r="Y1630" s="36"/>
      <c r="Z1630" s="36"/>
      <c r="AA1630" s="36"/>
      <c r="AB1630" s="36"/>
      <c r="AC1630" s="36"/>
      <c r="AD1630" s="36"/>
      <c r="AE1630" s="36"/>
      <c r="AR1630" s="207" t="s">
        <v>406</v>
      </c>
      <c r="AT1630" s="207" t="s">
        <v>301</v>
      </c>
      <c r="AU1630" s="207" t="s">
        <v>79</v>
      </c>
      <c r="AY1630" s="19" t="s">
        <v>299</v>
      </c>
      <c r="BE1630" s="208">
        <f>IF(N1630="základní",J1630,0)</f>
        <v>0</v>
      </c>
      <c r="BF1630" s="208">
        <f>IF(N1630="snížená",J1630,0)</f>
        <v>0</v>
      </c>
      <c r="BG1630" s="208">
        <f>IF(N1630="zákl. přenesená",J1630,0)</f>
        <v>0</v>
      </c>
      <c r="BH1630" s="208">
        <f>IF(N1630="sníž. přenesená",J1630,0)</f>
        <v>0</v>
      </c>
      <c r="BI1630" s="208">
        <f>IF(N1630="nulová",J1630,0)</f>
        <v>0</v>
      </c>
      <c r="BJ1630" s="19" t="s">
        <v>77</v>
      </c>
      <c r="BK1630" s="208">
        <f>ROUND(I1630*H1630,2)</f>
        <v>0</v>
      </c>
      <c r="BL1630" s="19" t="s">
        <v>406</v>
      </c>
      <c r="BM1630" s="207" t="s">
        <v>2242</v>
      </c>
    </row>
    <row r="1631" spans="1:47" s="2" customFormat="1" ht="11.25">
      <c r="A1631" s="36"/>
      <c r="B1631" s="37"/>
      <c r="C1631" s="38"/>
      <c r="D1631" s="209" t="s">
        <v>308</v>
      </c>
      <c r="E1631" s="38"/>
      <c r="F1631" s="210" t="s">
        <v>2241</v>
      </c>
      <c r="G1631" s="38"/>
      <c r="H1631" s="38"/>
      <c r="I1631" s="119"/>
      <c r="J1631" s="38"/>
      <c r="K1631" s="38"/>
      <c r="L1631" s="41"/>
      <c r="M1631" s="211"/>
      <c r="N1631" s="212"/>
      <c r="O1631" s="66"/>
      <c r="P1631" s="66"/>
      <c r="Q1631" s="66"/>
      <c r="R1631" s="66"/>
      <c r="S1631" s="66"/>
      <c r="T1631" s="67"/>
      <c r="U1631" s="36"/>
      <c r="V1631" s="36"/>
      <c r="W1631" s="36"/>
      <c r="X1631" s="36"/>
      <c r="Y1631" s="36"/>
      <c r="Z1631" s="36"/>
      <c r="AA1631" s="36"/>
      <c r="AB1631" s="36"/>
      <c r="AC1631" s="36"/>
      <c r="AD1631" s="36"/>
      <c r="AE1631" s="36"/>
      <c r="AT1631" s="19" t="s">
        <v>308</v>
      </c>
      <c r="AU1631" s="19" t="s">
        <v>79</v>
      </c>
    </row>
    <row r="1632" spans="2:51" s="13" customFormat="1" ht="11.25">
      <c r="B1632" s="213"/>
      <c r="C1632" s="214"/>
      <c r="D1632" s="209" t="s">
        <v>310</v>
      </c>
      <c r="E1632" s="215" t="s">
        <v>19</v>
      </c>
      <c r="F1632" s="216" t="s">
        <v>2243</v>
      </c>
      <c r="G1632" s="214"/>
      <c r="H1632" s="215" t="s">
        <v>19</v>
      </c>
      <c r="I1632" s="217"/>
      <c r="J1632" s="214"/>
      <c r="K1632" s="214"/>
      <c r="L1632" s="218"/>
      <c r="M1632" s="219"/>
      <c r="N1632" s="220"/>
      <c r="O1632" s="220"/>
      <c r="P1632" s="220"/>
      <c r="Q1632" s="220"/>
      <c r="R1632" s="220"/>
      <c r="S1632" s="220"/>
      <c r="T1632" s="221"/>
      <c r="AT1632" s="222" t="s">
        <v>310</v>
      </c>
      <c r="AU1632" s="222" t="s">
        <v>79</v>
      </c>
      <c r="AV1632" s="13" t="s">
        <v>77</v>
      </c>
      <c r="AW1632" s="13" t="s">
        <v>32</v>
      </c>
      <c r="AX1632" s="13" t="s">
        <v>70</v>
      </c>
      <c r="AY1632" s="222" t="s">
        <v>299</v>
      </c>
    </row>
    <row r="1633" spans="2:51" s="14" customFormat="1" ht="11.25">
      <c r="B1633" s="223"/>
      <c r="C1633" s="224"/>
      <c r="D1633" s="209" t="s">
        <v>310</v>
      </c>
      <c r="E1633" s="225" t="s">
        <v>19</v>
      </c>
      <c r="F1633" s="226" t="s">
        <v>2244</v>
      </c>
      <c r="G1633" s="224"/>
      <c r="H1633" s="227">
        <v>1</v>
      </c>
      <c r="I1633" s="228"/>
      <c r="J1633" s="224"/>
      <c r="K1633" s="224"/>
      <c r="L1633" s="229"/>
      <c r="M1633" s="230"/>
      <c r="N1633" s="231"/>
      <c r="O1633" s="231"/>
      <c r="P1633" s="231"/>
      <c r="Q1633" s="231"/>
      <c r="R1633" s="231"/>
      <c r="S1633" s="231"/>
      <c r="T1633" s="232"/>
      <c r="AT1633" s="233" t="s">
        <v>310</v>
      </c>
      <c r="AU1633" s="233" t="s">
        <v>79</v>
      </c>
      <c r="AV1633" s="14" t="s">
        <v>79</v>
      </c>
      <c r="AW1633" s="14" t="s">
        <v>32</v>
      </c>
      <c r="AX1633" s="14" t="s">
        <v>77</v>
      </c>
      <c r="AY1633" s="233" t="s">
        <v>299</v>
      </c>
    </row>
    <row r="1634" spans="1:65" s="2" customFormat="1" ht="16.5" customHeight="1">
      <c r="A1634" s="36"/>
      <c r="B1634" s="37"/>
      <c r="C1634" s="196" t="s">
        <v>2245</v>
      </c>
      <c r="D1634" s="196" t="s">
        <v>301</v>
      </c>
      <c r="E1634" s="197" t="s">
        <v>2246</v>
      </c>
      <c r="F1634" s="198" t="s">
        <v>2247</v>
      </c>
      <c r="G1634" s="199" t="s">
        <v>432</v>
      </c>
      <c r="H1634" s="200">
        <v>2</v>
      </c>
      <c r="I1634" s="201"/>
      <c r="J1634" s="202">
        <f>ROUND(I1634*H1634,2)</f>
        <v>0</v>
      </c>
      <c r="K1634" s="198" t="s">
        <v>19</v>
      </c>
      <c r="L1634" s="41"/>
      <c r="M1634" s="203" t="s">
        <v>19</v>
      </c>
      <c r="N1634" s="204" t="s">
        <v>41</v>
      </c>
      <c r="O1634" s="66"/>
      <c r="P1634" s="205">
        <f>O1634*H1634</f>
        <v>0</v>
      </c>
      <c r="Q1634" s="205">
        <v>0</v>
      </c>
      <c r="R1634" s="205">
        <f>Q1634*H1634</f>
        <v>0</v>
      </c>
      <c r="S1634" s="205">
        <v>0</v>
      </c>
      <c r="T1634" s="206">
        <f>S1634*H1634</f>
        <v>0</v>
      </c>
      <c r="U1634" s="36"/>
      <c r="V1634" s="36"/>
      <c r="W1634" s="36"/>
      <c r="X1634" s="36"/>
      <c r="Y1634" s="36"/>
      <c r="Z1634" s="36"/>
      <c r="AA1634" s="36"/>
      <c r="AB1634" s="36"/>
      <c r="AC1634" s="36"/>
      <c r="AD1634" s="36"/>
      <c r="AE1634" s="36"/>
      <c r="AR1634" s="207" t="s">
        <v>406</v>
      </c>
      <c r="AT1634" s="207" t="s">
        <v>301</v>
      </c>
      <c r="AU1634" s="207" t="s">
        <v>79</v>
      </c>
      <c r="AY1634" s="19" t="s">
        <v>299</v>
      </c>
      <c r="BE1634" s="208">
        <f>IF(N1634="základní",J1634,0)</f>
        <v>0</v>
      </c>
      <c r="BF1634" s="208">
        <f>IF(N1634="snížená",J1634,0)</f>
        <v>0</v>
      </c>
      <c r="BG1634" s="208">
        <f>IF(N1634="zákl. přenesená",J1634,0)</f>
        <v>0</v>
      </c>
      <c r="BH1634" s="208">
        <f>IF(N1634="sníž. přenesená",J1634,0)</f>
        <v>0</v>
      </c>
      <c r="BI1634" s="208">
        <f>IF(N1634="nulová",J1634,0)</f>
        <v>0</v>
      </c>
      <c r="BJ1634" s="19" t="s">
        <v>77</v>
      </c>
      <c r="BK1634" s="208">
        <f>ROUND(I1634*H1634,2)</f>
        <v>0</v>
      </c>
      <c r="BL1634" s="19" t="s">
        <v>406</v>
      </c>
      <c r="BM1634" s="207" t="s">
        <v>2248</v>
      </c>
    </row>
    <row r="1635" spans="1:47" s="2" customFormat="1" ht="11.25">
      <c r="A1635" s="36"/>
      <c r="B1635" s="37"/>
      <c r="C1635" s="38"/>
      <c r="D1635" s="209" t="s">
        <v>308</v>
      </c>
      <c r="E1635" s="38"/>
      <c r="F1635" s="210" t="s">
        <v>2247</v>
      </c>
      <c r="G1635" s="38"/>
      <c r="H1635" s="38"/>
      <c r="I1635" s="119"/>
      <c r="J1635" s="38"/>
      <c r="K1635" s="38"/>
      <c r="L1635" s="41"/>
      <c r="M1635" s="211"/>
      <c r="N1635" s="212"/>
      <c r="O1635" s="66"/>
      <c r="P1635" s="66"/>
      <c r="Q1635" s="66"/>
      <c r="R1635" s="66"/>
      <c r="S1635" s="66"/>
      <c r="T1635" s="67"/>
      <c r="U1635" s="36"/>
      <c r="V1635" s="36"/>
      <c r="W1635" s="36"/>
      <c r="X1635" s="36"/>
      <c r="Y1635" s="36"/>
      <c r="Z1635" s="36"/>
      <c r="AA1635" s="36"/>
      <c r="AB1635" s="36"/>
      <c r="AC1635" s="36"/>
      <c r="AD1635" s="36"/>
      <c r="AE1635" s="36"/>
      <c r="AT1635" s="19" t="s">
        <v>308</v>
      </c>
      <c r="AU1635" s="19" t="s">
        <v>79</v>
      </c>
    </row>
    <row r="1636" spans="2:51" s="13" customFormat="1" ht="11.25">
      <c r="B1636" s="213"/>
      <c r="C1636" s="214"/>
      <c r="D1636" s="209" t="s">
        <v>310</v>
      </c>
      <c r="E1636" s="215" t="s">
        <v>19</v>
      </c>
      <c r="F1636" s="216" t="s">
        <v>2243</v>
      </c>
      <c r="G1636" s="214"/>
      <c r="H1636" s="215" t="s">
        <v>19</v>
      </c>
      <c r="I1636" s="217"/>
      <c r="J1636" s="214"/>
      <c r="K1636" s="214"/>
      <c r="L1636" s="218"/>
      <c r="M1636" s="219"/>
      <c r="N1636" s="220"/>
      <c r="O1636" s="220"/>
      <c r="P1636" s="220"/>
      <c r="Q1636" s="220"/>
      <c r="R1636" s="220"/>
      <c r="S1636" s="220"/>
      <c r="T1636" s="221"/>
      <c r="AT1636" s="222" t="s">
        <v>310</v>
      </c>
      <c r="AU1636" s="222" t="s">
        <v>79</v>
      </c>
      <c r="AV1636" s="13" t="s">
        <v>77</v>
      </c>
      <c r="AW1636" s="13" t="s">
        <v>32</v>
      </c>
      <c r="AX1636" s="13" t="s">
        <v>70</v>
      </c>
      <c r="AY1636" s="222" t="s">
        <v>299</v>
      </c>
    </row>
    <row r="1637" spans="2:51" s="14" customFormat="1" ht="11.25">
      <c r="B1637" s="223"/>
      <c r="C1637" s="224"/>
      <c r="D1637" s="209" t="s">
        <v>310</v>
      </c>
      <c r="E1637" s="225" t="s">
        <v>19</v>
      </c>
      <c r="F1637" s="226" t="s">
        <v>2249</v>
      </c>
      <c r="G1637" s="224"/>
      <c r="H1637" s="227">
        <v>2</v>
      </c>
      <c r="I1637" s="228"/>
      <c r="J1637" s="224"/>
      <c r="K1637" s="224"/>
      <c r="L1637" s="229"/>
      <c r="M1637" s="230"/>
      <c r="N1637" s="231"/>
      <c r="O1637" s="231"/>
      <c r="P1637" s="231"/>
      <c r="Q1637" s="231"/>
      <c r="R1637" s="231"/>
      <c r="S1637" s="231"/>
      <c r="T1637" s="232"/>
      <c r="AT1637" s="233" t="s">
        <v>310</v>
      </c>
      <c r="AU1637" s="233" t="s">
        <v>79</v>
      </c>
      <c r="AV1637" s="14" t="s">
        <v>79</v>
      </c>
      <c r="AW1637" s="14" t="s">
        <v>32</v>
      </c>
      <c r="AX1637" s="14" t="s">
        <v>77</v>
      </c>
      <c r="AY1637" s="233" t="s">
        <v>299</v>
      </c>
    </row>
    <row r="1638" spans="1:65" s="2" customFormat="1" ht="16.5" customHeight="1">
      <c r="A1638" s="36"/>
      <c r="B1638" s="37"/>
      <c r="C1638" s="196" t="s">
        <v>2250</v>
      </c>
      <c r="D1638" s="196" t="s">
        <v>301</v>
      </c>
      <c r="E1638" s="197" t="s">
        <v>2251</v>
      </c>
      <c r="F1638" s="198" t="s">
        <v>2252</v>
      </c>
      <c r="G1638" s="199" t="s">
        <v>432</v>
      </c>
      <c r="H1638" s="200">
        <v>5</v>
      </c>
      <c r="I1638" s="201"/>
      <c r="J1638" s="202">
        <f>ROUND(I1638*H1638,2)</f>
        <v>0</v>
      </c>
      <c r="K1638" s="198" t="s">
        <v>19</v>
      </c>
      <c r="L1638" s="41"/>
      <c r="M1638" s="203" t="s">
        <v>19</v>
      </c>
      <c r="N1638" s="204" t="s">
        <v>41</v>
      </c>
      <c r="O1638" s="66"/>
      <c r="P1638" s="205">
        <f>O1638*H1638</f>
        <v>0</v>
      </c>
      <c r="Q1638" s="205">
        <v>0</v>
      </c>
      <c r="R1638" s="205">
        <f>Q1638*H1638</f>
        <v>0</v>
      </c>
      <c r="S1638" s="205">
        <v>0</v>
      </c>
      <c r="T1638" s="206">
        <f>S1638*H1638</f>
        <v>0</v>
      </c>
      <c r="U1638" s="36"/>
      <c r="V1638" s="36"/>
      <c r="W1638" s="36"/>
      <c r="X1638" s="36"/>
      <c r="Y1638" s="36"/>
      <c r="Z1638" s="36"/>
      <c r="AA1638" s="36"/>
      <c r="AB1638" s="36"/>
      <c r="AC1638" s="36"/>
      <c r="AD1638" s="36"/>
      <c r="AE1638" s="36"/>
      <c r="AR1638" s="207" t="s">
        <v>406</v>
      </c>
      <c r="AT1638" s="207" t="s">
        <v>301</v>
      </c>
      <c r="AU1638" s="207" t="s">
        <v>79</v>
      </c>
      <c r="AY1638" s="19" t="s">
        <v>299</v>
      </c>
      <c r="BE1638" s="208">
        <f>IF(N1638="základní",J1638,0)</f>
        <v>0</v>
      </c>
      <c r="BF1638" s="208">
        <f>IF(N1638="snížená",J1638,0)</f>
        <v>0</v>
      </c>
      <c r="BG1638" s="208">
        <f>IF(N1638="zákl. přenesená",J1638,0)</f>
        <v>0</v>
      </c>
      <c r="BH1638" s="208">
        <f>IF(N1638="sníž. přenesená",J1638,0)</f>
        <v>0</v>
      </c>
      <c r="BI1638" s="208">
        <f>IF(N1638="nulová",J1638,0)</f>
        <v>0</v>
      </c>
      <c r="BJ1638" s="19" t="s">
        <v>77</v>
      </c>
      <c r="BK1638" s="208">
        <f>ROUND(I1638*H1638,2)</f>
        <v>0</v>
      </c>
      <c r="BL1638" s="19" t="s">
        <v>406</v>
      </c>
      <c r="BM1638" s="207" t="s">
        <v>2253</v>
      </c>
    </row>
    <row r="1639" spans="1:47" s="2" customFormat="1" ht="11.25">
      <c r="A1639" s="36"/>
      <c r="B1639" s="37"/>
      <c r="C1639" s="38"/>
      <c r="D1639" s="209" t="s">
        <v>308</v>
      </c>
      <c r="E1639" s="38"/>
      <c r="F1639" s="210" t="s">
        <v>2252</v>
      </c>
      <c r="G1639" s="38"/>
      <c r="H1639" s="38"/>
      <c r="I1639" s="119"/>
      <c r="J1639" s="38"/>
      <c r="K1639" s="38"/>
      <c r="L1639" s="41"/>
      <c r="M1639" s="211"/>
      <c r="N1639" s="212"/>
      <c r="O1639" s="66"/>
      <c r="P1639" s="66"/>
      <c r="Q1639" s="66"/>
      <c r="R1639" s="66"/>
      <c r="S1639" s="66"/>
      <c r="T1639" s="67"/>
      <c r="U1639" s="36"/>
      <c r="V1639" s="36"/>
      <c r="W1639" s="36"/>
      <c r="X1639" s="36"/>
      <c r="Y1639" s="36"/>
      <c r="Z1639" s="36"/>
      <c r="AA1639" s="36"/>
      <c r="AB1639" s="36"/>
      <c r="AC1639" s="36"/>
      <c r="AD1639" s="36"/>
      <c r="AE1639" s="36"/>
      <c r="AT1639" s="19" t="s">
        <v>308</v>
      </c>
      <c r="AU1639" s="19" t="s">
        <v>79</v>
      </c>
    </row>
    <row r="1640" spans="2:51" s="13" customFormat="1" ht="11.25">
      <c r="B1640" s="213"/>
      <c r="C1640" s="214"/>
      <c r="D1640" s="209" t="s">
        <v>310</v>
      </c>
      <c r="E1640" s="215" t="s">
        <v>19</v>
      </c>
      <c r="F1640" s="216" t="s">
        <v>2243</v>
      </c>
      <c r="G1640" s="214"/>
      <c r="H1640" s="215" t="s">
        <v>19</v>
      </c>
      <c r="I1640" s="217"/>
      <c r="J1640" s="214"/>
      <c r="K1640" s="214"/>
      <c r="L1640" s="218"/>
      <c r="M1640" s="219"/>
      <c r="N1640" s="220"/>
      <c r="O1640" s="220"/>
      <c r="P1640" s="220"/>
      <c r="Q1640" s="220"/>
      <c r="R1640" s="220"/>
      <c r="S1640" s="220"/>
      <c r="T1640" s="221"/>
      <c r="AT1640" s="222" t="s">
        <v>310</v>
      </c>
      <c r="AU1640" s="222" t="s">
        <v>79</v>
      </c>
      <c r="AV1640" s="13" t="s">
        <v>77</v>
      </c>
      <c r="AW1640" s="13" t="s">
        <v>32</v>
      </c>
      <c r="AX1640" s="13" t="s">
        <v>70</v>
      </c>
      <c r="AY1640" s="222" t="s">
        <v>299</v>
      </c>
    </row>
    <row r="1641" spans="2:51" s="14" customFormat="1" ht="11.25">
      <c r="B1641" s="223"/>
      <c r="C1641" s="224"/>
      <c r="D1641" s="209" t="s">
        <v>310</v>
      </c>
      <c r="E1641" s="225" t="s">
        <v>19</v>
      </c>
      <c r="F1641" s="226" t="s">
        <v>2254</v>
      </c>
      <c r="G1641" s="224"/>
      <c r="H1641" s="227">
        <v>5</v>
      </c>
      <c r="I1641" s="228"/>
      <c r="J1641" s="224"/>
      <c r="K1641" s="224"/>
      <c r="L1641" s="229"/>
      <c r="M1641" s="230"/>
      <c r="N1641" s="231"/>
      <c r="O1641" s="231"/>
      <c r="P1641" s="231"/>
      <c r="Q1641" s="231"/>
      <c r="R1641" s="231"/>
      <c r="S1641" s="231"/>
      <c r="T1641" s="232"/>
      <c r="AT1641" s="233" t="s">
        <v>310</v>
      </c>
      <c r="AU1641" s="233" t="s">
        <v>79</v>
      </c>
      <c r="AV1641" s="14" t="s">
        <v>79</v>
      </c>
      <c r="AW1641" s="14" t="s">
        <v>32</v>
      </c>
      <c r="AX1641" s="14" t="s">
        <v>77</v>
      </c>
      <c r="AY1641" s="233" t="s">
        <v>299</v>
      </c>
    </row>
    <row r="1642" spans="1:65" s="2" customFormat="1" ht="16.5" customHeight="1">
      <c r="A1642" s="36"/>
      <c r="B1642" s="37"/>
      <c r="C1642" s="196" t="s">
        <v>2255</v>
      </c>
      <c r="D1642" s="196" t="s">
        <v>301</v>
      </c>
      <c r="E1642" s="197" t="s">
        <v>2256</v>
      </c>
      <c r="F1642" s="198" t="s">
        <v>2257</v>
      </c>
      <c r="G1642" s="199" t="s">
        <v>432</v>
      </c>
      <c r="H1642" s="200">
        <v>2</v>
      </c>
      <c r="I1642" s="201"/>
      <c r="J1642" s="202">
        <f>ROUND(I1642*H1642,2)</f>
        <v>0</v>
      </c>
      <c r="K1642" s="198" t="s">
        <v>19</v>
      </c>
      <c r="L1642" s="41"/>
      <c r="M1642" s="203" t="s">
        <v>19</v>
      </c>
      <c r="N1642" s="204" t="s">
        <v>41</v>
      </c>
      <c r="O1642" s="66"/>
      <c r="P1642" s="205">
        <f>O1642*H1642</f>
        <v>0</v>
      </c>
      <c r="Q1642" s="205">
        <v>0</v>
      </c>
      <c r="R1642" s="205">
        <f>Q1642*H1642</f>
        <v>0</v>
      </c>
      <c r="S1642" s="205">
        <v>0</v>
      </c>
      <c r="T1642" s="206">
        <f>S1642*H1642</f>
        <v>0</v>
      </c>
      <c r="U1642" s="36"/>
      <c r="V1642" s="36"/>
      <c r="W1642" s="36"/>
      <c r="X1642" s="36"/>
      <c r="Y1642" s="36"/>
      <c r="Z1642" s="36"/>
      <c r="AA1642" s="36"/>
      <c r="AB1642" s="36"/>
      <c r="AC1642" s="36"/>
      <c r="AD1642" s="36"/>
      <c r="AE1642" s="36"/>
      <c r="AR1642" s="207" t="s">
        <v>406</v>
      </c>
      <c r="AT1642" s="207" t="s">
        <v>301</v>
      </c>
      <c r="AU1642" s="207" t="s">
        <v>79</v>
      </c>
      <c r="AY1642" s="19" t="s">
        <v>299</v>
      </c>
      <c r="BE1642" s="208">
        <f>IF(N1642="základní",J1642,0)</f>
        <v>0</v>
      </c>
      <c r="BF1642" s="208">
        <f>IF(N1642="snížená",J1642,0)</f>
        <v>0</v>
      </c>
      <c r="BG1642" s="208">
        <f>IF(N1642="zákl. přenesená",J1642,0)</f>
        <v>0</v>
      </c>
      <c r="BH1642" s="208">
        <f>IF(N1642="sníž. přenesená",J1642,0)</f>
        <v>0</v>
      </c>
      <c r="BI1642" s="208">
        <f>IF(N1642="nulová",J1642,0)</f>
        <v>0</v>
      </c>
      <c r="BJ1642" s="19" t="s">
        <v>77</v>
      </c>
      <c r="BK1642" s="208">
        <f>ROUND(I1642*H1642,2)</f>
        <v>0</v>
      </c>
      <c r="BL1642" s="19" t="s">
        <v>406</v>
      </c>
      <c r="BM1642" s="207" t="s">
        <v>2258</v>
      </c>
    </row>
    <row r="1643" spans="1:47" s="2" customFormat="1" ht="11.25">
      <c r="A1643" s="36"/>
      <c r="B1643" s="37"/>
      <c r="C1643" s="38"/>
      <c r="D1643" s="209" t="s">
        <v>308</v>
      </c>
      <c r="E1643" s="38"/>
      <c r="F1643" s="210" t="s">
        <v>2257</v>
      </c>
      <c r="G1643" s="38"/>
      <c r="H1643" s="38"/>
      <c r="I1643" s="119"/>
      <c r="J1643" s="38"/>
      <c r="K1643" s="38"/>
      <c r="L1643" s="41"/>
      <c r="M1643" s="211"/>
      <c r="N1643" s="212"/>
      <c r="O1643" s="66"/>
      <c r="P1643" s="66"/>
      <c r="Q1643" s="66"/>
      <c r="R1643" s="66"/>
      <c r="S1643" s="66"/>
      <c r="T1643" s="67"/>
      <c r="U1643" s="36"/>
      <c r="V1643" s="36"/>
      <c r="W1643" s="36"/>
      <c r="X1643" s="36"/>
      <c r="Y1643" s="36"/>
      <c r="Z1643" s="36"/>
      <c r="AA1643" s="36"/>
      <c r="AB1643" s="36"/>
      <c r="AC1643" s="36"/>
      <c r="AD1643" s="36"/>
      <c r="AE1643" s="36"/>
      <c r="AT1643" s="19" t="s">
        <v>308</v>
      </c>
      <c r="AU1643" s="19" t="s">
        <v>79</v>
      </c>
    </row>
    <row r="1644" spans="2:51" s="13" customFormat="1" ht="11.25">
      <c r="B1644" s="213"/>
      <c r="C1644" s="214"/>
      <c r="D1644" s="209" t="s">
        <v>310</v>
      </c>
      <c r="E1644" s="215" t="s">
        <v>19</v>
      </c>
      <c r="F1644" s="216" t="s">
        <v>2243</v>
      </c>
      <c r="G1644" s="214"/>
      <c r="H1644" s="215" t="s">
        <v>19</v>
      </c>
      <c r="I1644" s="217"/>
      <c r="J1644" s="214"/>
      <c r="K1644" s="214"/>
      <c r="L1644" s="218"/>
      <c r="M1644" s="219"/>
      <c r="N1644" s="220"/>
      <c r="O1644" s="220"/>
      <c r="P1644" s="220"/>
      <c r="Q1644" s="220"/>
      <c r="R1644" s="220"/>
      <c r="S1644" s="220"/>
      <c r="T1644" s="221"/>
      <c r="AT1644" s="222" t="s">
        <v>310</v>
      </c>
      <c r="AU1644" s="222" t="s">
        <v>79</v>
      </c>
      <c r="AV1644" s="13" t="s">
        <v>77</v>
      </c>
      <c r="AW1644" s="13" t="s">
        <v>32</v>
      </c>
      <c r="AX1644" s="13" t="s">
        <v>70</v>
      </c>
      <c r="AY1644" s="222" t="s">
        <v>299</v>
      </c>
    </row>
    <row r="1645" spans="2:51" s="14" customFormat="1" ht="11.25">
      <c r="B1645" s="223"/>
      <c r="C1645" s="224"/>
      <c r="D1645" s="209" t="s">
        <v>310</v>
      </c>
      <c r="E1645" s="225" t="s">
        <v>19</v>
      </c>
      <c r="F1645" s="226" t="s">
        <v>2259</v>
      </c>
      <c r="G1645" s="224"/>
      <c r="H1645" s="227">
        <v>2</v>
      </c>
      <c r="I1645" s="228"/>
      <c r="J1645" s="224"/>
      <c r="K1645" s="224"/>
      <c r="L1645" s="229"/>
      <c r="M1645" s="230"/>
      <c r="N1645" s="231"/>
      <c r="O1645" s="231"/>
      <c r="P1645" s="231"/>
      <c r="Q1645" s="231"/>
      <c r="R1645" s="231"/>
      <c r="S1645" s="231"/>
      <c r="T1645" s="232"/>
      <c r="AT1645" s="233" t="s">
        <v>310</v>
      </c>
      <c r="AU1645" s="233" t="s">
        <v>79</v>
      </c>
      <c r="AV1645" s="14" t="s">
        <v>79</v>
      </c>
      <c r="AW1645" s="14" t="s">
        <v>32</v>
      </c>
      <c r="AX1645" s="14" t="s">
        <v>77</v>
      </c>
      <c r="AY1645" s="233" t="s">
        <v>299</v>
      </c>
    </row>
    <row r="1646" spans="1:65" s="2" customFormat="1" ht="16.5" customHeight="1">
      <c r="A1646" s="36"/>
      <c r="B1646" s="37"/>
      <c r="C1646" s="196" t="s">
        <v>2260</v>
      </c>
      <c r="D1646" s="196" t="s">
        <v>301</v>
      </c>
      <c r="E1646" s="197" t="s">
        <v>2261</v>
      </c>
      <c r="F1646" s="198" t="s">
        <v>2262</v>
      </c>
      <c r="G1646" s="199" t="s">
        <v>432</v>
      </c>
      <c r="H1646" s="200">
        <v>1</v>
      </c>
      <c r="I1646" s="201"/>
      <c r="J1646" s="202">
        <f>ROUND(I1646*H1646,2)</f>
        <v>0</v>
      </c>
      <c r="K1646" s="198" t="s">
        <v>19</v>
      </c>
      <c r="L1646" s="41"/>
      <c r="M1646" s="203" t="s">
        <v>19</v>
      </c>
      <c r="N1646" s="204" t="s">
        <v>41</v>
      </c>
      <c r="O1646" s="66"/>
      <c r="P1646" s="205">
        <f>O1646*H1646</f>
        <v>0</v>
      </c>
      <c r="Q1646" s="205">
        <v>0</v>
      </c>
      <c r="R1646" s="205">
        <f>Q1646*H1646</f>
        <v>0</v>
      </c>
      <c r="S1646" s="205">
        <v>0</v>
      </c>
      <c r="T1646" s="206">
        <f>S1646*H1646</f>
        <v>0</v>
      </c>
      <c r="U1646" s="36"/>
      <c r="V1646" s="36"/>
      <c r="W1646" s="36"/>
      <c r="X1646" s="36"/>
      <c r="Y1646" s="36"/>
      <c r="Z1646" s="36"/>
      <c r="AA1646" s="36"/>
      <c r="AB1646" s="36"/>
      <c r="AC1646" s="36"/>
      <c r="AD1646" s="36"/>
      <c r="AE1646" s="36"/>
      <c r="AR1646" s="207" t="s">
        <v>406</v>
      </c>
      <c r="AT1646" s="207" t="s">
        <v>301</v>
      </c>
      <c r="AU1646" s="207" t="s">
        <v>79</v>
      </c>
      <c r="AY1646" s="19" t="s">
        <v>299</v>
      </c>
      <c r="BE1646" s="208">
        <f>IF(N1646="základní",J1646,0)</f>
        <v>0</v>
      </c>
      <c r="BF1646" s="208">
        <f>IF(N1646="snížená",J1646,0)</f>
        <v>0</v>
      </c>
      <c r="BG1646" s="208">
        <f>IF(N1646="zákl. přenesená",J1646,0)</f>
        <v>0</v>
      </c>
      <c r="BH1646" s="208">
        <f>IF(N1646="sníž. přenesená",J1646,0)</f>
        <v>0</v>
      </c>
      <c r="BI1646" s="208">
        <f>IF(N1646="nulová",J1646,0)</f>
        <v>0</v>
      </c>
      <c r="BJ1646" s="19" t="s">
        <v>77</v>
      </c>
      <c r="BK1646" s="208">
        <f>ROUND(I1646*H1646,2)</f>
        <v>0</v>
      </c>
      <c r="BL1646" s="19" t="s">
        <v>406</v>
      </c>
      <c r="BM1646" s="207" t="s">
        <v>2263</v>
      </c>
    </row>
    <row r="1647" spans="1:47" s="2" customFormat="1" ht="11.25">
      <c r="A1647" s="36"/>
      <c r="B1647" s="37"/>
      <c r="C1647" s="38"/>
      <c r="D1647" s="209" t="s">
        <v>308</v>
      </c>
      <c r="E1647" s="38"/>
      <c r="F1647" s="210" t="s">
        <v>2262</v>
      </c>
      <c r="G1647" s="38"/>
      <c r="H1647" s="38"/>
      <c r="I1647" s="119"/>
      <c r="J1647" s="38"/>
      <c r="K1647" s="38"/>
      <c r="L1647" s="41"/>
      <c r="M1647" s="211"/>
      <c r="N1647" s="212"/>
      <c r="O1647" s="66"/>
      <c r="P1647" s="66"/>
      <c r="Q1647" s="66"/>
      <c r="R1647" s="66"/>
      <c r="S1647" s="66"/>
      <c r="T1647" s="67"/>
      <c r="U1647" s="36"/>
      <c r="V1647" s="36"/>
      <c r="W1647" s="36"/>
      <c r="X1647" s="36"/>
      <c r="Y1647" s="36"/>
      <c r="Z1647" s="36"/>
      <c r="AA1647" s="36"/>
      <c r="AB1647" s="36"/>
      <c r="AC1647" s="36"/>
      <c r="AD1647" s="36"/>
      <c r="AE1647" s="36"/>
      <c r="AT1647" s="19" t="s">
        <v>308</v>
      </c>
      <c r="AU1647" s="19" t="s">
        <v>79</v>
      </c>
    </row>
    <row r="1648" spans="2:51" s="13" customFormat="1" ht="11.25">
      <c r="B1648" s="213"/>
      <c r="C1648" s="214"/>
      <c r="D1648" s="209" t="s">
        <v>310</v>
      </c>
      <c r="E1648" s="215" t="s">
        <v>19</v>
      </c>
      <c r="F1648" s="216" t="s">
        <v>2243</v>
      </c>
      <c r="G1648" s="214"/>
      <c r="H1648" s="215" t="s">
        <v>19</v>
      </c>
      <c r="I1648" s="217"/>
      <c r="J1648" s="214"/>
      <c r="K1648" s="214"/>
      <c r="L1648" s="218"/>
      <c r="M1648" s="219"/>
      <c r="N1648" s="220"/>
      <c r="O1648" s="220"/>
      <c r="P1648" s="220"/>
      <c r="Q1648" s="220"/>
      <c r="R1648" s="220"/>
      <c r="S1648" s="220"/>
      <c r="T1648" s="221"/>
      <c r="AT1648" s="222" t="s">
        <v>310</v>
      </c>
      <c r="AU1648" s="222" t="s">
        <v>79</v>
      </c>
      <c r="AV1648" s="13" t="s">
        <v>77</v>
      </c>
      <c r="AW1648" s="13" t="s">
        <v>32</v>
      </c>
      <c r="AX1648" s="13" t="s">
        <v>70</v>
      </c>
      <c r="AY1648" s="222" t="s">
        <v>299</v>
      </c>
    </row>
    <row r="1649" spans="2:51" s="14" customFormat="1" ht="11.25">
      <c r="B1649" s="223"/>
      <c r="C1649" s="224"/>
      <c r="D1649" s="209" t="s">
        <v>310</v>
      </c>
      <c r="E1649" s="225" t="s">
        <v>19</v>
      </c>
      <c r="F1649" s="226" t="s">
        <v>2264</v>
      </c>
      <c r="G1649" s="224"/>
      <c r="H1649" s="227">
        <v>1</v>
      </c>
      <c r="I1649" s="228"/>
      <c r="J1649" s="224"/>
      <c r="K1649" s="224"/>
      <c r="L1649" s="229"/>
      <c r="M1649" s="230"/>
      <c r="N1649" s="231"/>
      <c r="O1649" s="231"/>
      <c r="P1649" s="231"/>
      <c r="Q1649" s="231"/>
      <c r="R1649" s="231"/>
      <c r="S1649" s="231"/>
      <c r="T1649" s="232"/>
      <c r="AT1649" s="233" t="s">
        <v>310</v>
      </c>
      <c r="AU1649" s="233" t="s">
        <v>79</v>
      </c>
      <c r="AV1649" s="14" t="s">
        <v>79</v>
      </c>
      <c r="AW1649" s="14" t="s">
        <v>32</v>
      </c>
      <c r="AX1649" s="14" t="s">
        <v>77</v>
      </c>
      <c r="AY1649" s="233" t="s">
        <v>299</v>
      </c>
    </row>
    <row r="1650" spans="1:65" s="2" customFormat="1" ht="16.5" customHeight="1">
      <c r="A1650" s="36"/>
      <c r="B1650" s="37"/>
      <c r="C1650" s="196" t="s">
        <v>2265</v>
      </c>
      <c r="D1650" s="196" t="s">
        <v>301</v>
      </c>
      <c r="E1650" s="197" t="s">
        <v>2266</v>
      </c>
      <c r="F1650" s="198" t="s">
        <v>2267</v>
      </c>
      <c r="G1650" s="199" t="s">
        <v>432</v>
      </c>
      <c r="H1650" s="200">
        <v>2</v>
      </c>
      <c r="I1650" s="201"/>
      <c r="J1650" s="202">
        <f>ROUND(I1650*H1650,2)</f>
        <v>0</v>
      </c>
      <c r="K1650" s="198" t="s">
        <v>19</v>
      </c>
      <c r="L1650" s="41"/>
      <c r="M1650" s="203" t="s">
        <v>19</v>
      </c>
      <c r="N1650" s="204" t="s">
        <v>41</v>
      </c>
      <c r="O1650" s="66"/>
      <c r="P1650" s="205">
        <f>O1650*H1650</f>
        <v>0</v>
      </c>
      <c r="Q1650" s="205">
        <v>0</v>
      </c>
      <c r="R1650" s="205">
        <f>Q1650*H1650</f>
        <v>0</v>
      </c>
      <c r="S1650" s="205">
        <v>0</v>
      </c>
      <c r="T1650" s="206">
        <f>S1650*H1650</f>
        <v>0</v>
      </c>
      <c r="U1650" s="36"/>
      <c r="V1650" s="36"/>
      <c r="W1650" s="36"/>
      <c r="X1650" s="36"/>
      <c r="Y1650" s="36"/>
      <c r="Z1650" s="36"/>
      <c r="AA1650" s="36"/>
      <c r="AB1650" s="36"/>
      <c r="AC1650" s="36"/>
      <c r="AD1650" s="36"/>
      <c r="AE1650" s="36"/>
      <c r="AR1650" s="207" t="s">
        <v>406</v>
      </c>
      <c r="AT1650" s="207" t="s">
        <v>301</v>
      </c>
      <c r="AU1650" s="207" t="s">
        <v>79</v>
      </c>
      <c r="AY1650" s="19" t="s">
        <v>299</v>
      </c>
      <c r="BE1650" s="208">
        <f>IF(N1650="základní",J1650,0)</f>
        <v>0</v>
      </c>
      <c r="BF1650" s="208">
        <f>IF(N1650="snížená",J1650,0)</f>
        <v>0</v>
      </c>
      <c r="BG1650" s="208">
        <f>IF(N1650="zákl. přenesená",J1650,0)</f>
        <v>0</v>
      </c>
      <c r="BH1650" s="208">
        <f>IF(N1650="sníž. přenesená",J1650,0)</f>
        <v>0</v>
      </c>
      <c r="BI1650" s="208">
        <f>IF(N1650="nulová",J1650,0)</f>
        <v>0</v>
      </c>
      <c r="BJ1650" s="19" t="s">
        <v>77</v>
      </c>
      <c r="BK1650" s="208">
        <f>ROUND(I1650*H1650,2)</f>
        <v>0</v>
      </c>
      <c r="BL1650" s="19" t="s">
        <v>406</v>
      </c>
      <c r="BM1650" s="207" t="s">
        <v>2268</v>
      </c>
    </row>
    <row r="1651" spans="1:47" s="2" customFormat="1" ht="11.25">
      <c r="A1651" s="36"/>
      <c r="B1651" s="37"/>
      <c r="C1651" s="38"/>
      <c r="D1651" s="209" t="s">
        <v>308</v>
      </c>
      <c r="E1651" s="38"/>
      <c r="F1651" s="210" t="s">
        <v>2267</v>
      </c>
      <c r="G1651" s="38"/>
      <c r="H1651" s="38"/>
      <c r="I1651" s="119"/>
      <c r="J1651" s="38"/>
      <c r="K1651" s="38"/>
      <c r="L1651" s="41"/>
      <c r="M1651" s="211"/>
      <c r="N1651" s="212"/>
      <c r="O1651" s="66"/>
      <c r="P1651" s="66"/>
      <c r="Q1651" s="66"/>
      <c r="R1651" s="66"/>
      <c r="S1651" s="66"/>
      <c r="T1651" s="67"/>
      <c r="U1651" s="36"/>
      <c r="V1651" s="36"/>
      <c r="W1651" s="36"/>
      <c r="X1651" s="36"/>
      <c r="Y1651" s="36"/>
      <c r="Z1651" s="36"/>
      <c r="AA1651" s="36"/>
      <c r="AB1651" s="36"/>
      <c r="AC1651" s="36"/>
      <c r="AD1651" s="36"/>
      <c r="AE1651" s="36"/>
      <c r="AT1651" s="19" t="s">
        <v>308</v>
      </c>
      <c r="AU1651" s="19" t="s">
        <v>79</v>
      </c>
    </row>
    <row r="1652" spans="2:51" s="13" customFormat="1" ht="11.25">
      <c r="B1652" s="213"/>
      <c r="C1652" s="214"/>
      <c r="D1652" s="209" t="s">
        <v>310</v>
      </c>
      <c r="E1652" s="215" t="s">
        <v>19</v>
      </c>
      <c r="F1652" s="216" t="s">
        <v>2243</v>
      </c>
      <c r="G1652" s="214"/>
      <c r="H1652" s="215" t="s">
        <v>19</v>
      </c>
      <c r="I1652" s="217"/>
      <c r="J1652" s="214"/>
      <c r="K1652" s="214"/>
      <c r="L1652" s="218"/>
      <c r="M1652" s="219"/>
      <c r="N1652" s="220"/>
      <c r="O1652" s="220"/>
      <c r="P1652" s="220"/>
      <c r="Q1652" s="220"/>
      <c r="R1652" s="220"/>
      <c r="S1652" s="220"/>
      <c r="T1652" s="221"/>
      <c r="AT1652" s="222" t="s">
        <v>310</v>
      </c>
      <c r="AU1652" s="222" t="s">
        <v>79</v>
      </c>
      <c r="AV1652" s="13" t="s">
        <v>77</v>
      </c>
      <c r="AW1652" s="13" t="s">
        <v>32</v>
      </c>
      <c r="AX1652" s="13" t="s">
        <v>70</v>
      </c>
      <c r="AY1652" s="222" t="s">
        <v>299</v>
      </c>
    </row>
    <row r="1653" spans="2:51" s="14" customFormat="1" ht="11.25">
      <c r="B1653" s="223"/>
      <c r="C1653" s="224"/>
      <c r="D1653" s="209" t="s">
        <v>310</v>
      </c>
      <c r="E1653" s="225" t="s">
        <v>19</v>
      </c>
      <c r="F1653" s="226" t="s">
        <v>2269</v>
      </c>
      <c r="G1653" s="224"/>
      <c r="H1653" s="227">
        <v>2</v>
      </c>
      <c r="I1653" s="228"/>
      <c r="J1653" s="224"/>
      <c r="K1653" s="224"/>
      <c r="L1653" s="229"/>
      <c r="M1653" s="230"/>
      <c r="N1653" s="231"/>
      <c r="O1653" s="231"/>
      <c r="P1653" s="231"/>
      <c r="Q1653" s="231"/>
      <c r="R1653" s="231"/>
      <c r="S1653" s="231"/>
      <c r="T1653" s="232"/>
      <c r="AT1653" s="233" t="s">
        <v>310</v>
      </c>
      <c r="AU1653" s="233" t="s">
        <v>79</v>
      </c>
      <c r="AV1653" s="14" t="s">
        <v>79</v>
      </c>
      <c r="AW1653" s="14" t="s">
        <v>32</v>
      </c>
      <c r="AX1653" s="14" t="s">
        <v>77</v>
      </c>
      <c r="AY1653" s="233" t="s">
        <v>299</v>
      </c>
    </row>
    <row r="1654" spans="1:65" s="2" customFormat="1" ht="16.5" customHeight="1">
      <c r="A1654" s="36"/>
      <c r="B1654" s="37"/>
      <c r="C1654" s="196" t="s">
        <v>2270</v>
      </c>
      <c r="D1654" s="196" t="s">
        <v>301</v>
      </c>
      <c r="E1654" s="197" t="s">
        <v>2271</v>
      </c>
      <c r="F1654" s="198" t="s">
        <v>2272</v>
      </c>
      <c r="G1654" s="199" t="s">
        <v>432</v>
      </c>
      <c r="H1654" s="200">
        <v>3</v>
      </c>
      <c r="I1654" s="201"/>
      <c r="J1654" s="202">
        <f>ROUND(I1654*H1654,2)</f>
        <v>0</v>
      </c>
      <c r="K1654" s="198" t="s">
        <v>19</v>
      </c>
      <c r="L1654" s="41"/>
      <c r="M1654" s="203" t="s">
        <v>19</v>
      </c>
      <c r="N1654" s="204" t="s">
        <v>41</v>
      </c>
      <c r="O1654" s="66"/>
      <c r="P1654" s="205">
        <f>O1654*H1654</f>
        <v>0</v>
      </c>
      <c r="Q1654" s="205">
        <v>0</v>
      </c>
      <c r="R1654" s="205">
        <f>Q1654*H1654</f>
        <v>0</v>
      </c>
      <c r="S1654" s="205">
        <v>0</v>
      </c>
      <c r="T1654" s="206">
        <f>S1654*H1654</f>
        <v>0</v>
      </c>
      <c r="U1654" s="36"/>
      <c r="V1654" s="36"/>
      <c r="W1654" s="36"/>
      <c r="X1654" s="36"/>
      <c r="Y1654" s="36"/>
      <c r="Z1654" s="36"/>
      <c r="AA1654" s="36"/>
      <c r="AB1654" s="36"/>
      <c r="AC1654" s="36"/>
      <c r="AD1654" s="36"/>
      <c r="AE1654" s="36"/>
      <c r="AR1654" s="207" t="s">
        <v>406</v>
      </c>
      <c r="AT1654" s="207" t="s">
        <v>301</v>
      </c>
      <c r="AU1654" s="207" t="s">
        <v>79</v>
      </c>
      <c r="AY1654" s="19" t="s">
        <v>299</v>
      </c>
      <c r="BE1654" s="208">
        <f>IF(N1654="základní",J1654,0)</f>
        <v>0</v>
      </c>
      <c r="BF1654" s="208">
        <f>IF(N1654="snížená",J1654,0)</f>
        <v>0</v>
      </c>
      <c r="BG1654" s="208">
        <f>IF(N1654="zákl. přenesená",J1654,0)</f>
        <v>0</v>
      </c>
      <c r="BH1654" s="208">
        <f>IF(N1654="sníž. přenesená",J1654,0)</f>
        <v>0</v>
      </c>
      <c r="BI1654" s="208">
        <f>IF(N1654="nulová",J1654,0)</f>
        <v>0</v>
      </c>
      <c r="BJ1654" s="19" t="s">
        <v>77</v>
      </c>
      <c r="BK1654" s="208">
        <f>ROUND(I1654*H1654,2)</f>
        <v>0</v>
      </c>
      <c r="BL1654" s="19" t="s">
        <v>406</v>
      </c>
      <c r="BM1654" s="207" t="s">
        <v>2273</v>
      </c>
    </row>
    <row r="1655" spans="1:47" s="2" customFormat="1" ht="11.25">
      <c r="A1655" s="36"/>
      <c r="B1655" s="37"/>
      <c r="C1655" s="38"/>
      <c r="D1655" s="209" t="s">
        <v>308</v>
      </c>
      <c r="E1655" s="38"/>
      <c r="F1655" s="210" t="s">
        <v>2272</v>
      </c>
      <c r="G1655" s="38"/>
      <c r="H1655" s="38"/>
      <c r="I1655" s="119"/>
      <c r="J1655" s="38"/>
      <c r="K1655" s="38"/>
      <c r="L1655" s="41"/>
      <c r="M1655" s="211"/>
      <c r="N1655" s="212"/>
      <c r="O1655" s="66"/>
      <c r="P1655" s="66"/>
      <c r="Q1655" s="66"/>
      <c r="R1655" s="66"/>
      <c r="S1655" s="66"/>
      <c r="T1655" s="67"/>
      <c r="U1655" s="36"/>
      <c r="V1655" s="36"/>
      <c r="W1655" s="36"/>
      <c r="X1655" s="36"/>
      <c r="Y1655" s="36"/>
      <c r="Z1655" s="36"/>
      <c r="AA1655" s="36"/>
      <c r="AB1655" s="36"/>
      <c r="AC1655" s="36"/>
      <c r="AD1655" s="36"/>
      <c r="AE1655" s="36"/>
      <c r="AT1655" s="19" t="s">
        <v>308</v>
      </c>
      <c r="AU1655" s="19" t="s">
        <v>79</v>
      </c>
    </row>
    <row r="1656" spans="2:51" s="13" customFormat="1" ht="11.25">
      <c r="B1656" s="213"/>
      <c r="C1656" s="214"/>
      <c r="D1656" s="209" t="s">
        <v>310</v>
      </c>
      <c r="E1656" s="215" t="s">
        <v>19</v>
      </c>
      <c r="F1656" s="216" t="s">
        <v>2243</v>
      </c>
      <c r="G1656" s="214"/>
      <c r="H1656" s="215" t="s">
        <v>19</v>
      </c>
      <c r="I1656" s="217"/>
      <c r="J1656" s="214"/>
      <c r="K1656" s="214"/>
      <c r="L1656" s="218"/>
      <c r="M1656" s="219"/>
      <c r="N1656" s="220"/>
      <c r="O1656" s="220"/>
      <c r="P1656" s="220"/>
      <c r="Q1656" s="220"/>
      <c r="R1656" s="220"/>
      <c r="S1656" s="220"/>
      <c r="T1656" s="221"/>
      <c r="AT1656" s="222" t="s">
        <v>310</v>
      </c>
      <c r="AU1656" s="222" t="s">
        <v>79</v>
      </c>
      <c r="AV1656" s="13" t="s">
        <v>77</v>
      </c>
      <c r="AW1656" s="13" t="s">
        <v>32</v>
      </c>
      <c r="AX1656" s="13" t="s">
        <v>70</v>
      </c>
      <c r="AY1656" s="222" t="s">
        <v>299</v>
      </c>
    </row>
    <row r="1657" spans="2:51" s="14" customFormat="1" ht="11.25">
      <c r="B1657" s="223"/>
      <c r="C1657" s="224"/>
      <c r="D1657" s="209" t="s">
        <v>310</v>
      </c>
      <c r="E1657" s="225" t="s">
        <v>19</v>
      </c>
      <c r="F1657" s="226" t="s">
        <v>2274</v>
      </c>
      <c r="G1657" s="224"/>
      <c r="H1657" s="227">
        <v>3</v>
      </c>
      <c r="I1657" s="228"/>
      <c r="J1657" s="224"/>
      <c r="K1657" s="224"/>
      <c r="L1657" s="229"/>
      <c r="M1657" s="230"/>
      <c r="N1657" s="231"/>
      <c r="O1657" s="231"/>
      <c r="P1657" s="231"/>
      <c r="Q1657" s="231"/>
      <c r="R1657" s="231"/>
      <c r="S1657" s="231"/>
      <c r="T1657" s="232"/>
      <c r="AT1657" s="233" t="s">
        <v>310</v>
      </c>
      <c r="AU1657" s="233" t="s">
        <v>79</v>
      </c>
      <c r="AV1657" s="14" t="s">
        <v>79</v>
      </c>
      <c r="AW1657" s="14" t="s">
        <v>32</v>
      </c>
      <c r="AX1657" s="14" t="s">
        <v>77</v>
      </c>
      <c r="AY1657" s="233" t="s">
        <v>299</v>
      </c>
    </row>
    <row r="1658" spans="1:65" s="2" customFormat="1" ht="16.5" customHeight="1">
      <c r="A1658" s="36"/>
      <c r="B1658" s="37"/>
      <c r="C1658" s="196" t="s">
        <v>2275</v>
      </c>
      <c r="D1658" s="196" t="s">
        <v>301</v>
      </c>
      <c r="E1658" s="197" t="s">
        <v>2276</v>
      </c>
      <c r="F1658" s="198" t="s">
        <v>2277</v>
      </c>
      <c r="G1658" s="199" t="s">
        <v>432</v>
      </c>
      <c r="H1658" s="200">
        <v>1</v>
      </c>
      <c r="I1658" s="201"/>
      <c r="J1658" s="202">
        <f>ROUND(I1658*H1658,2)</f>
        <v>0</v>
      </c>
      <c r="K1658" s="198" t="s">
        <v>19</v>
      </c>
      <c r="L1658" s="41"/>
      <c r="M1658" s="203" t="s">
        <v>19</v>
      </c>
      <c r="N1658" s="204" t="s">
        <v>41</v>
      </c>
      <c r="O1658" s="66"/>
      <c r="P1658" s="205">
        <f>O1658*H1658</f>
        <v>0</v>
      </c>
      <c r="Q1658" s="205">
        <v>0</v>
      </c>
      <c r="R1658" s="205">
        <f>Q1658*H1658</f>
        <v>0</v>
      </c>
      <c r="S1658" s="205">
        <v>0</v>
      </c>
      <c r="T1658" s="206">
        <f>S1658*H1658</f>
        <v>0</v>
      </c>
      <c r="U1658" s="36"/>
      <c r="V1658" s="36"/>
      <c r="W1658" s="36"/>
      <c r="X1658" s="36"/>
      <c r="Y1658" s="36"/>
      <c r="Z1658" s="36"/>
      <c r="AA1658" s="36"/>
      <c r="AB1658" s="36"/>
      <c r="AC1658" s="36"/>
      <c r="AD1658" s="36"/>
      <c r="AE1658" s="36"/>
      <c r="AR1658" s="207" t="s">
        <v>406</v>
      </c>
      <c r="AT1658" s="207" t="s">
        <v>301</v>
      </c>
      <c r="AU1658" s="207" t="s">
        <v>79</v>
      </c>
      <c r="AY1658" s="19" t="s">
        <v>299</v>
      </c>
      <c r="BE1658" s="208">
        <f>IF(N1658="základní",J1658,0)</f>
        <v>0</v>
      </c>
      <c r="BF1658" s="208">
        <f>IF(N1658="snížená",J1658,0)</f>
        <v>0</v>
      </c>
      <c r="BG1658" s="208">
        <f>IF(N1658="zákl. přenesená",J1658,0)</f>
        <v>0</v>
      </c>
      <c r="BH1658" s="208">
        <f>IF(N1658="sníž. přenesená",J1658,0)</f>
        <v>0</v>
      </c>
      <c r="BI1658" s="208">
        <f>IF(N1658="nulová",J1658,0)</f>
        <v>0</v>
      </c>
      <c r="BJ1658" s="19" t="s">
        <v>77</v>
      </c>
      <c r="BK1658" s="208">
        <f>ROUND(I1658*H1658,2)</f>
        <v>0</v>
      </c>
      <c r="BL1658" s="19" t="s">
        <v>406</v>
      </c>
      <c r="BM1658" s="207" t="s">
        <v>2278</v>
      </c>
    </row>
    <row r="1659" spans="1:47" s="2" customFormat="1" ht="11.25">
      <c r="A1659" s="36"/>
      <c r="B1659" s="37"/>
      <c r="C1659" s="38"/>
      <c r="D1659" s="209" t="s">
        <v>308</v>
      </c>
      <c r="E1659" s="38"/>
      <c r="F1659" s="210" t="s">
        <v>2277</v>
      </c>
      <c r="G1659" s="38"/>
      <c r="H1659" s="38"/>
      <c r="I1659" s="119"/>
      <c r="J1659" s="38"/>
      <c r="K1659" s="38"/>
      <c r="L1659" s="41"/>
      <c r="M1659" s="211"/>
      <c r="N1659" s="212"/>
      <c r="O1659" s="66"/>
      <c r="P1659" s="66"/>
      <c r="Q1659" s="66"/>
      <c r="R1659" s="66"/>
      <c r="S1659" s="66"/>
      <c r="T1659" s="67"/>
      <c r="U1659" s="36"/>
      <c r="V1659" s="36"/>
      <c r="W1659" s="36"/>
      <c r="X1659" s="36"/>
      <c r="Y1659" s="36"/>
      <c r="Z1659" s="36"/>
      <c r="AA1659" s="36"/>
      <c r="AB1659" s="36"/>
      <c r="AC1659" s="36"/>
      <c r="AD1659" s="36"/>
      <c r="AE1659" s="36"/>
      <c r="AT1659" s="19" t="s">
        <v>308</v>
      </c>
      <c r="AU1659" s="19" t="s">
        <v>79</v>
      </c>
    </row>
    <row r="1660" spans="2:51" s="13" customFormat="1" ht="11.25">
      <c r="B1660" s="213"/>
      <c r="C1660" s="214"/>
      <c r="D1660" s="209" t="s">
        <v>310</v>
      </c>
      <c r="E1660" s="215" t="s">
        <v>19</v>
      </c>
      <c r="F1660" s="216" t="s">
        <v>2279</v>
      </c>
      <c r="G1660" s="214"/>
      <c r="H1660" s="215" t="s">
        <v>19</v>
      </c>
      <c r="I1660" s="217"/>
      <c r="J1660" s="214"/>
      <c r="K1660" s="214"/>
      <c r="L1660" s="218"/>
      <c r="M1660" s="219"/>
      <c r="N1660" s="220"/>
      <c r="O1660" s="220"/>
      <c r="P1660" s="220"/>
      <c r="Q1660" s="220"/>
      <c r="R1660" s="220"/>
      <c r="S1660" s="220"/>
      <c r="T1660" s="221"/>
      <c r="AT1660" s="222" t="s">
        <v>310</v>
      </c>
      <c r="AU1660" s="222" t="s">
        <v>79</v>
      </c>
      <c r="AV1660" s="13" t="s">
        <v>77</v>
      </c>
      <c r="AW1660" s="13" t="s">
        <v>32</v>
      </c>
      <c r="AX1660" s="13" t="s">
        <v>70</v>
      </c>
      <c r="AY1660" s="222" t="s">
        <v>299</v>
      </c>
    </row>
    <row r="1661" spans="2:51" s="14" customFormat="1" ht="11.25">
      <c r="B1661" s="223"/>
      <c r="C1661" s="224"/>
      <c r="D1661" s="209" t="s">
        <v>310</v>
      </c>
      <c r="E1661" s="225" t="s">
        <v>19</v>
      </c>
      <c r="F1661" s="226" t="s">
        <v>2280</v>
      </c>
      <c r="G1661" s="224"/>
      <c r="H1661" s="227">
        <v>1</v>
      </c>
      <c r="I1661" s="228"/>
      <c r="J1661" s="224"/>
      <c r="K1661" s="224"/>
      <c r="L1661" s="229"/>
      <c r="M1661" s="230"/>
      <c r="N1661" s="231"/>
      <c r="O1661" s="231"/>
      <c r="P1661" s="231"/>
      <c r="Q1661" s="231"/>
      <c r="R1661" s="231"/>
      <c r="S1661" s="231"/>
      <c r="T1661" s="232"/>
      <c r="AT1661" s="233" t="s">
        <v>310</v>
      </c>
      <c r="AU1661" s="233" t="s">
        <v>79</v>
      </c>
      <c r="AV1661" s="14" t="s">
        <v>79</v>
      </c>
      <c r="AW1661" s="14" t="s">
        <v>32</v>
      </c>
      <c r="AX1661" s="14" t="s">
        <v>77</v>
      </c>
      <c r="AY1661" s="233" t="s">
        <v>299</v>
      </c>
    </row>
    <row r="1662" spans="1:65" s="2" customFormat="1" ht="16.5" customHeight="1">
      <c r="A1662" s="36"/>
      <c r="B1662" s="37"/>
      <c r="C1662" s="196" t="s">
        <v>2281</v>
      </c>
      <c r="D1662" s="196" t="s">
        <v>301</v>
      </c>
      <c r="E1662" s="197" t="s">
        <v>2282</v>
      </c>
      <c r="F1662" s="198" t="s">
        <v>2283</v>
      </c>
      <c r="G1662" s="199" t="s">
        <v>432</v>
      </c>
      <c r="H1662" s="200">
        <v>1</v>
      </c>
      <c r="I1662" s="201"/>
      <c r="J1662" s="202">
        <f>ROUND(I1662*H1662,2)</f>
        <v>0</v>
      </c>
      <c r="K1662" s="198" t="s">
        <v>19</v>
      </c>
      <c r="L1662" s="41"/>
      <c r="M1662" s="203" t="s">
        <v>19</v>
      </c>
      <c r="N1662" s="204" t="s">
        <v>41</v>
      </c>
      <c r="O1662" s="66"/>
      <c r="P1662" s="205">
        <f>O1662*H1662</f>
        <v>0</v>
      </c>
      <c r="Q1662" s="205">
        <v>0</v>
      </c>
      <c r="R1662" s="205">
        <f>Q1662*H1662</f>
        <v>0</v>
      </c>
      <c r="S1662" s="205">
        <v>0</v>
      </c>
      <c r="T1662" s="206">
        <f>S1662*H1662</f>
        <v>0</v>
      </c>
      <c r="U1662" s="36"/>
      <c r="V1662" s="36"/>
      <c r="W1662" s="36"/>
      <c r="X1662" s="36"/>
      <c r="Y1662" s="36"/>
      <c r="Z1662" s="36"/>
      <c r="AA1662" s="36"/>
      <c r="AB1662" s="36"/>
      <c r="AC1662" s="36"/>
      <c r="AD1662" s="36"/>
      <c r="AE1662" s="36"/>
      <c r="AR1662" s="207" t="s">
        <v>406</v>
      </c>
      <c r="AT1662" s="207" t="s">
        <v>301</v>
      </c>
      <c r="AU1662" s="207" t="s">
        <v>79</v>
      </c>
      <c r="AY1662" s="19" t="s">
        <v>299</v>
      </c>
      <c r="BE1662" s="208">
        <f>IF(N1662="základní",J1662,0)</f>
        <v>0</v>
      </c>
      <c r="BF1662" s="208">
        <f>IF(N1662="snížená",J1662,0)</f>
        <v>0</v>
      </c>
      <c r="BG1662" s="208">
        <f>IF(N1662="zákl. přenesená",J1662,0)</f>
        <v>0</v>
      </c>
      <c r="BH1662" s="208">
        <f>IF(N1662="sníž. přenesená",J1662,0)</f>
        <v>0</v>
      </c>
      <c r="BI1662" s="208">
        <f>IF(N1662="nulová",J1662,0)</f>
        <v>0</v>
      </c>
      <c r="BJ1662" s="19" t="s">
        <v>77</v>
      </c>
      <c r="BK1662" s="208">
        <f>ROUND(I1662*H1662,2)</f>
        <v>0</v>
      </c>
      <c r="BL1662" s="19" t="s">
        <v>406</v>
      </c>
      <c r="BM1662" s="207" t="s">
        <v>2284</v>
      </c>
    </row>
    <row r="1663" spans="1:47" s="2" customFormat="1" ht="11.25">
      <c r="A1663" s="36"/>
      <c r="B1663" s="37"/>
      <c r="C1663" s="38"/>
      <c r="D1663" s="209" t="s">
        <v>308</v>
      </c>
      <c r="E1663" s="38"/>
      <c r="F1663" s="210" t="s">
        <v>2283</v>
      </c>
      <c r="G1663" s="38"/>
      <c r="H1663" s="38"/>
      <c r="I1663" s="119"/>
      <c r="J1663" s="38"/>
      <c r="K1663" s="38"/>
      <c r="L1663" s="41"/>
      <c r="M1663" s="211"/>
      <c r="N1663" s="212"/>
      <c r="O1663" s="66"/>
      <c r="P1663" s="66"/>
      <c r="Q1663" s="66"/>
      <c r="R1663" s="66"/>
      <c r="S1663" s="66"/>
      <c r="T1663" s="67"/>
      <c r="U1663" s="36"/>
      <c r="V1663" s="36"/>
      <c r="W1663" s="36"/>
      <c r="X1663" s="36"/>
      <c r="Y1663" s="36"/>
      <c r="Z1663" s="36"/>
      <c r="AA1663" s="36"/>
      <c r="AB1663" s="36"/>
      <c r="AC1663" s="36"/>
      <c r="AD1663" s="36"/>
      <c r="AE1663" s="36"/>
      <c r="AT1663" s="19" t="s">
        <v>308</v>
      </c>
      <c r="AU1663" s="19" t="s">
        <v>79</v>
      </c>
    </row>
    <row r="1664" spans="2:51" s="13" customFormat="1" ht="11.25">
      <c r="B1664" s="213"/>
      <c r="C1664" s="214"/>
      <c r="D1664" s="209" t="s">
        <v>310</v>
      </c>
      <c r="E1664" s="215" t="s">
        <v>19</v>
      </c>
      <c r="F1664" s="216" t="s">
        <v>2243</v>
      </c>
      <c r="G1664" s="214"/>
      <c r="H1664" s="215" t="s">
        <v>19</v>
      </c>
      <c r="I1664" s="217"/>
      <c r="J1664" s="214"/>
      <c r="K1664" s="214"/>
      <c r="L1664" s="218"/>
      <c r="M1664" s="219"/>
      <c r="N1664" s="220"/>
      <c r="O1664" s="220"/>
      <c r="P1664" s="220"/>
      <c r="Q1664" s="220"/>
      <c r="R1664" s="220"/>
      <c r="S1664" s="220"/>
      <c r="T1664" s="221"/>
      <c r="AT1664" s="222" t="s">
        <v>310</v>
      </c>
      <c r="AU1664" s="222" t="s">
        <v>79</v>
      </c>
      <c r="AV1664" s="13" t="s">
        <v>77</v>
      </c>
      <c r="AW1664" s="13" t="s">
        <v>32</v>
      </c>
      <c r="AX1664" s="13" t="s">
        <v>70</v>
      </c>
      <c r="AY1664" s="222" t="s">
        <v>299</v>
      </c>
    </row>
    <row r="1665" spans="2:51" s="14" customFormat="1" ht="11.25">
      <c r="B1665" s="223"/>
      <c r="C1665" s="224"/>
      <c r="D1665" s="209" t="s">
        <v>310</v>
      </c>
      <c r="E1665" s="225" t="s">
        <v>19</v>
      </c>
      <c r="F1665" s="226" t="s">
        <v>2285</v>
      </c>
      <c r="G1665" s="224"/>
      <c r="H1665" s="227">
        <v>1</v>
      </c>
      <c r="I1665" s="228"/>
      <c r="J1665" s="224"/>
      <c r="K1665" s="224"/>
      <c r="L1665" s="229"/>
      <c r="M1665" s="230"/>
      <c r="N1665" s="231"/>
      <c r="O1665" s="231"/>
      <c r="P1665" s="231"/>
      <c r="Q1665" s="231"/>
      <c r="R1665" s="231"/>
      <c r="S1665" s="231"/>
      <c r="T1665" s="232"/>
      <c r="AT1665" s="233" t="s">
        <v>310</v>
      </c>
      <c r="AU1665" s="233" t="s">
        <v>79</v>
      </c>
      <c r="AV1665" s="14" t="s">
        <v>79</v>
      </c>
      <c r="AW1665" s="14" t="s">
        <v>32</v>
      </c>
      <c r="AX1665" s="14" t="s">
        <v>77</v>
      </c>
      <c r="AY1665" s="233" t="s">
        <v>299</v>
      </c>
    </row>
    <row r="1666" spans="1:65" s="2" customFormat="1" ht="16.5" customHeight="1">
      <c r="A1666" s="36"/>
      <c r="B1666" s="37"/>
      <c r="C1666" s="196" t="s">
        <v>2286</v>
      </c>
      <c r="D1666" s="196" t="s">
        <v>301</v>
      </c>
      <c r="E1666" s="197" t="s">
        <v>2287</v>
      </c>
      <c r="F1666" s="198" t="s">
        <v>2288</v>
      </c>
      <c r="G1666" s="199" t="s">
        <v>432</v>
      </c>
      <c r="H1666" s="200">
        <v>2</v>
      </c>
      <c r="I1666" s="201"/>
      <c r="J1666" s="202">
        <f>ROUND(I1666*H1666,2)</f>
        <v>0</v>
      </c>
      <c r="K1666" s="198" t="s">
        <v>19</v>
      </c>
      <c r="L1666" s="41"/>
      <c r="M1666" s="203" t="s">
        <v>19</v>
      </c>
      <c r="N1666" s="204" t="s">
        <v>41</v>
      </c>
      <c r="O1666" s="66"/>
      <c r="P1666" s="205">
        <f>O1666*H1666</f>
        <v>0</v>
      </c>
      <c r="Q1666" s="205">
        <v>0</v>
      </c>
      <c r="R1666" s="205">
        <f>Q1666*H1666</f>
        <v>0</v>
      </c>
      <c r="S1666" s="205">
        <v>0</v>
      </c>
      <c r="T1666" s="206">
        <f>S1666*H1666</f>
        <v>0</v>
      </c>
      <c r="U1666" s="36"/>
      <c r="V1666" s="36"/>
      <c r="W1666" s="36"/>
      <c r="X1666" s="36"/>
      <c r="Y1666" s="36"/>
      <c r="Z1666" s="36"/>
      <c r="AA1666" s="36"/>
      <c r="AB1666" s="36"/>
      <c r="AC1666" s="36"/>
      <c r="AD1666" s="36"/>
      <c r="AE1666" s="36"/>
      <c r="AR1666" s="207" t="s">
        <v>406</v>
      </c>
      <c r="AT1666" s="207" t="s">
        <v>301</v>
      </c>
      <c r="AU1666" s="207" t="s">
        <v>79</v>
      </c>
      <c r="AY1666" s="19" t="s">
        <v>299</v>
      </c>
      <c r="BE1666" s="208">
        <f>IF(N1666="základní",J1666,0)</f>
        <v>0</v>
      </c>
      <c r="BF1666" s="208">
        <f>IF(N1666="snížená",J1666,0)</f>
        <v>0</v>
      </c>
      <c r="BG1666" s="208">
        <f>IF(N1666="zákl. přenesená",J1666,0)</f>
        <v>0</v>
      </c>
      <c r="BH1666" s="208">
        <f>IF(N1666="sníž. přenesená",J1666,0)</f>
        <v>0</v>
      </c>
      <c r="BI1666" s="208">
        <f>IF(N1666="nulová",J1666,0)</f>
        <v>0</v>
      </c>
      <c r="BJ1666" s="19" t="s">
        <v>77</v>
      </c>
      <c r="BK1666" s="208">
        <f>ROUND(I1666*H1666,2)</f>
        <v>0</v>
      </c>
      <c r="BL1666" s="19" t="s">
        <v>406</v>
      </c>
      <c r="BM1666" s="207" t="s">
        <v>2289</v>
      </c>
    </row>
    <row r="1667" spans="1:47" s="2" customFormat="1" ht="11.25">
      <c r="A1667" s="36"/>
      <c r="B1667" s="37"/>
      <c r="C1667" s="38"/>
      <c r="D1667" s="209" t="s">
        <v>308</v>
      </c>
      <c r="E1667" s="38"/>
      <c r="F1667" s="210" t="s">
        <v>2288</v>
      </c>
      <c r="G1667" s="38"/>
      <c r="H1667" s="38"/>
      <c r="I1667" s="119"/>
      <c r="J1667" s="38"/>
      <c r="K1667" s="38"/>
      <c r="L1667" s="41"/>
      <c r="M1667" s="211"/>
      <c r="N1667" s="212"/>
      <c r="O1667" s="66"/>
      <c r="P1667" s="66"/>
      <c r="Q1667" s="66"/>
      <c r="R1667" s="66"/>
      <c r="S1667" s="66"/>
      <c r="T1667" s="67"/>
      <c r="U1667" s="36"/>
      <c r="V1667" s="36"/>
      <c r="W1667" s="36"/>
      <c r="X1667" s="36"/>
      <c r="Y1667" s="36"/>
      <c r="Z1667" s="36"/>
      <c r="AA1667" s="36"/>
      <c r="AB1667" s="36"/>
      <c r="AC1667" s="36"/>
      <c r="AD1667" s="36"/>
      <c r="AE1667" s="36"/>
      <c r="AT1667" s="19" t="s">
        <v>308</v>
      </c>
      <c r="AU1667" s="19" t="s">
        <v>79</v>
      </c>
    </row>
    <row r="1668" spans="2:51" s="13" customFormat="1" ht="11.25">
      <c r="B1668" s="213"/>
      <c r="C1668" s="214"/>
      <c r="D1668" s="209" t="s">
        <v>310</v>
      </c>
      <c r="E1668" s="215" t="s">
        <v>19</v>
      </c>
      <c r="F1668" s="216" t="s">
        <v>2243</v>
      </c>
      <c r="G1668" s="214"/>
      <c r="H1668" s="215" t="s">
        <v>19</v>
      </c>
      <c r="I1668" s="217"/>
      <c r="J1668" s="214"/>
      <c r="K1668" s="214"/>
      <c r="L1668" s="218"/>
      <c r="M1668" s="219"/>
      <c r="N1668" s="220"/>
      <c r="O1668" s="220"/>
      <c r="P1668" s="220"/>
      <c r="Q1668" s="220"/>
      <c r="R1668" s="220"/>
      <c r="S1668" s="220"/>
      <c r="T1668" s="221"/>
      <c r="AT1668" s="222" t="s">
        <v>310</v>
      </c>
      <c r="AU1668" s="222" t="s">
        <v>79</v>
      </c>
      <c r="AV1668" s="13" t="s">
        <v>77</v>
      </c>
      <c r="AW1668" s="13" t="s">
        <v>32</v>
      </c>
      <c r="AX1668" s="13" t="s">
        <v>70</v>
      </c>
      <c r="AY1668" s="222" t="s">
        <v>299</v>
      </c>
    </row>
    <row r="1669" spans="2:51" s="14" customFormat="1" ht="11.25">
      <c r="B1669" s="223"/>
      <c r="C1669" s="224"/>
      <c r="D1669" s="209" t="s">
        <v>310</v>
      </c>
      <c r="E1669" s="225" t="s">
        <v>19</v>
      </c>
      <c r="F1669" s="226" t="s">
        <v>2290</v>
      </c>
      <c r="G1669" s="224"/>
      <c r="H1669" s="227">
        <v>2</v>
      </c>
      <c r="I1669" s="228"/>
      <c r="J1669" s="224"/>
      <c r="K1669" s="224"/>
      <c r="L1669" s="229"/>
      <c r="M1669" s="230"/>
      <c r="N1669" s="231"/>
      <c r="O1669" s="231"/>
      <c r="P1669" s="231"/>
      <c r="Q1669" s="231"/>
      <c r="R1669" s="231"/>
      <c r="S1669" s="231"/>
      <c r="T1669" s="232"/>
      <c r="AT1669" s="233" t="s">
        <v>310</v>
      </c>
      <c r="AU1669" s="233" t="s">
        <v>79</v>
      </c>
      <c r="AV1669" s="14" t="s">
        <v>79</v>
      </c>
      <c r="AW1669" s="14" t="s">
        <v>32</v>
      </c>
      <c r="AX1669" s="14" t="s">
        <v>77</v>
      </c>
      <c r="AY1669" s="233" t="s">
        <v>299</v>
      </c>
    </row>
    <row r="1670" spans="1:65" s="2" customFormat="1" ht="16.5" customHeight="1">
      <c r="A1670" s="36"/>
      <c r="B1670" s="37"/>
      <c r="C1670" s="196" t="s">
        <v>2291</v>
      </c>
      <c r="D1670" s="196" t="s">
        <v>301</v>
      </c>
      <c r="E1670" s="197" t="s">
        <v>2292</v>
      </c>
      <c r="F1670" s="198" t="s">
        <v>2293</v>
      </c>
      <c r="G1670" s="199" t="s">
        <v>432</v>
      </c>
      <c r="H1670" s="200">
        <v>1</v>
      </c>
      <c r="I1670" s="201"/>
      <c r="J1670" s="202">
        <f>ROUND(I1670*H1670,2)</f>
        <v>0</v>
      </c>
      <c r="K1670" s="198" t="s">
        <v>19</v>
      </c>
      <c r="L1670" s="41"/>
      <c r="M1670" s="203" t="s">
        <v>19</v>
      </c>
      <c r="N1670" s="204" t="s">
        <v>41</v>
      </c>
      <c r="O1670" s="66"/>
      <c r="P1670" s="205">
        <f>O1670*H1670</f>
        <v>0</v>
      </c>
      <c r="Q1670" s="205">
        <v>0</v>
      </c>
      <c r="R1670" s="205">
        <f>Q1670*H1670</f>
        <v>0</v>
      </c>
      <c r="S1670" s="205">
        <v>0</v>
      </c>
      <c r="T1670" s="206">
        <f>S1670*H1670</f>
        <v>0</v>
      </c>
      <c r="U1670" s="36"/>
      <c r="V1670" s="36"/>
      <c r="W1670" s="36"/>
      <c r="X1670" s="36"/>
      <c r="Y1670" s="36"/>
      <c r="Z1670" s="36"/>
      <c r="AA1670" s="36"/>
      <c r="AB1670" s="36"/>
      <c r="AC1670" s="36"/>
      <c r="AD1670" s="36"/>
      <c r="AE1670" s="36"/>
      <c r="AR1670" s="207" t="s">
        <v>406</v>
      </c>
      <c r="AT1670" s="207" t="s">
        <v>301</v>
      </c>
      <c r="AU1670" s="207" t="s">
        <v>79</v>
      </c>
      <c r="AY1670" s="19" t="s">
        <v>299</v>
      </c>
      <c r="BE1670" s="208">
        <f>IF(N1670="základní",J1670,0)</f>
        <v>0</v>
      </c>
      <c r="BF1670" s="208">
        <f>IF(N1670="snížená",J1670,0)</f>
        <v>0</v>
      </c>
      <c r="BG1670" s="208">
        <f>IF(N1670="zákl. přenesená",J1670,0)</f>
        <v>0</v>
      </c>
      <c r="BH1670" s="208">
        <f>IF(N1670="sníž. přenesená",J1670,0)</f>
        <v>0</v>
      </c>
      <c r="BI1670" s="208">
        <f>IF(N1670="nulová",J1670,0)</f>
        <v>0</v>
      </c>
      <c r="BJ1670" s="19" t="s">
        <v>77</v>
      </c>
      <c r="BK1670" s="208">
        <f>ROUND(I1670*H1670,2)</f>
        <v>0</v>
      </c>
      <c r="BL1670" s="19" t="s">
        <v>406</v>
      </c>
      <c r="BM1670" s="207" t="s">
        <v>2294</v>
      </c>
    </row>
    <row r="1671" spans="1:47" s="2" customFormat="1" ht="11.25">
      <c r="A1671" s="36"/>
      <c r="B1671" s="37"/>
      <c r="C1671" s="38"/>
      <c r="D1671" s="209" t="s">
        <v>308</v>
      </c>
      <c r="E1671" s="38"/>
      <c r="F1671" s="210" t="s">
        <v>2295</v>
      </c>
      <c r="G1671" s="38"/>
      <c r="H1671" s="38"/>
      <c r="I1671" s="119"/>
      <c r="J1671" s="38"/>
      <c r="K1671" s="38"/>
      <c r="L1671" s="41"/>
      <c r="M1671" s="211"/>
      <c r="N1671" s="212"/>
      <c r="O1671" s="66"/>
      <c r="P1671" s="66"/>
      <c r="Q1671" s="66"/>
      <c r="R1671" s="66"/>
      <c r="S1671" s="66"/>
      <c r="T1671" s="67"/>
      <c r="U1671" s="36"/>
      <c r="V1671" s="36"/>
      <c r="W1671" s="36"/>
      <c r="X1671" s="36"/>
      <c r="Y1671" s="36"/>
      <c r="Z1671" s="36"/>
      <c r="AA1671" s="36"/>
      <c r="AB1671" s="36"/>
      <c r="AC1671" s="36"/>
      <c r="AD1671" s="36"/>
      <c r="AE1671" s="36"/>
      <c r="AT1671" s="19" t="s">
        <v>308</v>
      </c>
      <c r="AU1671" s="19" t="s">
        <v>79</v>
      </c>
    </row>
    <row r="1672" spans="2:51" s="13" customFormat="1" ht="11.25">
      <c r="B1672" s="213"/>
      <c r="C1672" s="214"/>
      <c r="D1672" s="209" t="s">
        <v>310</v>
      </c>
      <c r="E1672" s="215" t="s">
        <v>19</v>
      </c>
      <c r="F1672" s="216" t="s">
        <v>2243</v>
      </c>
      <c r="G1672" s="214"/>
      <c r="H1672" s="215" t="s">
        <v>19</v>
      </c>
      <c r="I1672" s="217"/>
      <c r="J1672" s="214"/>
      <c r="K1672" s="214"/>
      <c r="L1672" s="218"/>
      <c r="M1672" s="219"/>
      <c r="N1672" s="220"/>
      <c r="O1672" s="220"/>
      <c r="P1672" s="220"/>
      <c r="Q1672" s="220"/>
      <c r="R1672" s="220"/>
      <c r="S1672" s="220"/>
      <c r="T1672" s="221"/>
      <c r="AT1672" s="222" t="s">
        <v>310</v>
      </c>
      <c r="AU1672" s="222" t="s">
        <v>79</v>
      </c>
      <c r="AV1672" s="13" t="s">
        <v>77</v>
      </c>
      <c r="AW1672" s="13" t="s">
        <v>32</v>
      </c>
      <c r="AX1672" s="13" t="s">
        <v>70</v>
      </c>
      <c r="AY1672" s="222" t="s">
        <v>299</v>
      </c>
    </row>
    <row r="1673" spans="2:51" s="14" customFormat="1" ht="11.25">
      <c r="B1673" s="223"/>
      <c r="C1673" s="224"/>
      <c r="D1673" s="209" t="s">
        <v>310</v>
      </c>
      <c r="E1673" s="225" t="s">
        <v>19</v>
      </c>
      <c r="F1673" s="226" t="s">
        <v>2296</v>
      </c>
      <c r="G1673" s="224"/>
      <c r="H1673" s="227">
        <v>1</v>
      </c>
      <c r="I1673" s="228"/>
      <c r="J1673" s="224"/>
      <c r="K1673" s="224"/>
      <c r="L1673" s="229"/>
      <c r="M1673" s="230"/>
      <c r="N1673" s="231"/>
      <c r="O1673" s="231"/>
      <c r="P1673" s="231"/>
      <c r="Q1673" s="231"/>
      <c r="R1673" s="231"/>
      <c r="S1673" s="231"/>
      <c r="T1673" s="232"/>
      <c r="AT1673" s="233" t="s">
        <v>310</v>
      </c>
      <c r="AU1673" s="233" t="s">
        <v>79</v>
      </c>
      <c r="AV1673" s="14" t="s">
        <v>79</v>
      </c>
      <c r="AW1673" s="14" t="s">
        <v>32</v>
      </c>
      <c r="AX1673" s="14" t="s">
        <v>77</v>
      </c>
      <c r="AY1673" s="233" t="s">
        <v>299</v>
      </c>
    </row>
    <row r="1674" spans="1:65" s="2" customFormat="1" ht="16.5" customHeight="1">
      <c r="A1674" s="36"/>
      <c r="B1674" s="37"/>
      <c r="C1674" s="196" t="s">
        <v>2297</v>
      </c>
      <c r="D1674" s="196" t="s">
        <v>301</v>
      </c>
      <c r="E1674" s="197" t="s">
        <v>2298</v>
      </c>
      <c r="F1674" s="198" t="s">
        <v>2299</v>
      </c>
      <c r="G1674" s="199" t="s">
        <v>432</v>
      </c>
      <c r="H1674" s="200">
        <v>1</v>
      </c>
      <c r="I1674" s="201"/>
      <c r="J1674" s="202">
        <f>ROUND(I1674*H1674,2)</f>
        <v>0</v>
      </c>
      <c r="K1674" s="198" t="s">
        <v>19</v>
      </c>
      <c r="L1674" s="41"/>
      <c r="M1674" s="203" t="s">
        <v>19</v>
      </c>
      <c r="N1674" s="204" t="s">
        <v>41</v>
      </c>
      <c r="O1674" s="66"/>
      <c r="P1674" s="205">
        <f>O1674*H1674</f>
        <v>0</v>
      </c>
      <c r="Q1674" s="205">
        <v>0</v>
      </c>
      <c r="R1674" s="205">
        <f>Q1674*H1674</f>
        <v>0</v>
      </c>
      <c r="S1674" s="205">
        <v>0</v>
      </c>
      <c r="T1674" s="206">
        <f>S1674*H1674</f>
        <v>0</v>
      </c>
      <c r="U1674" s="36"/>
      <c r="V1674" s="36"/>
      <c r="W1674" s="36"/>
      <c r="X1674" s="36"/>
      <c r="Y1674" s="36"/>
      <c r="Z1674" s="36"/>
      <c r="AA1674" s="36"/>
      <c r="AB1674" s="36"/>
      <c r="AC1674" s="36"/>
      <c r="AD1674" s="36"/>
      <c r="AE1674" s="36"/>
      <c r="AR1674" s="207" t="s">
        <v>406</v>
      </c>
      <c r="AT1674" s="207" t="s">
        <v>301</v>
      </c>
      <c r="AU1674" s="207" t="s">
        <v>79</v>
      </c>
      <c r="AY1674" s="19" t="s">
        <v>299</v>
      </c>
      <c r="BE1674" s="208">
        <f>IF(N1674="základní",J1674,0)</f>
        <v>0</v>
      </c>
      <c r="BF1674" s="208">
        <f>IF(N1674="snížená",J1674,0)</f>
        <v>0</v>
      </c>
      <c r="BG1674" s="208">
        <f>IF(N1674="zákl. přenesená",J1674,0)</f>
        <v>0</v>
      </c>
      <c r="BH1674" s="208">
        <f>IF(N1674="sníž. přenesená",J1674,0)</f>
        <v>0</v>
      </c>
      <c r="BI1674" s="208">
        <f>IF(N1674="nulová",J1674,0)</f>
        <v>0</v>
      </c>
      <c r="BJ1674" s="19" t="s">
        <v>77</v>
      </c>
      <c r="BK1674" s="208">
        <f>ROUND(I1674*H1674,2)</f>
        <v>0</v>
      </c>
      <c r="BL1674" s="19" t="s">
        <v>406</v>
      </c>
      <c r="BM1674" s="207" t="s">
        <v>2300</v>
      </c>
    </row>
    <row r="1675" spans="1:47" s="2" customFormat="1" ht="11.25">
      <c r="A1675" s="36"/>
      <c r="B1675" s="37"/>
      <c r="C1675" s="38"/>
      <c r="D1675" s="209" t="s">
        <v>308</v>
      </c>
      <c r="E1675" s="38"/>
      <c r="F1675" s="210" t="s">
        <v>2299</v>
      </c>
      <c r="G1675" s="38"/>
      <c r="H1675" s="38"/>
      <c r="I1675" s="119"/>
      <c r="J1675" s="38"/>
      <c r="K1675" s="38"/>
      <c r="L1675" s="41"/>
      <c r="M1675" s="211"/>
      <c r="N1675" s="212"/>
      <c r="O1675" s="66"/>
      <c r="P1675" s="66"/>
      <c r="Q1675" s="66"/>
      <c r="R1675" s="66"/>
      <c r="S1675" s="66"/>
      <c r="T1675" s="67"/>
      <c r="U1675" s="36"/>
      <c r="V1675" s="36"/>
      <c r="W1675" s="36"/>
      <c r="X1675" s="36"/>
      <c r="Y1675" s="36"/>
      <c r="Z1675" s="36"/>
      <c r="AA1675" s="36"/>
      <c r="AB1675" s="36"/>
      <c r="AC1675" s="36"/>
      <c r="AD1675" s="36"/>
      <c r="AE1675" s="36"/>
      <c r="AT1675" s="19" t="s">
        <v>308</v>
      </c>
      <c r="AU1675" s="19" t="s">
        <v>79</v>
      </c>
    </row>
    <row r="1676" spans="1:65" s="2" customFormat="1" ht="16.5" customHeight="1">
      <c r="A1676" s="36"/>
      <c r="B1676" s="37"/>
      <c r="C1676" s="196" t="s">
        <v>2301</v>
      </c>
      <c r="D1676" s="196" t="s">
        <v>301</v>
      </c>
      <c r="E1676" s="197" t="s">
        <v>2302</v>
      </c>
      <c r="F1676" s="198" t="s">
        <v>2303</v>
      </c>
      <c r="G1676" s="199" t="s">
        <v>1478</v>
      </c>
      <c r="H1676" s="267"/>
      <c r="I1676" s="201"/>
      <c r="J1676" s="202">
        <f>ROUND(I1676*H1676,2)</f>
        <v>0</v>
      </c>
      <c r="K1676" s="198" t="s">
        <v>305</v>
      </c>
      <c r="L1676" s="41"/>
      <c r="M1676" s="203" t="s">
        <v>19</v>
      </c>
      <c r="N1676" s="204" t="s">
        <v>41</v>
      </c>
      <c r="O1676" s="66"/>
      <c r="P1676" s="205">
        <f>O1676*H1676</f>
        <v>0</v>
      </c>
      <c r="Q1676" s="205">
        <v>0</v>
      </c>
      <c r="R1676" s="205">
        <f>Q1676*H1676</f>
        <v>0</v>
      </c>
      <c r="S1676" s="205">
        <v>0</v>
      </c>
      <c r="T1676" s="206">
        <f>S1676*H1676</f>
        <v>0</v>
      </c>
      <c r="U1676" s="36"/>
      <c r="V1676" s="36"/>
      <c r="W1676" s="36"/>
      <c r="X1676" s="36"/>
      <c r="Y1676" s="36"/>
      <c r="Z1676" s="36"/>
      <c r="AA1676" s="36"/>
      <c r="AB1676" s="36"/>
      <c r="AC1676" s="36"/>
      <c r="AD1676" s="36"/>
      <c r="AE1676" s="36"/>
      <c r="AR1676" s="207" t="s">
        <v>406</v>
      </c>
      <c r="AT1676" s="207" t="s">
        <v>301</v>
      </c>
      <c r="AU1676" s="207" t="s">
        <v>79</v>
      </c>
      <c r="AY1676" s="19" t="s">
        <v>299</v>
      </c>
      <c r="BE1676" s="208">
        <f>IF(N1676="základní",J1676,0)</f>
        <v>0</v>
      </c>
      <c r="BF1676" s="208">
        <f>IF(N1676="snížená",J1676,0)</f>
        <v>0</v>
      </c>
      <c r="BG1676" s="208">
        <f>IF(N1676="zákl. přenesená",J1676,0)</f>
        <v>0</v>
      </c>
      <c r="BH1676" s="208">
        <f>IF(N1676="sníž. přenesená",J1676,0)</f>
        <v>0</v>
      </c>
      <c r="BI1676" s="208">
        <f>IF(N1676="nulová",J1676,0)</f>
        <v>0</v>
      </c>
      <c r="BJ1676" s="19" t="s">
        <v>77</v>
      </c>
      <c r="BK1676" s="208">
        <f>ROUND(I1676*H1676,2)</f>
        <v>0</v>
      </c>
      <c r="BL1676" s="19" t="s">
        <v>406</v>
      </c>
      <c r="BM1676" s="207" t="s">
        <v>2304</v>
      </c>
    </row>
    <row r="1677" spans="1:47" s="2" customFormat="1" ht="19.5">
      <c r="A1677" s="36"/>
      <c r="B1677" s="37"/>
      <c r="C1677" s="38"/>
      <c r="D1677" s="209" t="s">
        <v>308</v>
      </c>
      <c r="E1677" s="38"/>
      <c r="F1677" s="210" t="s">
        <v>2305</v>
      </c>
      <c r="G1677" s="38"/>
      <c r="H1677" s="38"/>
      <c r="I1677" s="119"/>
      <c r="J1677" s="38"/>
      <c r="K1677" s="38"/>
      <c r="L1677" s="41"/>
      <c r="M1677" s="211"/>
      <c r="N1677" s="212"/>
      <c r="O1677" s="66"/>
      <c r="P1677" s="66"/>
      <c r="Q1677" s="66"/>
      <c r="R1677" s="66"/>
      <c r="S1677" s="66"/>
      <c r="T1677" s="67"/>
      <c r="U1677" s="36"/>
      <c r="V1677" s="36"/>
      <c r="W1677" s="36"/>
      <c r="X1677" s="36"/>
      <c r="Y1677" s="36"/>
      <c r="Z1677" s="36"/>
      <c r="AA1677" s="36"/>
      <c r="AB1677" s="36"/>
      <c r="AC1677" s="36"/>
      <c r="AD1677" s="36"/>
      <c r="AE1677" s="36"/>
      <c r="AT1677" s="19" t="s">
        <v>308</v>
      </c>
      <c r="AU1677" s="19" t="s">
        <v>79</v>
      </c>
    </row>
    <row r="1678" spans="2:63" s="12" customFormat="1" ht="22.9" customHeight="1">
      <c r="B1678" s="180"/>
      <c r="C1678" s="181"/>
      <c r="D1678" s="182" t="s">
        <v>69</v>
      </c>
      <c r="E1678" s="194" t="s">
        <v>2306</v>
      </c>
      <c r="F1678" s="194" t="s">
        <v>2307</v>
      </c>
      <c r="G1678" s="181"/>
      <c r="H1678" s="181"/>
      <c r="I1678" s="184"/>
      <c r="J1678" s="195">
        <f>BK1678</f>
        <v>0</v>
      </c>
      <c r="K1678" s="181"/>
      <c r="L1678" s="186"/>
      <c r="M1678" s="187"/>
      <c r="N1678" s="188"/>
      <c r="O1678" s="188"/>
      <c r="P1678" s="189">
        <f>SUM(P1679:P1720)</f>
        <v>0</v>
      </c>
      <c r="Q1678" s="188"/>
      <c r="R1678" s="189">
        <f>SUM(R1679:R1720)</f>
        <v>0</v>
      </c>
      <c r="S1678" s="188"/>
      <c r="T1678" s="190">
        <f>SUM(T1679:T1720)</f>
        <v>0</v>
      </c>
      <c r="AR1678" s="191" t="s">
        <v>79</v>
      </c>
      <c r="AT1678" s="192" t="s">
        <v>69</v>
      </c>
      <c r="AU1678" s="192" t="s">
        <v>77</v>
      </c>
      <c r="AY1678" s="191" t="s">
        <v>299</v>
      </c>
      <c r="BK1678" s="193">
        <f>SUM(BK1679:BK1720)</f>
        <v>0</v>
      </c>
    </row>
    <row r="1679" spans="1:65" s="2" customFormat="1" ht="16.5" customHeight="1">
      <c r="A1679" s="36"/>
      <c r="B1679" s="37"/>
      <c r="C1679" s="196" t="s">
        <v>2308</v>
      </c>
      <c r="D1679" s="196" t="s">
        <v>301</v>
      </c>
      <c r="E1679" s="197" t="s">
        <v>2309</v>
      </c>
      <c r="F1679" s="198" t="s">
        <v>2310</v>
      </c>
      <c r="G1679" s="199" t="s">
        <v>432</v>
      </c>
      <c r="H1679" s="200">
        <v>5</v>
      </c>
      <c r="I1679" s="201"/>
      <c r="J1679" s="202">
        <f>ROUND(I1679*H1679,2)</f>
        <v>0</v>
      </c>
      <c r="K1679" s="198" t="s">
        <v>19</v>
      </c>
      <c r="L1679" s="41"/>
      <c r="M1679" s="203" t="s">
        <v>19</v>
      </c>
      <c r="N1679" s="204" t="s">
        <v>41</v>
      </c>
      <c r="O1679" s="66"/>
      <c r="P1679" s="205">
        <f>O1679*H1679</f>
        <v>0</v>
      </c>
      <c r="Q1679" s="205">
        <v>0</v>
      </c>
      <c r="R1679" s="205">
        <f>Q1679*H1679</f>
        <v>0</v>
      </c>
      <c r="S1679" s="205">
        <v>0</v>
      </c>
      <c r="T1679" s="206">
        <f>S1679*H1679</f>
        <v>0</v>
      </c>
      <c r="U1679" s="36"/>
      <c r="V1679" s="36"/>
      <c r="W1679" s="36"/>
      <c r="X1679" s="36"/>
      <c r="Y1679" s="36"/>
      <c r="Z1679" s="36"/>
      <c r="AA1679" s="36"/>
      <c r="AB1679" s="36"/>
      <c r="AC1679" s="36"/>
      <c r="AD1679" s="36"/>
      <c r="AE1679" s="36"/>
      <c r="AR1679" s="207" t="s">
        <v>406</v>
      </c>
      <c r="AT1679" s="207" t="s">
        <v>301</v>
      </c>
      <c r="AU1679" s="207" t="s">
        <v>79</v>
      </c>
      <c r="AY1679" s="19" t="s">
        <v>299</v>
      </c>
      <c r="BE1679" s="208">
        <f>IF(N1679="základní",J1679,0)</f>
        <v>0</v>
      </c>
      <c r="BF1679" s="208">
        <f>IF(N1679="snížená",J1679,0)</f>
        <v>0</v>
      </c>
      <c r="BG1679" s="208">
        <f>IF(N1679="zákl. přenesená",J1679,0)</f>
        <v>0</v>
      </c>
      <c r="BH1679" s="208">
        <f>IF(N1679="sníž. přenesená",J1679,0)</f>
        <v>0</v>
      </c>
      <c r="BI1679" s="208">
        <f>IF(N1679="nulová",J1679,0)</f>
        <v>0</v>
      </c>
      <c r="BJ1679" s="19" t="s">
        <v>77</v>
      </c>
      <c r="BK1679" s="208">
        <f>ROUND(I1679*H1679,2)</f>
        <v>0</v>
      </c>
      <c r="BL1679" s="19" t="s">
        <v>406</v>
      </c>
      <c r="BM1679" s="207" t="s">
        <v>2311</v>
      </c>
    </row>
    <row r="1680" spans="1:47" s="2" customFormat="1" ht="11.25">
      <c r="A1680" s="36"/>
      <c r="B1680" s="37"/>
      <c r="C1680" s="38"/>
      <c r="D1680" s="209" t="s">
        <v>308</v>
      </c>
      <c r="E1680" s="38"/>
      <c r="F1680" s="210" t="s">
        <v>2310</v>
      </c>
      <c r="G1680" s="38"/>
      <c r="H1680" s="38"/>
      <c r="I1680" s="119"/>
      <c r="J1680" s="38"/>
      <c r="K1680" s="38"/>
      <c r="L1680" s="41"/>
      <c r="M1680" s="211"/>
      <c r="N1680" s="212"/>
      <c r="O1680" s="66"/>
      <c r="P1680" s="66"/>
      <c r="Q1680" s="66"/>
      <c r="R1680" s="66"/>
      <c r="S1680" s="66"/>
      <c r="T1680" s="67"/>
      <c r="U1680" s="36"/>
      <c r="V1680" s="36"/>
      <c r="W1680" s="36"/>
      <c r="X1680" s="36"/>
      <c r="Y1680" s="36"/>
      <c r="Z1680" s="36"/>
      <c r="AA1680" s="36"/>
      <c r="AB1680" s="36"/>
      <c r="AC1680" s="36"/>
      <c r="AD1680" s="36"/>
      <c r="AE1680" s="36"/>
      <c r="AT1680" s="19" t="s">
        <v>308</v>
      </c>
      <c r="AU1680" s="19" t="s">
        <v>79</v>
      </c>
    </row>
    <row r="1681" spans="1:65" s="2" customFormat="1" ht="16.5" customHeight="1">
      <c r="A1681" s="36"/>
      <c r="B1681" s="37"/>
      <c r="C1681" s="196" t="s">
        <v>2312</v>
      </c>
      <c r="D1681" s="196" t="s">
        <v>301</v>
      </c>
      <c r="E1681" s="197" t="s">
        <v>2313</v>
      </c>
      <c r="F1681" s="198" t="s">
        <v>2314</v>
      </c>
      <c r="G1681" s="199" t="s">
        <v>432</v>
      </c>
      <c r="H1681" s="200">
        <v>3</v>
      </c>
      <c r="I1681" s="201"/>
      <c r="J1681" s="202">
        <f>ROUND(I1681*H1681,2)</f>
        <v>0</v>
      </c>
      <c r="K1681" s="198" t="s">
        <v>19</v>
      </c>
      <c r="L1681" s="41"/>
      <c r="M1681" s="203" t="s">
        <v>19</v>
      </c>
      <c r="N1681" s="204" t="s">
        <v>41</v>
      </c>
      <c r="O1681" s="66"/>
      <c r="P1681" s="205">
        <f>O1681*H1681</f>
        <v>0</v>
      </c>
      <c r="Q1681" s="205">
        <v>0</v>
      </c>
      <c r="R1681" s="205">
        <f>Q1681*H1681</f>
        <v>0</v>
      </c>
      <c r="S1681" s="205">
        <v>0</v>
      </c>
      <c r="T1681" s="206">
        <f>S1681*H1681</f>
        <v>0</v>
      </c>
      <c r="U1681" s="36"/>
      <c r="V1681" s="36"/>
      <c r="W1681" s="36"/>
      <c r="X1681" s="36"/>
      <c r="Y1681" s="36"/>
      <c r="Z1681" s="36"/>
      <c r="AA1681" s="36"/>
      <c r="AB1681" s="36"/>
      <c r="AC1681" s="36"/>
      <c r="AD1681" s="36"/>
      <c r="AE1681" s="36"/>
      <c r="AR1681" s="207" t="s">
        <v>406</v>
      </c>
      <c r="AT1681" s="207" t="s">
        <v>301</v>
      </c>
      <c r="AU1681" s="207" t="s">
        <v>79</v>
      </c>
      <c r="AY1681" s="19" t="s">
        <v>299</v>
      </c>
      <c r="BE1681" s="208">
        <f>IF(N1681="základní",J1681,0)</f>
        <v>0</v>
      </c>
      <c r="BF1681" s="208">
        <f>IF(N1681="snížená",J1681,0)</f>
        <v>0</v>
      </c>
      <c r="BG1681" s="208">
        <f>IF(N1681="zákl. přenesená",J1681,0)</f>
        <v>0</v>
      </c>
      <c r="BH1681" s="208">
        <f>IF(N1681="sníž. přenesená",J1681,0)</f>
        <v>0</v>
      </c>
      <c r="BI1681" s="208">
        <f>IF(N1681="nulová",J1681,0)</f>
        <v>0</v>
      </c>
      <c r="BJ1681" s="19" t="s">
        <v>77</v>
      </c>
      <c r="BK1681" s="208">
        <f>ROUND(I1681*H1681,2)</f>
        <v>0</v>
      </c>
      <c r="BL1681" s="19" t="s">
        <v>406</v>
      </c>
      <c r="BM1681" s="207" t="s">
        <v>2315</v>
      </c>
    </row>
    <row r="1682" spans="1:47" s="2" customFormat="1" ht="11.25">
      <c r="A1682" s="36"/>
      <c r="B1682" s="37"/>
      <c r="C1682" s="38"/>
      <c r="D1682" s="209" t="s">
        <v>308</v>
      </c>
      <c r="E1682" s="38"/>
      <c r="F1682" s="210" t="s">
        <v>2314</v>
      </c>
      <c r="G1682" s="38"/>
      <c r="H1682" s="38"/>
      <c r="I1682" s="119"/>
      <c r="J1682" s="38"/>
      <c r="K1682" s="38"/>
      <c r="L1682" s="41"/>
      <c r="M1682" s="211"/>
      <c r="N1682" s="212"/>
      <c r="O1682" s="66"/>
      <c r="P1682" s="66"/>
      <c r="Q1682" s="66"/>
      <c r="R1682" s="66"/>
      <c r="S1682" s="66"/>
      <c r="T1682" s="67"/>
      <c r="U1682" s="36"/>
      <c r="V1682" s="36"/>
      <c r="W1682" s="36"/>
      <c r="X1682" s="36"/>
      <c r="Y1682" s="36"/>
      <c r="Z1682" s="36"/>
      <c r="AA1682" s="36"/>
      <c r="AB1682" s="36"/>
      <c r="AC1682" s="36"/>
      <c r="AD1682" s="36"/>
      <c r="AE1682" s="36"/>
      <c r="AT1682" s="19" t="s">
        <v>308</v>
      </c>
      <c r="AU1682" s="19" t="s">
        <v>79</v>
      </c>
    </row>
    <row r="1683" spans="1:65" s="2" customFormat="1" ht="16.5" customHeight="1">
      <c r="A1683" s="36"/>
      <c r="B1683" s="37"/>
      <c r="C1683" s="196" t="s">
        <v>2316</v>
      </c>
      <c r="D1683" s="196" t="s">
        <v>301</v>
      </c>
      <c r="E1683" s="197" t="s">
        <v>2317</v>
      </c>
      <c r="F1683" s="198" t="s">
        <v>2318</v>
      </c>
      <c r="G1683" s="199" t="s">
        <v>432</v>
      </c>
      <c r="H1683" s="200">
        <v>3</v>
      </c>
      <c r="I1683" s="201"/>
      <c r="J1683" s="202">
        <f>ROUND(I1683*H1683,2)</f>
        <v>0</v>
      </c>
      <c r="K1683" s="198" t="s">
        <v>19</v>
      </c>
      <c r="L1683" s="41"/>
      <c r="M1683" s="203" t="s">
        <v>19</v>
      </c>
      <c r="N1683" s="204" t="s">
        <v>41</v>
      </c>
      <c r="O1683" s="66"/>
      <c r="P1683" s="205">
        <f>O1683*H1683</f>
        <v>0</v>
      </c>
      <c r="Q1683" s="205">
        <v>0</v>
      </c>
      <c r="R1683" s="205">
        <f>Q1683*H1683</f>
        <v>0</v>
      </c>
      <c r="S1683" s="205">
        <v>0</v>
      </c>
      <c r="T1683" s="206">
        <f>S1683*H1683</f>
        <v>0</v>
      </c>
      <c r="U1683" s="36"/>
      <c r="V1683" s="36"/>
      <c r="W1683" s="36"/>
      <c r="X1683" s="36"/>
      <c r="Y1683" s="36"/>
      <c r="Z1683" s="36"/>
      <c r="AA1683" s="36"/>
      <c r="AB1683" s="36"/>
      <c r="AC1683" s="36"/>
      <c r="AD1683" s="36"/>
      <c r="AE1683" s="36"/>
      <c r="AR1683" s="207" t="s">
        <v>406</v>
      </c>
      <c r="AT1683" s="207" t="s">
        <v>301</v>
      </c>
      <c r="AU1683" s="207" t="s">
        <v>79</v>
      </c>
      <c r="AY1683" s="19" t="s">
        <v>299</v>
      </c>
      <c r="BE1683" s="208">
        <f>IF(N1683="základní",J1683,0)</f>
        <v>0</v>
      </c>
      <c r="BF1683" s="208">
        <f>IF(N1683="snížená",J1683,0)</f>
        <v>0</v>
      </c>
      <c r="BG1683" s="208">
        <f>IF(N1683="zákl. přenesená",J1683,0)</f>
        <v>0</v>
      </c>
      <c r="BH1683" s="208">
        <f>IF(N1683="sníž. přenesená",J1683,0)</f>
        <v>0</v>
      </c>
      <c r="BI1683" s="208">
        <f>IF(N1683="nulová",J1683,0)</f>
        <v>0</v>
      </c>
      <c r="BJ1683" s="19" t="s">
        <v>77</v>
      </c>
      <c r="BK1683" s="208">
        <f>ROUND(I1683*H1683,2)</f>
        <v>0</v>
      </c>
      <c r="BL1683" s="19" t="s">
        <v>406</v>
      </c>
      <c r="BM1683" s="207" t="s">
        <v>2319</v>
      </c>
    </row>
    <row r="1684" spans="1:47" s="2" customFormat="1" ht="11.25">
      <c r="A1684" s="36"/>
      <c r="B1684" s="37"/>
      <c r="C1684" s="38"/>
      <c r="D1684" s="209" t="s">
        <v>308</v>
      </c>
      <c r="E1684" s="38"/>
      <c r="F1684" s="210" t="s">
        <v>2318</v>
      </c>
      <c r="G1684" s="38"/>
      <c r="H1684" s="38"/>
      <c r="I1684" s="119"/>
      <c r="J1684" s="38"/>
      <c r="K1684" s="38"/>
      <c r="L1684" s="41"/>
      <c r="M1684" s="211"/>
      <c r="N1684" s="212"/>
      <c r="O1684" s="66"/>
      <c r="P1684" s="66"/>
      <c r="Q1684" s="66"/>
      <c r="R1684" s="66"/>
      <c r="S1684" s="66"/>
      <c r="T1684" s="67"/>
      <c r="U1684" s="36"/>
      <c r="V1684" s="36"/>
      <c r="W1684" s="36"/>
      <c r="X1684" s="36"/>
      <c r="Y1684" s="36"/>
      <c r="Z1684" s="36"/>
      <c r="AA1684" s="36"/>
      <c r="AB1684" s="36"/>
      <c r="AC1684" s="36"/>
      <c r="AD1684" s="36"/>
      <c r="AE1684" s="36"/>
      <c r="AT1684" s="19" t="s">
        <v>308</v>
      </c>
      <c r="AU1684" s="19" t="s">
        <v>79</v>
      </c>
    </row>
    <row r="1685" spans="1:65" s="2" customFormat="1" ht="16.5" customHeight="1">
      <c r="A1685" s="36"/>
      <c r="B1685" s="37"/>
      <c r="C1685" s="196" t="s">
        <v>2320</v>
      </c>
      <c r="D1685" s="196" t="s">
        <v>301</v>
      </c>
      <c r="E1685" s="197" t="s">
        <v>2321</v>
      </c>
      <c r="F1685" s="198" t="s">
        <v>2322</v>
      </c>
      <c r="G1685" s="199" t="s">
        <v>432</v>
      </c>
      <c r="H1685" s="200">
        <v>5</v>
      </c>
      <c r="I1685" s="201"/>
      <c r="J1685" s="202">
        <f>ROUND(I1685*H1685,2)</f>
        <v>0</v>
      </c>
      <c r="K1685" s="198" t="s">
        <v>19</v>
      </c>
      <c r="L1685" s="41"/>
      <c r="M1685" s="203" t="s">
        <v>19</v>
      </c>
      <c r="N1685" s="204" t="s">
        <v>41</v>
      </c>
      <c r="O1685" s="66"/>
      <c r="P1685" s="205">
        <f>O1685*H1685</f>
        <v>0</v>
      </c>
      <c r="Q1685" s="205">
        <v>0</v>
      </c>
      <c r="R1685" s="205">
        <f>Q1685*H1685</f>
        <v>0</v>
      </c>
      <c r="S1685" s="205">
        <v>0</v>
      </c>
      <c r="T1685" s="206">
        <f>S1685*H1685</f>
        <v>0</v>
      </c>
      <c r="U1685" s="36"/>
      <c r="V1685" s="36"/>
      <c r="W1685" s="36"/>
      <c r="X1685" s="36"/>
      <c r="Y1685" s="36"/>
      <c r="Z1685" s="36"/>
      <c r="AA1685" s="36"/>
      <c r="AB1685" s="36"/>
      <c r="AC1685" s="36"/>
      <c r="AD1685" s="36"/>
      <c r="AE1685" s="36"/>
      <c r="AR1685" s="207" t="s">
        <v>406</v>
      </c>
      <c r="AT1685" s="207" t="s">
        <v>301</v>
      </c>
      <c r="AU1685" s="207" t="s">
        <v>79</v>
      </c>
      <c r="AY1685" s="19" t="s">
        <v>299</v>
      </c>
      <c r="BE1685" s="208">
        <f>IF(N1685="základní",J1685,0)</f>
        <v>0</v>
      </c>
      <c r="BF1685" s="208">
        <f>IF(N1685="snížená",J1685,0)</f>
        <v>0</v>
      </c>
      <c r="BG1685" s="208">
        <f>IF(N1685="zákl. přenesená",J1685,0)</f>
        <v>0</v>
      </c>
      <c r="BH1685" s="208">
        <f>IF(N1685="sníž. přenesená",J1685,0)</f>
        <v>0</v>
      </c>
      <c r="BI1685" s="208">
        <f>IF(N1685="nulová",J1685,0)</f>
        <v>0</v>
      </c>
      <c r="BJ1685" s="19" t="s">
        <v>77</v>
      </c>
      <c r="BK1685" s="208">
        <f>ROUND(I1685*H1685,2)</f>
        <v>0</v>
      </c>
      <c r="BL1685" s="19" t="s">
        <v>406</v>
      </c>
      <c r="BM1685" s="207" t="s">
        <v>2323</v>
      </c>
    </row>
    <row r="1686" spans="1:47" s="2" customFormat="1" ht="11.25">
      <c r="A1686" s="36"/>
      <c r="B1686" s="37"/>
      <c r="C1686" s="38"/>
      <c r="D1686" s="209" t="s">
        <v>308</v>
      </c>
      <c r="E1686" s="38"/>
      <c r="F1686" s="210" t="s">
        <v>2322</v>
      </c>
      <c r="G1686" s="38"/>
      <c r="H1686" s="38"/>
      <c r="I1686" s="119"/>
      <c r="J1686" s="38"/>
      <c r="K1686" s="38"/>
      <c r="L1686" s="41"/>
      <c r="M1686" s="211"/>
      <c r="N1686" s="212"/>
      <c r="O1686" s="66"/>
      <c r="P1686" s="66"/>
      <c r="Q1686" s="66"/>
      <c r="R1686" s="66"/>
      <c r="S1686" s="66"/>
      <c r="T1686" s="67"/>
      <c r="U1686" s="36"/>
      <c r="V1686" s="36"/>
      <c r="W1686" s="36"/>
      <c r="X1686" s="36"/>
      <c r="Y1686" s="36"/>
      <c r="Z1686" s="36"/>
      <c r="AA1686" s="36"/>
      <c r="AB1686" s="36"/>
      <c r="AC1686" s="36"/>
      <c r="AD1686" s="36"/>
      <c r="AE1686" s="36"/>
      <c r="AT1686" s="19" t="s">
        <v>308</v>
      </c>
      <c r="AU1686" s="19" t="s">
        <v>79</v>
      </c>
    </row>
    <row r="1687" spans="1:65" s="2" customFormat="1" ht="16.5" customHeight="1">
      <c r="A1687" s="36"/>
      <c r="B1687" s="37"/>
      <c r="C1687" s="196" t="s">
        <v>2324</v>
      </c>
      <c r="D1687" s="196" t="s">
        <v>301</v>
      </c>
      <c r="E1687" s="197" t="s">
        <v>2325</v>
      </c>
      <c r="F1687" s="198" t="s">
        <v>2326</v>
      </c>
      <c r="G1687" s="199" t="s">
        <v>432</v>
      </c>
      <c r="H1687" s="200">
        <v>1</v>
      </c>
      <c r="I1687" s="201"/>
      <c r="J1687" s="202">
        <f>ROUND(I1687*H1687,2)</f>
        <v>0</v>
      </c>
      <c r="K1687" s="198" t="s">
        <v>19</v>
      </c>
      <c r="L1687" s="41"/>
      <c r="M1687" s="203" t="s">
        <v>19</v>
      </c>
      <c r="N1687" s="204" t="s">
        <v>41</v>
      </c>
      <c r="O1687" s="66"/>
      <c r="P1687" s="205">
        <f>O1687*H1687</f>
        <v>0</v>
      </c>
      <c r="Q1687" s="205">
        <v>0</v>
      </c>
      <c r="R1687" s="205">
        <f>Q1687*H1687</f>
        <v>0</v>
      </c>
      <c r="S1687" s="205">
        <v>0</v>
      </c>
      <c r="T1687" s="206">
        <f>S1687*H1687</f>
        <v>0</v>
      </c>
      <c r="U1687" s="36"/>
      <c r="V1687" s="36"/>
      <c r="W1687" s="36"/>
      <c r="X1687" s="36"/>
      <c r="Y1687" s="36"/>
      <c r="Z1687" s="36"/>
      <c r="AA1687" s="36"/>
      <c r="AB1687" s="36"/>
      <c r="AC1687" s="36"/>
      <c r="AD1687" s="36"/>
      <c r="AE1687" s="36"/>
      <c r="AR1687" s="207" t="s">
        <v>406</v>
      </c>
      <c r="AT1687" s="207" t="s">
        <v>301</v>
      </c>
      <c r="AU1687" s="207" t="s">
        <v>79</v>
      </c>
      <c r="AY1687" s="19" t="s">
        <v>299</v>
      </c>
      <c r="BE1687" s="208">
        <f>IF(N1687="základní",J1687,0)</f>
        <v>0</v>
      </c>
      <c r="BF1687" s="208">
        <f>IF(N1687="snížená",J1687,0)</f>
        <v>0</v>
      </c>
      <c r="BG1687" s="208">
        <f>IF(N1687="zákl. přenesená",J1687,0)</f>
        <v>0</v>
      </c>
      <c r="BH1687" s="208">
        <f>IF(N1687="sníž. přenesená",J1687,0)</f>
        <v>0</v>
      </c>
      <c r="BI1687" s="208">
        <f>IF(N1687="nulová",J1687,0)</f>
        <v>0</v>
      </c>
      <c r="BJ1687" s="19" t="s">
        <v>77</v>
      </c>
      <c r="BK1687" s="208">
        <f>ROUND(I1687*H1687,2)</f>
        <v>0</v>
      </c>
      <c r="BL1687" s="19" t="s">
        <v>406</v>
      </c>
      <c r="BM1687" s="207" t="s">
        <v>2327</v>
      </c>
    </row>
    <row r="1688" spans="1:47" s="2" customFormat="1" ht="11.25">
      <c r="A1688" s="36"/>
      <c r="B1688" s="37"/>
      <c r="C1688" s="38"/>
      <c r="D1688" s="209" t="s">
        <v>308</v>
      </c>
      <c r="E1688" s="38"/>
      <c r="F1688" s="210" t="s">
        <v>2310</v>
      </c>
      <c r="G1688" s="38"/>
      <c r="H1688" s="38"/>
      <c r="I1688" s="119"/>
      <c r="J1688" s="38"/>
      <c r="K1688" s="38"/>
      <c r="L1688" s="41"/>
      <c r="M1688" s="211"/>
      <c r="N1688" s="212"/>
      <c r="O1688" s="66"/>
      <c r="P1688" s="66"/>
      <c r="Q1688" s="66"/>
      <c r="R1688" s="66"/>
      <c r="S1688" s="66"/>
      <c r="T1688" s="67"/>
      <c r="U1688" s="36"/>
      <c r="V1688" s="36"/>
      <c r="W1688" s="36"/>
      <c r="X1688" s="36"/>
      <c r="Y1688" s="36"/>
      <c r="Z1688" s="36"/>
      <c r="AA1688" s="36"/>
      <c r="AB1688" s="36"/>
      <c r="AC1688" s="36"/>
      <c r="AD1688" s="36"/>
      <c r="AE1688" s="36"/>
      <c r="AT1688" s="19" t="s">
        <v>308</v>
      </c>
      <c r="AU1688" s="19" t="s">
        <v>79</v>
      </c>
    </row>
    <row r="1689" spans="1:65" s="2" customFormat="1" ht="16.5" customHeight="1">
      <c r="A1689" s="36"/>
      <c r="B1689" s="37"/>
      <c r="C1689" s="196" t="s">
        <v>2328</v>
      </c>
      <c r="D1689" s="196" t="s">
        <v>301</v>
      </c>
      <c r="E1689" s="197" t="s">
        <v>2329</v>
      </c>
      <c r="F1689" s="198" t="s">
        <v>2326</v>
      </c>
      <c r="G1689" s="199" t="s">
        <v>432</v>
      </c>
      <c r="H1689" s="200">
        <v>1</v>
      </c>
      <c r="I1689" s="201"/>
      <c r="J1689" s="202">
        <f>ROUND(I1689*H1689,2)</f>
        <v>0</v>
      </c>
      <c r="K1689" s="198" t="s">
        <v>19</v>
      </c>
      <c r="L1689" s="41"/>
      <c r="M1689" s="203" t="s">
        <v>19</v>
      </c>
      <c r="N1689" s="204" t="s">
        <v>41</v>
      </c>
      <c r="O1689" s="66"/>
      <c r="P1689" s="205">
        <f>O1689*H1689</f>
        <v>0</v>
      </c>
      <c r="Q1689" s="205">
        <v>0</v>
      </c>
      <c r="R1689" s="205">
        <f>Q1689*H1689</f>
        <v>0</v>
      </c>
      <c r="S1689" s="205">
        <v>0</v>
      </c>
      <c r="T1689" s="206">
        <f>S1689*H1689</f>
        <v>0</v>
      </c>
      <c r="U1689" s="36"/>
      <c r="V1689" s="36"/>
      <c r="W1689" s="36"/>
      <c r="X1689" s="36"/>
      <c r="Y1689" s="36"/>
      <c r="Z1689" s="36"/>
      <c r="AA1689" s="36"/>
      <c r="AB1689" s="36"/>
      <c r="AC1689" s="36"/>
      <c r="AD1689" s="36"/>
      <c r="AE1689" s="36"/>
      <c r="AR1689" s="207" t="s">
        <v>406</v>
      </c>
      <c r="AT1689" s="207" t="s">
        <v>301</v>
      </c>
      <c r="AU1689" s="207" t="s">
        <v>79</v>
      </c>
      <c r="AY1689" s="19" t="s">
        <v>299</v>
      </c>
      <c r="BE1689" s="208">
        <f>IF(N1689="základní",J1689,0)</f>
        <v>0</v>
      </c>
      <c r="BF1689" s="208">
        <f>IF(N1689="snížená",J1689,0)</f>
        <v>0</v>
      </c>
      <c r="BG1689" s="208">
        <f>IF(N1689="zákl. přenesená",J1689,0)</f>
        <v>0</v>
      </c>
      <c r="BH1689" s="208">
        <f>IF(N1689="sníž. přenesená",J1689,0)</f>
        <v>0</v>
      </c>
      <c r="BI1689" s="208">
        <f>IF(N1689="nulová",J1689,0)</f>
        <v>0</v>
      </c>
      <c r="BJ1689" s="19" t="s">
        <v>77</v>
      </c>
      <c r="BK1689" s="208">
        <f>ROUND(I1689*H1689,2)</f>
        <v>0</v>
      </c>
      <c r="BL1689" s="19" t="s">
        <v>406</v>
      </c>
      <c r="BM1689" s="207" t="s">
        <v>2330</v>
      </c>
    </row>
    <row r="1690" spans="1:47" s="2" customFormat="1" ht="11.25">
      <c r="A1690" s="36"/>
      <c r="B1690" s="37"/>
      <c r="C1690" s="38"/>
      <c r="D1690" s="209" t="s">
        <v>308</v>
      </c>
      <c r="E1690" s="38"/>
      <c r="F1690" s="210" t="s">
        <v>2310</v>
      </c>
      <c r="G1690" s="38"/>
      <c r="H1690" s="38"/>
      <c r="I1690" s="119"/>
      <c r="J1690" s="38"/>
      <c r="K1690" s="38"/>
      <c r="L1690" s="41"/>
      <c r="M1690" s="211"/>
      <c r="N1690" s="212"/>
      <c r="O1690" s="66"/>
      <c r="P1690" s="66"/>
      <c r="Q1690" s="66"/>
      <c r="R1690" s="66"/>
      <c r="S1690" s="66"/>
      <c r="T1690" s="67"/>
      <c r="U1690" s="36"/>
      <c r="V1690" s="36"/>
      <c r="W1690" s="36"/>
      <c r="X1690" s="36"/>
      <c r="Y1690" s="36"/>
      <c r="Z1690" s="36"/>
      <c r="AA1690" s="36"/>
      <c r="AB1690" s="36"/>
      <c r="AC1690" s="36"/>
      <c r="AD1690" s="36"/>
      <c r="AE1690" s="36"/>
      <c r="AT1690" s="19" t="s">
        <v>308</v>
      </c>
      <c r="AU1690" s="19" t="s">
        <v>79</v>
      </c>
    </row>
    <row r="1691" spans="1:65" s="2" customFormat="1" ht="16.5" customHeight="1">
      <c r="A1691" s="36"/>
      <c r="B1691" s="37"/>
      <c r="C1691" s="196" t="s">
        <v>2331</v>
      </c>
      <c r="D1691" s="196" t="s">
        <v>301</v>
      </c>
      <c r="E1691" s="197" t="s">
        <v>2332</v>
      </c>
      <c r="F1691" s="198" t="s">
        <v>2333</v>
      </c>
      <c r="G1691" s="199" t="s">
        <v>432</v>
      </c>
      <c r="H1691" s="200">
        <v>1</v>
      </c>
      <c r="I1691" s="201"/>
      <c r="J1691" s="202">
        <f>ROUND(I1691*H1691,2)</f>
        <v>0</v>
      </c>
      <c r="K1691" s="198" t="s">
        <v>19</v>
      </c>
      <c r="L1691" s="41"/>
      <c r="M1691" s="203" t="s">
        <v>19</v>
      </c>
      <c r="N1691" s="204" t="s">
        <v>41</v>
      </c>
      <c r="O1691" s="66"/>
      <c r="P1691" s="205">
        <f>O1691*H1691</f>
        <v>0</v>
      </c>
      <c r="Q1691" s="205">
        <v>0</v>
      </c>
      <c r="R1691" s="205">
        <f>Q1691*H1691</f>
        <v>0</v>
      </c>
      <c r="S1691" s="205">
        <v>0</v>
      </c>
      <c r="T1691" s="206">
        <f>S1691*H1691</f>
        <v>0</v>
      </c>
      <c r="U1691" s="36"/>
      <c r="V1691" s="36"/>
      <c r="W1691" s="36"/>
      <c r="X1691" s="36"/>
      <c r="Y1691" s="36"/>
      <c r="Z1691" s="36"/>
      <c r="AA1691" s="36"/>
      <c r="AB1691" s="36"/>
      <c r="AC1691" s="36"/>
      <c r="AD1691" s="36"/>
      <c r="AE1691" s="36"/>
      <c r="AR1691" s="207" t="s">
        <v>406</v>
      </c>
      <c r="AT1691" s="207" t="s">
        <v>301</v>
      </c>
      <c r="AU1691" s="207" t="s">
        <v>79</v>
      </c>
      <c r="AY1691" s="19" t="s">
        <v>299</v>
      </c>
      <c r="BE1691" s="208">
        <f>IF(N1691="základní",J1691,0)</f>
        <v>0</v>
      </c>
      <c r="BF1691" s="208">
        <f>IF(N1691="snížená",J1691,0)</f>
        <v>0</v>
      </c>
      <c r="BG1691" s="208">
        <f>IF(N1691="zákl. přenesená",J1691,0)</f>
        <v>0</v>
      </c>
      <c r="BH1691" s="208">
        <f>IF(N1691="sníž. přenesená",J1691,0)</f>
        <v>0</v>
      </c>
      <c r="BI1691" s="208">
        <f>IF(N1691="nulová",J1691,0)</f>
        <v>0</v>
      </c>
      <c r="BJ1691" s="19" t="s">
        <v>77</v>
      </c>
      <c r="BK1691" s="208">
        <f>ROUND(I1691*H1691,2)</f>
        <v>0</v>
      </c>
      <c r="BL1691" s="19" t="s">
        <v>406</v>
      </c>
      <c r="BM1691" s="207" t="s">
        <v>2334</v>
      </c>
    </row>
    <row r="1692" spans="1:47" s="2" customFormat="1" ht="11.25">
      <c r="A1692" s="36"/>
      <c r="B1692" s="37"/>
      <c r="C1692" s="38"/>
      <c r="D1692" s="209" t="s">
        <v>308</v>
      </c>
      <c r="E1692" s="38"/>
      <c r="F1692" s="210" t="s">
        <v>2333</v>
      </c>
      <c r="G1692" s="38"/>
      <c r="H1692" s="38"/>
      <c r="I1692" s="119"/>
      <c r="J1692" s="38"/>
      <c r="K1692" s="38"/>
      <c r="L1692" s="41"/>
      <c r="M1692" s="211"/>
      <c r="N1692" s="212"/>
      <c r="O1692" s="66"/>
      <c r="P1692" s="66"/>
      <c r="Q1692" s="66"/>
      <c r="R1692" s="66"/>
      <c r="S1692" s="66"/>
      <c r="T1692" s="67"/>
      <c r="U1692" s="36"/>
      <c r="V1692" s="36"/>
      <c r="W1692" s="36"/>
      <c r="X1692" s="36"/>
      <c r="Y1692" s="36"/>
      <c r="Z1692" s="36"/>
      <c r="AA1692" s="36"/>
      <c r="AB1692" s="36"/>
      <c r="AC1692" s="36"/>
      <c r="AD1692" s="36"/>
      <c r="AE1692" s="36"/>
      <c r="AT1692" s="19" t="s">
        <v>308</v>
      </c>
      <c r="AU1692" s="19" t="s">
        <v>79</v>
      </c>
    </row>
    <row r="1693" spans="1:65" s="2" customFormat="1" ht="16.5" customHeight="1">
      <c r="A1693" s="36"/>
      <c r="B1693" s="37"/>
      <c r="C1693" s="196" t="s">
        <v>2335</v>
      </c>
      <c r="D1693" s="196" t="s">
        <v>301</v>
      </c>
      <c r="E1693" s="197" t="s">
        <v>2336</v>
      </c>
      <c r="F1693" s="198" t="s">
        <v>2337</v>
      </c>
      <c r="G1693" s="199" t="s">
        <v>432</v>
      </c>
      <c r="H1693" s="200">
        <v>3</v>
      </c>
      <c r="I1693" s="201"/>
      <c r="J1693" s="202">
        <f>ROUND(I1693*H1693,2)</f>
        <v>0</v>
      </c>
      <c r="K1693" s="198" t="s">
        <v>19</v>
      </c>
      <c r="L1693" s="41"/>
      <c r="M1693" s="203" t="s">
        <v>19</v>
      </c>
      <c r="N1693" s="204" t="s">
        <v>41</v>
      </c>
      <c r="O1693" s="66"/>
      <c r="P1693" s="205">
        <f>O1693*H1693</f>
        <v>0</v>
      </c>
      <c r="Q1693" s="205">
        <v>0</v>
      </c>
      <c r="R1693" s="205">
        <f>Q1693*H1693</f>
        <v>0</v>
      </c>
      <c r="S1693" s="205">
        <v>0</v>
      </c>
      <c r="T1693" s="206">
        <f>S1693*H1693</f>
        <v>0</v>
      </c>
      <c r="U1693" s="36"/>
      <c r="V1693" s="36"/>
      <c r="W1693" s="36"/>
      <c r="X1693" s="36"/>
      <c r="Y1693" s="36"/>
      <c r="Z1693" s="36"/>
      <c r="AA1693" s="36"/>
      <c r="AB1693" s="36"/>
      <c r="AC1693" s="36"/>
      <c r="AD1693" s="36"/>
      <c r="AE1693" s="36"/>
      <c r="AR1693" s="207" t="s">
        <v>406</v>
      </c>
      <c r="AT1693" s="207" t="s">
        <v>301</v>
      </c>
      <c r="AU1693" s="207" t="s">
        <v>79</v>
      </c>
      <c r="AY1693" s="19" t="s">
        <v>299</v>
      </c>
      <c r="BE1693" s="208">
        <f>IF(N1693="základní",J1693,0)</f>
        <v>0</v>
      </c>
      <c r="BF1693" s="208">
        <f>IF(N1693="snížená",J1693,0)</f>
        <v>0</v>
      </c>
      <c r="BG1693" s="208">
        <f>IF(N1693="zákl. přenesená",J1693,0)</f>
        <v>0</v>
      </c>
      <c r="BH1693" s="208">
        <f>IF(N1693="sníž. přenesená",J1693,0)</f>
        <v>0</v>
      </c>
      <c r="BI1693" s="208">
        <f>IF(N1693="nulová",J1693,0)</f>
        <v>0</v>
      </c>
      <c r="BJ1693" s="19" t="s">
        <v>77</v>
      </c>
      <c r="BK1693" s="208">
        <f>ROUND(I1693*H1693,2)</f>
        <v>0</v>
      </c>
      <c r="BL1693" s="19" t="s">
        <v>406</v>
      </c>
      <c r="BM1693" s="207" t="s">
        <v>2338</v>
      </c>
    </row>
    <row r="1694" spans="1:47" s="2" customFormat="1" ht="11.25">
      <c r="A1694" s="36"/>
      <c r="B1694" s="37"/>
      <c r="C1694" s="38"/>
      <c r="D1694" s="209" t="s">
        <v>308</v>
      </c>
      <c r="E1694" s="38"/>
      <c r="F1694" s="210" t="s">
        <v>2337</v>
      </c>
      <c r="G1694" s="38"/>
      <c r="H1694" s="38"/>
      <c r="I1694" s="119"/>
      <c r="J1694" s="38"/>
      <c r="K1694" s="38"/>
      <c r="L1694" s="41"/>
      <c r="M1694" s="211"/>
      <c r="N1694" s="212"/>
      <c r="O1694" s="66"/>
      <c r="P1694" s="66"/>
      <c r="Q1694" s="66"/>
      <c r="R1694" s="66"/>
      <c r="S1694" s="66"/>
      <c r="T1694" s="67"/>
      <c r="U1694" s="36"/>
      <c r="V1694" s="36"/>
      <c r="W1694" s="36"/>
      <c r="X1694" s="36"/>
      <c r="Y1694" s="36"/>
      <c r="Z1694" s="36"/>
      <c r="AA1694" s="36"/>
      <c r="AB1694" s="36"/>
      <c r="AC1694" s="36"/>
      <c r="AD1694" s="36"/>
      <c r="AE1694" s="36"/>
      <c r="AT1694" s="19" t="s">
        <v>308</v>
      </c>
      <c r="AU1694" s="19" t="s">
        <v>79</v>
      </c>
    </row>
    <row r="1695" spans="1:65" s="2" customFormat="1" ht="16.5" customHeight="1">
      <c r="A1695" s="36"/>
      <c r="B1695" s="37"/>
      <c r="C1695" s="196" t="s">
        <v>2339</v>
      </c>
      <c r="D1695" s="196" t="s">
        <v>301</v>
      </c>
      <c r="E1695" s="197" t="s">
        <v>2340</v>
      </c>
      <c r="F1695" s="198" t="s">
        <v>2322</v>
      </c>
      <c r="G1695" s="199" t="s">
        <v>432</v>
      </c>
      <c r="H1695" s="200">
        <v>1</v>
      </c>
      <c r="I1695" s="201"/>
      <c r="J1695" s="202">
        <f>ROUND(I1695*H1695,2)</f>
        <v>0</v>
      </c>
      <c r="K1695" s="198" t="s">
        <v>19</v>
      </c>
      <c r="L1695" s="41"/>
      <c r="M1695" s="203" t="s">
        <v>19</v>
      </c>
      <c r="N1695" s="204" t="s">
        <v>41</v>
      </c>
      <c r="O1695" s="66"/>
      <c r="P1695" s="205">
        <f>O1695*H1695</f>
        <v>0</v>
      </c>
      <c r="Q1695" s="205">
        <v>0</v>
      </c>
      <c r="R1695" s="205">
        <f>Q1695*H1695</f>
        <v>0</v>
      </c>
      <c r="S1695" s="205">
        <v>0</v>
      </c>
      <c r="T1695" s="206">
        <f>S1695*H1695</f>
        <v>0</v>
      </c>
      <c r="U1695" s="36"/>
      <c r="V1695" s="36"/>
      <c r="W1695" s="36"/>
      <c r="X1695" s="36"/>
      <c r="Y1695" s="36"/>
      <c r="Z1695" s="36"/>
      <c r="AA1695" s="36"/>
      <c r="AB1695" s="36"/>
      <c r="AC1695" s="36"/>
      <c r="AD1695" s="36"/>
      <c r="AE1695" s="36"/>
      <c r="AR1695" s="207" t="s">
        <v>406</v>
      </c>
      <c r="AT1695" s="207" t="s">
        <v>301</v>
      </c>
      <c r="AU1695" s="207" t="s">
        <v>79</v>
      </c>
      <c r="AY1695" s="19" t="s">
        <v>299</v>
      </c>
      <c r="BE1695" s="208">
        <f>IF(N1695="základní",J1695,0)</f>
        <v>0</v>
      </c>
      <c r="BF1695" s="208">
        <f>IF(N1695="snížená",J1695,0)</f>
        <v>0</v>
      </c>
      <c r="BG1695" s="208">
        <f>IF(N1695="zákl. přenesená",J1695,0)</f>
        <v>0</v>
      </c>
      <c r="BH1695" s="208">
        <f>IF(N1695="sníž. přenesená",J1695,0)</f>
        <v>0</v>
      </c>
      <c r="BI1695" s="208">
        <f>IF(N1695="nulová",J1695,0)</f>
        <v>0</v>
      </c>
      <c r="BJ1695" s="19" t="s">
        <v>77</v>
      </c>
      <c r="BK1695" s="208">
        <f>ROUND(I1695*H1695,2)</f>
        <v>0</v>
      </c>
      <c r="BL1695" s="19" t="s">
        <v>406</v>
      </c>
      <c r="BM1695" s="207" t="s">
        <v>2341</v>
      </c>
    </row>
    <row r="1696" spans="1:47" s="2" customFormat="1" ht="11.25">
      <c r="A1696" s="36"/>
      <c r="B1696" s="37"/>
      <c r="C1696" s="38"/>
      <c r="D1696" s="209" t="s">
        <v>308</v>
      </c>
      <c r="E1696" s="38"/>
      <c r="F1696" s="210" t="s">
        <v>2322</v>
      </c>
      <c r="G1696" s="38"/>
      <c r="H1696" s="38"/>
      <c r="I1696" s="119"/>
      <c r="J1696" s="38"/>
      <c r="K1696" s="38"/>
      <c r="L1696" s="41"/>
      <c r="M1696" s="211"/>
      <c r="N1696" s="212"/>
      <c r="O1696" s="66"/>
      <c r="P1696" s="66"/>
      <c r="Q1696" s="66"/>
      <c r="R1696" s="66"/>
      <c r="S1696" s="66"/>
      <c r="T1696" s="67"/>
      <c r="U1696" s="36"/>
      <c r="V1696" s="36"/>
      <c r="W1696" s="36"/>
      <c r="X1696" s="36"/>
      <c r="Y1696" s="36"/>
      <c r="Z1696" s="36"/>
      <c r="AA1696" s="36"/>
      <c r="AB1696" s="36"/>
      <c r="AC1696" s="36"/>
      <c r="AD1696" s="36"/>
      <c r="AE1696" s="36"/>
      <c r="AT1696" s="19" t="s">
        <v>308</v>
      </c>
      <c r="AU1696" s="19" t="s">
        <v>79</v>
      </c>
    </row>
    <row r="1697" spans="1:65" s="2" customFormat="1" ht="16.5" customHeight="1">
      <c r="A1697" s="36"/>
      <c r="B1697" s="37"/>
      <c r="C1697" s="196" t="s">
        <v>2342</v>
      </c>
      <c r="D1697" s="196" t="s">
        <v>301</v>
      </c>
      <c r="E1697" s="197" t="s">
        <v>2343</v>
      </c>
      <c r="F1697" s="198" t="s">
        <v>2310</v>
      </c>
      <c r="G1697" s="199" t="s">
        <v>432</v>
      </c>
      <c r="H1697" s="200">
        <v>1</v>
      </c>
      <c r="I1697" s="201"/>
      <c r="J1697" s="202">
        <f>ROUND(I1697*H1697,2)</f>
        <v>0</v>
      </c>
      <c r="K1697" s="198" t="s">
        <v>19</v>
      </c>
      <c r="L1697" s="41"/>
      <c r="M1697" s="203" t="s">
        <v>19</v>
      </c>
      <c r="N1697" s="204" t="s">
        <v>41</v>
      </c>
      <c r="O1697" s="66"/>
      <c r="P1697" s="205">
        <f>O1697*H1697</f>
        <v>0</v>
      </c>
      <c r="Q1697" s="205">
        <v>0</v>
      </c>
      <c r="R1697" s="205">
        <f>Q1697*H1697</f>
        <v>0</v>
      </c>
      <c r="S1697" s="205">
        <v>0</v>
      </c>
      <c r="T1697" s="206">
        <f>S1697*H1697</f>
        <v>0</v>
      </c>
      <c r="U1697" s="36"/>
      <c r="V1697" s="36"/>
      <c r="W1697" s="36"/>
      <c r="X1697" s="36"/>
      <c r="Y1697" s="36"/>
      <c r="Z1697" s="36"/>
      <c r="AA1697" s="36"/>
      <c r="AB1697" s="36"/>
      <c r="AC1697" s="36"/>
      <c r="AD1697" s="36"/>
      <c r="AE1697" s="36"/>
      <c r="AR1697" s="207" t="s">
        <v>406</v>
      </c>
      <c r="AT1697" s="207" t="s">
        <v>301</v>
      </c>
      <c r="AU1697" s="207" t="s">
        <v>79</v>
      </c>
      <c r="AY1697" s="19" t="s">
        <v>299</v>
      </c>
      <c r="BE1697" s="208">
        <f>IF(N1697="základní",J1697,0)</f>
        <v>0</v>
      </c>
      <c r="BF1697" s="208">
        <f>IF(N1697="snížená",J1697,0)</f>
        <v>0</v>
      </c>
      <c r="BG1697" s="208">
        <f>IF(N1697="zákl. přenesená",J1697,0)</f>
        <v>0</v>
      </c>
      <c r="BH1697" s="208">
        <f>IF(N1697="sníž. přenesená",J1697,0)</f>
        <v>0</v>
      </c>
      <c r="BI1697" s="208">
        <f>IF(N1697="nulová",J1697,0)</f>
        <v>0</v>
      </c>
      <c r="BJ1697" s="19" t="s">
        <v>77</v>
      </c>
      <c r="BK1697" s="208">
        <f>ROUND(I1697*H1697,2)</f>
        <v>0</v>
      </c>
      <c r="BL1697" s="19" t="s">
        <v>406</v>
      </c>
      <c r="BM1697" s="207" t="s">
        <v>2344</v>
      </c>
    </row>
    <row r="1698" spans="1:47" s="2" customFormat="1" ht="11.25">
      <c r="A1698" s="36"/>
      <c r="B1698" s="37"/>
      <c r="C1698" s="38"/>
      <c r="D1698" s="209" t="s">
        <v>308</v>
      </c>
      <c r="E1698" s="38"/>
      <c r="F1698" s="210" t="s">
        <v>2310</v>
      </c>
      <c r="G1698" s="38"/>
      <c r="H1698" s="38"/>
      <c r="I1698" s="119"/>
      <c r="J1698" s="38"/>
      <c r="K1698" s="38"/>
      <c r="L1698" s="41"/>
      <c r="M1698" s="211"/>
      <c r="N1698" s="212"/>
      <c r="O1698" s="66"/>
      <c r="P1698" s="66"/>
      <c r="Q1698" s="66"/>
      <c r="R1698" s="66"/>
      <c r="S1698" s="66"/>
      <c r="T1698" s="67"/>
      <c r="U1698" s="36"/>
      <c r="V1698" s="36"/>
      <c r="W1698" s="36"/>
      <c r="X1698" s="36"/>
      <c r="Y1698" s="36"/>
      <c r="Z1698" s="36"/>
      <c r="AA1698" s="36"/>
      <c r="AB1698" s="36"/>
      <c r="AC1698" s="36"/>
      <c r="AD1698" s="36"/>
      <c r="AE1698" s="36"/>
      <c r="AT1698" s="19" t="s">
        <v>308</v>
      </c>
      <c r="AU1698" s="19" t="s">
        <v>79</v>
      </c>
    </row>
    <row r="1699" spans="1:65" s="2" customFormat="1" ht="16.5" customHeight="1">
      <c r="A1699" s="36"/>
      <c r="B1699" s="37"/>
      <c r="C1699" s="196" t="s">
        <v>2345</v>
      </c>
      <c r="D1699" s="196" t="s">
        <v>301</v>
      </c>
      <c r="E1699" s="197" t="s">
        <v>2346</v>
      </c>
      <c r="F1699" s="198" t="s">
        <v>2310</v>
      </c>
      <c r="G1699" s="199" t="s">
        <v>432</v>
      </c>
      <c r="H1699" s="200">
        <v>1</v>
      </c>
      <c r="I1699" s="201"/>
      <c r="J1699" s="202">
        <f>ROUND(I1699*H1699,2)</f>
        <v>0</v>
      </c>
      <c r="K1699" s="198" t="s">
        <v>19</v>
      </c>
      <c r="L1699" s="41"/>
      <c r="M1699" s="203" t="s">
        <v>19</v>
      </c>
      <c r="N1699" s="204" t="s">
        <v>41</v>
      </c>
      <c r="O1699" s="66"/>
      <c r="P1699" s="205">
        <f>O1699*H1699</f>
        <v>0</v>
      </c>
      <c r="Q1699" s="205">
        <v>0</v>
      </c>
      <c r="R1699" s="205">
        <f>Q1699*H1699</f>
        <v>0</v>
      </c>
      <c r="S1699" s="205">
        <v>0</v>
      </c>
      <c r="T1699" s="206">
        <f>S1699*H1699</f>
        <v>0</v>
      </c>
      <c r="U1699" s="36"/>
      <c r="V1699" s="36"/>
      <c r="W1699" s="36"/>
      <c r="X1699" s="36"/>
      <c r="Y1699" s="36"/>
      <c r="Z1699" s="36"/>
      <c r="AA1699" s="36"/>
      <c r="AB1699" s="36"/>
      <c r="AC1699" s="36"/>
      <c r="AD1699" s="36"/>
      <c r="AE1699" s="36"/>
      <c r="AR1699" s="207" t="s">
        <v>406</v>
      </c>
      <c r="AT1699" s="207" t="s">
        <v>301</v>
      </c>
      <c r="AU1699" s="207" t="s">
        <v>79</v>
      </c>
      <c r="AY1699" s="19" t="s">
        <v>299</v>
      </c>
      <c r="BE1699" s="208">
        <f>IF(N1699="základní",J1699,0)</f>
        <v>0</v>
      </c>
      <c r="BF1699" s="208">
        <f>IF(N1699="snížená",J1699,0)</f>
        <v>0</v>
      </c>
      <c r="BG1699" s="208">
        <f>IF(N1699="zákl. přenesená",J1699,0)</f>
        <v>0</v>
      </c>
      <c r="BH1699" s="208">
        <f>IF(N1699="sníž. přenesená",J1699,0)</f>
        <v>0</v>
      </c>
      <c r="BI1699" s="208">
        <f>IF(N1699="nulová",J1699,0)</f>
        <v>0</v>
      </c>
      <c r="BJ1699" s="19" t="s">
        <v>77</v>
      </c>
      <c r="BK1699" s="208">
        <f>ROUND(I1699*H1699,2)</f>
        <v>0</v>
      </c>
      <c r="BL1699" s="19" t="s">
        <v>406</v>
      </c>
      <c r="BM1699" s="207" t="s">
        <v>2347</v>
      </c>
    </row>
    <row r="1700" spans="1:47" s="2" customFormat="1" ht="11.25">
      <c r="A1700" s="36"/>
      <c r="B1700" s="37"/>
      <c r="C1700" s="38"/>
      <c r="D1700" s="209" t="s">
        <v>308</v>
      </c>
      <c r="E1700" s="38"/>
      <c r="F1700" s="210" t="s">
        <v>2310</v>
      </c>
      <c r="G1700" s="38"/>
      <c r="H1700" s="38"/>
      <c r="I1700" s="119"/>
      <c r="J1700" s="38"/>
      <c r="K1700" s="38"/>
      <c r="L1700" s="41"/>
      <c r="M1700" s="211"/>
      <c r="N1700" s="212"/>
      <c r="O1700" s="66"/>
      <c r="P1700" s="66"/>
      <c r="Q1700" s="66"/>
      <c r="R1700" s="66"/>
      <c r="S1700" s="66"/>
      <c r="T1700" s="67"/>
      <c r="U1700" s="36"/>
      <c r="V1700" s="36"/>
      <c r="W1700" s="36"/>
      <c r="X1700" s="36"/>
      <c r="Y1700" s="36"/>
      <c r="Z1700" s="36"/>
      <c r="AA1700" s="36"/>
      <c r="AB1700" s="36"/>
      <c r="AC1700" s="36"/>
      <c r="AD1700" s="36"/>
      <c r="AE1700" s="36"/>
      <c r="AT1700" s="19" t="s">
        <v>308</v>
      </c>
      <c r="AU1700" s="19" t="s">
        <v>79</v>
      </c>
    </row>
    <row r="1701" spans="1:65" s="2" customFormat="1" ht="16.5" customHeight="1">
      <c r="A1701" s="36"/>
      <c r="B1701" s="37"/>
      <c r="C1701" s="196" t="s">
        <v>2348</v>
      </c>
      <c r="D1701" s="196" t="s">
        <v>301</v>
      </c>
      <c r="E1701" s="197" t="s">
        <v>2349</v>
      </c>
      <c r="F1701" s="198" t="s">
        <v>2310</v>
      </c>
      <c r="G1701" s="199" t="s">
        <v>432</v>
      </c>
      <c r="H1701" s="200">
        <v>2</v>
      </c>
      <c r="I1701" s="201"/>
      <c r="J1701" s="202">
        <f>ROUND(I1701*H1701,2)</f>
        <v>0</v>
      </c>
      <c r="K1701" s="198" t="s">
        <v>19</v>
      </c>
      <c r="L1701" s="41"/>
      <c r="M1701" s="203" t="s">
        <v>19</v>
      </c>
      <c r="N1701" s="204" t="s">
        <v>41</v>
      </c>
      <c r="O1701" s="66"/>
      <c r="P1701" s="205">
        <f>O1701*H1701</f>
        <v>0</v>
      </c>
      <c r="Q1701" s="205">
        <v>0</v>
      </c>
      <c r="R1701" s="205">
        <f>Q1701*H1701</f>
        <v>0</v>
      </c>
      <c r="S1701" s="205">
        <v>0</v>
      </c>
      <c r="T1701" s="206">
        <f>S1701*H1701</f>
        <v>0</v>
      </c>
      <c r="U1701" s="36"/>
      <c r="V1701" s="36"/>
      <c r="W1701" s="36"/>
      <c r="X1701" s="36"/>
      <c r="Y1701" s="36"/>
      <c r="Z1701" s="36"/>
      <c r="AA1701" s="36"/>
      <c r="AB1701" s="36"/>
      <c r="AC1701" s="36"/>
      <c r="AD1701" s="36"/>
      <c r="AE1701" s="36"/>
      <c r="AR1701" s="207" t="s">
        <v>406</v>
      </c>
      <c r="AT1701" s="207" t="s">
        <v>301</v>
      </c>
      <c r="AU1701" s="207" t="s">
        <v>79</v>
      </c>
      <c r="AY1701" s="19" t="s">
        <v>299</v>
      </c>
      <c r="BE1701" s="208">
        <f>IF(N1701="základní",J1701,0)</f>
        <v>0</v>
      </c>
      <c r="BF1701" s="208">
        <f>IF(N1701="snížená",J1701,0)</f>
        <v>0</v>
      </c>
      <c r="BG1701" s="208">
        <f>IF(N1701="zákl. přenesená",J1701,0)</f>
        <v>0</v>
      </c>
      <c r="BH1701" s="208">
        <f>IF(N1701="sníž. přenesená",J1701,0)</f>
        <v>0</v>
      </c>
      <c r="BI1701" s="208">
        <f>IF(N1701="nulová",J1701,0)</f>
        <v>0</v>
      </c>
      <c r="BJ1701" s="19" t="s">
        <v>77</v>
      </c>
      <c r="BK1701" s="208">
        <f>ROUND(I1701*H1701,2)</f>
        <v>0</v>
      </c>
      <c r="BL1701" s="19" t="s">
        <v>406</v>
      </c>
      <c r="BM1701" s="207" t="s">
        <v>2350</v>
      </c>
    </row>
    <row r="1702" spans="1:47" s="2" customFormat="1" ht="11.25">
      <c r="A1702" s="36"/>
      <c r="B1702" s="37"/>
      <c r="C1702" s="38"/>
      <c r="D1702" s="209" t="s">
        <v>308</v>
      </c>
      <c r="E1702" s="38"/>
      <c r="F1702" s="210" t="s">
        <v>2310</v>
      </c>
      <c r="G1702" s="38"/>
      <c r="H1702" s="38"/>
      <c r="I1702" s="119"/>
      <c r="J1702" s="38"/>
      <c r="K1702" s="38"/>
      <c r="L1702" s="41"/>
      <c r="M1702" s="211"/>
      <c r="N1702" s="212"/>
      <c r="O1702" s="66"/>
      <c r="P1702" s="66"/>
      <c r="Q1702" s="66"/>
      <c r="R1702" s="66"/>
      <c r="S1702" s="66"/>
      <c r="T1702" s="67"/>
      <c r="U1702" s="36"/>
      <c r="V1702" s="36"/>
      <c r="W1702" s="36"/>
      <c r="X1702" s="36"/>
      <c r="Y1702" s="36"/>
      <c r="Z1702" s="36"/>
      <c r="AA1702" s="36"/>
      <c r="AB1702" s="36"/>
      <c r="AC1702" s="36"/>
      <c r="AD1702" s="36"/>
      <c r="AE1702" s="36"/>
      <c r="AT1702" s="19" t="s">
        <v>308</v>
      </c>
      <c r="AU1702" s="19" t="s">
        <v>79</v>
      </c>
    </row>
    <row r="1703" spans="1:65" s="2" customFormat="1" ht="16.5" customHeight="1">
      <c r="A1703" s="36"/>
      <c r="B1703" s="37"/>
      <c r="C1703" s="196" t="s">
        <v>2351</v>
      </c>
      <c r="D1703" s="196" t="s">
        <v>301</v>
      </c>
      <c r="E1703" s="197" t="s">
        <v>2352</v>
      </c>
      <c r="F1703" s="198" t="s">
        <v>2337</v>
      </c>
      <c r="G1703" s="199" t="s">
        <v>432</v>
      </c>
      <c r="H1703" s="200">
        <v>3</v>
      </c>
      <c r="I1703" s="201"/>
      <c r="J1703" s="202">
        <f>ROUND(I1703*H1703,2)</f>
        <v>0</v>
      </c>
      <c r="K1703" s="198" t="s">
        <v>19</v>
      </c>
      <c r="L1703" s="41"/>
      <c r="M1703" s="203" t="s">
        <v>19</v>
      </c>
      <c r="N1703" s="204" t="s">
        <v>41</v>
      </c>
      <c r="O1703" s="66"/>
      <c r="P1703" s="205">
        <f>O1703*H1703</f>
        <v>0</v>
      </c>
      <c r="Q1703" s="205">
        <v>0</v>
      </c>
      <c r="R1703" s="205">
        <f>Q1703*H1703</f>
        <v>0</v>
      </c>
      <c r="S1703" s="205">
        <v>0</v>
      </c>
      <c r="T1703" s="206">
        <f>S1703*H1703</f>
        <v>0</v>
      </c>
      <c r="U1703" s="36"/>
      <c r="V1703" s="36"/>
      <c r="W1703" s="36"/>
      <c r="X1703" s="36"/>
      <c r="Y1703" s="36"/>
      <c r="Z1703" s="36"/>
      <c r="AA1703" s="36"/>
      <c r="AB1703" s="36"/>
      <c r="AC1703" s="36"/>
      <c r="AD1703" s="36"/>
      <c r="AE1703" s="36"/>
      <c r="AR1703" s="207" t="s">
        <v>406</v>
      </c>
      <c r="AT1703" s="207" t="s">
        <v>301</v>
      </c>
      <c r="AU1703" s="207" t="s">
        <v>79</v>
      </c>
      <c r="AY1703" s="19" t="s">
        <v>299</v>
      </c>
      <c r="BE1703" s="208">
        <f>IF(N1703="základní",J1703,0)</f>
        <v>0</v>
      </c>
      <c r="BF1703" s="208">
        <f>IF(N1703="snížená",J1703,0)</f>
        <v>0</v>
      </c>
      <c r="BG1703" s="208">
        <f>IF(N1703="zákl. přenesená",J1703,0)</f>
        <v>0</v>
      </c>
      <c r="BH1703" s="208">
        <f>IF(N1703="sníž. přenesená",J1703,0)</f>
        <v>0</v>
      </c>
      <c r="BI1703" s="208">
        <f>IF(N1703="nulová",J1703,0)</f>
        <v>0</v>
      </c>
      <c r="BJ1703" s="19" t="s">
        <v>77</v>
      </c>
      <c r="BK1703" s="208">
        <f>ROUND(I1703*H1703,2)</f>
        <v>0</v>
      </c>
      <c r="BL1703" s="19" t="s">
        <v>406</v>
      </c>
      <c r="BM1703" s="207" t="s">
        <v>2353</v>
      </c>
    </row>
    <row r="1704" spans="1:47" s="2" customFormat="1" ht="11.25">
      <c r="A1704" s="36"/>
      <c r="B1704" s="37"/>
      <c r="C1704" s="38"/>
      <c r="D1704" s="209" t="s">
        <v>308</v>
      </c>
      <c r="E1704" s="38"/>
      <c r="F1704" s="210" t="s">
        <v>2337</v>
      </c>
      <c r="G1704" s="38"/>
      <c r="H1704" s="38"/>
      <c r="I1704" s="119"/>
      <c r="J1704" s="38"/>
      <c r="K1704" s="38"/>
      <c r="L1704" s="41"/>
      <c r="M1704" s="211"/>
      <c r="N1704" s="212"/>
      <c r="O1704" s="66"/>
      <c r="P1704" s="66"/>
      <c r="Q1704" s="66"/>
      <c r="R1704" s="66"/>
      <c r="S1704" s="66"/>
      <c r="T1704" s="67"/>
      <c r="U1704" s="36"/>
      <c r="V1704" s="36"/>
      <c r="W1704" s="36"/>
      <c r="X1704" s="36"/>
      <c r="Y1704" s="36"/>
      <c r="Z1704" s="36"/>
      <c r="AA1704" s="36"/>
      <c r="AB1704" s="36"/>
      <c r="AC1704" s="36"/>
      <c r="AD1704" s="36"/>
      <c r="AE1704" s="36"/>
      <c r="AT1704" s="19" t="s">
        <v>308</v>
      </c>
      <c r="AU1704" s="19" t="s">
        <v>79</v>
      </c>
    </row>
    <row r="1705" spans="1:65" s="2" customFormat="1" ht="16.5" customHeight="1">
      <c r="A1705" s="36"/>
      <c r="B1705" s="37"/>
      <c r="C1705" s="196" t="s">
        <v>2354</v>
      </c>
      <c r="D1705" s="196" t="s">
        <v>301</v>
      </c>
      <c r="E1705" s="197" t="s">
        <v>2355</v>
      </c>
      <c r="F1705" s="198" t="s">
        <v>2356</v>
      </c>
      <c r="G1705" s="199" t="s">
        <v>432</v>
      </c>
      <c r="H1705" s="200">
        <v>1</v>
      </c>
      <c r="I1705" s="201"/>
      <c r="J1705" s="202">
        <f>ROUND(I1705*H1705,2)</f>
        <v>0</v>
      </c>
      <c r="K1705" s="198" t="s">
        <v>19</v>
      </c>
      <c r="L1705" s="41"/>
      <c r="M1705" s="203" t="s">
        <v>19</v>
      </c>
      <c r="N1705" s="204" t="s">
        <v>41</v>
      </c>
      <c r="O1705" s="66"/>
      <c r="P1705" s="205">
        <f>O1705*H1705</f>
        <v>0</v>
      </c>
      <c r="Q1705" s="205">
        <v>0</v>
      </c>
      <c r="R1705" s="205">
        <f>Q1705*H1705</f>
        <v>0</v>
      </c>
      <c r="S1705" s="205">
        <v>0</v>
      </c>
      <c r="T1705" s="206">
        <f>S1705*H1705</f>
        <v>0</v>
      </c>
      <c r="U1705" s="36"/>
      <c r="V1705" s="36"/>
      <c r="W1705" s="36"/>
      <c r="X1705" s="36"/>
      <c r="Y1705" s="36"/>
      <c r="Z1705" s="36"/>
      <c r="AA1705" s="36"/>
      <c r="AB1705" s="36"/>
      <c r="AC1705" s="36"/>
      <c r="AD1705" s="36"/>
      <c r="AE1705" s="36"/>
      <c r="AR1705" s="207" t="s">
        <v>406</v>
      </c>
      <c r="AT1705" s="207" t="s">
        <v>301</v>
      </c>
      <c r="AU1705" s="207" t="s">
        <v>79</v>
      </c>
      <c r="AY1705" s="19" t="s">
        <v>299</v>
      </c>
      <c r="BE1705" s="208">
        <f>IF(N1705="základní",J1705,0)</f>
        <v>0</v>
      </c>
      <c r="BF1705" s="208">
        <f>IF(N1705="snížená",J1705,0)</f>
        <v>0</v>
      </c>
      <c r="BG1705" s="208">
        <f>IF(N1705="zákl. přenesená",J1705,0)</f>
        <v>0</v>
      </c>
      <c r="BH1705" s="208">
        <f>IF(N1705="sníž. přenesená",J1705,0)</f>
        <v>0</v>
      </c>
      <c r="BI1705" s="208">
        <f>IF(N1705="nulová",J1705,0)</f>
        <v>0</v>
      </c>
      <c r="BJ1705" s="19" t="s">
        <v>77</v>
      </c>
      <c r="BK1705" s="208">
        <f>ROUND(I1705*H1705,2)</f>
        <v>0</v>
      </c>
      <c r="BL1705" s="19" t="s">
        <v>406</v>
      </c>
      <c r="BM1705" s="207" t="s">
        <v>2357</v>
      </c>
    </row>
    <row r="1706" spans="1:47" s="2" customFormat="1" ht="11.25">
      <c r="A1706" s="36"/>
      <c r="B1706" s="37"/>
      <c r="C1706" s="38"/>
      <c r="D1706" s="209" t="s">
        <v>308</v>
      </c>
      <c r="E1706" s="38"/>
      <c r="F1706" s="210" t="s">
        <v>2356</v>
      </c>
      <c r="G1706" s="38"/>
      <c r="H1706" s="38"/>
      <c r="I1706" s="119"/>
      <c r="J1706" s="38"/>
      <c r="K1706" s="38"/>
      <c r="L1706" s="41"/>
      <c r="M1706" s="211"/>
      <c r="N1706" s="212"/>
      <c r="O1706" s="66"/>
      <c r="P1706" s="66"/>
      <c r="Q1706" s="66"/>
      <c r="R1706" s="66"/>
      <c r="S1706" s="66"/>
      <c r="T1706" s="67"/>
      <c r="U1706" s="36"/>
      <c r="V1706" s="36"/>
      <c r="W1706" s="36"/>
      <c r="X1706" s="36"/>
      <c r="Y1706" s="36"/>
      <c r="Z1706" s="36"/>
      <c r="AA1706" s="36"/>
      <c r="AB1706" s="36"/>
      <c r="AC1706" s="36"/>
      <c r="AD1706" s="36"/>
      <c r="AE1706" s="36"/>
      <c r="AT1706" s="19" t="s">
        <v>308</v>
      </c>
      <c r="AU1706" s="19" t="s">
        <v>79</v>
      </c>
    </row>
    <row r="1707" spans="1:65" s="2" customFormat="1" ht="16.5" customHeight="1">
      <c r="A1707" s="36"/>
      <c r="B1707" s="37"/>
      <c r="C1707" s="196" t="s">
        <v>2358</v>
      </c>
      <c r="D1707" s="196" t="s">
        <v>301</v>
      </c>
      <c r="E1707" s="197" t="s">
        <v>2359</v>
      </c>
      <c r="F1707" s="198" t="s">
        <v>2356</v>
      </c>
      <c r="G1707" s="199" t="s">
        <v>432</v>
      </c>
      <c r="H1707" s="200">
        <v>1</v>
      </c>
      <c r="I1707" s="201"/>
      <c r="J1707" s="202">
        <f>ROUND(I1707*H1707,2)</f>
        <v>0</v>
      </c>
      <c r="K1707" s="198" t="s">
        <v>19</v>
      </c>
      <c r="L1707" s="41"/>
      <c r="M1707" s="203" t="s">
        <v>19</v>
      </c>
      <c r="N1707" s="204" t="s">
        <v>41</v>
      </c>
      <c r="O1707" s="66"/>
      <c r="P1707" s="205">
        <f>O1707*H1707</f>
        <v>0</v>
      </c>
      <c r="Q1707" s="205">
        <v>0</v>
      </c>
      <c r="R1707" s="205">
        <f>Q1707*H1707</f>
        <v>0</v>
      </c>
      <c r="S1707" s="205">
        <v>0</v>
      </c>
      <c r="T1707" s="206">
        <f>S1707*H1707</f>
        <v>0</v>
      </c>
      <c r="U1707" s="36"/>
      <c r="V1707" s="36"/>
      <c r="W1707" s="36"/>
      <c r="X1707" s="36"/>
      <c r="Y1707" s="36"/>
      <c r="Z1707" s="36"/>
      <c r="AA1707" s="36"/>
      <c r="AB1707" s="36"/>
      <c r="AC1707" s="36"/>
      <c r="AD1707" s="36"/>
      <c r="AE1707" s="36"/>
      <c r="AR1707" s="207" t="s">
        <v>406</v>
      </c>
      <c r="AT1707" s="207" t="s">
        <v>301</v>
      </c>
      <c r="AU1707" s="207" t="s">
        <v>79</v>
      </c>
      <c r="AY1707" s="19" t="s">
        <v>299</v>
      </c>
      <c r="BE1707" s="208">
        <f>IF(N1707="základní",J1707,0)</f>
        <v>0</v>
      </c>
      <c r="BF1707" s="208">
        <f>IF(N1707="snížená",J1707,0)</f>
        <v>0</v>
      </c>
      <c r="BG1707" s="208">
        <f>IF(N1707="zákl. přenesená",J1707,0)</f>
        <v>0</v>
      </c>
      <c r="BH1707" s="208">
        <f>IF(N1707="sníž. přenesená",J1707,0)</f>
        <v>0</v>
      </c>
      <c r="BI1707" s="208">
        <f>IF(N1707="nulová",J1707,0)</f>
        <v>0</v>
      </c>
      <c r="BJ1707" s="19" t="s">
        <v>77</v>
      </c>
      <c r="BK1707" s="208">
        <f>ROUND(I1707*H1707,2)</f>
        <v>0</v>
      </c>
      <c r="BL1707" s="19" t="s">
        <v>406</v>
      </c>
      <c r="BM1707" s="207" t="s">
        <v>2360</v>
      </c>
    </row>
    <row r="1708" spans="1:47" s="2" customFormat="1" ht="11.25">
      <c r="A1708" s="36"/>
      <c r="B1708" s="37"/>
      <c r="C1708" s="38"/>
      <c r="D1708" s="209" t="s">
        <v>308</v>
      </c>
      <c r="E1708" s="38"/>
      <c r="F1708" s="210" t="s">
        <v>2356</v>
      </c>
      <c r="G1708" s="38"/>
      <c r="H1708" s="38"/>
      <c r="I1708" s="119"/>
      <c r="J1708" s="38"/>
      <c r="K1708" s="38"/>
      <c r="L1708" s="41"/>
      <c r="M1708" s="211"/>
      <c r="N1708" s="212"/>
      <c r="O1708" s="66"/>
      <c r="P1708" s="66"/>
      <c r="Q1708" s="66"/>
      <c r="R1708" s="66"/>
      <c r="S1708" s="66"/>
      <c r="T1708" s="67"/>
      <c r="U1708" s="36"/>
      <c r="V1708" s="36"/>
      <c r="W1708" s="36"/>
      <c r="X1708" s="36"/>
      <c r="Y1708" s="36"/>
      <c r="Z1708" s="36"/>
      <c r="AA1708" s="36"/>
      <c r="AB1708" s="36"/>
      <c r="AC1708" s="36"/>
      <c r="AD1708" s="36"/>
      <c r="AE1708" s="36"/>
      <c r="AT1708" s="19" t="s">
        <v>308</v>
      </c>
      <c r="AU1708" s="19" t="s">
        <v>79</v>
      </c>
    </row>
    <row r="1709" spans="1:65" s="2" customFormat="1" ht="16.5" customHeight="1">
      <c r="A1709" s="36"/>
      <c r="B1709" s="37"/>
      <c r="C1709" s="196" t="s">
        <v>2361</v>
      </c>
      <c r="D1709" s="196" t="s">
        <v>301</v>
      </c>
      <c r="E1709" s="197" t="s">
        <v>2362</v>
      </c>
      <c r="F1709" s="198" t="s">
        <v>2356</v>
      </c>
      <c r="G1709" s="199" t="s">
        <v>432</v>
      </c>
      <c r="H1709" s="200">
        <v>1</v>
      </c>
      <c r="I1709" s="201"/>
      <c r="J1709" s="202">
        <f>ROUND(I1709*H1709,2)</f>
        <v>0</v>
      </c>
      <c r="K1709" s="198" t="s">
        <v>19</v>
      </c>
      <c r="L1709" s="41"/>
      <c r="M1709" s="203" t="s">
        <v>19</v>
      </c>
      <c r="N1709" s="204" t="s">
        <v>41</v>
      </c>
      <c r="O1709" s="66"/>
      <c r="P1709" s="205">
        <f>O1709*H1709</f>
        <v>0</v>
      </c>
      <c r="Q1709" s="205">
        <v>0</v>
      </c>
      <c r="R1709" s="205">
        <f>Q1709*H1709</f>
        <v>0</v>
      </c>
      <c r="S1709" s="205">
        <v>0</v>
      </c>
      <c r="T1709" s="206">
        <f>S1709*H1709</f>
        <v>0</v>
      </c>
      <c r="U1709" s="36"/>
      <c r="V1709" s="36"/>
      <c r="W1709" s="36"/>
      <c r="X1709" s="36"/>
      <c r="Y1709" s="36"/>
      <c r="Z1709" s="36"/>
      <c r="AA1709" s="36"/>
      <c r="AB1709" s="36"/>
      <c r="AC1709" s="36"/>
      <c r="AD1709" s="36"/>
      <c r="AE1709" s="36"/>
      <c r="AR1709" s="207" t="s">
        <v>406</v>
      </c>
      <c r="AT1709" s="207" t="s">
        <v>301</v>
      </c>
      <c r="AU1709" s="207" t="s">
        <v>79</v>
      </c>
      <c r="AY1709" s="19" t="s">
        <v>299</v>
      </c>
      <c r="BE1709" s="208">
        <f>IF(N1709="základní",J1709,0)</f>
        <v>0</v>
      </c>
      <c r="BF1709" s="208">
        <f>IF(N1709="snížená",J1709,0)</f>
        <v>0</v>
      </c>
      <c r="BG1709" s="208">
        <f>IF(N1709="zákl. přenesená",J1709,0)</f>
        <v>0</v>
      </c>
      <c r="BH1709" s="208">
        <f>IF(N1709="sníž. přenesená",J1709,0)</f>
        <v>0</v>
      </c>
      <c r="BI1709" s="208">
        <f>IF(N1709="nulová",J1709,0)</f>
        <v>0</v>
      </c>
      <c r="BJ1709" s="19" t="s">
        <v>77</v>
      </c>
      <c r="BK1709" s="208">
        <f>ROUND(I1709*H1709,2)</f>
        <v>0</v>
      </c>
      <c r="BL1709" s="19" t="s">
        <v>406</v>
      </c>
      <c r="BM1709" s="207" t="s">
        <v>2363</v>
      </c>
    </row>
    <row r="1710" spans="1:47" s="2" customFormat="1" ht="11.25">
      <c r="A1710" s="36"/>
      <c r="B1710" s="37"/>
      <c r="C1710" s="38"/>
      <c r="D1710" s="209" t="s">
        <v>308</v>
      </c>
      <c r="E1710" s="38"/>
      <c r="F1710" s="210" t="s">
        <v>2356</v>
      </c>
      <c r="G1710" s="38"/>
      <c r="H1710" s="38"/>
      <c r="I1710" s="119"/>
      <c r="J1710" s="38"/>
      <c r="K1710" s="38"/>
      <c r="L1710" s="41"/>
      <c r="M1710" s="211"/>
      <c r="N1710" s="212"/>
      <c r="O1710" s="66"/>
      <c r="P1710" s="66"/>
      <c r="Q1710" s="66"/>
      <c r="R1710" s="66"/>
      <c r="S1710" s="66"/>
      <c r="T1710" s="67"/>
      <c r="U1710" s="36"/>
      <c r="V1710" s="36"/>
      <c r="W1710" s="36"/>
      <c r="X1710" s="36"/>
      <c r="Y1710" s="36"/>
      <c r="Z1710" s="36"/>
      <c r="AA1710" s="36"/>
      <c r="AB1710" s="36"/>
      <c r="AC1710" s="36"/>
      <c r="AD1710" s="36"/>
      <c r="AE1710" s="36"/>
      <c r="AT1710" s="19" t="s">
        <v>308</v>
      </c>
      <c r="AU1710" s="19" t="s">
        <v>79</v>
      </c>
    </row>
    <row r="1711" spans="1:65" s="2" customFormat="1" ht="16.5" customHeight="1">
      <c r="A1711" s="36"/>
      <c r="B1711" s="37"/>
      <c r="C1711" s="196" t="s">
        <v>2364</v>
      </c>
      <c r="D1711" s="196" t="s">
        <v>301</v>
      </c>
      <c r="E1711" s="197" t="s">
        <v>2365</v>
      </c>
      <c r="F1711" s="198" t="s">
        <v>2356</v>
      </c>
      <c r="G1711" s="199" t="s">
        <v>432</v>
      </c>
      <c r="H1711" s="200">
        <v>2</v>
      </c>
      <c r="I1711" s="201"/>
      <c r="J1711" s="202">
        <f>ROUND(I1711*H1711,2)</f>
        <v>0</v>
      </c>
      <c r="K1711" s="198" t="s">
        <v>19</v>
      </c>
      <c r="L1711" s="41"/>
      <c r="M1711" s="203" t="s">
        <v>19</v>
      </c>
      <c r="N1711" s="204" t="s">
        <v>41</v>
      </c>
      <c r="O1711" s="66"/>
      <c r="P1711" s="205">
        <f>O1711*H1711</f>
        <v>0</v>
      </c>
      <c r="Q1711" s="205">
        <v>0</v>
      </c>
      <c r="R1711" s="205">
        <f>Q1711*H1711</f>
        <v>0</v>
      </c>
      <c r="S1711" s="205">
        <v>0</v>
      </c>
      <c r="T1711" s="206">
        <f>S1711*H1711</f>
        <v>0</v>
      </c>
      <c r="U1711" s="36"/>
      <c r="V1711" s="36"/>
      <c r="W1711" s="36"/>
      <c r="X1711" s="36"/>
      <c r="Y1711" s="36"/>
      <c r="Z1711" s="36"/>
      <c r="AA1711" s="36"/>
      <c r="AB1711" s="36"/>
      <c r="AC1711" s="36"/>
      <c r="AD1711" s="36"/>
      <c r="AE1711" s="36"/>
      <c r="AR1711" s="207" t="s">
        <v>406</v>
      </c>
      <c r="AT1711" s="207" t="s">
        <v>301</v>
      </c>
      <c r="AU1711" s="207" t="s">
        <v>79</v>
      </c>
      <c r="AY1711" s="19" t="s">
        <v>299</v>
      </c>
      <c r="BE1711" s="208">
        <f>IF(N1711="základní",J1711,0)</f>
        <v>0</v>
      </c>
      <c r="BF1711" s="208">
        <f>IF(N1711="snížená",J1711,0)</f>
        <v>0</v>
      </c>
      <c r="BG1711" s="208">
        <f>IF(N1711="zákl. přenesená",J1711,0)</f>
        <v>0</v>
      </c>
      <c r="BH1711" s="208">
        <f>IF(N1711="sníž. přenesená",J1711,0)</f>
        <v>0</v>
      </c>
      <c r="BI1711" s="208">
        <f>IF(N1711="nulová",J1711,0)</f>
        <v>0</v>
      </c>
      <c r="BJ1711" s="19" t="s">
        <v>77</v>
      </c>
      <c r="BK1711" s="208">
        <f>ROUND(I1711*H1711,2)</f>
        <v>0</v>
      </c>
      <c r="BL1711" s="19" t="s">
        <v>406</v>
      </c>
      <c r="BM1711" s="207" t="s">
        <v>2366</v>
      </c>
    </row>
    <row r="1712" spans="1:47" s="2" customFormat="1" ht="11.25">
      <c r="A1712" s="36"/>
      <c r="B1712" s="37"/>
      <c r="C1712" s="38"/>
      <c r="D1712" s="209" t="s">
        <v>308</v>
      </c>
      <c r="E1712" s="38"/>
      <c r="F1712" s="210" t="s">
        <v>2356</v>
      </c>
      <c r="G1712" s="38"/>
      <c r="H1712" s="38"/>
      <c r="I1712" s="119"/>
      <c r="J1712" s="38"/>
      <c r="K1712" s="38"/>
      <c r="L1712" s="41"/>
      <c r="M1712" s="211"/>
      <c r="N1712" s="212"/>
      <c r="O1712" s="66"/>
      <c r="P1712" s="66"/>
      <c r="Q1712" s="66"/>
      <c r="R1712" s="66"/>
      <c r="S1712" s="66"/>
      <c r="T1712" s="67"/>
      <c r="U1712" s="36"/>
      <c r="V1712" s="36"/>
      <c r="W1712" s="36"/>
      <c r="X1712" s="36"/>
      <c r="Y1712" s="36"/>
      <c r="Z1712" s="36"/>
      <c r="AA1712" s="36"/>
      <c r="AB1712" s="36"/>
      <c r="AC1712" s="36"/>
      <c r="AD1712" s="36"/>
      <c r="AE1712" s="36"/>
      <c r="AT1712" s="19" t="s">
        <v>308</v>
      </c>
      <c r="AU1712" s="19" t="s">
        <v>79</v>
      </c>
    </row>
    <row r="1713" spans="1:65" s="2" customFormat="1" ht="16.5" customHeight="1">
      <c r="A1713" s="36"/>
      <c r="B1713" s="37"/>
      <c r="C1713" s="196" t="s">
        <v>2367</v>
      </c>
      <c r="D1713" s="196" t="s">
        <v>301</v>
      </c>
      <c r="E1713" s="197" t="s">
        <v>2368</v>
      </c>
      <c r="F1713" s="198" t="s">
        <v>2369</v>
      </c>
      <c r="G1713" s="199" t="s">
        <v>432</v>
      </c>
      <c r="H1713" s="200">
        <v>2</v>
      </c>
      <c r="I1713" s="201"/>
      <c r="J1713" s="202">
        <f>ROUND(I1713*H1713,2)</f>
        <v>0</v>
      </c>
      <c r="K1713" s="198" t="s">
        <v>19</v>
      </c>
      <c r="L1713" s="41"/>
      <c r="M1713" s="203" t="s">
        <v>19</v>
      </c>
      <c r="N1713" s="204" t="s">
        <v>41</v>
      </c>
      <c r="O1713" s="66"/>
      <c r="P1713" s="205">
        <f>O1713*H1713</f>
        <v>0</v>
      </c>
      <c r="Q1713" s="205">
        <v>0</v>
      </c>
      <c r="R1713" s="205">
        <f>Q1713*H1713</f>
        <v>0</v>
      </c>
      <c r="S1713" s="205">
        <v>0</v>
      </c>
      <c r="T1713" s="206">
        <f>S1713*H1713</f>
        <v>0</v>
      </c>
      <c r="U1713" s="36"/>
      <c r="V1713" s="36"/>
      <c r="W1713" s="36"/>
      <c r="X1713" s="36"/>
      <c r="Y1713" s="36"/>
      <c r="Z1713" s="36"/>
      <c r="AA1713" s="36"/>
      <c r="AB1713" s="36"/>
      <c r="AC1713" s="36"/>
      <c r="AD1713" s="36"/>
      <c r="AE1713" s="36"/>
      <c r="AR1713" s="207" t="s">
        <v>406</v>
      </c>
      <c r="AT1713" s="207" t="s">
        <v>301</v>
      </c>
      <c r="AU1713" s="207" t="s">
        <v>79</v>
      </c>
      <c r="AY1713" s="19" t="s">
        <v>299</v>
      </c>
      <c r="BE1713" s="208">
        <f>IF(N1713="základní",J1713,0)</f>
        <v>0</v>
      </c>
      <c r="BF1713" s="208">
        <f>IF(N1713="snížená",J1713,0)</f>
        <v>0</v>
      </c>
      <c r="BG1713" s="208">
        <f>IF(N1713="zákl. přenesená",J1713,0)</f>
        <v>0</v>
      </c>
      <c r="BH1713" s="208">
        <f>IF(N1713="sníž. přenesená",J1713,0)</f>
        <v>0</v>
      </c>
      <c r="BI1713" s="208">
        <f>IF(N1713="nulová",J1713,0)</f>
        <v>0</v>
      </c>
      <c r="BJ1713" s="19" t="s">
        <v>77</v>
      </c>
      <c r="BK1713" s="208">
        <f>ROUND(I1713*H1713,2)</f>
        <v>0</v>
      </c>
      <c r="BL1713" s="19" t="s">
        <v>406</v>
      </c>
      <c r="BM1713" s="207" t="s">
        <v>2370</v>
      </c>
    </row>
    <row r="1714" spans="1:47" s="2" customFormat="1" ht="11.25">
      <c r="A1714" s="36"/>
      <c r="B1714" s="37"/>
      <c r="C1714" s="38"/>
      <c r="D1714" s="209" t="s">
        <v>308</v>
      </c>
      <c r="E1714" s="38"/>
      <c r="F1714" s="210" t="s">
        <v>2369</v>
      </c>
      <c r="G1714" s="38"/>
      <c r="H1714" s="38"/>
      <c r="I1714" s="119"/>
      <c r="J1714" s="38"/>
      <c r="K1714" s="38"/>
      <c r="L1714" s="41"/>
      <c r="M1714" s="211"/>
      <c r="N1714" s="212"/>
      <c r="O1714" s="66"/>
      <c r="P1714" s="66"/>
      <c r="Q1714" s="66"/>
      <c r="R1714" s="66"/>
      <c r="S1714" s="66"/>
      <c r="T1714" s="67"/>
      <c r="U1714" s="36"/>
      <c r="V1714" s="36"/>
      <c r="W1714" s="36"/>
      <c r="X1714" s="36"/>
      <c r="Y1714" s="36"/>
      <c r="Z1714" s="36"/>
      <c r="AA1714" s="36"/>
      <c r="AB1714" s="36"/>
      <c r="AC1714" s="36"/>
      <c r="AD1714" s="36"/>
      <c r="AE1714" s="36"/>
      <c r="AT1714" s="19" t="s">
        <v>308</v>
      </c>
      <c r="AU1714" s="19" t="s">
        <v>79</v>
      </c>
    </row>
    <row r="1715" spans="1:65" s="2" customFormat="1" ht="16.5" customHeight="1">
      <c r="A1715" s="36"/>
      <c r="B1715" s="37"/>
      <c r="C1715" s="196" t="s">
        <v>2371</v>
      </c>
      <c r="D1715" s="196" t="s">
        <v>301</v>
      </c>
      <c r="E1715" s="197" t="s">
        <v>2372</v>
      </c>
      <c r="F1715" s="198" t="s">
        <v>2373</v>
      </c>
      <c r="G1715" s="199" t="s">
        <v>432</v>
      </c>
      <c r="H1715" s="200">
        <v>2</v>
      </c>
      <c r="I1715" s="201"/>
      <c r="J1715" s="202">
        <f>ROUND(I1715*H1715,2)</f>
        <v>0</v>
      </c>
      <c r="K1715" s="198" t="s">
        <v>19</v>
      </c>
      <c r="L1715" s="41"/>
      <c r="M1715" s="203" t="s">
        <v>19</v>
      </c>
      <c r="N1715" s="204" t="s">
        <v>41</v>
      </c>
      <c r="O1715" s="66"/>
      <c r="P1715" s="205">
        <f>O1715*H1715</f>
        <v>0</v>
      </c>
      <c r="Q1715" s="205">
        <v>0</v>
      </c>
      <c r="R1715" s="205">
        <f>Q1715*H1715</f>
        <v>0</v>
      </c>
      <c r="S1715" s="205">
        <v>0</v>
      </c>
      <c r="T1715" s="206">
        <f>S1715*H1715</f>
        <v>0</v>
      </c>
      <c r="U1715" s="36"/>
      <c r="V1715" s="36"/>
      <c r="W1715" s="36"/>
      <c r="X1715" s="36"/>
      <c r="Y1715" s="36"/>
      <c r="Z1715" s="36"/>
      <c r="AA1715" s="36"/>
      <c r="AB1715" s="36"/>
      <c r="AC1715" s="36"/>
      <c r="AD1715" s="36"/>
      <c r="AE1715" s="36"/>
      <c r="AR1715" s="207" t="s">
        <v>406</v>
      </c>
      <c r="AT1715" s="207" t="s">
        <v>301</v>
      </c>
      <c r="AU1715" s="207" t="s">
        <v>79</v>
      </c>
      <c r="AY1715" s="19" t="s">
        <v>299</v>
      </c>
      <c r="BE1715" s="208">
        <f>IF(N1715="základní",J1715,0)</f>
        <v>0</v>
      </c>
      <c r="BF1715" s="208">
        <f>IF(N1715="snížená",J1715,0)</f>
        <v>0</v>
      </c>
      <c r="BG1715" s="208">
        <f>IF(N1715="zákl. přenesená",J1715,0)</f>
        <v>0</v>
      </c>
      <c r="BH1715" s="208">
        <f>IF(N1715="sníž. přenesená",J1715,0)</f>
        <v>0</v>
      </c>
      <c r="BI1715" s="208">
        <f>IF(N1715="nulová",J1715,0)</f>
        <v>0</v>
      </c>
      <c r="BJ1715" s="19" t="s">
        <v>77</v>
      </c>
      <c r="BK1715" s="208">
        <f>ROUND(I1715*H1715,2)</f>
        <v>0</v>
      </c>
      <c r="BL1715" s="19" t="s">
        <v>406</v>
      </c>
      <c r="BM1715" s="207" t="s">
        <v>2374</v>
      </c>
    </row>
    <row r="1716" spans="1:47" s="2" customFormat="1" ht="11.25">
      <c r="A1716" s="36"/>
      <c r="B1716" s="37"/>
      <c r="C1716" s="38"/>
      <c r="D1716" s="209" t="s">
        <v>308</v>
      </c>
      <c r="E1716" s="38"/>
      <c r="F1716" s="210" t="s">
        <v>2373</v>
      </c>
      <c r="G1716" s="38"/>
      <c r="H1716" s="38"/>
      <c r="I1716" s="119"/>
      <c r="J1716" s="38"/>
      <c r="K1716" s="38"/>
      <c r="L1716" s="41"/>
      <c r="M1716" s="211"/>
      <c r="N1716" s="212"/>
      <c r="O1716" s="66"/>
      <c r="P1716" s="66"/>
      <c r="Q1716" s="66"/>
      <c r="R1716" s="66"/>
      <c r="S1716" s="66"/>
      <c r="T1716" s="67"/>
      <c r="U1716" s="36"/>
      <c r="V1716" s="36"/>
      <c r="W1716" s="36"/>
      <c r="X1716" s="36"/>
      <c r="Y1716" s="36"/>
      <c r="Z1716" s="36"/>
      <c r="AA1716" s="36"/>
      <c r="AB1716" s="36"/>
      <c r="AC1716" s="36"/>
      <c r="AD1716" s="36"/>
      <c r="AE1716" s="36"/>
      <c r="AT1716" s="19" t="s">
        <v>308</v>
      </c>
      <c r="AU1716" s="19" t="s">
        <v>79</v>
      </c>
    </row>
    <row r="1717" spans="1:65" s="2" customFormat="1" ht="16.5" customHeight="1">
      <c r="A1717" s="36"/>
      <c r="B1717" s="37"/>
      <c r="C1717" s="196" t="s">
        <v>2375</v>
      </c>
      <c r="D1717" s="196" t="s">
        <v>301</v>
      </c>
      <c r="E1717" s="197" t="s">
        <v>2376</v>
      </c>
      <c r="F1717" s="198" t="s">
        <v>2377</v>
      </c>
      <c r="G1717" s="199" t="s">
        <v>432</v>
      </c>
      <c r="H1717" s="200">
        <v>2</v>
      </c>
      <c r="I1717" s="201"/>
      <c r="J1717" s="202">
        <f>ROUND(I1717*H1717,2)</f>
        <v>0</v>
      </c>
      <c r="K1717" s="198" t="s">
        <v>19</v>
      </c>
      <c r="L1717" s="41"/>
      <c r="M1717" s="203" t="s">
        <v>19</v>
      </c>
      <c r="N1717" s="204" t="s">
        <v>41</v>
      </c>
      <c r="O1717" s="66"/>
      <c r="P1717" s="205">
        <f>O1717*H1717</f>
        <v>0</v>
      </c>
      <c r="Q1717" s="205">
        <v>0</v>
      </c>
      <c r="R1717" s="205">
        <f>Q1717*H1717</f>
        <v>0</v>
      </c>
      <c r="S1717" s="205">
        <v>0</v>
      </c>
      <c r="T1717" s="206">
        <f>S1717*H1717</f>
        <v>0</v>
      </c>
      <c r="U1717" s="36"/>
      <c r="V1717" s="36"/>
      <c r="W1717" s="36"/>
      <c r="X1717" s="36"/>
      <c r="Y1717" s="36"/>
      <c r="Z1717" s="36"/>
      <c r="AA1717" s="36"/>
      <c r="AB1717" s="36"/>
      <c r="AC1717" s="36"/>
      <c r="AD1717" s="36"/>
      <c r="AE1717" s="36"/>
      <c r="AR1717" s="207" t="s">
        <v>406</v>
      </c>
      <c r="AT1717" s="207" t="s">
        <v>301</v>
      </c>
      <c r="AU1717" s="207" t="s">
        <v>79</v>
      </c>
      <c r="AY1717" s="19" t="s">
        <v>299</v>
      </c>
      <c r="BE1717" s="208">
        <f>IF(N1717="základní",J1717,0)</f>
        <v>0</v>
      </c>
      <c r="BF1717" s="208">
        <f>IF(N1717="snížená",J1717,0)</f>
        <v>0</v>
      </c>
      <c r="BG1717" s="208">
        <f>IF(N1717="zákl. přenesená",J1717,0)</f>
        <v>0</v>
      </c>
      <c r="BH1717" s="208">
        <f>IF(N1717="sníž. přenesená",J1717,0)</f>
        <v>0</v>
      </c>
      <c r="BI1717" s="208">
        <f>IF(N1717="nulová",J1717,0)</f>
        <v>0</v>
      </c>
      <c r="BJ1717" s="19" t="s">
        <v>77</v>
      </c>
      <c r="BK1717" s="208">
        <f>ROUND(I1717*H1717,2)</f>
        <v>0</v>
      </c>
      <c r="BL1717" s="19" t="s">
        <v>406</v>
      </c>
      <c r="BM1717" s="207" t="s">
        <v>2378</v>
      </c>
    </row>
    <row r="1718" spans="1:47" s="2" customFormat="1" ht="11.25">
      <c r="A1718" s="36"/>
      <c r="B1718" s="37"/>
      <c r="C1718" s="38"/>
      <c r="D1718" s="209" t="s">
        <v>308</v>
      </c>
      <c r="E1718" s="38"/>
      <c r="F1718" s="210" t="s">
        <v>2377</v>
      </c>
      <c r="G1718" s="38"/>
      <c r="H1718" s="38"/>
      <c r="I1718" s="119"/>
      <c r="J1718" s="38"/>
      <c r="K1718" s="38"/>
      <c r="L1718" s="41"/>
      <c r="M1718" s="211"/>
      <c r="N1718" s="212"/>
      <c r="O1718" s="66"/>
      <c r="P1718" s="66"/>
      <c r="Q1718" s="66"/>
      <c r="R1718" s="66"/>
      <c r="S1718" s="66"/>
      <c r="T1718" s="67"/>
      <c r="U1718" s="36"/>
      <c r="V1718" s="36"/>
      <c r="W1718" s="36"/>
      <c r="X1718" s="36"/>
      <c r="Y1718" s="36"/>
      <c r="Z1718" s="36"/>
      <c r="AA1718" s="36"/>
      <c r="AB1718" s="36"/>
      <c r="AC1718" s="36"/>
      <c r="AD1718" s="36"/>
      <c r="AE1718" s="36"/>
      <c r="AT1718" s="19" t="s">
        <v>308</v>
      </c>
      <c r="AU1718" s="19" t="s">
        <v>79</v>
      </c>
    </row>
    <row r="1719" spans="1:65" s="2" customFormat="1" ht="16.5" customHeight="1">
      <c r="A1719" s="36"/>
      <c r="B1719" s="37"/>
      <c r="C1719" s="196" t="s">
        <v>2379</v>
      </c>
      <c r="D1719" s="196" t="s">
        <v>301</v>
      </c>
      <c r="E1719" s="197" t="s">
        <v>2380</v>
      </c>
      <c r="F1719" s="198" t="s">
        <v>2381</v>
      </c>
      <c r="G1719" s="199" t="s">
        <v>653</v>
      </c>
      <c r="H1719" s="200">
        <v>1</v>
      </c>
      <c r="I1719" s="201"/>
      <c r="J1719" s="202">
        <f>ROUND(I1719*H1719,2)</f>
        <v>0</v>
      </c>
      <c r="K1719" s="198" t="s">
        <v>19</v>
      </c>
      <c r="L1719" s="41"/>
      <c r="M1719" s="203" t="s">
        <v>19</v>
      </c>
      <c r="N1719" s="204" t="s">
        <v>41</v>
      </c>
      <c r="O1719" s="66"/>
      <c r="P1719" s="205">
        <f>O1719*H1719</f>
        <v>0</v>
      </c>
      <c r="Q1719" s="205">
        <v>0</v>
      </c>
      <c r="R1719" s="205">
        <f>Q1719*H1719</f>
        <v>0</v>
      </c>
      <c r="S1719" s="205">
        <v>0</v>
      </c>
      <c r="T1719" s="206">
        <f>S1719*H1719</f>
        <v>0</v>
      </c>
      <c r="U1719" s="36"/>
      <c r="V1719" s="36"/>
      <c r="W1719" s="36"/>
      <c r="X1719" s="36"/>
      <c r="Y1719" s="36"/>
      <c r="Z1719" s="36"/>
      <c r="AA1719" s="36"/>
      <c r="AB1719" s="36"/>
      <c r="AC1719" s="36"/>
      <c r="AD1719" s="36"/>
      <c r="AE1719" s="36"/>
      <c r="AR1719" s="207" t="s">
        <v>406</v>
      </c>
      <c r="AT1719" s="207" t="s">
        <v>301</v>
      </c>
      <c r="AU1719" s="207" t="s">
        <v>79</v>
      </c>
      <c r="AY1719" s="19" t="s">
        <v>299</v>
      </c>
      <c r="BE1719" s="208">
        <f>IF(N1719="základní",J1719,0)</f>
        <v>0</v>
      </c>
      <c r="BF1719" s="208">
        <f>IF(N1719="snížená",J1719,0)</f>
        <v>0</v>
      </c>
      <c r="BG1719" s="208">
        <f>IF(N1719="zákl. přenesená",J1719,0)</f>
        <v>0</v>
      </c>
      <c r="BH1719" s="208">
        <f>IF(N1719="sníž. přenesená",J1719,0)</f>
        <v>0</v>
      </c>
      <c r="BI1719" s="208">
        <f>IF(N1719="nulová",J1719,0)</f>
        <v>0</v>
      </c>
      <c r="BJ1719" s="19" t="s">
        <v>77</v>
      </c>
      <c r="BK1719" s="208">
        <f>ROUND(I1719*H1719,2)</f>
        <v>0</v>
      </c>
      <c r="BL1719" s="19" t="s">
        <v>406</v>
      </c>
      <c r="BM1719" s="207" t="s">
        <v>2382</v>
      </c>
    </row>
    <row r="1720" spans="1:47" s="2" customFormat="1" ht="11.25">
      <c r="A1720" s="36"/>
      <c r="B1720" s="37"/>
      <c r="C1720" s="38"/>
      <c r="D1720" s="209" t="s">
        <v>308</v>
      </c>
      <c r="E1720" s="38"/>
      <c r="F1720" s="210" t="s">
        <v>2381</v>
      </c>
      <c r="G1720" s="38"/>
      <c r="H1720" s="38"/>
      <c r="I1720" s="119"/>
      <c r="J1720" s="38"/>
      <c r="K1720" s="38"/>
      <c r="L1720" s="41"/>
      <c r="M1720" s="211"/>
      <c r="N1720" s="212"/>
      <c r="O1720" s="66"/>
      <c r="P1720" s="66"/>
      <c r="Q1720" s="66"/>
      <c r="R1720" s="66"/>
      <c r="S1720" s="66"/>
      <c r="T1720" s="67"/>
      <c r="U1720" s="36"/>
      <c r="V1720" s="36"/>
      <c r="W1720" s="36"/>
      <c r="X1720" s="36"/>
      <c r="Y1720" s="36"/>
      <c r="Z1720" s="36"/>
      <c r="AA1720" s="36"/>
      <c r="AB1720" s="36"/>
      <c r="AC1720" s="36"/>
      <c r="AD1720" s="36"/>
      <c r="AE1720" s="36"/>
      <c r="AT1720" s="19" t="s">
        <v>308</v>
      </c>
      <c r="AU1720" s="19" t="s">
        <v>79</v>
      </c>
    </row>
    <row r="1721" spans="2:63" s="12" customFormat="1" ht="22.9" customHeight="1">
      <c r="B1721" s="180"/>
      <c r="C1721" s="181"/>
      <c r="D1721" s="182" t="s">
        <v>69</v>
      </c>
      <c r="E1721" s="194" t="s">
        <v>2383</v>
      </c>
      <c r="F1721" s="194" t="s">
        <v>2384</v>
      </c>
      <c r="G1721" s="181"/>
      <c r="H1721" s="181"/>
      <c r="I1721" s="184"/>
      <c r="J1721" s="195">
        <f>BK1721</f>
        <v>0</v>
      </c>
      <c r="K1721" s="181"/>
      <c r="L1721" s="186"/>
      <c r="M1721" s="187"/>
      <c r="N1721" s="188"/>
      <c r="O1721" s="188"/>
      <c r="P1721" s="189">
        <f>SUM(P1722:P1739)</f>
        <v>0</v>
      </c>
      <c r="Q1721" s="188"/>
      <c r="R1721" s="189">
        <f>SUM(R1722:R1739)</f>
        <v>0</v>
      </c>
      <c r="S1721" s="188"/>
      <c r="T1721" s="190">
        <f>SUM(T1722:T1739)</f>
        <v>0</v>
      </c>
      <c r="AR1721" s="191" t="s">
        <v>79</v>
      </c>
      <c r="AT1721" s="192" t="s">
        <v>69</v>
      </c>
      <c r="AU1721" s="192" t="s">
        <v>77</v>
      </c>
      <c r="AY1721" s="191" t="s">
        <v>299</v>
      </c>
      <c r="BK1721" s="193">
        <f>SUM(BK1722:BK1739)</f>
        <v>0</v>
      </c>
    </row>
    <row r="1722" spans="1:65" s="2" customFormat="1" ht="16.5" customHeight="1">
      <c r="A1722" s="36"/>
      <c r="B1722" s="37"/>
      <c r="C1722" s="196" t="s">
        <v>2385</v>
      </c>
      <c r="D1722" s="196" t="s">
        <v>301</v>
      </c>
      <c r="E1722" s="197" t="s">
        <v>2386</v>
      </c>
      <c r="F1722" s="198" t="s">
        <v>2387</v>
      </c>
      <c r="G1722" s="199" t="s">
        <v>432</v>
      </c>
      <c r="H1722" s="200">
        <v>2</v>
      </c>
      <c r="I1722" s="201"/>
      <c r="J1722" s="202">
        <f>ROUND(I1722*H1722,2)</f>
        <v>0</v>
      </c>
      <c r="K1722" s="198" t="s">
        <v>19</v>
      </c>
      <c r="L1722" s="41"/>
      <c r="M1722" s="203" t="s">
        <v>19</v>
      </c>
      <c r="N1722" s="204" t="s">
        <v>41</v>
      </c>
      <c r="O1722" s="66"/>
      <c r="P1722" s="205">
        <f>O1722*H1722</f>
        <v>0</v>
      </c>
      <c r="Q1722" s="205">
        <v>0</v>
      </c>
      <c r="R1722" s="205">
        <f>Q1722*H1722</f>
        <v>0</v>
      </c>
      <c r="S1722" s="205">
        <v>0</v>
      </c>
      <c r="T1722" s="206">
        <f>S1722*H1722</f>
        <v>0</v>
      </c>
      <c r="U1722" s="36"/>
      <c r="V1722" s="36"/>
      <c r="W1722" s="36"/>
      <c r="X1722" s="36"/>
      <c r="Y1722" s="36"/>
      <c r="Z1722" s="36"/>
      <c r="AA1722" s="36"/>
      <c r="AB1722" s="36"/>
      <c r="AC1722" s="36"/>
      <c r="AD1722" s="36"/>
      <c r="AE1722" s="36"/>
      <c r="AR1722" s="207" t="s">
        <v>406</v>
      </c>
      <c r="AT1722" s="207" t="s">
        <v>301</v>
      </c>
      <c r="AU1722" s="207" t="s">
        <v>79</v>
      </c>
      <c r="AY1722" s="19" t="s">
        <v>299</v>
      </c>
      <c r="BE1722" s="208">
        <f>IF(N1722="základní",J1722,0)</f>
        <v>0</v>
      </c>
      <c r="BF1722" s="208">
        <f>IF(N1722="snížená",J1722,0)</f>
        <v>0</v>
      </c>
      <c r="BG1722" s="208">
        <f>IF(N1722="zákl. přenesená",J1722,0)</f>
        <v>0</v>
      </c>
      <c r="BH1722" s="208">
        <f>IF(N1722="sníž. přenesená",J1722,0)</f>
        <v>0</v>
      </c>
      <c r="BI1722" s="208">
        <f>IF(N1722="nulová",J1722,0)</f>
        <v>0</v>
      </c>
      <c r="BJ1722" s="19" t="s">
        <v>77</v>
      </c>
      <c r="BK1722" s="208">
        <f>ROUND(I1722*H1722,2)</f>
        <v>0</v>
      </c>
      <c r="BL1722" s="19" t="s">
        <v>406</v>
      </c>
      <c r="BM1722" s="207" t="s">
        <v>2388</v>
      </c>
    </row>
    <row r="1723" spans="1:47" s="2" customFormat="1" ht="11.25">
      <c r="A1723" s="36"/>
      <c r="B1723" s="37"/>
      <c r="C1723" s="38"/>
      <c r="D1723" s="209" t="s">
        <v>308</v>
      </c>
      <c r="E1723" s="38"/>
      <c r="F1723" s="210" t="s">
        <v>2387</v>
      </c>
      <c r="G1723" s="38"/>
      <c r="H1723" s="38"/>
      <c r="I1723" s="119"/>
      <c r="J1723" s="38"/>
      <c r="K1723" s="38"/>
      <c r="L1723" s="41"/>
      <c r="M1723" s="211"/>
      <c r="N1723" s="212"/>
      <c r="O1723" s="66"/>
      <c r="P1723" s="66"/>
      <c r="Q1723" s="66"/>
      <c r="R1723" s="66"/>
      <c r="S1723" s="66"/>
      <c r="T1723" s="67"/>
      <c r="U1723" s="36"/>
      <c r="V1723" s="36"/>
      <c r="W1723" s="36"/>
      <c r="X1723" s="36"/>
      <c r="Y1723" s="36"/>
      <c r="Z1723" s="36"/>
      <c r="AA1723" s="36"/>
      <c r="AB1723" s="36"/>
      <c r="AC1723" s="36"/>
      <c r="AD1723" s="36"/>
      <c r="AE1723" s="36"/>
      <c r="AT1723" s="19" t="s">
        <v>308</v>
      </c>
      <c r="AU1723" s="19" t="s">
        <v>79</v>
      </c>
    </row>
    <row r="1724" spans="1:65" s="2" customFormat="1" ht="16.5" customHeight="1">
      <c r="A1724" s="36"/>
      <c r="B1724" s="37"/>
      <c r="C1724" s="196" t="s">
        <v>2389</v>
      </c>
      <c r="D1724" s="196" t="s">
        <v>301</v>
      </c>
      <c r="E1724" s="197" t="s">
        <v>2390</v>
      </c>
      <c r="F1724" s="198" t="s">
        <v>2391</v>
      </c>
      <c r="G1724" s="199" t="s">
        <v>432</v>
      </c>
      <c r="H1724" s="200">
        <v>2</v>
      </c>
      <c r="I1724" s="201"/>
      <c r="J1724" s="202">
        <f>ROUND(I1724*H1724,2)</f>
        <v>0</v>
      </c>
      <c r="K1724" s="198" t="s">
        <v>19</v>
      </c>
      <c r="L1724" s="41"/>
      <c r="M1724" s="203" t="s">
        <v>19</v>
      </c>
      <c r="N1724" s="204" t="s">
        <v>41</v>
      </c>
      <c r="O1724" s="66"/>
      <c r="P1724" s="205">
        <f>O1724*H1724</f>
        <v>0</v>
      </c>
      <c r="Q1724" s="205">
        <v>0</v>
      </c>
      <c r="R1724" s="205">
        <f>Q1724*H1724</f>
        <v>0</v>
      </c>
      <c r="S1724" s="205">
        <v>0</v>
      </c>
      <c r="T1724" s="206">
        <f>S1724*H1724</f>
        <v>0</v>
      </c>
      <c r="U1724" s="36"/>
      <c r="V1724" s="36"/>
      <c r="W1724" s="36"/>
      <c r="X1724" s="36"/>
      <c r="Y1724" s="36"/>
      <c r="Z1724" s="36"/>
      <c r="AA1724" s="36"/>
      <c r="AB1724" s="36"/>
      <c r="AC1724" s="36"/>
      <c r="AD1724" s="36"/>
      <c r="AE1724" s="36"/>
      <c r="AR1724" s="207" t="s">
        <v>406</v>
      </c>
      <c r="AT1724" s="207" t="s">
        <v>301</v>
      </c>
      <c r="AU1724" s="207" t="s">
        <v>79</v>
      </c>
      <c r="AY1724" s="19" t="s">
        <v>299</v>
      </c>
      <c r="BE1724" s="208">
        <f>IF(N1724="základní",J1724,0)</f>
        <v>0</v>
      </c>
      <c r="BF1724" s="208">
        <f>IF(N1724="snížená",J1724,0)</f>
        <v>0</v>
      </c>
      <c r="BG1724" s="208">
        <f>IF(N1724="zákl. přenesená",J1724,0)</f>
        <v>0</v>
      </c>
      <c r="BH1724" s="208">
        <f>IF(N1724="sníž. přenesená",J1724,0)</f>
        <v>0</v>
      </c>
      <c r="BI1724" s="208">
        <f>IF(N1724="nulová",J1724,0)</f>
        <v>0</v>
      </c>
      <c r="BJ1724" s="19" t="s">
        <v>77</v>
      </c>
      <c r="BK1724" s="208">
        <f>ROUND(I1724*H1724,2)</f>
        <v>0</v>
      </c>
      <c r="BL1724" s="19" t="s">
        <v>406</v>
      </c>
      <c r="BM1724" s="207" t="s">
        <v>2392</v>
      </c>
    </row>
    <row r="1725" spans="1:47" s="2" customFormat="1" ht="11.25">
      <c r="A1725" s="36"/>
      <c r="B1725" s="37"/>
      <c r="C1725" s="38"/>
      <c r="D1725" s="209" t="s">
        <v>308</v>
      </c>
      <c r="E1725" s="38"/>
      <c r="F1725" s="210" t="s">
        <v>2391</v>
      </c>
      <c r="G1725" s="38"/>
      <c r="H1725" s="38"/>
      <c r="I1725" s="119"/>
      <c r="J1725" s="38"/>
      <c r="K1725" s="38"/>
      <c r="L1725" s="41"/>
      <c r="M1725" s="211"/>
      <c r="N1725" s="212"/>
      <c r="O1725" s="66"/>
      <c r="P1725" s="66"/>
      <c r="Q1725" s="66"/>
      <c r="R1725" s="66"/>
      <c r="S1725" s="66"/>
      <c r="T1725" s="67"/>
      <c r="U1725" s="36"/>
      <c r="V1725" s="36"/>
      <c r="W1725" s="36"/>
      <c r="X1725" s="36"/>
      <c r="Y1725" s="36"/>
      <c r="Z1725" s="36"/>
      <c r="AA1725" s="36"/>
      <c r="AB1725" s="36"/>
      <c r="AC1725" s="36"/>
      <c r="AD1725" s="36"/>
      <c r="AE1725" s="36"/>
      <c r="AT1725" s="19" t="s">
        <v>308</v>
      </c>
      <c r="AU1725" s="19" t="s">
        <v>79</v>
      </c>
    </row>
    <row r="1726" spans="1:65" s="2" customFormat="1" ht="16.5" customHeight="1">
      <c r="A1726" s="36"/>
      <c r="B1726" s="37"/>
      <c r="C1726" s="196" t="s">
        <v>2393</v>
      </c>
      <c r="D1726" s="196" t="s">
        <v>301</v>
      </c>
      <c r="E1726" s="197" t="s">
        <v>2394</v>
      </c>
      <c r="F1726" s="198" t="s">
        <v>2395</v>
      </c>
      <c r="G1726" s="199" t="s">
        <v>432</v>
      </c>
      <c r="H1726" s="200">
        <v>2</v>
      </c>
      <c r="I1726" s="201"/>
      <c r="J1726" s="202">
        <f>ROUND(I1726*H1726,2)</f>
        <v>0</v>
      </c>
      <c r="K1726" s="198" t="s">
        <v>19</v>
      </c>
      <c r="L1726" s="41"/>
      <c r="M1726" s="203" t="s">
        <v>19</v>
      </c>
      <c r="N1726" s="204" t="s">
        <v>41</v>
      </c>
      <c r="O1726" s="66"/>
      <c r="P1726" s="205">
        <f>O1726*H1726</f>
        <v>0</v>
      </c>
      <c r="Q1726" s="205">
        <v>0</v>
      </c>
      <c r="R1726" s="205">
        <f>Q1726*H1726</f>
        <v>0</v>
      </c>
      <c r="S1726" s="205">
        <v>0</v>
      </c>
      <c r="T1726" s="206">
        <f>S1726*H1726</f>
        <v>0</v>
      </c>
      <c r="U1726" s="36"/>
      <c r="V1726" s="36"/>
      <c r="W1726" s="36"/>
      <c r="X1726" s="36"/>
      <c r="Y1726" s="36"/>
      <c r="Z1726" s="36"/>
      <c r="AA1726" s="36"/>
      <c r="AB1726" s="36"/>
      <c r="AC1726" s="36"/>
      <c r="AD1726" s="36"/>
      <c r="AE1726" s="36"/>
      <c r="AR1726" s="207" t="s">
        <v>406</v>
      </c>
      <c r="AT1726" s="207" t="s">
        <v>301</v>
      </c>
      <c r="AU1726" s="207" t="s">
        <v>79</v>
      </c>
      <c r="AY1726" s="19" t="s">
        <v>299</v>
      </c>
      <c r="BE1726" s="208">
        <f>IF(N1726="základní",J1726,0)</f>
        <v>0</v>
      </c>
      <c r="BF1726" s="208">
        <f>IF(N1726="snížená",J1726,0)</f>
        <v>0</v>
      </c>
      <c r="BG1726" s="208">
        <f>IF(N1726="zákl. přenesená",J1726,0)</f>
        <v>0</v>
      </c>
      <c r="BH1726" s="208">
        <f>IF(N1726="sníž. přenesená",J1726,0)</f>
        <v>0</v>
      </c>
      <c r="BI1726" s="208">
        <f>IF(N1726="nulová",J1726,0)</f>
        <v>0</v>
      </c>
      <c r="BJ1726" s="19" t="s">
        <v>77</v>
      </c>
      <c r="BK1726" s="208">
        <f>ROUND(I1726*H1726,2)</f>
        <v>0</v>
      </c>
      <c r="BL1726" s="19" t="s">
        <v>406</v>
      </c>
      <c r="BM1726" s="207" t="s">
        <v>2396</v>
      </c>
    </row>
    <row r="1727" spans="1:47" s="2" customFormat="1" ht="11.25">
      <c r="A1727" s="36"/>
      <c r="B1727" s="37"/>
      <c r="C1727" s="38"/>
      <c r="D1727" s="209" t="s">
        <v>308</v>
      </c>
      <c r="E1727" s="38"/>
      <c r="F1727" s="210" t="s">
        <v>2395</v>
      </c>
      <c r="G1727" s="38"/>
      <c r="H1727" s="38"/>
      <c r="I1727" s="119"/>
      <c r="J1727" s="38"/>
      <c r="K1727" s="38"/>
      <c r="L1727" s="41"/>
      <c r="M1727" s="211"/>
      <c r="N1727" s="212"/>
      <c r="O1727" s="66"/>
      <c r="P1727" s="66"/>
      <c r="Q1727" s="66"/>
      <c r="R1727" s="66"/>
      <c r="S1727" s="66"/>
      <c r="T1727" s="67"/>
      <c r="U1727" s="36"/>
      <c r="V1727" s="36"/>
      <c r="W1727" s="36"/>
      <c r="X1727" s="36"/>
      <c r="Y1727" s="36"/>
      <c r="Z1727" s="36"/>
      <c r="AA1727" s="36"/>
      <c r="AB1727" s="36"/>
      <c r="AC1727" s="36"/>
      <c r="AD1727" s="36"/>
      <c r="AE1727" s="36"/>
      <c r="AT1727" s="19" t="s">
        <v>308</v>
      </c>
      <c r="AU1727" s="19" t="s">
        <v>79</v>
      </c>
    </row>
    <row r="1728" spans="1:65" s="2" customFormat="1" ht="16.5" customHeight="1">
      <c r="A1728" s="36"/>
      <c r="B1728" s="37"/>
      <c r="C1728" s="196" t="s">
        <v>2397</v>
      </c>
      <c r="D1728" s="196" t="s">
        <v>301</v>
      </c>
      <c r="E1728" s="197" t="s">
        <v>2398</v>
      </c>
      <c r="F1728" s="198" t="s">
        <v>2399</v>
      </c>
      <c r="G1728" s="199" t="s">
        <v>432</v>
      </c>
      <c r="H1728" s="200">
        <v>2</v>
      </c>
      <c r="I1728" s="201"/>
      <c r="J1728" s="202">
        <f>ROUND(I1728*H1728,2)</f>
        <v>0</v>
      </c>
      <c r="K1728" s="198" t="s">
        <v>19</v>
      </c>
      <c r="L1728" s="41"/>
      <c r="M1728" s="203" t="s">
        <v>19</v>
      </c>
      <c r="N1728" s="204" t="s">
        <v>41</v>
      </c>
      <c r="O1728" s="66"/>
      <c r="P1728" s="205">
        <f>O1728*H1728</f>
        <v>0</v>
      </c>
      <c r="Q1728" s="205">
        <v>0</v>
      </c>
      <c r="R1728" s="205">
        <f>Q1728*H1728</f>
        <v>0</v>
      </c>
      <c r="S1728" s="205">
        <v>0</v>
      </c>
      <c r="T1728" s="206">
        <f>S1728*H1728</f>
        <v>0</v>
      </c>
      <c r="U1728" s="36"/>
      <c r="V1728" s="36"/>
      <c r="W1728" s="36"/>
      <c r="X1728" s="36"/>
      <c r="Y1728" s="36"/>
      <c r="Z1728" s="36"/>
      <c r="AA1728" s="36"/>
      <c r="AB1728" s="36"/>
      <c r="AC1728" s="36"/>
      <c r="AD1728" s="36"/>
      <c r="AE1728" s="36"/>
      <c r="AR1728" s="207" t="s">
        <v>406</v>
      </c>
      <c r="AT1728" s="207" t="s">
        <v>301</v>
      </c>
      <c r="AU1728" s="207" t="s">
        <v>79</v>
      </c>
      <c r="AY1728" s="19" t="s">
        <v>299</v>
      </c>
      <c r="BE1728" s="208">
        <f>IF(N1728="základní",J1728,0)</f>
        <v>0</v>
      </c>
      <c r="BF1728" s="208">
        <f>IF(N1728="snížená",J1728,0)</f>
        <v>0</v>
      </c>
      <c r="BG1728" s="208">
        <f>IF(N1728="zákl. přenesená",J1728,0)</f>
        <v>0</v>
      </c>
      <c r="BH1728" s="208">
        <f>IF(N1728="sníž. přenesená",J1728,0)</f>
        <v>0</v>
      </c>
      <c r="BI1728" s="208">
        <f>IF(N1728="nulová",J1728,0)</f>
        <v>0</v>
      </c>
      <c r="BJ1728" s="19" t="s">
        <v>77</v>
      </c>
      <c r="BK1728" s="208">
        <f>ROUND(I1728*H1728,2)</f>
        <v>0</v>
      </c>
      <c r="BL1728" s="19" t="s">
        <v>406</v>
      </c>
      <c r="BM1728" s="207" t="s">
        <v>2400</v>
      </c>
    </row>
    <row r="1729" spans="1:47" s="2" customFormat="1" ht="11.25">
      <c r="A1729" s="36"/>
      <c r="B1729" s="37"/>
      <c r="C1729" s="38"/>
      <c r="D1729" s="209" t="s">
        <v>308</v>
      </c>
      <c r="E1729" s="38"/>
      <c r="F1729" s="210" t="s">
        <v>2399</v>
      </c>
      <c r="G1729" s="38"/>
      <c r="H1729" s="38"/>
      <c r="I1729" s="119"/>
      <c r="J1729" s="38"/>
      <c r="K1729" s="38"/>
      <c r="L1729" s="41"/>
      <c r="M1729" s="211"/>
      <c r="N1729" s="212"/>
      <c r="O1729" s="66"/>
      <c r="P1729" s="66"/>
      <c r="Q1729" s="66"/>
      <c r="R1729" s="66"/>
      <c r="S1729" s="66"/>
      <c r="T1729" s="67"/>
      <c r="U1729" s="36"/>
      <c r="V1729" s="36"/>
      <c r="W1729" s="36"/>
      <c r="X1729" s="36"/>
      <c r="Y1729" s="36"/>
      <c r="Z1729" s="36"/>
      <c r="AA1729" s="36"/>
      <c r="AB1729" s="36"/>
      <c r="AC1729" s="36"/>
      <c r="AD1729" s="36"/>
      <c r="AE1729" s="36"/>
      <c r="AT1729" s="19" t="s">
        <v>308</v>
      </c>
      <c r="AU1729" s="19" t="s">
        <v>79</v>
      </c>
    </row>
    <row r="1730" spans="1:65" s="2" customFormat="1" ht="16.5" customHeight="1">
      <c r="A1730" s="36"/>
      <c r="B1730" s="37"/>
      <c r="C1730" s="196" t="s">
        <v>2401</v>
      </c>
      <c r="D1730" s="196" t="s">
        <v>301</v>
      </c>
      <c r="E1730" s="197" t="s">
        <v>2402</v>
      </c>
      <c r="F1730" s="198" t="s">
        <v>2403</v>
      </c>
      <c r="G1730" s="199" t="s">
        <v>432</v>
      </c>
      <c r="H1730" s="200">
        <v>2</v>
      </c>
      <c r="I1730" s="201"/>
      <c r="J1730" s="202">
        <f>ROUND(I1730*H1730,2)</f>
        <v>0</v>
      </c>
      <c r="K1730" s="198" t="s">
        <v>19</v>
      </c>
      <c r="L1730" s="41"/>
      <c r="M1730" s="203" t="s">
        <v>19</v>
      </c>
      <c r="N1730" s="204" t="s">
        <v>41</v>
      </c>
      <c r="O1730" s="66"/>
      <c r="P1730" s="205">
        <f>O1730*H1730</f>
        <v>0</v>
      </c>
      <c r="Q1730" s="205">
        <v>0</v>
      </c>
      <c r="R1730" s="205">
        <f>Q1730*H1730</f>
        <v>0</v>
      </c>
      <c r="S1730" s="205">
        <v>0</v>
      </c>
      <c r="T1730" s="206">
        <f>S1730*H1730</f>
        <v>0</v>
      </c>
      <c r="U1730" s="36"/>
      <c r="V1730" s="36"/>
      <c r="W1730" s="36"/>
      <c r="X1730" s="36"/>
      <c r="Y1730" s="36"/>
      <c r="Z1730" s="36"/>
      <c r="AA1730" s="36"/>
      <c r="AB1730" s="36"/>
      <c r="AC1730" s="36"/>
      <c r="AD1730" s="36"/>
      <c r="AE1730" s="36"/>
      <c r="AR1730" s="207" t="s">
        <v>406</v>
      </c>
      <c r="AT1730" s="207" t="s">
        <v>301</v>
      </c>
      <c r="AU1730" s="207" t="s">
        <v>79</v>
      </c>
      <c r="AY1730" s="19" t="s">
        <v>299</v>
      </c>
      <c r="BE1730" s="208">
        <f>IF(N1730="základní",J1730,0)</f>
        <v>0</v>
      </c>
      <c r="BF1730" s="208">
        <f>IF(N1730="snížená",J1730,0)</f>
        <v>0</v>
      </c>
      <c r="BG1730" s="208">
        <f>IF(N1730="zákl. přenesená",J1730,0)</f>
        <v>0</v>
      </c>
      <c r="BH1730" s="208">
        <f>IF(N1730="sníž. přenesená",J1730,0)</f>
        <v>0</v>
      </c>
      <c r="BI1730" s="208">
        <f>IF(N1730="nulová",J1730,0)</f>
        <v>0</v>
      </c>
      <c r="BJ1730" s="19" t="s">
        <v>77</v>
      </c>
      <c r="BK1730" s="208">
        <f>ROUND(I1730*H1730,2)</f>
        <v>0</v>
      </c>
      <c r="BL1730" s="19" t="s">
        <v>406</v>
      </c>
      <c r="BM1730" s="207" t="s">
        <v>2404</v>
      </c>
    </row>
    <row r="1731" spans="1:47" s="2" customFormat="1" ht="11.25">
      <c r="A1731" s="36"/>
      <c r="B1731" s="37"/>
      <c r="C1731" s="38"/>
      <c r="D1731" s="209" t="s">
        <v>308</v>
      </c>
      <c r="E1731" s="38"/>
      <c r="F1731" s="210" t="s">
        <v>2403</v>
      </c>
      <c r="G1731" s="38"/>
      <c r="H1731" s="38"/>
      <c r="I1731" s="119"/>
      <c r="J1731" s="38"/>
      <c r="K1731" s="38"/>
      <c r="L1731" s="41"/>
      <c r="M1731" s="211"/>
      <c r="N1731" s="212"/>
      <c r="O1731" s="66"/>
      <c r="P1731" s="66"/>
      <c r="Q1731" s="66"/>
      <c r="R1731" s="66"/>
      <c r="S1731" s="66"/>
      <c r="T1731" s="67"/>
      <c r="U1731" s="36"/>
      <c r="V1731" s="36"/>
      <c r="W1731" s="36"/>
      <c r="X1731" s="36"/>
      <c r="Y1731" s="36"/>
      <c r="Z1731" s="36"/>
      <c r="AA1731" s="36"/>
      <c r="AB1731" s="36"/>
      <c r="AC1731" s="36"/>
      <c r="AD1731" s="36"/>
      <c r="AE1731" s="36"/>
      <c r="AT1731" s="19" t="s">
        <v>308</v>
      </c>
      <c r="AU1731" s="19" t="s">
        <v>79</v>
      </c>
    </row>
    <row r="1732" spans="1:65" s="2" customFormat="1" ht="16.5" customHeight="1">
      <c r="A1732" s="36"/>
      <c r="B1732" s="37"/>
      <c r="C1732" s="196" t="s">
        <v>2405</v>
      </c>
      <c r="D1732" s="196" t="s">
        <v>301</v>
      </c>
      <c r="E1732" s="197" t="s">
        <v>2406</v>
      </c>
      <c r="F1732" s="198" t="s">
        <v>2407</v>
      </c>
      <c r="G1732" s="199" t="s">
        <v>432</v>
      </c>
      <c r="H1732" s="200">
        <v>2</v>
      </c>
      <c r="I1732" s="201"/>
      <c r="J1732" s="202">
        <f>ROUND(I1732*H1732,2)</f>
        <v>0</v>
      </c>
      <c r="K1732" s="198" t="s">
        <v>19</v>
      </c>
      <c r="L1732" s="41"/>
      <c r="M1732" s="203" t="s">
        <v>19</v>
      </c>
      <c r="N1732" s="204" t="s">
        <v>41</v>
      </c>
      <c r="O1732" s="66"/>
      <c r="P1732" s="205">
        <f>O1732*H1732</f>
        <v>0</v>
      </c>
      <c r="Q1732" s="205">
        <v>0</v>
      </c>
      <c r="R1732" s="205">
        <f>Q1732*H1732</f>
        <v>0</v>
      </c>
      <c r="S1732" s="205">
        <v>0</v>
      </c>
      <c r="T1732" s="206">
        <f>S1732*H1732</f>
        <v>0</v>
      </c>
      <c r="U1732" s="36"/>
      <c r="V1732" s="36"/>
      <c r="W1732" s="36"/>
      <c r="X1732" s="36"/>
      <c r="Y1732" s="36"/>
      <c r="Z1732" s="36"/>
      <c r="AA1732" s="36"/>
      <c r="AB1732" s="36"/>
      <c r="AC1732" s="36"/>
      <c r="AD1732" s="36"/>
      <c r="AE1732" s="36"/>
      <c r="AR1732" s="207" t="s">
        <v>406</v>
      </c>
      <c r="AT1732" s="207" t="s">
        <v>301</v>
      </c>
      <c r="AU1732" s="207" t="s">
        <v>79</v>
      </c>
      <c r="AY1732" s="19" t="s">
        <v>299</v>
      </c>
      <c r="BE1732" s="208">
        <f>IF(N1732="základní",J1732,0)</f>
        <v>0</v>
      </c>
      <c r="BF1732" s="208">
        <f>IF(N1732="snížená",J1732,0)</f>
        <v>0</v>
      </c>
      <c r="BG1732" s="208">
        <f>IF(N1732="zákl. přenesená",J1732,0)</f>
        <v>0</v>
      </c>
      <c r="BH1732" s="208">
        <f>IF(N1732="sníž. přenesená",J1732,0)</f>
        <v>0</v>
      </c>
      <c r="BI1732" s="208">
        <f>IF(N1732="nulová",J1732,0)</f>
        <v>0</v>
      </c>
      <c r="BJ1732" s="19" t="s">
        <v>77</v>
      </c>
      <c r="BK1732" s="208">
        <f>ROUND(I1732*H1732,2)</f>
        <v>0</v>
      </c>
      <c r="BL1732" s="19" t="s">
        <v>406</v>
      </c>
      <c r="BM1732" s="207" t="s">
        <v>2408</v>
      </c>
    </row>
    <row r="1733" spans="1:47" s="2" customFormat="1" ht="11.25">
      <c r="A1733" s="36"/>
      <c r="B1733" s="37"/>
      <c r="C1733" s="38"/>
      <c r="D1733" s="209" t="s">
        <v>308</v>
      </c>
      <c r="E1733" s="38"/>
      <c r="F1733" s="210" t="s">
        <v>2407</v>
      </c>
      <c r="G1733" s="38"/>
      <c r="H1733" s="38"/>
      <c r="I1733" s="119"/>
      <c r="J1733" s="38"/>
      <c r="K1733" s="38"/>
      <c r="L1733" s="41"/>
      <c r="M1733" s="211"/>
      <c r="N1733" s="212"/>
      <c r="O1733" s="66"/>
      <c r="P1733" s="66"/>
      <c r="Q1733" s="66"/>
      <c r="R1733" s="66"/>
      <c r="S1733" s="66"/>
      <c r="T1733" s="67"/>
      <c r="U1733" s="36"/>
      <c r="V1733" s="36"/>
      <c r="W1733" s="36"/>
      <c r="X1733" s="36"/>
      <c r="Y1733" s="36"/>
      <c r="Z1733" s="36"/>
      <c r="AA1733" s="36"/>
      <c r="AB1733" s="36"/>
      <c r="AC1733" s="36"/>
      <c r="AD1733" s="36"/>
      <c r="AE1733" s="36"/>
      <c r="AT1733" s="19" t="s">
        <v>308</v>
      </c>
      <c r="AU1733" s="19" t="s">
        <v>79</v>
      </c>
    </row>
    <row r="1734" spans="1:65" s="2" customFormat="1" ht="16.5" customHeight="1">
      <c r="A1734" s="36"/>
      <c r="B1734" s="37"/>
      <c r="C1734" s="196" t="s">
        <v>2409</v>
      </c>
      <c r="D1734" s="196" t="s">
        <v>301</v>
      </c>
      <c r="E1734" s="197" t="s">
        <v>2410</v>
      </c>
      <c r="F1734" s="198" t="s">
        <v>2411</v>
      </c>
      <c r="G1734" s="199" t="s">
        <v>432</v>
      </c>
      <c r="H1734" s="200">
        <v>2</v>
      </c>
      <c r="I1734" s="201"/>
      <c r="J1734" s="202">
        <f>ROUND(I1734*H1734,2)</f>
        <v>0</v>
      </c>
      <c r="K1734" s="198" t="s">
        <v>19</v>
      </c>
      <c r="L1734" s="41"/>
      <c r="M1734" s="203" t="s">
        <v>19</v>
      </c>
      <c r="N1734" s="204" t="s">
        <v>41</v>
      </c>
      <c r="O1734" s="66"/>
      <c r="P1734" s="205">
        <f>O1734*H1734</f>
        <v>0</v>
      </c>
      <c r="Q1734" s="205">
        <v>0</v>
      </c>
      <c r="R1734" s="205">
        <f>Q1734*H1734</f>
        <v>0</v>
      </c>
      <c r="S1734" s="205">
        <v>0</v>
      </c>
      <c r="T1734" s="206">
        <f>S1734*H1734</f>
        <v>0</v>
      </c>
      <c r="U1734" s="36"/>
      <c r="V1734" s="36"/>
      <c r="W1734" s="36"/>
      <c r="X1734" s="36"/>
      <c r="Y1734" s="36"/>
      <c r="Z1734" s="36"/>
      <c r="AA1734" s="36"/>
      <c r="AB1734" s="36"/>
      <c r="AC1734" s="36"/>
      <c r="AD1734" s="36"/>
      <c r="AE1734" s="36"/>
      <c r="AR1734" s="207" t="s">
        <v>406</v>
      </c>
      <c r="AT1734" s="207" t="s">
        <v>301</v>
      </c>
      <c r="AU1734" s="207" t="s">
        <v>79</v>
      </c>
      <c r="AY1734" s="19" t="s">
        <v>299</v>
      </c>
      <c r="BE1734" s="208">
        <f>IF(N1734="základní",J1734,0)</f>
        <v>0</v>
      </c>
      <c r="BF1734" s="208">
        <f>IF(N1734="snížená",J1734,0)</f>
        <v>0</v>
      </c>
      <c r="BG1734" s="208">
        <f>IF(N1734="zákl. přenesená",J1734,0)</f>
        <v>0</v>
      </c>
      <c r="BH1734" s="208">
        <f>IF(N1734="sníž. přenesená",J1734,0)</f>
        <v>0</v>
      </c>
      <c r="BI1734" s="208">
        <f>IF(N1734="nulová",J1734,0)</f>
        <v>0</v>
      </c>
      <c r="BJ1734" s="19" t="s">
        <v>77</v>
      </c>
      <c r="BK1734" s="208">
        <f>ROUND(I1734*H1734,2)</f>
        <v>0</v>
      </c>
      <c r="BL1734" s="19" t="s">
        <v>406</v>
      </c>
      <c r="BM1734" s="207" t="s">
        <v>2412</v>
      </c>
    </row>
    <row r="1735" spans="1:47" s="2" customFormat="1" ht="11.25">
      <c r="A1735" s="36"/>
      <c r="B1735" s="37"/>
      <c r="C1735" s="38"/>
      <c r="D1735" s="209" t="s">
        <v>308</v>
      </c>
      <c r="E1735" s="38"/>
      <c r="F1735" s="210" t="s">
        <v>2411</v>
      </c>
      <c r="G1735" s="38"/>
      <c r="H1735" s="38"/>
      <c r="I1735" s="119"/>
      <c r="J1735" s="38"/>
      <c r="K1735" s="38"/>
      <c r="L1735" s="41"/>
      <c r="M1735" s="211"/>
      <c r="N1735" s="212"/>
      <c r="O1735" s="66"/>
      <c r="P1735" s="66"/>
      <c r="Q1735" s="66"/>
      <c r="R1735" s="66"/>
      <c r="S1735" s="66"/>
      <c r="T1735" s="67"/>
      <c r="U1735" s="36"/>
      <c r="V1735" s="36"/>
      <c r="W1735" s="36"/>
      <c r="X1735" s="36"/>
      <c r="Y1735" s="36"/>
      <c r="Z1735" s="36"/>
      <c r="AA1735" s="36"/>
      <c r="AB1735" s="36"/>
      <c r="AC1735" s="36"/>
      <c r="AD1735" s="36"/>
      <c r="AE1735" s="36"/>
      <c r="AT1735" s="19" t="s">
        <v>308</v>
      </c>
      <c r="AU1735" s="19" t="s">
        <v>79</v>
      </c>
    </row>
    <row r="1736" spans="1:65" s="2" customFormat="1" ht="16.5" customHeight="1">
      <c r="A1736" s="36"/>
      <c r="B1736" s="37"/>
      <c r="C1736" s="196" t="s">
        <v>2413</v>
      </c>
      <c r="D1736" s="196" t="s">
        <v>301</v>
      </c>
      <c r="E1736" s="197" t="s">
        <v>2414</v>
      </c>
      <c r="F1736" s="198" t="s">
        <v>2415</v>
      </c>
      <c r="G1736" s="199" t="s">
        <v>432</v>
      </c>
      <c r="H1736" s="200">
        <v>2</v>
      </c>
      <c r="I1736" s="201"/>
      <c r="J1736" s="202">
        <f>ROUND(I1736*H1736,2)</f>
        <v>0</v>
      </c>
      <c r="K1736" s="198" t="s">
        <v>19</v>
      </c>
      <c r="L1736" s="41"/>
      <c r="M1736" s="203" t="s">
        <v>19</v>
      </c>
      <c r="N1736" s="204" t="s">
        <v>41</v>
      </c>
      <c r="O1736" s="66"/>
      <c r="P1736" s="205">
        <f>O1736*H1736</f>
        <v>0</v>
      </c>
      <c r="Q1736" s="205">
        <v>0</v>
      </c>
      <c r="R1736" s="205">
        <f>Q1736*H1736</f>
        <v>0</v>
      </c>
      <c r="S1736" s="205">
        <v>0</v>
      </c>
      <c r="T1736" s="206">
        <f>S1736*H1736</f>
        <v>0</v>
      </c>
      <c r="U1736" s="36"/>
      <c r="V1736" s="36"/>
      <c r="W1736" s="36"/>
      <c r="X1736" s="36"/>
      <c r="Y1736" s="36"/>
      <c r="Z1736" s="36"/>
      <c r="AA1736" s="36"/>
      <c r="AB1736" s="36"/>
      <c r="AC1736" s="36"/>
      <c r="AD1736" s="36"/>
      <c r="AE1736" s="36"/>
      <c r="AR1736" s="207" t="s">
        <v>406</v>
      </c>
      <c r="AT1736" s="207" t="s">
        <v>301</v>
      </c>
      <c r="AU1736" s="207" t="s">
        <v>79</v>
      </c>
      <c r="AY1736" s="19" t="s">
        <v>299</v>
      </c>
      <c r="BE1736" s="208">
        <f>IF(N1736="základní",J1736,0)</f>
        <v>0</v>
      </c>
      <c r="BF1736" s="208">
        <f>IF(N1736="snížená",J1736,0)</f>
        <v>0</v>
      </c>
      <c r="BG1736" s="208">
        <f>IF(N1736="zákl. přenesená",J1736,0)</f>
        <v>0</v>
      </c>
      <c r="BH1736" s="208">
        <f>IF(N1736="sníž. přenesená",J1736,0)</f>
        <v>0</v>
      </c>
      <c r="BI1736" s="208">
        <f>IF(N1736="nulová",J1736,0)</f>
        <v>0</v>
      </c>
      <c r="BJ1736" s="19" t="s">
        <v>77</v>
      </c>
      <c r="BK1736" s="208">
        <f>ROUND(I1736*H1736,2)</f>
        <v>0</v>
      </c>
      <c r="BL1736" s="19" t="s">
        <v>406</v>
      </c>
      <c r="BM1736" s="207" t="s">
        <v>2416</v>
      </c>
    </row>
    <row r="1737" spans="1:47" s="2" customFormat="1" ht="11.25">
      <c r="A1737" s="36"/>
      <c r="B1737" s="37"/>
      <c r="C1737" s="38"/>
      <c r="D1737" s="209" t="s">
        <v>308</v>
      </c>
      <c r="E1737" s="38"/>
      <c r="F1737" s="210" t="s">
        <v>2415</v>
      </c>
      <c r="G1737" s="38"/>
      <c r="H1737" s="38"/>
      <c r="I1737" s="119"/>
      <c r="J1737" s="38"/>
      <c r="K1737" s="38"/>
      <c r="L1737" s="41"/>
      <c r="M1737" s="211"/>
      <c r="N1737" s="212"/>
      <c r="O1737" s="66"/>
      <c r="P1737" s="66"/>
      <c r="Q1737" s="66"/>
      <c r="R1737" s="66"/>
      <c r="S1737" s="66"/>
      <c r="T1737" s="67"/>
      <c r="U1737" s="36"/>
      <c r="V1737" s="36"/>
      <c r="W1737" s="36"/>
      <c r="X1737" s="36"/>
      <c r="Y1737" s="36"/>
      <c r="Z1737" s="36"/>
      <c r="AA1737" s="36"/>
      <c r="AB1737" s="36"/>
      <c r="AC1737" s="36"/>
      <c r="AD1737" s="36"/>
      <c r="AE1737" s="36"/>
      <c r="AT1737" s="19" t="s">
        <v>308</v>
      </c>
      <c r="AU1737" s="19" t="s">
        <v>79</v>
      </c>
    </row>
    <row r="1738" spans="1:65" s="2" customFormat="1" ht="16.5" customHeight="1">
      <c r="A1738" s="36"/>
      <c r="B1738" s="37"/>
      <c r="C1738" s="196" t="s">
        <v>2417</v>
      </c>
      <c r="D1738" s="196" t="s">
        <v>301</v>
      </c>
      <c r="E1738" s="197" t="s">
        <v>2418</v>
      </c>
      <c r="F1738" s="198" t="s">
        <v>2419</v>
      </c>
      <c r="G1738" s="199" t="s">
        <v>432</v>
      </c>
      <c r="H1738" s="200">
        <v>14</v>
      </c>
      <c r="I1738" s="201"/>
      <c r="J1738" s="202">
        <f>ROUND(I1738*H1738,2)</f>
        <v>0</v>
      </c>
      <c r="K1738" s="198" t="s">
        <v>19</v>
      </c>
      <c r="L1738" s="41"/>
      <c r="M1738" s="203" t="s">
        <v>19</v>
      </c>
      <c r="N1738" s="204" t="s">
        <v>41</v>
      </c>
      <c r="O1738" s="66"/>
      <c r="P1738" s="205">
        <f>O1738*H1738</f>
        <v>0</v>
      </c>
      <c r="Q1738" s="205">
        <v>0</v>
      </c>
      <c r="R1738" s="205">
        <f>Q1738*H1738</f>
        <v>0</v>
      </c>
      <c r="S1738" s="205">
        <v>0</v>
      </c>
      <c r="T1738" s="206">
        <f>S1738*H1738</f>
        <v>0</v>
      </c>
      <c r="U1738" s="36"/>
      <c r="V1738" s="36"/>
      <c r="W1738" s="36"/>
      <c r="X1738" s="36"/>
      <c r="Y1738" s="36"/>
      <c r="Z1738" s="36"/>
      <c r="AA1738" s="36"/>
      <c r="AB1738" s="36"/>
      <c r="AC1738" s="36"/>
      <c r="AD1738" s="36"/>
      <c r="AE1738" s="36"/>
      <c r="AR1738" s="207" t="s">
        <v>406</v>
      </c>
      <c r="AT1738" s="207" t="s">
        <v>301</v>
      </c>
      <c r="AU1738" s="207" t="s">
        <v>79</v>
      </c>
      <c r="AY1738" s="19" t="s">
        <v>299</v>
      </c>
      <c r="BE1738" s="208">
        <f>IF(N1738="základní",J1738,0)</f>
        <v>0</v>
      </c>
      <c r="BF1738" s="208">
        <f>IF(N1738="snížená",J1738,0)</f>
        <v>0</v>
      </c>
      <c r="BG1738" s="208">
        <f>IF(N1738="zákl. přenesená",J1738,0)</f>
        <v>0</v>
      </c>
      <c r="BH1738" s="208">
        <f>IF(N1738="sníž. přenesená",J1738,0)</f>
        <v>0</v>
      </c>
      <c r="BI1738" s="208">
        <f>IF(N1738="nulová",J1738,0)</f>
        <v>0</v>
      </c>
      <c r="BJ1738" s="19" t="s">
        <v>77</v>
      </c>
      <c r="BK1738" s="208">
        <f>ROUND(I1738*H1738,2)</f>
        <v>0</v>
      </c>
      <c r="BL1738" s="19" t="s">
        <v>406</v>
      </c>
      <c r="BM1738" s="207" t="s">
        <v>2420</v>
      </c>
    </row>
    <row r="1739" spans="1:47" s="2" customFormat="1" ht="11.25">
      <c r="A1739" s="36"/>
      <c r="B1739" s="37"/>
      <c r="C1739" s="38"/>
      <c r="D1739" s="209" t="s">
        <v>308</v>
      </c>
      <c r="E1739" s="38"/>
      <c r="F1739" s="210" t="s">
        <v>2419</v>
      </c>
      <c r="G1739" s="38"/>
      <c r="H1739" s="38"/>
      <c r="I1739" s="119"/>
      <c r="J1739" s="38"/>
      <c r="K1739" s="38"/>
      <c r="L1739" s="41"/>
      <c r="M1739" s="211"/>
      <c r="N1739" s="212"/>
      <c r="O1739" s="66"/>
      <c r="P1739" s="66"/>
      <c r="Q1739" s="66"/>
      <c r="R1739" s="66"/>
      <c r="S1739" s="66"/>
      <c r="T1739" s="67"/>
      <c r="U1739" s="36"/>
      <c r="V1739" s="36"/>
      <c r="W1739" s="36"/>
      <c r="X1739" s="36"/>
      <c r="Y1739" s="36"/>
      <c r="Z1739" s="36"/>
      <c r="AA1739" s="36"/>
      <c r="AB1739" s="36"/>
      <c r="AC1739" s="36"/>
      <c r="AD1739" s="36"/>
      <c r="AE1739" s="36"/>
      <c r="AT1739" s="19" t="s">
        <v>308</v>
      </c>
      <c r="AU1739" s="19" t="s">
        <v>79</v>
      </c>
    </row>
    <row r="1740" spans="2:63" s="12" customFormat="1" ht="22.9" customHeight="1">
      <c r="B1740" s="180"/>
      <c r="C1740" s="181"/>
      <c r="D1740" s="182" t="s">
        <v>69</v>
      </c>
      <c r="E1740" s="194" t="s">
        <v>2421</v>
      </c>
      <c r="F1740" s="194" t="s">
        <v>2422</v>
      </c>
      <c r="G1740" s="181"/>
      <c r="H1740" s="181"/>
      <c r="I1740" s="184"/>
      <c r="J1740" s="195">
        <f>BK1740</f>
        <v>0</v>
      </c>
      <c r="K1740" s="181"/>
      <c r="L1740" s="186"/>
      <c r="M1740" s="187"/>
      <c r="N1740" s="188"/>
      <c r="O1740" s="188"/>
      <c r="P1740" s="189">
        <f>SUM(P1741:P1842)</f>
        <v>0</v>
      </c>
      <c r="Q1740" s="188"/>
      <c r="R1740" s="189">
        <f>SUM(R1741:R1842)</f>
        <v>0.02702</v>
      </c>
      <c r="S1740" s="188"/>
      <c r="T1740" s="190">
        <f>SUM(T1741:T1842)</f>
        <v>0.622</v>
      </c>
      <c r="AR1740" s="191" t="s">
        <v>79</v>
      </c>
      <c r="AT1740" s="192" t="s">
        <v>69</v>
      </c>
      <c r="AU1740" s="192" t="s">
        <v>77</v>
      </c>
      <c r="AY1740" s="191" t="s">
        <v>299</v>
      </c>
      <c r="BK1740" s="193">
        <f>SUM(BK1741:BK1842)</f>
        <v>0</v>
      </c>
    </row>
    <row r="1741" spans="1:65" s="2" customFormat="1" ht="16.5" customHeight="1">
      <c r="A1741" s="36"/>
      <c r="B1741" s="37"/>
      <c r="C1741" s="196" t="s">
        <v>2423</v>
      </c>
      <c r="D1741" s="196" t="s">
        <v>301</v>
      </c>
      <c r="E1741" s="197" t="s">
        <v>2424</v>
      </c>
      <c r="F1741" s="198" t="s">
        <v>2425</v>
      </c>
      <c r="G1741" s="199" t="s">
        <v>553</v>
      </c>
      <c r="H1741" s="200">
        <v>17.2</v>
      </c>
      <c r="I1741" s="201"/>
      <c r="J1741" s="202">
        <f>ROUND(I1741*H1741,2)</f>
        <v>0</v>
      </c>
      <c r="K1741" s="198" t="s">
        <v>305</v>
      </c>
      <c r="L1741" s="41"/>
      <c r="M1741" s="203" t="s">
        <v>19</v>
      </c>
      <c r="N1741" s="204" t="s">
        <v>41</v>
      </c>
      <c r="O1741" s="66"/>
      <c r="P1741" s="205">
        <f>O1741*H1741</f>
        <v>0</v>
      </c>
      <c r="Q1741" s="205">
        <v>0</v>
      </c>
      <c r="R1741" s="205">
        <f>Q1741*H1741</f>
        <v>0</v>
      </c>
      <c r="S1741" s="205">
        <v>0.025</v>
      </c>
      <c r="T1741" s="206">
        <f>S1741*H1741</f>
        <v>0.43</v>
      </c>
      <c r="U1741" s="36"/>
      <c r="V1741" s="36"/>
      <c r="W1741" s="36"/>
      <c r="X1741" s="36"/>
      <c r="Y1741" s="36"/>
      <c r="Z1741" s="36"/>
      <c r="AA1741" s="36"/>
      <c r="AB1741" s="36"/>
      <c r="AC1741" s="36"/>
      <c r="AD1741" s="36"/>
      <c r="AE1741" s="36"/>
      <c r="AR1741" s="207" t="s">
        <v>406</v>
      </c>
      <c r="AT1741" s="207" t="s">
        <v>301</v>
      </c>
      <c r="AU1741" s="207" t="s">
        <v>79</v>
      </c>
      <c r="AY1741" s="19" t="s">
        <v>299</v>
      </c>
      <c r="BE1741" s="208">
        <f>IF(N1741="základní",J1741,0)</f>
        <v>0</v>
      </c>
      <c r="BF1741" s="208">
        <f>IF(N1741="snížená",J1741,0)</f>
        <v>0</v>
      </c>
      <c r="BG1741" s="208">
        <f>IF(N1741="zákl. přenesená",J1741,0)</f>
        <v>0</v>
      </c>
      <c r="BH1741" s="208">
        <f>IF(N1741="sníž. přenesená",J1741,0)</f>
        <v>0</v>
      </c>
      <c r="BI1741" s="208">
        <f>IF(N1741="nulová",J1741,0)</f>
        <v>0</v>
      </c>
      <c r="BJ1741" s="19" t="s">
        <v>77</v>
      </c>
      <c r="BK1741" s="208">
        <f>ROUND(I1741*H1741,2)</f>
        <v>0</v>
      </c>
      <c r="BL1741" s="19" t="s">
        <v>406</v>
      </c>
      <c r="BM1741" s="207" t="s">
        <v>2426</v>
      </c>
    </row>
    <row r="1742" spans="1:47" s="2" customFormat="1" ht="11.25">
      <c r="A1742" s="36"/>
      <c r="B1742" s="37"/>
      <c r="C1742" s="38"/>
      <c r="D1742" s="209" t="s">
        <v>308</v>
      </c>
      <c r="E1742" s="38"/>
      <c r="F1742" s="210" t="s">
        <v>2427</v>
      </c>
      <c r="G1742" s="38"/>
      <c r="H1742" s="38"/>
      <c r="I1742" s="119"/>
      <c r="J1742" s="38"/>
      <c r="K1742" s="38"/>
      <c r="L1742" s="41"/>
      <c r="M1742" s="211"/>
      <c r="N1742" s="212"/>
      <c r="O1742" s="66"/>
      <c r="P1742" s="66"/>
      <c r="Q1742" s="66"/>
      <c r="R1742" s="66"/>
      <c r="S1742" s="66"/>
      <c r="T1742" s="67"/>
      <c r="U1742" s="36"/>
      <c r="V1742" s="36"/>
      <c r="W1742" s="36"/>
      <c r="X1742" s="36"/>
      <c r="Y1742" s="36"/>
      <c r="Z1742" s="36"/>
      <c r="AA1742" s="36"/>
      <c r="AB1742" s="36"/>
      <c r="AC1742" s="36"/>
      <c r="AD1742" s="36"/>
      <c r="AE1742" s="36"/>
      <c r="AT1742" s="19" t="s">
        <v>308</v>
      </c>
      <c r="AU1742" s="19" t="s">
        <v>79</v>
      </c>
    </row>
    <row r="1743" spans="2:51" s="13" customFormat="1" ht="11.25">
      <c r="B1743" s="213"/>
      <c r="C1743" s="214"/>
      <c r="D1743" s="209" t="s">
        <v>310</v>
      </c>
      <c r="E1743" s="215" t="s">
        <v>19</v>
      </c>
      <c r="F1743" s="216" t="s">
        <v>1206</v>
      </c>
      <c r="G1743" s="214"/>
      <c r="H1743" s="215" t="s">
        <v>19</v>
      </c>
      <c r="I1743" s="217"/>
      <c r="J1743" s="214"/>
      <c r="K1743" s="214"/>
      <c r="L1743" s="218"/>
      <c r="M1743" s="219"/>
      <c r="N1743" s="220"/>
      <c r="O1743" s="220"/>
      <c r="P1743" s="220"/>
      <c r="Q1743" s="220"/>
      <c r="R1743" s="220"/>
      <c r="S1743" s="220"/>
      <c r="T1743" s="221"/>
      <c r="AT1743" s="222" t="s">
        <v>310</v>
      </c>
      <c r="AU1743" s="222" t="s">
        <v>79</v>
      </c>
      <c r="AV1743" s="13" t="s">
        <v>77</v>
      </c>
      <c r="AW1743" s="13" t="s">
        <v>32</v>
      </c>
      <c r="AX1743" s="13" t="s">
        <v>70</v>
      </c>
      <c r="AY1743" s="222" t="s">
        <v>299</v>
      </c>
    </row>
    <row r="1744" spans="2:51" s="14" customFormat="1" ht="11.25">
      <c r="B1744" s="223"/>
      <c r="C1744" s="224"/>
      <c r="D1744" s="209" t="s">
        <v>310</v>
      </c>
      <c r="E1744" s="225" t="s">
        <v>19</v>
      </c>
      <c r="F1744" s="226" t="s">
        <v>2428</v>
      </c>
      <c r="G1744" s="224"/>
      <c r="H1744" s="227">
        <v>6</v>
      </c>
      <c r="I1744" s="228"/>
      <c r="J1744" s="224"/>
      <c r="K1744" s="224"/>
      <c r="L1744" s="229"/>
      <c r="M1744" s="230"/>
      <c r="N1744" s="231"/>
      <c r="O1744" s="231"/>
      <c r="P1744" s="231"/>
      <c r="Q1744" s="231"/>
      <c r="R1744" s="231"/>
      <c r="S1744" s="231"/>
      <c r="T1744" s="232"/>
      <c r="AT1744" s="233" t="s">
        <v>310</v>
      </c>
      <c r="AU1744" s="233" t="s">
        <v>79</v>
      </c>
      <c r="AV1744" s="14" t="s">
        <v>79</v>
      </c>
      <c r="AW1744" s="14" t="s">
        <v>32</v>
      </c>
      <c r="AX1744" s="14" t="s">
        <v>70</v>
      </c>
      <c r="AY1744" s="233" t="s">
        <v>299</v>
      </c>
    </row>
    <row r="1745" spans="2:51" s="14" customFormat="1" ht="11.25">
      <c r="B1745" s="223"/>
      <c r="C1745" s="224"/>
      <c r="D1745" s="209" t="s">
        <v>310</v>
      </c>
      <c r="E1745" s="225" t="s">
        <v>19</v>
      </c>
      <c r="F1745" s="226" t="s">
        <v>2429</v>
      </c>
      <c r="G1745" s="224"/>
      <c r="H1745" s="227">
        <v>17.2</v>
      </c>
      <c r="I1745" s="228"/>
      <c r="J1745" s="224"/>
      <c r="K1745" s="224"/>
      <c r="L1745" s="229"/>
      <c r="M1745" s="230"/>
      <c r="N1745" s="231"/>
      <c r="O1745" s="231"/>
      <c r="P1745" s="231"/>
      <c r="Q1745" s="231"/>
      <c r="R1745" s="231"/>
      <c r="S1745" s="231"/>
      <c r="T1745" s="232"/>
      <c r="AT1745" s="233" t="s">
        <v>310</v>
      </c>
      <c r="AU1745" s="233" t="s">
        <v>79</v>
      </c>
      <c r="AV1745" s="14" t="s">
        <v>79</v>
      </c>
      <c r="AW1745" s="14" t="s">
        <v>32</v>
      </c>
      <c r="AX1745" s="14" t="s">
        <v>77</v>
      </c>
      <c r="AY1745" s="233" t="s">
        <v>299</v>
      </c>
    </row>
    <row r="1746" spans="1:65" s="2" customFormat="1" ht="16.5" customHeight="1">
      <c r="A1746" s="36"/>
      <c r="B1746" s="37"/>
      <c r="C1746" s="196" t="s">
        <v>2430</v>
      </c>
      <c r="D1746" s="196" t="s">
        <v>301</v>
      </c>
      <c r="E1746" s="197" t="s">
        <v>2431</v>
      </c>
      <c r="F1746" s="198" t="s">
        <v>2432</v>
      </c>
      <c r="G1746" s="199" t="s">
        <v>553</v>
      </c>
      <c r="H1746" s="200">
        <v>12</v>
      </c>
      <c r="I1746" s="201"/>
      <c r="J1746" s="202">
        <f>ROUND(I1746*H1746,2)</f>
        <v>0</v>
      </c>
      <c r="K1746" s="198" t="s">
        <v>305</v>
      </c>
      <c r="L1746" s="41"/>
      <c r="M1746" s="203" t="s">
        <v>19</v>
      </c>
      <c r="N1746" s="204" t="s">
        <v>41</v>
      </c>
      <c r="O1746" s="66"/>
      <c r="P1746" s="205">
        <f>O1746*H1746</f>
        <v>0</v>
      </c>
      <c r="Q1746" s="205">
        <v>0</v>
      </c>
      <c r="R1746" s="205">
        <f>Q1746*H1746</f>
        <v>0</v>
      </c>
      <c r="S1746" s="205">
        <v>0.016</v>
      </c>
      <c r="T1746" s="206">
        <f>S1746*H1746</f>
        <v>0.192</v>
      </c>
      <c r="U1746" s="36"/>
      <c r="V1746" s="36"/>
      <c r="W1746" s="36"/>
      <c r="X1746" s="36"/>
      <c r="Y1746" s="36"/>
      <c r="Z1746" s="36"/>
      <c r="AA1746" s="36"/>
      <c r="AB1746" s="36"/>
      <c r="AC1746" s="36"/>
      <c r="AD1746" s="36"/>
      <c r="AE1746" s="36"/>
      <c r="AR1746" s="207" t="s">
        <v>406</v>
      </c>
      <c r="AT1746" s="207" t="s">
        <v>301</v>
      </c>
      <c r="AU1746" s="207" t="s">
        <v>79</v>
      </c>
      <c r="AY1746" s="19" t="s">
        <v>299</v>
      </c>
      <c r="BE1746" s="208">
        <f>IF(N1746="základní",J1746,0)</f>
        <v>0</v>
      </c>
      <c r="BF1746" s="208">
        <f>IF(N1746="snížená",J1746,0)</f>
        <v>0</v>
      </c>
      <c r="BG1746" s="208">
        <f>IF(N1746="zákl. přenesená",J1746,0)</f>
        <v>0</v>
      </c>
      <c r="BH1746" s="208">
        <f>IF(N1746="sníž. přenesená",J1746,0)</f>
        <v>0</v>
      </c>
      <c r="BI1746" s="208">
        <f>IF(N1746="nulová",J1746,0)</f>
        <v>0</v>
      </c>
      <c r="BJ1746" s="19" t="s">
        <v>77</v>
      </c>
      <c r="BK1746" s="208">
        <f>ROUND(I1746*H1746,2)</f>
        <v>0</v>
      </c>
      <c r="BL1746" s="19" t="s">
        <v>406</v>
      </c>
      <c r="BM1746" s="207" t="s">
        <v>2433</v>
      </c>
    </row>
    <row r="1747" spans="1:47" s="2" customFormat="1" ht="11.25">
      <c r="A1747" s="36"/>
      <c r="B1747" s="37"/>
      <c r="C1747" s="38"/>
      <c r="D1747" s="209" t="s">
        <v>308</v>
      </c>
      <c r="E1747" s="38"/>
      <c r="F1747" s="210" t="s">
        <v>2434</v>
      </c>
      <c r="G1747" s="38"/>
      <c r="H1747" s="38"/>
      <c r="I1747" s="119"/>
      <c r="J1747" s="38"/>
      <c r="K1747" s="38"/>
      <c r="L1747" s="41"/>
      <c r="M1747" s="211"/>
      <c r="N1747" s="212"/>
      <c r="O1747" s="66"/>
      <c r="P1747" s="66"/>
      <c r="Q1747" s="66"/>
      <c r="R1747" s="66"/>
      <c r="S1747" s="66"/>
      <c r="T1747" s="67"/>
      <c r="U1747" s="36"/>
      <c r="V1747" s="36"/>
      <c r="W1747" s="36"/>
      <c r="X1747" s="36"/>
      <c r="Y1747" s="36"/>
      <c r="Z1747" s="36"/>
      <c r="AA1747" s="36"/>
      <c r="AB1747" s="36"/>
      <c r="AC1747" s="36"/>
      <c r="AD1747" s="36"/>
      <c r="AE1747" s="36"/>
      <c r="AT1747" s="19" t="s">
        <v>308</v>
      </c>
      <c r="AU1747" s="19" t="s">
        <v>79</v>
      </c>
    </row>
    <row r="1748" spans="2:51" s="14" customFormat="1" ht="11.25">
      <c r="B1748" s="223"/>
      <c r="C1748" s="224"/>
      <c r="D1748" s="209" t="s">
        <v>310</v>
      </c>
      <c r="E1748" s="225" t="s">
        <v>19</v>
      </c>
      <c r="F1748" s="226" t="s">
        <v>385</v>
      </c>
      <c r="G1748" s="224"/>
      <c r="H1748" s="227">
        <v>12</v>
      </c>
      <c r="I1748" s="228"/>
      <c r="J1748" s="224"/>
      <c r="K1748" s="224"/>
      <c r="L1748" s="229"/>
      <c r="M1748" s="230"/>
      <c r="N1748" s="231"/>
      <c r="O1748" s="231"/>
      <c r="P1748" s="231"/>
      <c r="Q1748" s="231"/>
      <c r="R1748" s="231"/>
      <c r="S1748" s="231"/>
      <c r="T1748" s="232"/>
      <c r="AT1748" s="233" t="s">
        <v>310</v>
      </c>
      <c r="AU1748" s="233" t="s">
        <v>79</v>
      </c>
      <c r="AV1748" s="14" t="s">
        <v>79</v>
      </c>
      <c r="AW1748" s="14" t="s">
        <v>32</v>
      </c>
      <c r="AX1748" s="14" t="s">
        <v>77</v>
      </c>
      <c r="AY1748" s="233" t="s">
        <v>299</v>
      </c>
    </row>
    <row r="1749" spans="1:65" s="2" customFormat="1" ht="16.5" customHeight="1">
      <c r="A1749" s="36"/>
      <c r="B1749" s="37"/>
      <c r="C1749" s="196" t="s">
        <v>2435</v>
      </c>
      <c r="D1749" s="196" t="s">
        <v>301</v>
      </c>
      <c r="E1749" s="197" t="s">
        <v>2436</v>
      </c>
      <c r="F1749" s="198" t="s">
        <v>2437</v>
      </c>
      <c r="G1749" s="199" t="s">
        <v>653</v>
      </c>
      <c r="H1749" s="200">
        <v>1</v>
      </c>
      <c r="I1749" s="201"/>
      <c r="J1749" s="202">
        <f>ROUND(I1749*H1749,2)</f>
        <v>0</v>
      </c>
      <c r="K1749" s="198" t="s">
        <v>19</v>
      </c>
      <c r="L1749" s="41"/>
      <c r="M1749" s="203" t="s">
        <v>19</v>
      </c>
      <c r="N1749" s="204" t="s">
        <v>41</v>
      </c>
      <c r="O1749" s="66"/>
      <c r="P1749" s="205">
        <f>O1749*H1749</f>
        <v>0</v>
      </c>
      <c r="Q1749" s="205">
        <v>0</v>
      </c>
      <c r="R1749" s="205">
        <f>Q1749*H1749</f>
        <v>0</v>
      </c>
      <c r="S1749" s="205">
        <v>0</v>
      </c>
      <c r="T1749" s="206">
        <f>S1749*H1749</f>
        <v>0</v>
      </c>
      <c r="U1749" s="36"/>
      <c r="V1749" s="36"/>
      <c r="W1749" s="36"/>
      <c r="X1749" s="36"/>
      <c r="Y1749" s="36"/>
      <c r="Z1749" s="36"/>
      <c r="AA1749" s="36"/>
      <c r="AB1749" s="36"/>
      <c r="AC1749" s="36"/>
      <c r="AD1749" s="36"/>
      <c r="AE1749" s="36"/>
      <c r="AR1749" s="207" t="s">
        <v>406</v>
      </c>
      <c r="AT1749" s="207" t="s">
        <v>301</v>
      </c>
      <c r="AU1749" s="207" t="s">
        <v>79</v>
      </c>
      <c r="AY1749" s="19" t="s">
        <v>299</v>
      </c>
      <c r="BE1749" s="208">
        <f>IF(N1749="základní",J1749,0)</f>
        <v>0</v>
      </c>
      <c r="BF1749" s="208">
        <f>IF(N1749="snížená",J1749,0)</f>
        <v>0</v>
      </c>
      <c r="BG1749" s="208">
        <f>IF(N1749="zákl. přenesená",J1749,0)</f>
        <v>0</v>
      </c>
      <c r="BH1749" s="208">
        <f>IF(N1749="sníž. přenesená",J1749,0)</f>
        <v>0</v>
      </c>
      <c r="BI1749" s="208">
        <f>IF(N1749="nulová",J1749,0)</f>
        <v>0</v>
      </c>
      <c r="BJ1749" s="19" t="s">
        <v>77</v>
      </c>
      <c r="BK1749" s="208">
        <f>ROUND(I1749*H1749,2)</f>
        <v>0</v>
      </c>
      <c r="BL1749" s="19" t="s">
        <v>406</v>
      </c>
      <c r="BM1749" s="207" t="s">
        <v>2438</v>
      </c>
    </row>
    <row r="1750" spans="1:47" s="2" customFormat="1" ht="11.25">
      <c r="A1750" s="36"/>
      <c r="B1750" s="37"/>
      <c r="C1750" s="38"/>
      <c r="D1750" s="209" t="s">
        <v>308</v>
      </c>
      <c r="E1750" s="38"/>
      <c r="F1750" s="210" t="s">
        <v>2439</v>
      </c>
      <c r="G1750" s="38"/>
      <c r="H1750" s="38"/>
      <c r="I1750" s="119"/>
      <c r="J1750" s="38"/>
      <c r="K1750" s="38"/>
      <c r="L1750" s="41"/>
      <c r="M1750" s="211"/>
      <c r="N1750" s="212"/>
      <c r="O1750" s="66"/>
      <c r="P1750" s="66"/>
      <c r="Q1750" s="66"/>
      <c r="R1750" s="66"/>
      <c r="S1750" s="66"/>
      <c r="T1750" s="67"/>
      <c r="U1750" s="36"/>
      <c r="V1750" s="36"/>
      <c r="W1750" s="36"/>
      <c r="X1750" s="36"/>
      <c r="Y1750" s="36"/>
      <c r="Z1750" s="36"/>
      <c r="AA1750" s="36"/>
      <c r="AB1750" s="36"/>
      <c r="AC1750" s="36"/>
      <c r="AD1750" s="36"/>
      <c r="AE1750" s="36"/>
      <c r="AT1750" s="19" t="s">
        <v>308</v>
      </c>
      <c r="AU1750" s="19" t="s">
        <v>79</v>
      </c>
    </row>
    <row r="1751" spans="2:51" s="13" customFormat="1" ht="11.25">
      <c r="B1751" s="213"/>
      <c r="C1751" s="214"/>
      <c r="D1751" s="209" t="s">
        <v>310</v>
      </c>
      <c r="E1751" s="215" t="s">
        <v>19</v>
      </c>
      <c r="F1751" s="216" t="s">
        <v>2013</v>
      </c>
      <c r="G1751" s="214"/>
      <c r="H1751" s="215" t="s">
        <v>19</v>
      </c>
      <c r="I1751" s="217"/>
      <c r="J1751" s="214"/>
      <c r="K1751" s="214"/>
      <c r="L1751" s="218"/>
      <c r="M1751" s="219"/>
      <c r="N1751" s="220"/>
      <c r="O1751" s="220"/>
      <c r="P1751" s="220"/>
      <c r="Q1751" s="220"/>
      <c r="R1751" s="220"/>
      <c r="S1751" s="220"/>
      <c r="T1751" s="221"/>
      <c r="AT1751" s="222" t="s">
        <v>310</v>
      </c>
      <c r="AU1751" s="222" t="s">
        <v>79</v>
      </c>
      <c r="AV1751" s="13" t="s">
        <v>77</v>
      </c>
      <c r="AW1751" s="13" t="s">
        <v>32</v>
      </c>
      <c r="AX1751" s="13" t="s">
        <v>70</v>
      </c>
      <c r="AY1751" s="222" t="s">
        <v>299</v>
      </c>
    </row>
    <row r="1752" spans="2:51" s="14" customFormat="1" ht="11.25">
      <c r="B1752" s="223"/>
      <c r="C1752" s="224"/>
      <c r="D1752" s="209" t="s">
        <v>310</v>
      </c>
      <c r="E1752" s="225" t="s">
        <v>19</v>
      </c>
      <c r="F1752" s="226" t="s">
        <v>2440</v>
      </c>
      <c r="G1752" s="224"/>
      <c r="H1752" s="227">
        <v>1</v>
      </c>
      <c r="I1752" s="228"/>
      <c r="J1752" s="224"/>
      <c r="K1752" s="224"/>
      <c r="L1752" s="229"/>
      <c r="M1752" s="230"/>
      <c r="N1752" s="231"/>
      <c r="O1752" s="231"/>
      <c r="P1752" s="231"/>
      <c r="Q1752" s="231"/>
      <c r="R1752" s="231"/>
      <c r="S1752" s="231"/>
      <c r="T1752" s="232"/>
      <c r="AT1752" s="233" t="s">
        <v>310</v>
      </c>
      <c r="AU1752" s="233" t="s">
        <v>79</v>
      </c>
      <c r="AV1752" s="14" t="s">
        <v>79</v>
      </c>
      <c r="AW1752" s="14" t="s">
        <v>32</v>
      </c>
      <c r="AX1752" s="14" t="s">
        <v>77</v>
      </c>
      <c r="AY1752" s="233" t="s">
        <v>299</v>
      </c>
    </row>
    <row r="1753" spans="1:65" s="2" customFormat="1" ht="16.5" customHeight="1">
      <c r="A1753" s="36"/>
      <c r="B1753" s="37"/>
      <c r="C1753" s="196" t="s">
        <v>2441</v>
      </c>
      <c r="D1753" s="196" t="s">
        <v>301</v>
      </c>
      <c r="E1753" s="197" t="s">
        <v>2442</v>
      </c>
      <c r="F1753" s="198" t="s">
        <v>2443</v>
      </c>
      <c r="G1753" s="199" t="s">
        <v>432</v>
      </c>
      <c r="H1753" s="200">
        <v>7</v>
      </c>
      <c r="I1753" s="201"/>
      <c r="J1753" s="202">
        <f>ROUND(I1753*H1753,2)</f>
        <v>0</v>
      </c>
      <c r="K1753" s="198" t="s">
        <v>19</v>
      </c>
      <c r="L1753" s="41"/>
      <c r="M1753" s="203" t="s">
        <v>19</v>
      </c>
      <c r="N1753" s="204" t="s">
        <v>41</v>
      </c>
      <c r="O1753" s="66"/>
      <c r="P1753" s="205">
        <f>O1753*H1753</f>
        <v>0</v>
      </c>
      <c r="Q1753" s="205">
        <v>0</v>
      </c>
      <c r="R1753" s="205">
        <f>Q1753*H1753</f>
        <v>0</v>
      </c>
      <c r="S1753" s="205">
        <v>0</v>
      </c>
      <c r="T1753" s="206">
        <f>S1753*H1753</f>
        <v>0</v>
      </c>
      <c r="U1753" s="36"/>
      <c r="V1753" s="36"/>
      <c r="W1753" s="36"/>
      <c r="X1753" s="36"/>
      <c r="Y1753" s="36"/>
      <c r="Z1753" s="36"/>
      <c r="AA1753" s="36"/>
      <c r="AB1753" s="36"/>
      <c r="AC1753" s="36"/>
      <c r="AD1753" s="36"/>
      <c r="AE1753" s="36"/>
      <c r="AR1753" s="207" t="s">
        <v>406</v>
      </c>
      <c r="AT1753" s="207" t="s">
        <v>301</v>
      </c>
      <c r="AU1753" s="207" t="s">
        <v>79</v>
      </c>
      <c r="AY1753" s="19" t="s">
        <v>299</v>
      </c>
      <c r="BE1753" s="208">
        <f>IF(N1753="základní",J1753,0)</f>
        <v>0</v>
      </c>
      <c r="BF1753" s="208">
        <f>IF(N1753="snížená",J1753,0)</f>
        <v>0</v>
      </c>
      <c r="BG1753" s="208">
        <f>IF(N1753="zákl. přenesená",J1753,0)</f>
        <v>0</v>
      </c>
      <c r="BH1753" s="208">
        <f>IF(N1753="sníž. přenesená",J1753,0)</f>
        <v>0</v>
      </c>
      <c r="BI1753" s="208">
        <f>IF(N1753="nulová",J1753,0)</f>
        <v>0</v>
      </c>
      <c r="BJ1753" s="19" t="s">
        <v>77</v>
      </c>
      <c r="BK1753" s="208">
        <f>ROUND(I1753*H1753,2)</f>
        <v>0</v>
      </c>
      <c r="BL1753" s="19" t="s">
        <v>406</v>
      </c>
      <c r="BM1753" s="207" t="s">
        <v>2444</v>
      </c>
    </row>
    <row r="1754" spans="1:47" s="2" customFormat="1" ht="11.25">
      <c r="A1754" s="36"/>
      <c r="B1754" s="37"/>
      <c r="C1754" s="38"/>
      <c r="D1754" s="209" t="s">
        <v>308</v>
      </c>
      <c r="E1754" s="38"/>
      <c r="F1754" s="210" t="s">
        <v>2443</v>
      </c>
      <c r="G1754" s="38"/>
      <c r="H1754" s="38"/>
      <c r="I1754" s="119"/>
      <c r="J1754" s="38"/>
      <c r="K1754" s="38"/>
      <c r="L1754" s="41"/>
      <c r="M1754" s="211"/>
      <c r="N1754" s="212"/>
      <c r="O1754" s="66"/>
      <c r="P1754" s="66"/>
      <c r="Q1754" s="66"/>
      <c r="R1754" s="66"/>
      <c r="S1754" s="66"/>
      <c r="T1754" s="67"/>
      <c r="U1754" s="36"/>
      <c r="V1754" s="36"/>
      <c r="W1754" s="36"/>
      <c r="X1754" s="36"/>
      <c r="Y1754" s="36"/>
      <c r="Z1754" s="36"/>
      <c r="AA1754" s="36"/>
      <c r="AB1754" s="36"/>
      <c r="AC1754" s="36"/>
      <c r="AD1754" s="36"/>
      <c r="AE1754" s="36"/>
      <c r="AT1754" s="19" t="s">
        <v>308</v>
      </c>
      <c r="AU1754" s="19" t="s">
        <v>79</v>
      </c>
    </row>
    <row r="1755" spans="2:51" s="13" customFormat="1" ht="11.25">
      <c r="B1755" s="213"/>
      <c r="C1755" s="214"/>
      <c r="D1755" s="209" t="s">
        <v>310</v>
      </c>
      <c r="E1755" s="215" t="s">
        <v>19</v>
      </c>
      <c r="F1755" s="216" t="s">
        <v>2013</v>
      </c>
      <c r="G1755" s="214"/>
      <c r="H1755" s="215" t="s">
        <v>19</v>
      </c>
      <c r="I1755" s="217"/>
      <c r="J1755" s="214"/>
      <c r="K1755" s="214"/>
      <c r="L1755" s="218"/>
      <c r="M1755" s="219"/>
      <c r="N1755" s="220"/>
      <c r="O1755" s="220"/>
      <c r="P1755" s="220"/>
      <c r="Q1755" s="220"/>
      <c r="R1755" s="220"/>
      <c r="S1755" s="220"/>
      <c r="T1755" s="221"/>
      <c r="AT1755" s="222" t="s">
        <v>310</v>
      </c>
      <c r="AU1755" s="222" t="s">
        <v>79</v>
      </c>
      <c r="AV1755" s="13" t="s">
        <v>77</v>
      </c>
      <c r="AW1755" s="13" t="s">
        <v>32</v>
      </c>
      <c r="AX1755" s="13" t="s">
        <v>70</v>
      </c>
      <c r="AY1755" s="222" t="s">
        <v>299</v>
      </c>
    </row>
    <row r="1756" spans="2:51" s="14" customFormat="1" ht="11.25">
      <c r="B1756" s="223"/>
      <c r="C1756" s="224"/>
      <c r="D1756" s="209" t="s">
        <v>310</v>
      </c>
      <c r="E1756" s="225" t="s">
        <v>19</v>
      </c>
      <c r="F1756" s="226" t="s">
        <v>2445</v>
      </c>
      <c r="G1756" s="224"/>
      <c r="H1756" s="227">
        <v>7</v>
      </c>
      <c r="I1756" s="228"/>
      <c r="J1756" s="224"/>
      <c r="K1756" s="224"/>
      <c r="L1756" s="229"/>
      <c r="M1756" s="230"/>
      <c r="N1756" s="231"/>
      <c r="O1756" s="231"/>
      <c r="P1756" s="231"/>
      <c r="Q1756" s="231"/>
      <c r="R1756" s="231"/>
      <c r="S1756" s="231"/>
      <c r="T1756" s="232"/>
      <c r="AT1756" s="233" t="s">
        <v>310</v>
      </c>
      <c r="AU1756" s="233" t="s">
        <v>79</v>
      </c>
      <c r="AV1756" s="14" t="s">
        <v>79</v>
      </c>
      <c r="AW1756" s="14" t="s">
        <v>32</v>
      </c>
      <c r="AX1756" s="14" t="s">
        <v>77</v>
      </c>
      <c r="AY1756" s="233" t="s">
        <v>299</v>
      </c>
    </row>
    <row r="1757" spans="1:65" s="2" customFormat="1" ht="16.5" customHeight="1">
      <c r="A1757" s="36"/>
      <c r="B1757" s="37"/>
      <c r="C1757" s="196" t="s">
        <v>2446</v>
      </c>
      <c r="D1757" s="196" t="s">
        <v>301</v>
      </c>
      <c r="E1757" s="197" t="s">
        <v>2447</v>
      </c>
      <c r="F1757" s="198" t="s">
        <v>2448</v>
      </c>
      <c r="G1757" s="199" t="s">
        <v>432</v>
      </c>
      <c r="H1757" s="200">
        <v>1</v>
      </c>
      <c r="I1757" s="201"/>
      <c r="J1757" s="202">
        <f>ROUND(I1757*H1757,2)</f>
        <v>0</v>
      </c>
      <c r="K1757" s="198" t="s">
        <v>19</v>
      </c>
      <c r="L1757" s="41"/>
      <c r="M1757" s="203" t="s">
        <v>19</v>
      </c>
      <c r="N1757" s="204" t="s">
        <v>41</v>
      </c>
      <c r="O1757" s="66"/>
      <c r="P1757" s="205">
        <f>O1757*H1757</f>
        <v>0</v>
      </c>
      <c r="Q1757" s="205">
        <v>0</v>
      </c>
      <c r="R1757" s="205">
        <f>Q1757*H1757</f>
        <v>0</v>
      </c>
      <c r="S1757" s="205">
        <v>0</v>
      </c>
      <c r="T1757" s="206">
        <f>S1757*H1757</f>
        <v>0</v>
      </c>
      <c r="U1757" s="36"/>
      <c r="V1757" s="36"/>
      <c r="W1757" s="36"/>
      <c r="X1757" s="36"/>
      <c r="Y1757" s="36"/>
      <c r="Z1757" s="36"/>
      <c r="AA1757" s="36"/>
      <c r="AB1757" s="36"/>
      <c r="AC1757" s="36"/>
      <c r="AD1757" s="36"/>
      <c r="AE1757" s="36"/>
      <c r="AR1757" s="207" t="s">
        <v>406</v>
      </c>
      <c r="AT1757" s="207" t="s">
        <v>301</v>
      </c>
      <c r="AU1757" s="207" t="s">
        <v>79</v>
      </c>
      <c r="AY1757" s="19" t="s">
        <v>299</v>
      </c>
      <c r="BE1757" s="208">
        <f>IF(N1757="základní",J1757,0)</f>
        <v>0</v>
      </c>
      <c r="BF1757" s="208">
        <f>IF(N1757="snížená",J1757,0)</f>
        <v>0</v>
      </c>
      <c r="BG1757" s="208">
        <f>IF(N1757="zákl. přenesená",J1757,0)</f>
        <v>0</v>
      </c>
      <c r="BH1757" s="208">
        <f>IF(N1757="sníž. přenesená",J1757,0)</f>
        <v>0</v>
      </c>
      <c r="BI1757" s="208">
        <f>IF(N1757="nulová",J1757,0)</f>
        <v>0</v>
      </c>
      <c r="BJ1757" s="19" t="s">
        <v>77</v>
      </c>
      <c r="BK1757" s="208">
        <f>ROUND(I1757*H1757,2)</f>
        <v>0</v>
      </c>
      <c r="BL1757" s="19" t="s">
        <v>406</v>
      </c>
      <c r="BM1757" s="207" t="s">
        <v>2449</v>
      </c>
    </row>
    <row r="1758" spans="1:47" s="2" customFormat="1" ht="11.25">
      <c r="A1758" s="36"/>
      <c r="B1758" s="37"/>
      <c r="C1758" s="38"/>
      <c r="D1758" s="209" t="s">
        <v>308</v>
      </c>
      <c r="E1758" s="38"/>
      <c r="F1758" s="210" t="s">
        <v>2448</v>
      </c>
      <c r="G1758" s="38"/>
      <c r="H1758" s="38"/>
      <c r="I1758" s="119"/>
      <c r="J1758" s="38"/>
      <c r="K1758" s="38"/>
      <c r="L1758" s="41"/>
      <c r="M1758" s="211"/>
      <c r="N1758" s="212"/>
      <c r="O1758" s="66"/>
      <c r="P1758" s="66"/>
      <c r="Q1758" s="66"/>
      <c r="R1758" s="66"/>
      <c r="S1758" s="66"/>
      <c r="T1758" s="67"/>
      <c r="U1758" s="36"/>
      <c r="V1758" s="36"/>
      <c r="W1758" s="36"/>
      <c r="X1758" s="36"/>
      <c r="Y1758" s="36"/>
      <c r="Z1758" s="36"/>
      <c r="AA1758" s="36"/>
      <c r="AB1758" s="36"/>
      <c r="AC1758" s="36"/>
      <c r="AD1758" s="36"/>
      <c r="AE1758" s="36"/>
      <c r="AT1758" s="19" t="s">
        <v>308</v>
      </c>
      <c r="AU1758" s="19" t="s">
        <v>79</v>
      </c>
    </row>
    <row r="1759" spans="2:51" s="13" customFormat="1" ht="11.25">
      <c r="B1759" s="213"/>
      <c r="C1759" s="214"/>
      <c r="D1759" s="209" t="s">
        <v>310</v>
      </c>
      <c r="E1759" s="215" t="s">
        <v>19</v>
      </c>
      <c r="F1759" s="216" t="s">
        <v>2013</v>
      </c>
      <c r="G1759" s="214"/>
      <c r="H1759" s="215" t="s">
        <v>19</v>
      </c>
      <c r="I1759" s="217"/>
      <c r="J1759" s="214"/>
      <c r="K1759" s="214"/>
      <c r="L1759" s="218"/>
      <c r="M1759" s="219"/>
      <c r="N1759" s="220"/>
      <c r="O1759" s="220"/>
      <c r="P1759" s="220"/>
      <c r="Q1759" s="220"/>
      <c r="R1759" s="220"/>
      <c r="S1759" s="220"/>
      <c r="T1759" s="221"/>
      <c r="AT1759" s="222" t="s">
        <v>310</v>
      </c>
      <c r="AU1759" s="222" t="s">
        <v>79</v>
      </c>
      <c r="AV1759" s="13" t="s">
        <v>77</v>
      </c>
      <c r="AW1759" s="13" t="s">
        <v>32</v>
      </c>
      <c r="AX1759" s="13" t="s">
        <v>70</v>
      </c>
      <c r="AY1759" s="222" t="s">
        <v>299</v>
      </c>
    </row>
    <row r="1760" spans="2:51" s="14" customFormat="1" ht="11.25">
      <c r="B1760" s="223"/>
      <c r="C1760" s="224"/>
      <c r="D1760" s="209" t="s">
        <v>310</v>
      </c>
      <c r="E1760" s="225" t="s">
        <v>19</v>
      </c>
      <c r="F1760" s="226" t="s">
        <v>2450</v>
      </c>
      <c r="G1760" s="224"/>
      <c r="H1760" s="227">
        <v>1</v>
      </c>
      <c r="I1760" s="228"/>
      <c r="J1760" s="224"/>
      <c r="K1760" s="224"/>
      <c r="L1760" s="229"/>
      <c r="M1760" s="230"/>
      <c r="N1760" s="231"/>
      <c r="O1760" s="231"/>
      <c r="P1760" s="231"/>
      <c r="Q1760" s="231"/>
      <c r="R1760" s="231"/>
      <c r="S1760" s="231"/>
      <c r="T1760" s="232"/>
      <c r="AT1760" s="233" t="s">
        <v>310</v>
      </c>
      <c r="AU1760" s="233" t="s">
        <v>79</v>
      </c>
      <c r="AV1760" s="14" t="s">
        <v>79</v>
      </c>
      <c r="AW1760" s="14" t="s">
        <v>32</v>
      </c>
      <c r="AX1760" s="14" t="s">
        <v>77</v>
      </c>
      <c r="AY1760" s="233" t="s">
        <v>299</v>
      </c>
    </row>
    <row r="1761" spans="1:65" s="2" customFormat="1" ht="16.5" customHeight="1">
      <c r="A1761" s="36"/>
      <c r="B1761" s="37"/>
      <c r="C1761" s="196" t="s">
        <v>2451</v>
      </c>
      <c r="D1761" s="196" t="s">
        <v>301</v>
      </c>
      <c r="E1761" s="197" t="s">
        <v>2452</v>
      </c>
      <c r="F1761" s="198" t="s">
        <v>2453</v>
      </c>
      <c r="G1761" s="199" t="s">
        <v>432</v>
      </c>
      <c r="H1761" s="200">
        <v>6</v>
      </c>
      <c r="I1761" s="201"/>
      <c r="J1761" s="202">
        <f>ROUND(I1761*H1761,2)</f>
        <v>0</v>
      </c>
      <c r="K1761" s="198" t="s">
        <v>19</v>
      </c>
      <c r="L1761" s="41"/>
      <c r="M1761" s="203" t="s">
        <v>19</v>
      </c>
      <c r="N1761" s="204" t="s">
        <v>41</v>
      </c>
      <c r="O1761" s="66"/>
      <c r="P1761" s="205">
        <f>O1761*H1761</f>
        <v>0</v>
      </c>
      <c r="Q1761" s="205">
        <v>0</v>
      </c>
      <c r="R1761" s="205">
        <f>Q1761*H1761</f>
        <v>0</v>
      </c>
      <c r="S1761" s="205">
        <v>0</v>
      </c>
      <c r="T1761" s="206">
        <f>S1761*H1761</f>
        <v>0</v>
      </c>
      <c r="U1761" s="36"/>
      <c r="V1761" s="36"/>
      <c r="W1761" s="36"/>
      <c r="X1761" s="36"/>
      <c r="Y1761" s="36"/>
      <c r="Z1761" s="36"/>
      <c r="AA1761" s="36"/>
      <c r="AB1761" s="36"/>
      <c r="AC1761" s="36"/>
      <c r="AD1761" s="36"/>
      <c r="AE1761" s="36"/>
      <c r="AR1761" s="207" t="s">
        <v>406</v>
      </c>
      <c r="AT1761" s="207" t="s">
        <v>301</v>
      </c>
      <c r="AU1761" s="207" t="s">
        <v>79</v>
      </c>
      <c r="AY1761" s="19" t="s">
        <v>299</v>
      </c>
      <c r="BE1761" s="208">
        <f>IF(N1761="základní",J1761,0)</f>
        <v>0</v>
      </c>
      <c r="BF1761" s="208">
        <f>IF(N1761="snížená",J1761,0)</f>
        <v>0</v>
      </c>
      <c r="BG1761" s="208">
        <f>IF(N1761="zákl. přenesená",J1761,0)</f>
        <v>0</v>
      </c>
      <c r="BH1761" s="208">
        <f>IF(N1761="sníž. přenesená",J1761,0)</f>
        <v>0</v>
      </c>
      <c r="BI1761" s="208">
        <f>IF(N1761="nulová",J1761,0)</f>
        <v>0</v>
      </c>
      <c r="BJ1761" s="19" t="s">
        <v>77</v>
      </c>
      <c r="BK1761" s="208">
        <f>ROUND(I1761*H1761,2)</f>
        <v>0</v>
      </c>
      <c r="BL1761" s="19" t="s">
        <v>406</v>
      </c>
      <c r="BM1761" s="207" t="s">
        <v>2454</v>
      </c>
    </row>
    <row r="1762" spans="1:47" s="2" customFormat="1" ht="11.25">
      <c r="A1762" s="36"/>
      <c r="B1762" s="37"/>
      <c r="C1762" s="38"/>
      <c r="D1762" s="209" t="s">
        <v>308</v>
      </c>
      <c r="E1762" s="38"/>
      <c r="F1762" s="210" t="s">
        <v>2455</v>
      </c>
      <c r="G1762" s="38"/>
      <c r="H1762" s="38"/>
      <c r="I1762" s="119"/>
      <c r="J1762" s="38"/>
      <c r="K1762" s="38"/>
      <c r="L1762" s="41"/>
      <c r="M1762" s="211"/>
      <c r="N1762" s="212"/>
      <c r="O1762" s="66"/>
      <c r="P1762" s="66"/>
      <c r="Q1762" s="66"/>
      <c r="R1762" s="66"/>
      <c r="S1762" s="66"/>
      <c r="T1762" s="67"/>
      <c r="U1762" s="36"/>
      <c r="V1762" s="36"/>
      <c r="W1762" s="36"/>
      <c r="X1762" s="36"/>
      <c r="Y1762" s="36"/>
      <c r="Z1762" s="36"/>
      <c r="AA1762" s="36"/>
      <c r="AB1762" s="36"/>
      <c r="AC1762" s="36"/>
      <c r="AD1762" s="36"/>
      <c r="AE1762" s="36"/>
      <c r="AT1762" s="19" t="s">
        <v>308</v>
      </c>
      <c r="AU1762" s="19" t="s">
        <v>79</v>
      </c>
    </row>
    <row r="1763" spans="2:51" s="13" customFormat="1" ht="11.25">
      <c r="B1763" s="213"/>
      <c r="C1763" s="214"/>
      <c r="D1763" s="209" t="s">
        <v>310</v>
      </c>
      <c r="E1763" s="215" t="s">
        <v>19</v>
      </c>
      <c r="F1763" s="216" t="s">
        <v>2013</v>
      </c>
      <c r="G1763" s="214"/>
      <c r="H1763" s="215" t="s">
        <v>19</v>
      </c>
      <c r="I1763" s="217"/>
      <c r="J1763" s="214"/>
      <c r="K1763" s="214"/>
      <c r="L1763" s="218"/>
      <c r="M1763" s="219"/>
      <c r="N1763" s="220"/>
      <c r="O1763" s="220"/>
      <c r="P1763" s="220"/>
      <c r="Q1763" s="220"/>
      <c r="R1763" s="220"/>
      <c r="S1763" s="220"/>
      <c r="T1763" s="221"/>
      <c r="AT1763" s="222" t="s">
        <v>310</v>
      </c>
      <c r="AU1763" s="222" t="s">
        <v>79</v>
      </c>
      <c r="AV1763" s="13" t="s">
        <v>77</v>
      </c>
      <c r="AW1763" s="13" t="s">
        <v>32</v>
      </c>
      <c r="AX1763" s="13" t="s">
        <v>70</v>
      </c>
      <c r="AY1763" s="222" t="s">
        <v>299</v>
      </c>
    </row>
    <row r="1764" spans="2:51" s="14" customFormat="1" ht="11.25">
      <c r="B1764" s="223"/>
      <c r="C1764" s="224"/>
      <c r="D1764" s="209" t="s">
        <v>310</v>
      </c>
      <c r="E1764" s="225" t="s">
        <v>19</v>
      </c>
      <c r="F1764" s="226" t="s">
        <v>2456</v>
      </c>
      <c r="G1764" s="224"/>
      <c r="H1764" s="227">
        <v>6</v>
      </c>
      <c r="I1764" s="228"/>
      <c r="J1764" s="224"/>
      <c r="K1764" s="224"/>
      <c r="L1764" s="229"/>
      <c r="M1764" s="230"/>
      <c r="N1764" s="231"/>
      <c r="O1764" s="231"/>
      <c r="P1764" s="231"/>
      <c r="Q1764" s="231"/>
      <c r="R1764" s="231"/>
      <c r="S1764" s="231"/>
      <c r="T1764" s="232"/>
      <c r="AT1764" s="233" t="s">
        <v>310</v>
      </c>
      <c r="AU1764" s="233" t="s">
        <v>79</v>
      </c>
      <c r="AV1764" s="14" t="s">
        <v>79</v>
      </c>
      <c r="AW1764" s="14" t="s">
        <v>32</v>
      </c>
      <c r="AX1764" s="14" t="s">
        <v>77</v>
      </c>
      <c r="AY1764" s="233" t="s">
        <v>299</v>
      </c>
    </row>
    <row r="1765" spans="1:65" s="2" customFormat="1" ht="16.5" customHeight="1">
      <c r="A1765" s="36"/>
      <c r="B1765" s="37"/>
      <c r="C1765" s="196" t="s">
        <v>2457</v>
      </c>
      <c r="D1765" s="196" t="s">
        <v>301</v>
      </c>
      <c r="E1765" s="197" t="s">
        <v>2458</v>
      </c>
      <c r="F1765" s="198" t="s">
        <v>2459</v>
      </c>
      <c r="G1765" s="199" t="s">
        <v>432</v>
      </c>
      <c r="H1765" s="200">
        <v>2</v>
      </c>
      <c r="I1765" s="201"/>
      <c r="J1765" s="202">
        <f>ROUND(I1765*H1765,2)</f>
        <v>0</v>
      </c>
      <c r="K1765" s="198" t="s">
        <v>19</v>
      </c>
      <c r="L1765" s="41"/>
      <c r="M1765" s="203" t="s">
        <v>19</v>
      </c>
      <c r="N1765" s="204" t="s">
        <v>41</v>
      </c>
      <c r="O1765" s="66"/>
      <c r="P1765" s="205">
        <f>O1765*H1765</f>
        <v>0</v>
      </c>
      <c r="Q1765" s="205">
        <v>0</v>
      </c>
      <c r="R1765" s="205">
        <f>Q1765*H1765</f>
        <v>0</v>
      </c>
      <c r="S1765" s="205">
        <v>0</v>
      </c>
      <c r="T1765" s="206">
        <f>S1765*H1765</f>
        <v>0</v>
      </c>
      <c r="U1765" s="36"/>
      <c r="V1765" s="36"/>
      <c r="W1765" s="36"/>
      <c r="X1765" s="36"/>
      <c r="Y1765" s="36"/>
      <c r="Z1765" s="36"/>
      <c r="AA1765" s="36"/>
      <c r="AB1765" s="36"/>
      <c r="AC1765" s="36"/>
      <c r="AD1765" s="36"/>
      <c r="AE1765" s="36"/>
      <c r="AR1765" s="207" t="s">
        <v>406</v>
      </c>
      <c r="AT1765" s="207" t="s">
        <v>301</v>
      </c>
      <c r="AU1765" s="207" t="s">
        <v>79</v>
      </c>
      <c r="AY1765" s="19" t="s">
        <v>299</v>
      </c>
      <c r="BE1765" s="208">
        <f>IF(N1765="základní",J1765,0)</f>
        <v>0</v>
      </c>
      <c r="BF1765" s="208">
        <f>IF(N1765="snížená",J1765,0)</f>
        <v>0</v>
      </c>
      <c r="BG1765" s="208">
        <f>IF(N1765="zákl. přenesená",J1765,0)</f>
        <v>0</v>
      </c>
      <c r="BH1765" s="208">
        <f>IF(N1765="sníž. přenesená",J1765,0)</f>
        <v>0</v>
      </c>
      <c r="BI1765" s="208">
        <f>IF(N1765="nulová",J1765,0)</f>
        <v>0</v>
      </c>
      <c r="BJ1765" s="19" t="s">
        <v>77</v>
      </c>
      <c r="BK1765" s="208">
        <f>ROUND(I1765*H1765,2)</f>
        <v>0</v>
      </c>
      <c r="BL1765" s="19" t="s">
        <v>406</v>
      </c>
      <c r="BM1765" s="207" t="s">
        <v>2460</v>
      </c>
    </row>
    <row r="1766" spans="1:47" s="2" customFormat="1" ht="11.25">
      <c r="A1766" s="36"/>
      <c r="B1766" s="37"/>
      <c r="C1766" s="38"/>
      <c r="D1766" s="209" t="s">
        <v>308</v>
      </c>
      <c r="E1766" s="38"/>
      <c r="F1766" s="210" t="s">
        <v>2461</v>
      </c>
      <c r="G1766" s="38"/>
      <c r="H1766" s="38"/>
      <c r="I1766" s="119"/>
      <c r="J1766" s="38"/>
      <c r="K1766" s="38"/>
      <c r="L1766" s="41"/>
      <c r="M1766" s="211"/>
      <c r="N1766" s="212"/>
      <c r="O1766" s="66"/>
      <c r="P1766" s="66"/>
      <c r="Q1766" s="66"/>
      <c r="R1766" s="66"/>
      <c r="S1766" s="66"/>
      <c r="T1766" s="67"/>
      <c r="U1766" s="36"/>
      <c r="V1766" s="36"/>
      <c r="W1766" s="36"/>
      <c r="X1766" s="36"/>
      <c r="Y1766" s="36"/>
      <c r="Z1766" s="36"/>
      <c r="AA1766" s="36"/>
      <c r="AB1766" s="36"/>
      <c r="AC1766" s="36"/>
      <c r="AD1766" s="36"/>
      <c r="AE1766" s="36"/>
      <c r="AT1766" s="19" t="s">
        <v>308</v>
      </c>
      <c r="AU1766" s="19" t="s">
        <v>79</v>
      </c>
    </row>
    <row r="1767" spans="2:51" s="13" customFormat="1" ht="11.25">
      <c r="B1767" s="213"/>
      <c r="C1767" s="214"/>
      <c r="D1767" s="209" t="s">
        <v>310</v>
      </c>
      <c r="E1767" s="215" t="s">
        <v>19</v>
      </c>
      <c r="F1767" s="216" t="s">
        <v>2013</v>
      </c>
      <c r="G1767" s="214"/>
      <c r="H1767" s="215" t="s">
        <v>19</v>
      </c>
      <c r="I1767" s="217"/>
      <c r="J1767" s="214"/>
      <c r="K1767" s="214"/>
      <c r="L1767" s="218"/>
      <c r="M1767" s="219"/>
      <c r="N1767" s="220"/>
      <c r="O1767" s="220"/>
      <c r="P1767" s="220"/>
      <c r="Q1767" s="220"/>
      <c r="R1767" s="220"/>
      <c r="S1767" s="220"/>
      <c r="T1767" s="221"/>
      <c r="AT1767" s="222" t="s">
        <v>310</v>
      </c>
      <c r="AU1767" s="222" t="s">
        <v>79</v>
      </c>
      <c r="AV1767" s="13" t="s">
        <v>77</v>
      </c>
      <c r="AW1767" s="13" t="s">
        <v>32</v>
      </c>
      <c r="AX1767" s="13" t="s">
        <v>70</v>
      </c>
      <c r="AY1767" s="222" t="s">
        <v>299</v>
      </c>
    </row>
    <row r="1768" spans="2:51" s="14" customFormat="1" ht="11.25">
      <c r="B1768" s="223"/>
      <c r="C1768" s="224"/>
      <c r="D1768" s="209" t="s">
        <v>310</v>
      </c>
      <c r="E1768" s="225" t="s">
        <v>19</v>
      </c>
      <c r="F1768" s="226" t="s">
        <v>2462</v>
      </c>
      <c r="G1768" s="224"/>
      <c r="H1768" s="227">
        <v>2</v>
      </c>
      <c r="I1768" s="228"/>
      <c r="J1768" s="224"/>
      <c r="K1768" s="224"/>
      <c r="L1768" s="229"/>
      <c r="M1768" s="230"/>
      <c r="N1768" s="231"/>
      <c r="O1768" s="231"/>
      <c r="P1768" s="231"/>
      <c r="Q1768" s="231"/>
      <c r="R1768" s="231"/>
      <c r="S1768" s="231"/>
      <c r="T1768" s="232"/>
      <c r="AT1768" s="233" t="s">
        <v>310</v>
      </c>
      <c r="AU1768" s="233" t="s">
        <v>79</v>
      </c>
      <c r="AV1768" s="14" t="s">
        <v>79</v>
      </c>
      <c r="AW1768" s="14" t="s">
        <v>32</v>
      </c>
      <c r="AX1768" s="14" t="s">
        <v>77</v>
      </c>
      <c r="AY1768" s="233" t="s">
        <v>299</v>
      </c>
    </row>
    <row r="1769" spans="1:65" s="2" customFormat="1" ht="16.5" customHeight="1">
      <c r="A1769" s="36"/>
      <c r="B1769" s="37"/>
      <c r="C1769" s="196" t="s">
        <v>2463</v>
      </c>
      <c r="D1769" s="196" t="s">
        <v>301</v>
      </c>
      <c r="E1769" s="197" t="s">
        <v>2464</v>
      </c>
      <c r="F1769" s="198" t="s">
        <v>2465</v>
      </c>
      <c r="G1769" s="199" t="s">
        <v>432</v>
      </c>
      <c r="H1769" s="200">
        <v>1</v>
      </c>
      <c r="I1769" s="201"/>
      <c r="J1769" s="202">
        <f>ROUND(I1769*H1769,2)</f>
        <v>0</v>
      </c>
      <c r="K1769" s="198" t="s">
        <v>19</v>
      </c>
      <c r="L1769" s="41"/>
      <c r="M1769" s="203" t="s">
        <v>19</v>
      </c>
      <c r="N1769" s="204" t="s">
        <v>41</v>
      </c>
      <c r="O1769" s="66"/>
      <c r="P1769" s="205">
        <f>O1769*H1769</f>
        <v>0</v>
      </c>
      <c r="Q1769" s="205">
        <v>0</v>
      </c>
      <c r="R1769" s="205">
        <f>Q1769*H1769</f>
        <v>0</v>
      </c>
      <c r="S1769" s="205">
        <v>0</v>
      </c>
      <c r="T1769" s="206">
        <f>S1769*H1769</f>
        <v>0</v>
      </c>
      <c r="U1769" s="36"/>
      <c r="V1769" s="36"/>
      <c r="W1769" s="36"/>
      <c r="X1769" s="36"/>
      <c r="Y1769" s="36"/>
      <c r="Z1769" s="36"/>
      <c r="AA1769" s="36"/>
      <c r="AB1769" s="36"/>
      <c r="AC1769" s="36"/>
      <c r="AD1769" s="36"/>
      <c r="AE1769" s="36"/>
      <c r="AR1769" s="207" t="s">
        <v>406</v>
      </c>
      <c r="AT1769" s="207" t="s">
        <v>301</v>
      </c>
      <c r="AU1769" s="207" t="s">
        <v>79</v>
      </c>
      <c r="AY1769" s="19" t="s">
        <v>299</v>
      </c>
      <c r="BE1769" s="208">
        <f>IF(N1769="základní",J1769,0)</f>
        <v>0</v>
      </c>
      <c r="BF1769" s="208">
        <f>IF(N1769="snížená",J1769,0)</f>
        <v>0</v>
      </c>
      <c r="BG1769" s="208">
        <f>IF(N1769="zákl. přenesená",J1769,0)</f>
        <v>0</v>
      </c>
      <c r="BH1769" s="208">
        <f>IF(N1769="sníž. přenesená",J1769,0)</f>
        <v>0</v>
      </c>
      <c r="BI1769" s="208">
        <f>IF(N1769="nulová",J1769,0)</f>
        <v>0</v>
      </c>
      <c r="BJ1769" s="19" t="s">
        <v>77</v>
      </c>
      <c r="BK1769" s="208">
        <f>ROUND(I1769*H1769,2)</f>
        <v>0</v>
      </c>
      <c r="BL1769" s="19" t="s">
        <v>406</v>
      </c>
      <c r="BM1769" s="207" t="s">
        <v>2466</v>
      </c>
    </row>
    <row r="1770" spans="1:47" s="2" customFormat="1" ht="11.25">
      <c r="A1770" s="36"/>
      <c r="B1770" s="37"/>
      <c r="C1770" s="38"/>
      <c r="D1770" s="209" t="s">
        <v>308</v>
      </c>
      <c r="E1770" s="38"/>
      <c r="F1770" s="210" t="s">
        <v>2467</v>
      </c>
      <c r="G1770" s="38"/>
      <c r="H1770" s="38"/>
      <c r="I1770" s="119"/>
      <c r="J1770" s="38"/>
      <c r="K1770" s="38"/>
      <c r="L1770" s="41"/>
      <c r="M1770" s="211"/>
      <c r="N1770" s="212"/>
      <c r="O1770" s="66"/>
      <c r="P1770" s="66"/>
      <c r="Q1770" s="66"/>
      <c r="R1770" s="66"/>
      <c r="S1770" s="66"/>
      <c r="T1770" s="67"/>
      <c r="U1770" s="36"/>
      <c r="V1770" s="36"/>
      <c r="W1770" s="36"/>
      <c r="X1770" s="36"/>
      <c r="Y1770" s="36"/>
      <c r="Z1770" s="36"/>
      <c r="AA1770" s="36"/>
      <c r="AB1770" s="36"/>
      <c r="AC1770" s="36"/>
      <c r="AD1770" s="36"/>
      <c r="AE1770" s="36"/>
      <c r="AT1770" s="19" t="s">
        <v>308</v>
      </c>
      <c r="AU1770" s="19" t="s">
        <v>79</v>
      </c>
    </row>
    <row r="1771" spans="2:51" s="13" customFormat="1" ht="11.25">
      <c r="B1771" s="213"/>
      <c r="C1771" s="214"/>
      <c r="D1771" s="209" t="s">
        <v>310</v>
      </c>
      <c r="E1771" s="215" t="s">
        <v>19</v>
      </c>
      <c r="F1771" s="216" t="s">
        <v>2013</v>
      </c>
      <c r="G1771" s="214"/>
      <c r="H1771" s="215" t="s">
        <v>19</v>
      </c>
      <c r="I1771" s="217"/>
      <c r="J1771" s="214"/>
      <c r="K1771" s="214"/>
      <c r="L1771" s="218"/>
      <c r="M1771" s="219"/>
      <c r="N1771" s="220"/>
      <c r="O1771" s="220"/>
      <c r="P1771" s="220"/>
      <c r="Q1771" s="220"/>
      <c r="R1771" s="220"/>
      <c r="S1771" s="220"/>
      <c r="T1771" s="221"/>
      <c r="AT1771" s="222" t="s">
        <v>310</v>
      </c>
      <c r="AU1771" s="222" t="s">
        <v>79</v>
      </c>
      <c r="AV1771" s="13" t="s">
        <v>77</v>
      </c>
      <c r="AW1771" s="13" t="s">
        <v>32</v>
      </c>
      <c r="AX1771" s="13" t="s">
        <v>70</v>
      </c>
      <c r="AY1771" s="222" t="s">
        <v>299</v>
      </c>
    </row>
    <row r="1772" spans="2:51" s="14" customFormat="1" ht="11.25">
      <c r="B1772" s="223"/>
      <c r="C1772" s="224"/>
      <c r="D1772" s="209" t="s">
        <v>310</v>
      </c>
      <c r="E1772" s="225" t="s">
        <v>19</v>
      </c>
      <c r="F1772" s="226" t="s">
        <v>2468</v>
      </c>
      <c r="G1772" s="224"/>
      <c r="H1772" s="227">
        <v>1</v>
      </c>
      <c r="I1772" s="228"/>
      <c r="J1772" s="224"/>
      <c r="K1772" s="224"/>
      <c r="L1772" s="229"/>
      <c r="M1772" s="230"/>
      <c r="N1772" s="231"/>
      <c r="O1772" s="231"/>
      <c r="P1772" s="231"/>
      <c r="Q1772" s="231"/>
      <c r="R1772" s="231"/>
      <c r="S1772" s="231"/>
      <c r="T1772" s="232"/>
      <c r="AT1772" s="233" t="s">
        <v>310</v>
      </c>
      <c r="AU1772" s="233" t="s">
        <v>79</v>
      </c>
      <c r="AV1772" s="14" t="s">
        <v>79</v>
      </c>
      <c r="AW1772" s="14" t="s">
        <v>32</v>
      </c>
      <c r="AX1772" s="14" t="s">
        <v>77</v>
      </c>
      <c r="AY1772" s="233" t="s">
        <v>299</v>
      </c>
    </row>
    <row r="1773" spans="1:65" s="2" customFormat="1" ht="16.5" customHeight="1">
      <c r="A1773" s="36"/>
      <c r="B1773" s="37"/>
      <c r="C1773" s="196" t="s">
        <v>2469</v>
      </c>
      <c r="D1773" s="196" t="s">
        <v>301</v>
      </c>
      <c r="E1773" s="197" t="s">
        <v>2470</v>
      </c>
      <c r="F1773" s="198" t="s">
        <v>2471</v>
      </c>
      <c r="G1773" s="199" t="s">
        <v>432</v>
      </c>
      <c r="H1773" s="200">
        <v>2</v>
      </c>
      <c r="I1773" s="201"/>
      <c r="J1773" s="202">
        <f>ROUND(I1773*H1773,2)</f>
        <v>0</v>
      </c>
      <c r="K1773" s="198" t="s">
        <v>19</v>
      </c>
      <c r="L1773" s="41"/>
      <c r="M1773" s="203" t="s">
        <v>19</v>
      </c>
      <c r="N1773" s="204" t="s">
        <v>41</v>
      </c>
      <c r="O1773" s="66"/>
      <c r="P1773" s="205">
        <f>O1773*H1773</f>
        <v>0</v>
      </c>
      <c r="Q1773" s="205">
        <v>0</v>
      </c>
      <c r="R1773" s="205">
        <f>Q1773*H1773</f>
        <v>0</v>
      </c>
      <c r="S1773" s="205">
        <v>0</v>
      </c>
      <c r="T1773" s="206">
        <f>S1773*H1773</f>
        <v>0</v>
      </c>
      <c r="U1773" s="36"/>
      <c r="V1773" s="36"/>
      <c r="W1773" s="36"/>
      <c r="X1773" s="36"/>
      <c r="Y1773" s="36"/>
      <c r="Z1773" s="36"/>
      <c r="AA1773" s="36"/>
      <c r="AB1773" s="36"/>
      <c r="AC1773" s="36"/>
      <c r="AD1773" s="36"/>
      <c r="AE1773" s="36"/>
      <c r="AR1773" s="207" t="s">
        <v>406</v>
      </c>
      <c r="AT1773" s="207" t="s">
        <v>301</v>
      </c>
      <c r="AU1773" s="207" t="s">
        <v>79</v>
      </c>
      <c r="AY1773" s="19" t="s">
        <v>299</v>
      </c>
      <c r="BE1773" s="208">
        <f>IF(N1773="základní",J1773,0)</f>
        <v>0</v>
      </c>
      <c r="BF1773" s="208">
        <f>IF(N1773="snížená",J1773,0)</f>
        <v>0</v>
      </c>
      <c r="BG1773" s="208">
        <f>IF(N1773="zákl. přenesená",J1773,0)</f>
        <v>0</v>
      </c>
      <c r="BH1773" s="208">
        <f>IF(N1773="sníž. přenesená",J1773,0)</f>
        <v>0</v>
      </c>
      <c r="BI1773" s="208">
        <f>IF(N1773="nulová",J1773,0)</f>
        <v>0</v>
      </c>
      <c r="BJ1773" s="19" t="s">
        <v>77</v>
      </c>
      <c r="BK1773" s="208">
        <f>ROUND(I1773*H1773,2)</f>
        <v>0</v>
      </c>
      <c r="BL1773" s="19" t="s">
        <v>406</v>
      </c>
      <c r="BM1773" s="207" t="s">
        <v>2472</v>
      </c>
    </row>
    <row r="1774" spans="1:47" s="2" customFormat="1" ht="11.25">
      <c r="A1774" s="36"/>
      <c r="B1774" s="37"/>
      <c r="C1774" s="38"/>
      <c r="D1774" s="209" t="s">
        <v>308</v>
      </c>
      <c r="E1774" s="38"/>
      <c r="F1774" s="210" t="s">
        <v>2473</v>
      </c>
      <c r="G1774" s="38"/>
      <c r="H1774" s="38"/>
      <c r="I1774" s="119"/>
      <c r="J1774" s="38"/>
      <c r="K1774" s="38"/>
      <c r="L1774" s="41"/>
      <c r="M1774" s="211"/>
      <c r="N1774" s="212"/>
      <c r="O1774" s="66"/>
      <c r="P1774" s="66"/>
      <c r="Q1774" s="66"/>
      <c r="R1774" s="66"/>
      <c r="S1774" s="66"/>
      <c r="T1774" s="67"/>
      <c r="U1774" s="36"/>
      <c r="V1774" s="36"/>
      <c r="W1774" s="36"/>
      <c r="X1774" s="36"/>
      <c r="Y1774" s="36"/>
      <c r="Z1774" s="36"/>
      <c r="AA1774" s="36"/>
      <c r="AB1774" s="36"/>
      <c r="AC1774" s="36"/>
      <c r="AD1774" s="36"/>
      <c r="AE1774" s="36"/>
      <c r="AT1774" s="19" t="s">
        <v>308</v>
      </c>
      <c r="AU1774" s="19" t="s">
        <v>79</v>
      </c>
    </row>
    <row r="1775" spans="2:51" s="13" customFormat="1" ht="11.25">
      <c r="B1775" s="213"/>
      <c r="C1775" s="214"/>
      <c r="D1775" s="209" t="s">
        <v>310</v>
      </c>
      <c r="E1775" s="215" t="s">
        <v>19</v>
      </c>
      <c r="F1775" s="216" t="s">
        <v>2013</v>
      </c>
      <c r="G1775" s="214"/>
      <c r="H1775" s="215" t="s">
        <v>19</v>
      </c>
      <c r="I1775" s="217"/>
      <c r="J1775" s="214"/>
      <c r="K1775" s="214"/>
      <c r="L1775" s="218"/>
      <c r="M1775" s="219"/>
      <c r="N1775" s="220"/>
      <c r="O1775" s="220"/>
      <c r="P1775" s="220"/>
      <c r="Q1775" s="220"/>
      <c r="R1775" s="220"/>
      <c r="S1775" s="220"/>
      <c r="T1775" s="221"/>
      <c r="AT1775" s="222" t="s">
        <v>310</v>
      </c>
      <c r="AU1775" s="222" t="s">
        <v>79</v>
      </c>
      <c r="AV1775" s="13" t="s">
        <v>77</v>
      </c>
      <c r="AW1775" s="13" t="s">
        <v>32</v>
      </c>
      <c r="AX1775" s="13" t="s">
        <v>70</v>
      </c>
      <c r="AY1775" s="222" t="s">
        <v>299</v>
      </c>
    </row>
    <row r="1776" spans="2:51" s="14" customFormat="1" ht="11.25">
      <c r="B1776" s="223"/>
      <c r="C1776" s="224"/>
      <c r="D1776" s="209" t="s">
        <v>310</v>
      </c>
      <c r="E1776" s="225" t="s">
        <v>19</v>
      </c>
      <c r="F1776" s="226" t="s">
        <v>2474</v>
      </c>
      <c r="G1776" s="224"/>
      <c r="H1776" s="227">
        <v>2</v>
      </c>
      <c r="I1776" s="228"/>
      <c r="J1776" s="224"/>
      <c r="K1776" s="224"/>
      <c r="L1776" s="229"/>
      <c r="M1776" s="230"/>
      <c r="N1776" s="231"/>
      <c r="O1776" s="231"/>
      <c r="P1776" s="231"/>
      <c r="Q1776" s="231"/>
      <c r="R1776" s="231"/>
      <c r="S1776" s="231"/>
      <c r="T1776" s="232"/>
      <c r="AT1776" s="233" t="s">
        <v>310</v>
      </c>
      <c r="AU1776" s="233" t="s">
        <v>79</v>
      </c>
      <c r="AV1776" s="14" t="s">
        <v>79</v>
      </c>
      <c r="AW1776" s="14" t="s">
        <v>32</v>
      </c>
      <c r="AX1776" s="14" t="s">
        <v>77</v>
      </c>
      <c r="AY1776" s="233" t="s">
        <v>299</v>
      </c>
    </row>
    <row r="1777" spans="1:65" s="2" customFormat="1" ht="16.5" customHeight="1">
      <c r="A1777" s="36"/>
      <c r="B1777" s="37"/>
      <c r="C1777" s="196" t="s">
        <v>2475</v>
      </c>
      <c r="D1777" s="196" t="s">
        <v>301</v>
      </c>
      <c r="E1777" s="197" t="s">
        <v>2476</v>
      </c>
      <c r="F1777" s="198" t="s">
        <v>2477</v>
      </c>
      <c r="G1777" s="199" t="s">
        <v>432</v>
      </c>
      <c r="H1777" s="200">
        <v>2</v>
      </c>
      <c r="I1777" s="201"/>
      <c r="J1777" s="202">
        <f>ROUND(I1777*H1777,2)</f>
        <v>0</v>
      </c>
      <c r="K1777" s="198" t="s">
        <v>19</v>
      </c>
      <c r="L1777" s="41"/>
      <c r="M1777" s="203" t="s">
        <v>19</v>
      </c>
      <c r="N1777" s="204" t="s">
        <v>41</v>
      </c>
      <c r="O1777" s="66"/>
      <c r="P1777" s="205">
        <f>O1777*H1777</f>
        <v>0</v>
      </c>
      <c r="Q1777" s="205">
        <v>0</v>
      </c>
      <c r="R1777" s="205">
        <f>Q1777*H1777</f>
        <v>0</v>
      </c>
      <c r="S1777" s="205">
        <v>0</v>
      </c>
      <c r="T1777" s="206">
        <f>S1777*H1777</f>
        <v>0</v>
      </c>
      <c r="U1777" s="36"/>
      <c r="V1777" s="36"/>
      <c r="W1777" s="36"/>
      <c r="X1777" s="36"/>
      <c r="Y1777" s="36"/>
      <c r="Z1777" s="36"/>
      <c r="AA1777" s="36"/>
      <c r="AB1777" s="36"/>
      <c r="AC1777" s="36"/>
      <c r="AD1777" s="36"/>
      <c r="AE1777" s="36"/>
      <c r="AR1777" s="207" t="s">
        <v>406</v>
      </c>
      <c r="AT1777" s="207" t="s">
        <v>301</v>
      </c>
      <c r="AU1777" s="207" t="s">
        <v>79</v>
      </c>
      <c r="AY1777" s="19" t="s">
        <v>299</v>
      </c>
      <c r="BE1777" s="208">
        <f>IF(N1777="základní",J1777,0)</f>
        <v>0</v>
      </c>
      <c r="BF1777" s="208">
        <f>IF(N1777="snížená",J1777,0)</f>
        <v>0</v>
      </c>
      <c r="BG1777" s="208">
        <f>IF(N1777="zákl. přenesená",J1777,0)</f>
        <v>0</v>
      </c>
      <c r="BH1777" s="208">
        <f>IF(N1777="sníž. přenesená",J1777,0)</f>
        <v>0</v>
      </c>
      <c r="BI1777" s="208">
        <f>IF(N1777="nulová",J1777,0)</f>
        <v>0</v>
      </c>
      <c r="BJ1777" s="19" t="s">
        <v>77</v>
      </c>
      <c r="BK1777" s="208">
        <f>ROUND(I1777*H1777,2)</f>
        <v>0</v>
      </c>
      <c r="BL1777" s="19" t="s">
        <v>406</v>
      </c>
      <c r="BM1777" s="207" t="s">
        <v>2478</v>
      </c>
    </row>
    <row r="1778" spans="1:47" s="2" customFormat="1" ht="11.25">
      <c r="A1778" s="36"/>
      <c r="B1778" s="37"/>
      <c r="C1778" s="38"/>
      <c r="D1778" s="209" t="s">
        <v>308</v>
      </c>
      <c r="E1778" s="38"/>
      <c r="F1778" s="210" t="s">
        <v>2479</v>
      </c>
      <c r="G1778" s="38"/>
      <c r="H1778" s="38"/>
      <c r="I1778" s="119"/>
      <c r="J1778" s="38"/>
      <c r="K1778" s="38"/>
      <c r="L1778" s="41"/>
      <c r="M1778" s="211"/>
      <c r="N1778" s="212"/>
      <c r="O1778" s="66"/>
      <c r="P1778" s="66"/>
      <c r="Q1778" s="66"/>
      <c r="R1778" s="66"/>
      <c r="S1778" s="66"/>
      <c r="T1778" s="67"/>
      <c r="U1778" s="36"/>
      <c r="V1778" s="36"/>
      <c r="W1778" s="36"/>
      <c r="X1778" s="36"/>
      <c r="Y1778" s="36"/>
      <c r="Z1778" s="36"/>
      <c r="AA1778" s="36"/>
      <c r="AB1778" s="36"/>
      <c r="AC1778" s="36"/>
      <c r="AD1778" s="36"/>
      <c r="AE1778" s="36"/>
      <c r="AT1778" s="19" t="s">
        <v>308</v>
      </c>
      <c r="AU1778" s="19" t="s">
        <v>79</v>
      </c>
    </row>
    <row r="1779" spans="2:51" s="13" customFormat="1" ht="11.25">
      <c r="B1779" s="213"/>
      <c r="C1779" s="214"/>
      <c r="D1779" s="209" t="s">
        <v>310</v>
      </c>
      <c r="E1779" s="215" t="s">
        <v>19</v>
      </c>
      <c r="F1779" s="216" t="s">
        <v>2013</v>
      </c>
      <c r="G1779" s="214"/>
      <c r="H1779" s="215" t="s">
        <v>19</v>
      </c>
      <c r="I1779" s="217"/>
      <c r="J1779" s="214"/>
      <c r="K1779" s="214"/>
      <c r="L1779" s="218"/>
      <c r="M1779" s="219"/>
      <c r="N1779" s="220"/>
      <c r="O1779" s="220"/>
      <c r="P1779" s="220"/>
      <c r="Q1779" s="220"/>
      <c r="R1779" s="220"/>
      <c r="S1779" s="220"/>
      <c r="T1779" s="221"/>
      <c r="AT1779" s="222" t="s">
        <v>310</v>
      </c>
      <c r="AU1779" s="222" t="s">
        <v>79</v>
      </c>
      <c r="AV1779" s="13" t="s">
        <v>77</v>
      </c>
      <c r="AW1779" s="13" t="s">
        <v>32</v>
      </c>
      <c r="AX1779" s="13" t="s">
        <v>70</v>
      </c>
      <c r="AY1779" s="222" t="s">
        <v>299</v>
      </c>
    </row>
    <row r="1780" spans="2:51" s="14" customFormat="1" ht="11.25">
      <c r="B1780" s="223"/>
      <c r="C1780" s="224"/>
      <c r="D1780" s="209" t="s">
        <v>310</v>
      </c>
      <c r="E1780" s="225" t="s">
        <v>19</v>
      </c>
      <c r="F1780" s="226" t="s">
        <v>2480</v>
      </c>
      <c r="G1780" s="224"/>
      <c r="H1780" s="227">
        <v>2</v>
      </c>
      <c r="I1780" s="228"/>
      <c r="J1780" s="224"/>
      <c r="K1780" s="224"/>
      <c r="L1780" s="229"/>
      <c r="M1780" s="230"/>
      <c r="N1780" s="231"/>
      <c r="O1780" s="231"/>
      <c r="P1780" s="231"/>
      <c r="Q1780" s="231"/>
      <c r="R1780" s="231"/>
      <c r="S1780" s="231"/>
      <c r="T1780" s="232"/>
      <c r="AT1780" s="233" t="s">
        <v>310</v>
      </c>
      <c r="AU1780" s="233" t="s">
        <v>79</v>
      </c>
      <c r="AV1780" s="14" t="s">
        <v>79</v>
      </c>
      <c r="AW1780" s="14" t="s">
        <v>32</v>
      </c>
      <c r="AX1780" s="14" t="s">
        <v>77</v>
      </c>
      <c r="AY1780" s="233" t="s">
        <v>299</v>
      </c>
    </row>
    <row r="1781" spans="1:65" s="2" customFormat="1" ht="16.5" customHeight="1">
      <c r="A1781" s="36"/>
      <c r="B1781" s="37"/>
      <c r="C1781" s="196" t="s">
        <v>2481</v>
      </c>
      <c r="D1781" s="196" t="s">
        <v>301</v>
      </c>
      <c r="E1781" s="197" t="s">
        <v>2482</v>
      </c>
      <c r="F1781" s="198" t="s">
        <v>2483</v>
      </c>
      <c r="G1781" s="199" t="s">
        <v>432</v>
      </c>
      <c r="H1781" s="200">
        <v>4</v>
      </c>
      <c r="I1781" s="201"/>
      <c r="J1781" s="202">
        <f>ROUND(I1781*H1781,2)</f>
        <v>0</v>
      </c>
      <c r="K1781" s="198" t="s">
        <v>19</v>
      </c>
      <c r="L1781" s="41"/>
      <c r="M1781" s="203" t="s">
        <v>19</v>
      </c>
      <c r="N1781" s="204" t="s">
        <v>41</v>
      </c>
      <c r="O1781" s="66"/>
      <c r="P1781" s="205">
        <f>O1781*H1781</f>
        <v>0</v>
      </c>
      <c r="Q1781" s="205">
        <v>0</v>
      </c>
      <c r="R1781" s="205">
        <f>Q1781*H1781</f>
        <v>0</v>
      </c>
      <c r="S1781" s="205">
        <v>0</v>
      </c>
      <c r="T1781" s="206">
        <f>S1781*H1781</f>
        <v>0</v>
      </c>
      <c r="U1781" s="36"/>
      <c r="V1781" s="36"/>
      <c r="W1781" s="36"/>
      <c r="X1781" s="36"/>
      <c r="Y1781" s="36"/>
      <c r="Z1781" s="36"/>
      <c r="AA1781" s="36"/>
      <c r="AB1781" s="36"/>
      <c r="AC1781" s="36"/>
      <c r="AD1781" s="36"/>
      <c r="AE1781" s="36"/>
      <c r="AR1781" s="207" t="s">
        <v>406</v>
      </c>
      <c r="AT1781" s="207" t="s">
        <v>301</v>
      </c>
      <c r="AU1781" s="207" t="s">
        <v>79</v>
      </c>
      <c r="AY1781" s="19" t="s">
        <v>299</v>
      </c>
      <c r="BE1781" s="208">
        <f>IF(N1781="základní",J1781,0)</f>
        <v>0</v>
      </c>
      <c r="BF1781" s="208">
        <f>IF(N1781="snížená",J1781,0)</f>
        <v>0</v>
      </c>
      <c r="BG1781" s="208">
        <f>IF(N1781="zákl. přenesená",J1781,0)</f>
        <v>0</v>
      </c>
      <c r="BH1781" s="208">
        <f>IF(N1781="sníž. přenesená",J1781,0)</f>
        <v>0</v>
      </c>
      <c r="BI1781" s="208">
        <f>IF(N1781="nulová",J1781,0)</f>
        <v>0</v>
      </c>
      <c r="BJ1781" s="19" t="s">
        <v>77</v>
      </c>
      <c r="BK1781" s="208">
        <f>ROUND(I1781*H1781,2)</f>
        <v>0</v>
      </c>
      <c r="BL1781" s="19" t="s">
        <v>406</v>
      </c>
      <c r="BM1781" s="207" t="s">
        <v>2484</v>
      </c>
    </row>
    <row r="1782" spans="1:47" s="2" customFormat="1" ht="11.25">
      <c r="A1782" s="36"/>
      <c r="B1782" s="37"/>
      <c r="C1782" s="38"/>
      <c r="D1782" s="209" t="s">
        <v>308</v>
      </c>
      <c r="E1782" s="38"/>
      <c r="F1782" s="210" t="s">
        <v>2483</v>
      </c>
      <c r="G1782" s="38"/>
      <c r="H1782" s="38"/>
      <c r="I1782" s="119"/>
      <c r="J1782" s="38"/>
      <c r="K1782" s="38"/>
      <c r="L1782" s="41"/>
      <c r="M1782" s="211"/>
      <c r="N1782" s="212"/>
      <c r="O1782" s="66"/>
      <c r="P1782" s="66"/>
      <c r="Q1782" s="66"/>
      <c r="R1782" s="66"/>
      <c r="S1782" s="66"/>
      <c r="T1782" s="67"/>
      <c r="U1782" s="36"/>
      <c r="V1782" s="36"/>
      <c r="W1782" s="36"/>
      <c r="X1782" s="36"/>
      <c r="Y1782" s="36"/>
      <c r="Z1782" s="36"/>
      <c r="AA1782" s="36"/>
      <c r="AB1782" s="36"/>
      <c r="AC1782" s="36"/>
      <c r="AD1782" s="36"/>
      <c r="AE1782" s="36"/>
      <c r="AT1782" s="19" t="s">
        <v>308</v>
      </c>
      <c r="AU1782" s="19" t="s">
        <v>79</v>
      </c>
    </row>
    <row r="1783" spans="2:51" s="13" customFormat="1" ht="11.25">
      <c r="B1783" s="213"/>
      <c r="C1783" s="214"/>
      <c r="D1783" s="209" t="s">
        <v>310</v>
      </c>
      <c r="E1783" s="215" t="s">
        <v>19</v>
      </c>
      <c r="F1783" s="216" t="s">
        <v>2013</v>
      </c>
      <c r="G1783" s="214"/>
      <c r="H1783" s="215" t="s">
        <v>19</v>
      </c>
      <c r="I1783" s="217"/>
      <c r="J1783" s="214"/>
      <c r="K1783" s="214"/>
      <c r="L1783" s="218"/>
      <c r="M1783" s="219"/>
      <c r="N1783" s="220"/>
      <c r="O1783" s="220"/>
      <c r="P1783" s="220"/>
      <c r="Q1783" s="220"/>
      <c r="R1783" s="220"/>
      <c r="S1783" s="220"/>
      <c r="T1783" s="221"/>
      <c r="AT1783" s="222" t="s">
        <v>310</v>
      </c>
      <c r="AU1783" s="222" t="s">
        <v>79</v>
      </c>
      <c r="AV1783" s="13" t="s">
        <v>77</v>
      </c>
      <c r="AW1783" s="13" t="s">
        <v>32</v>
      </c>
      <c r="AX1783" s="13" t="s">
        <v>70</v>
      </c>
      <c r="AY1783" s="222" t="s">
        <v>299</v>
      </c>
    </row>
    <row r="1784" spans="2:51" s="14" customFormat="1" ht="11.25">
      <c r="B1784" s="223"/>
      <c r="C1784" s="224"/>
      <c r="D1784" s="209" t="s">
        <v>310</v>
      </c>
      <c r="E1784" s="225" t="s">
        <v>19</v>
      </c>
      <c r="F1784" s="226" t="s">
        <v>2485</v>
      </c>
      <c r="G1784" s="224"/>
      <c r="H1784" s="227">
        <v>4</v>
      </c>
      <c r="I1784" s="228"/>
      <c r="J1784" s="224"/>
      <c r="K1784" s="224"/>
      <c r="L1784" s="229"/>
      <c r="M1784" s="230"/>
      <c r="N1784" s="231"/>
      <c r="O1784" s="231"/>
      <c r="P1784" s="231"/>
      <c r="Q1784" s="231"/>
      <c r="R1784" s="231"/>
      <c r="S1784" s="231"/>
      <c r="T1784" s="232"/>
      <c r="AT1784" s="233" t="s">
        <v>310</v>
      </c>
      <c r="AU1784" s="233" t="s">
        <v>79</v>
      </c>
      <c r="AV1784" s="14" t="s">
        <v>79</v>
      </c>
      <c r="AW1784" s="14" t="s">
        <v>32</v>
      </c>
      <c r="AX1784" s="14" t="s">
        <v>77</v>
      </c>
      <c r="AY1784" s="233" t="s">
        <v>299</v>
      </c>
    </row>
    <row r="1785" spans="1:65" s="2" customFormat="1" ht="16.5" customHeight="1">
      <c r="A1785" s="36"/>
      <c r="B1785" s="37"/>
      <c r="C1785" s="196" t="s">
        <v>2486</v>
      </c>
      <c r="D1785" s="196" t="s">
        <v>301</v>
      </c>
      <c r="E1785" s="197" t="s">
        <v>2487</v>
      </c>
      <c r="F1785" s="198" t="s">
        <v>2488</v>
      </c>
      <c r="G1785" s="199" t="s">
        <v>432</v>
      </c>
      <c r="H1785" s="200">
        <v>2</v>
      </c>
      <c r="I1785" s="201"/>
      <c r="J1785" s="202">
        <f>ROUND(I1785*H1785,2)</f>
        <v>0</v>
      </c>
      <c r="K1785" s="198" t="s">
        <v>19</v>
      </c>
      <c r="L1785" s="41"/>
      <c r="M1785" s="203" t="s">
        <v>19</v>
      </c>
      <c r="N1785" s="204" t="s">
        <v>41</v>
      </c>
      <c r="O1785" s="66"/>
      <c r="P1785" s="205">
        <f>O1785*H1785</f>
        <v>0</v>
      </c>
      <c r="Q1785" s="205">
        <v>0</v>
      </c>
      <c r="R1785" s="205">
        <f>Q1785*H1785</f>
        <v>0</v>
      </c>
      <c r="S1785" s="205">
        <v>0</v>
      </c>
      <c r="T1785" s="206">
        <f>S1785*H1785</f>
        <v>0</v>
      </c>
      <c r="U1785" s="36"/>
      <c r="V1785" s="36"/>
      <c r="W1785" s="36"/>
      <c r="X1785" s="36"/>
      <c r="Y1785" s="36"/>
      <c r="Z1785" s="36"/>
      <c r="AA1785" s="36"/>
      <c r="AB1785" s="36"/>
      <c r="AC1785" s="36"/>
      <c r="AD1785" s="36"/>
      <c r="AE1785" s="36"/>
      <c r="AR1785" s="207" t="s">
        <v>406</v>
      </c>
      <c r="AT1785" s="207" t="s">
        <v>301</v>
      </c>
      <c r="AU1785" s="207" t="s">
        <v>79</v>
      </c>
      <c r="AY1785" s="19" t="s">
        <v>299</v>
      </c>
      <c r="BE1785" s="208">
        <f>IF(N1785="základní",J1785,0)</f>
        <v>0</v>
      </c>
      <c r="BF1785" s="208">
        <f>IF(N1785="snížená",J1785,0)</f>
        <v>0</v>
      </c>
      <c r="BG1785" s="208">
        <f>IF(N1785="zákl. přenesená",J1785,0)</f>
        <v>0</v>
      </c>
      <c r="BH1785" s="208">
        <f>IF(N1785="sníž. přenesená",J1785,0)</f>
        <v>0</v>
      </c>
      <c r="BI1785" s="208">
        <f>IF(N1785="nulová",J1785,0)</f>
        <v>0</v>
      </c>
      <c r="BJ1785" s="19" t="s">
        <v>77</v>
      </c>
      <c r="BK1785" s="208">
        <f>ROUND(I1785*H1785,2)</f>
        <v>0</v>
      </c>
      <c r="BL1785" s="19" t="s">
        <v>406</v>
      </c>
      <c r="BM1785" s="207" t="s">
        <v>2489</v>
      </c>
    </row>
    <row r="1786" spans="1:47" s="2" customFormat="1" ht="11.25">
      <c r="A1786" s="36"/>
      <c r="B1786" s="37"/>
      <c r="C1786" s="38"/>
      <c r="D1786" s="209" t="s">
        <v>308</v>
      </c>
      <c r="E1786" s="38"/>
      <c r="F1786" s="210" t="s">
        <v>2488</v>
      </c>
      <c r="G1786" s="38"/>
      <c r="H1786" s="38"/>
      <c r="I1786" s="119"/>
      <c r="J1786" s="38"/>
      <c r="K1786" s="38"/>
      <c r="L1786" s="41"/>
      <c r="M1786" s="211"/>
      <c r="N1786" s="212"/>
      <c r="O1786" s="66"/>
      <c r="P1786" s="66"/>
      <c r="Q1786" s="66"/>
      <c r="R1786" s="66"/>
      <c r="S1786" s="66"/>
      <c r="T1786" s="67"/>
      <c r="U1786" s="36"/>
      <c r="V1786" s="36"/>
      <c r="W1786" s="36"/>
      <c r="X1786" s="36"/>
      <c r="Y1786" s="36"/>
      <c r="Z1786" s="36"/>
      <c r="AA1786" s="36"/>
      <c r="AB1786" s="36"/>
      <c r="AC1786" s="36"/>
      <c r="AD1786" s="36"/>
      <c r="AE1786" s="36"/>
      <c r="AT1786" s="19" t="s">
        <v>308</v>
      </c>
      <c r="AU1786" s="19" t="s">
        <v>79</v>
      </c>
    </row>
    <row r="1787" spans="2:51" s="13" customFormat="1" ht="11.25">
      <c r="B1787" s="213"/>
      <c r="C1787" s="214"/>
      <c r="D1787" s="209" t="s">
        <v>310</v>
      </c>
      <c r="E1787" s="215" t="s">
        <v>19</v>
      </c>
      <c r="F1787" s="216" t="s">
        <v>2013</v>
      </c>
      <c r="G1787" s="214"/>
      <c r="H1787" s="215" t="s">
        <v>19</v>
      </c>
      <c r="I1787" s="217"/>
      <c r="J1787" s="214"/>
      <c r="K1787" s="214"/>
      <c r="L1787" s="218"/>
      <c r="M1787" s="219"/>
      <c r="N1787" s="220"/>
      <c r="O1787" s="220"/>
      <c r="P1787" s="220"/>
      <c r="Q1787" s="220"/>
      <c r="R1787" s="220"/>
      <c r="S1787" s="220"/>
      <c r="T1787" s="221"/>
      <c r="AT1787" s="222" t="s">
        <v>310</v>
      </c>
      <c r="AU1787" s="222" t="s">
        <v>79</v>
      </c>
      <c r="AV1787" s="13" t="s">
        <v>77</v>
      </c>
      <c r="AW1787" s="13" t="s">
        <v>32</v>
      </c>
      <c r="AX1787" s="13" t="s">
        <v>70</v>
      </c>
      <c r="AY1787" s="222" t="s">
        <v>299</v>
      </c>
    </row>
    <row r="1788" spans="2:51" s="14" customFormat="1" ht="11.25">
      <c r="B1788" s="223"/>
      <c r="C1788" s="224"/>
      <c r="D1788" s="209" t="s">
        <v>310</v>
      </c>
      <c r="E1788" s="225" t="s">
        <v>19</v>
      </c>
      <c r="F1788" s="226" t="s">
        <v>2490</v>
      </c>
      <c r="G1788" s="224"/>
      <c r="H1788" s="227">
        <v>2</v>
      </c>
      <c r="I1788" s="228"/>
      <c r="J1788" s="224"/>
      <c r="K1788" s="224"/>
      <c r="L1788" s="229"/>
      <c r="M1788" s="230"/>
      <c r="N1788" s="231"/>
      <c r="O1788" s="231"/>
      <c r="P1788" s="231"/>
      <c r="Q1788" s="231"/>
      <c r="R1788" s="231"/>
      <c r="S1788" s="231"/>
      <c r="T1788" s="232"/>
      <c r="AT1788" s="233" t="s">
        <v>310</v>
      </c>
      <c r="AU1788" s="233" t="s">
        <v>79</v>
      </c>
      <c r="AV1788" s="14" t="s">
        <v>79</v>
      </c>
      <c r="AW1788" s="14" t="s">
        <v>32</v>
      </c>
      <c r="AX1788" s="14" t="s">
        <v>77</v>
      </c>
      <c r="AY1788" s="233" t="s">
        <v>299</v>
      </c>
    </row>
    <row r="1789" spans="1:65" s="2" customFormat="1" ht="16.5" customHeight="1">
      <c r="A1789" s="36"/>
      <c r="B1789" s="37"/>
      <c r="C1789" s="196" t="s">
        <v>2491</v>
      </c>
      <c r="D1789" s="196" t="s">
        <v>301</v>
      </c>
      <c r="E1789" s="197" t="s">
        <v>2492</v>
      </c>
      <c r="F1789" s="198" t="s">
        <v>2493</v>
      </c>
      <c r="G1789" s="199" t="s">
        <v>432</v>
      </c>
      <c r="H1789" s="200">
        <v>1</v>
      </c>
      <c r="I1789" s="201"/>
      <c r="J1789" s="202">
        <f>ROUND(I1789*H1789,2)</f>
        <v>0</v>
      </c>
      <c r="K1789" s="198" t="s">
        <v>19</v>
      </c>
      <c r="L1789" s="41"/>
      <c r="M1789" s="203" t="s">
        <v>19</v>
      </c>
      <c r="N1789" s="204" t="s">
        <v>41</v>
      </c>
      <c r="O1789" s="66"/>
      <c r="P1789" s="205">
        <f>O1789*H1789</f>
        <v>0</v>
      </c>
      <c r="Q1789" s="205">
        <v>0</v>
      </c>
      <c r="R1789" s="205">
        <f>Q1789*H1789</f>
        <v>0</v>
      </c>
      <c r="S1789" s="205">
        <v>0</v>
      </c>
      <c r="T1789" s="206">
        <f>S1789*H1789</f>
        <v>0</v>
      </c>
      <c r="U1789" s="36"/>
      <c r="V1789" s="36"/>
      <c r="W1789" s="36"/>
      <c r="X1789" s="36"/>
      <c r="Y1789" s="36"/>
      <c r="Z1789" s="36"/>
      <c r="AA1789" s="36"/>
      <c r="AB1789" s="36"/>
      <c r="AC1789" s="36"/>
      <c r="AD1789" s="36"/>
      <c r="AE1789" s="36"/>
      <c r="AR1789" s="207" t="s">
        <v>406</v>
      </c>
      <c r="AT1789" s="207" t="s">
        <v>301</v>
      </c>
      <c r="AU1789" s="207" t="s">
        <v>79</v>
      </c>
      <c r="AY1789" s="19" t="s">
        <v>299</v>
      </c>
      <c r="BE1789" s="208">
        <f>IF(N1789="základní",J1789,0)</f>
        <v>0</v>
      </c>
      <c r="BF1789" s="208">
        <f>IF(N1789="snížená",J1789,0)</f>
        <v>0</v>
      </c>
      <c r="BG1789" s="208">
        <f>IF(N1789="zákl. přenesená",J1789,0)</f>
        <v>0</v>
      </c>
      <c r="BH1789" s="208">
        <f>IF(N1789="sníž. přenesená",J1789,0)</f>
        <v>0</v>
      </c>
      <c r="BI1789" s="208">
        <f>IF(N1789="nulová",J1789,0)</f>
        <v>0</v>
      </c>
      <c r="BJ1789" s="19" t="s">
        <v>77</v>
      </c>
      <c r="BK1789" s="208">
        <f>ROUND(I1789*H1789,2)</f>
        <v>0</v>
      </c>
      <c r="BL1789" s="19" t="s">
        <v>406</v>
      </c>
      <c r="BM1789" s="207" t="s">
        <v>2494</v>
      </c>
    </row>
    <row r="1790" spans="1:47" s="2" customFormat="1" ht="11.25">
      <c r="A1790" s="36"/>
      <c r="B1790" s="37"/>
      <c r="C1790" s="38"/>
      <c r="D1790" s="209" t="s">
        <v>308</v>
      </c>
      <c r="E1790" s="38"/>
      <c r="F1790" s="210" t="s">
        <v>2493</v>
      </c>
      <c r="G1790" s="38"/>
      <c r="H1790" s="38"/>
      <c r="I1790" s="119"/>
      <c r="J1790" s="38"/>
      <c r="K1790" s="38"/>
      <c r="L1790" s="41"/>
      <c r="M1790" s="211"/>
      <c r="N1790" s="212"/>
      <c r="O1790" s="66"/>
      <c r="P1790" s="66"/>
      <c r="Q1790" s="66"/>
      <c r="R1790" s="66"/>
      <c r="S1790" s="66"/>
      <c r="T1790" s="67"/>
      <c r="U1790" s="36"/>
      <c r="V1790" s="36"/>
      <c r="W1790" s="36"/>
      <c r="X1790" s="36"/>
      <c r="Y1790" s="36"/>
      <c r="Z1790" s="36"/>
      <c r="AA1790" s="36"/>
      <c r="AB1790" s="36"/>
      <c r="AC1790" s="36"/>
      <c r="AD1790" s="36"/>
      <c r="AE1790" s="36"/>
      <c r="AT1790" s="19" t="s">
        <v>308</v>
      </c>
      <c r="AU1790" s="19" t="s">
        <v>79</v>
      </c>
    </row>
    <row r="1791" spans="2:51" s="13" customFormat="1" ht="11.25">
      <c r="B1791" s="213"/>
      <c r="C1791" s="214"/>
      <c r="D1791" s="209" t="s">
        <v>310</v>
      </c>
      <c r="E1791" s="215" t="s">
        <v>19</v>
      </c>
      <c r="F1791" s="216" t="s">
        <v>2013</v>
      </c>
      <c r="G1791" s="214"/>
      <c r="H1791" s="215" t="s">
        <v>19</v>
      </c>
      <c r="I1791" s="217"/>
      <c r="J1791" s="214"/>
      <c r="K1791" s="214"/>
      <c r="L1791" s="218"/>
      <c r="M1791" s="219"/>
      <c r="N1791" s="220"/>
      <c r="O1791" s="220"/>
      <c r="P1791" s="220"/>
      <c r="Q1791" s="220"/>
      <c r="R1791" s="220"/>
      <c r="S1791" s="220"/>
      <c r="T1791" s="221"/>
      <c r="AT1791" s="222" t="s">
        <v>310</v>
      </c>
      <c r="AU1791" s="222" t="s">
        <v>79</v>
      </c>
      <c r="AV1791" s="13" t="s">
        <v>77</v>
      </c>
      <c r="AW1791" s="13" t="s">
        <v>32</v>
      </c>
      <c r="AX1791" s="13" t="s">
        <v>70</v>
      </c>
      <c r="AY1791" s="222" t="s">
        <v>299</v>
      </c>
    </row>
    <row r="1792" spans="2:51" s="14" customFormat="1" ht="11.25">
      <c r="B1792" s="223"/>
      <c r="C1792" s="224"/>
      <c r="D1792" s="209" t="s">
        <v>310</v>
      </c>
      <c r="E1792" s="225" t="s">
        <v>19</v>
      </c>
      <c r="F1792" s="226" t="s">
        <v>2495</v>
      </c>
      <c r="G1792" s="224"/>
      <c r="H1792" s="227">
        <v>1</v>
      </c>
      <c r="I1792" s="228"/>
      <c r="J1792" s="224"/>
      <c r="K1792" s="224"/>
      <c r="L1792" s="229"/>
      <c r="M1792" s="230"/>
      <c r="N1792" s="231"/>
      <c r="O1792" s="231"/>
      <c r="P1792" s="231"/>
      <c r="Q1792" s="231"/>
      <c r="R1792" s="231"/>
      <c r="S1792" s="231"/>
      <c r="T1792" s="232"/>
      <c r="AT1792" s="233" t="s">
        <v>310</v>
      </c>
      <c r="AU1792" s="233" t="s">
        <v>79</v>
      </c>
      <c r="AV1792" s="14" t="s">
        <v>79</v>
      </c>
      <c r="AW1792" s="14" t="s">
        <v>32</v>
      </c>
      <c r="AX1792" s="14" t="s">
        <v>77</v>
      </c>
      <c r="AY1792" s="233" t="s">
        <v>299</v>
      </c>
    </row>
    <row r="1793" spans="1:65" s="2" customFormat="1" ht="16.5" customHeight="1">
      <c r="A1793" s="36"/>
      <c r="B1793" s="37"/>
      <c r="C1793" s="196" t="s">
        <v>2496</v>
      </c>
      <c r="D1793" s="196" t="s">
        <v>301</v>
      </c>
      <c r="E1793" s="197" t="s">
        <v>2497</v>
      </c>
      <c r="F1793" s="198" t="s">
        <v>2498</v>
      </c>
      <c r="G1793" s="199" t="s">
        <v>432</v>
      </c>
      <c r="H1793" s="200">
        <v>2</v>
      </c>
      <c r="I1793" s="201"/>
      <c r="J1793" s="202">
        <f>ROUND(I1793*H1793,2)</f>
        <v>0</v>
      </c>
      <c r="K1793" s="198" t="s">
        <v>19</v>
      </c>
      <c r="L1793" s="41"/>
      <c r="M1793" s="203" t="s">
        <v>19</v>
      </c>
      <c r="N1793" s="204" t="s">
        <v>41</v>
      </c>
      <c r="O1793" s="66"/>
      <c r="P1793" s="205">
        <f>O1793*H1793</f>
        <v>0</v>
      </c>
      <c r="Q1793" s="205">
        <v>0</v>
      </c>
      <c r="R1793" s="205">
        <f>Q1793*H1793</f>
        <v>0</v>
      </c>
      <c r="S1793" s="205">
        <v>0</v>
      </c>
      <c r="T1793" s="206">
        <f>S1793*H1793</f>
        <v>0</v>
      </c>
      <c r="U1793" s="36"/>
      <c r="V1793" s="36"/>
      <c r="W1793" s="36"/>
      <c r="X1793" s="36"/>
      <c r="Y1793" s="36"/>
      <c r="Z1793" s="36"/>
      <c r="AA1793" s="36"/>
      <c r="AB1793" s="36"/>
      <c r="AC1793" s="36"/>
      <c r="AD1793" s="36"/>
      <c r="AE1793" s="36"/>
      <c r="AR1793" s="207" t="s">
        <v>406</v>
      </c>
      <c r="AT1793" s="207" t="s">
        <v>301</v>
      </c>
      <c r="AU1793" s="207" t="s">
        <v>79</v>
      </c>
      <c r="AY1793" s="19" t="s">
        <v>299</v>
      </c>
      <c r="BE1793" s="208">
        <f>IF(N1793="základní",J1793,0)</f>
        <v>0</v>
      </c>
      <c r="BF1793" s="208">
        <f>IF(N1793="snížená",J1793,0)</f>
        <v>0</v>
      </c>
      <c r="BG1793" s="208">
        <f>IF(N1793="zákl. přenesená",J1793,0)</f>
        <v>0</v>
      </c>
      <c r="BH1793" s="208">
        <f>IF(N1793="sníž. přenesená",J1793,0)</f>
        <v>0</v>
      </c>
      <c r="BI1793" s="208">
        <f>IF(N1793="nulová",J1793,0)</f>
        <v>0</v>
      </c>
      <c r="BJ1793" s="19" t="s">
        <v>77</v>
      </c>
      <c r="BK1793" s="208">
        <f>ROUND(I1793*H1793,2)</f>
        <v>0</v>
      </c>
      <c r="BL1793" s="19" t="s">
        <v>406</v>
      </c>
      <c r="BM1793" s="207" t="s">
        <v>2499</v>
      </c>
    </row>
    <row r="1794" spans="1:47" s="2" customFormat="1" ht="11.25">
      <c r="A1794" s="36"/>
      <c r="B1794" s="37"/>
      <c r="C1794" s="38"/>
      <c r="D1794" s="209" t="s">
        <v>308</v>
      </c>
      <c r="E1794" s="38"/>
      <c r="F1794" s="210" t="s">
        <v>2498</v>
      </c>
      <c r="G1794" s="38"/>
      <c r="H1794" s="38"/>
      <c r="I1794" s="119"/>
      <c r="J1794" s="38"/>
      <c r="K1794" s="38"/>
      <c r="L1794" s="41"/>
      <c r="M1794" s="211"/>
      <c r="N1794" s="212"/>
      <c r="O1794" s="66"/>
      <c r="P1794" s="66"/>
      <c r="Q1794" s="66"/>
      <c r="R1794" s="66"/>
      <c r="S1794" s="66"/>
      <c r="T1794" s="67"/>
      <c r="U1794" s="36"/>
      <c r="V1794" s="36"/>
      <c r="W1794" s="36"/>
      <c r="X1794" s="36"/>
      <c r="Y1794" s="36"/>
      <c r="Z1794" s="36"/>
      <c r="AA1794" s="36"/>
      <c r="AB1794" s="36"/>
      <c r="AC1794" s="36"/>
      <c r="AD1794" s="36"/>
      <c r="AE1794" s="36"/>
      <c r="AT1794" s="19" t="s">
        <v>308</v>
      </c>
      <c r="AU1794" s="19" t="s">
        <v>79</v>
      </c>
    </row>
    <row r="1795" spans="2:51" s="13" customFormat="1" ht="11.25">
      <c r="B1795" s="213"/>
      <c r="C1795" s="214"/>
      <c r="D1795" s="209" t="s">
        <v>310</v>
      </c>
      <c r="E1795" s="215" t="s">
        <v>19</v>
      </c>
      <c r="F1795" s="216" t="s">
        <v>2013</v>
      </c>
      <c r="G1795" s="214"/>
      <c r="H1795" s="215" t="s">
        <v>19</v>
      </c>
      <c r="I1795" s="217"/>
      <c r="J1795" s="214"/>
      <c r="K1795" s="214"/>
      <c r="L1795" s="218"/>
      <c r="M1795" s="219"/>
      <c r="N1795" s="220"/>
      <c r="O1795" s="220"/>
      <c r="P1795" s="220"/>
      <c r="Q1795" s="220"/>
      <c r="R1795" s="220"/>
      <c r="S1795" s="220"/>
      <c r="T1795" s="221"/>
      <c r="AT1795" s="222" t="s">
        <v>310</v>
      </c>
      <c r="AU1795" s="222" t="s">
        <v>79</v>
      </c>
      <c r="AV1795" s="13" t="s">
        <v>77</v>
      </c>
      <c r="AW1795" s="13" t="s">
        <v>32</v>
      </c>
      <c r="AX1795" s="13" t="s">
        <v>70</v>
      </c>
      <c r="AY1795" s="222" t="s">
        <v>299</v>
      </c>
    </row>
    <row r="1796" spans="2:51" s="14" customFormat="1" ht="11.25">
      <c r="B1796" s="223"/>
      <c r="C1796" s="224"/>
      <c r="D1796" s="209" t="s">
        <v>310</v>
      </c>
      <c r="E1796" s="225" t="s">
        <v>19</v>
      </c>
      <c r="F1796" s="226" t="s">
        <v>2500</v>
      </c>
      <c r="G1796" s="224"/>
      <c r="H1796" s="227">
        <v>2</v>
      </c>
      <c r="I1796" s="228"/>
      <c r="J1796" s="224"/>
      <c r="K1796" s="224"/>
      <c r="L1796" s="229"/>
      <c r="M1796" s="230"/>
      <c r="N1796" s="231"/>
      <c r="O1796" s="231"/>
      <c r="P1796" s="231"/>
      <c r="Q1796" s="231"/>
      <c r="R1796" s="231"/>
      <c r="S1796" s="231"/>
      <c r="T1796" s="232"/>
      <c r="AT1796" s="233" t="s">
        <v>310</v>
      </c>
      <c r="AU1796" s="233" t="s">
        <v>79</v>
      </c>
      <c r="AV1796" s="14" t="s">
        <v>79</v>
      </c>
      <c r="AW1796" s="14" t="s">
        <v>32</v>
      </c>
      <c r="AX1796" s="14" t="s">
        <v>77</v>
      </c>
      <c r="AY1796" s="233" t="s">
        <v>299</v>
      </c>
    </row>
    <row r="1797" spans="1:65" s="2" customFormat="1" ht="16.5" customHeight="1">
      <c r="A1797" s="36"/>
      <c r="B1797" s="37"/>
      <c r="C1797" s="196" t="s">
        <v>2501</v>
      </c>
      <c r="D1797" s="196" t="s">
        <v>301</v>
      </c>
      <c r="E1797" s="197" t="s">
        <v>2502</v>
      </c>
      <c r="F1797" s="198" t="s">
        <v>2503</v>
      </c>
      <c r="G1797" s="199" t="s">
        <v>432</v>
      </c>
      <c r="H1797" s="200">
        <v>1</v>
      </c>
      <c r="I1797" s="201"/>
      <c r="J1797" s="202">
        <f>ROUND(I1797*H1797,2)</f>
        <v>0</v>
      </c>
      <c r="K1797" s="198" t="s">
        <v>19</v>
      </c>
      <c r="L1797" s="41"/>
      <c r="M1797" s="203" t="s">
        <v>19</v>
      </c>
      <c r="N1797" s="204" t="s">
        <v>41</v>
      </c>
      <c r="O1797" s="66"/>
      <c r="P1797" s="205">
        <f>O1797*H1797</f>
        <v>0</v>
      </c>
      <c r="Q1797" s="205">
        <v>0</v>
      </c>
      <c r="R1797" s="205">
        <f>Q1797*H1797</f>
        <v>0</v>
      </c>
      <c r="S1797" s="205">
        <v>0</v>
      </c>
      <c r="T1797" s="206">
        <f>S1797*H1797</f>
        <v>0</v>
      </c>
      <c r="U1797" s="36"/>
      <c r="V1797" s="36"/>
      <c r="W1797" s="36"/>
      <c r="X1797" s="36"/>
      <c r="Y1797" s="36"/>
      <c r="Z1797" s="36"/>
      <c r="AA1797" s="36"/>
      <c r="AB1797" s="36"/>
      <c r="AC1797" s="36"/>
      <c r="AD1797" s="36"/>
      <c r="AE1797" s="36"/>
      <c r="AR1797" s="207" t="s">
        <v>406</v>
      </c>
      <c r="AT1797" s="207" t="s">
        <v>301</v>
      </c>
      <c r="AU1797" s="207" t="s">
        <v>79</v>
      </c>
      <c r="AY1797" s="19" t="s">
        <v>299</v>
      </c>
      <c r="BE1797" s="208">
        <f>IF(N1797="základní",J1797,0)</f>
        <v>0</v>
      </c>
      <c r="BF1797" s="208">
        <f>IF(N1797="snížená",J1797,0)</f>
        <v>0</v>
      </c>
      <c r="BG1797" s="208">
        <f>IF(N1797="zákl. přenesená",J1797,0)</f>
        <v>0</v>
      </c>
      <c r="BH1797" s="208">
        <f>IF(N1797="sníž. přenesená",J1797,0)</f>
        <v>0</v>
      </c>
      <c r="BI1797" s="208">
        <f>IF(N1797="nulová",J1797,0)</f>
        <v>0</v>
      </c>
      <c r="BJ1797" s="19" t="s">
        <v>77</v>
      </c>
      <c r="BK1797" s="208">
        <f>ROUND(I1797*H1797,2)</f>
        <v>0</v>
      </c>
      <c r="BL1797" s="19" t="s">
        <v>406</v>
      </c>
      <c r="BM1797" s="207" t="s">
        <v>2504</v>
      </c>
    </row>
    <row r="1798" spans="1:47" s="2" customFormat="1" ht="11.25">
      <c r="A1798" s="36"/>
      <c r="B1798" s="37"/>
      <c r="C1798" s="38"/>
      <c r="D1798" s="209" t="s">
        <v>308</v>
      </c>
      <c r="E1798" s="38"/>
      <c r="F1798" s="210" t="s">
        <v>2503</v>
      </c>
      <c r="G1798" s="38"/>
      <c r="H1798" s="38"/>
      <c r="I1798" s="119"/>
      <c r="J1798" s="38"/>
      <c r="K1798" s="38"/>
      <c r="L1798" s="41"/>
      <c r="M1798" s="211"/>
      <c r="N1798" s="212"/>
      <c r="O1798" s="66"/>
      <c r="P1798" s="66"/>
      <c r="Q1798" s="66"/>
      <c r="R1798" s="66"/>
      <c r="S1798" s="66"/>
      <c r="T1798" s="67"/>
      <c r="U1798" s="36"/>
      <c r="V1798" s="36"/>
      <c r="W1798" s="36"/>
      <c r="X1798" s="36"/>
      <c r="Y1798" s="36"/>
      <c r="Z1798" s="36"/>
      <c r="AA1798" s="36"/>
      <c r="AB1798" s="36"/>
      <c r="AC1798" s="36"/>
      <c r="AD1798" s="36"/>
      <c r="AE1798" s="36"/>
      <c r="AT1798" s="19" t="s">
        <v>308</v>
      </c>
      <c r="AU1798" s="19" t="s">
        <v>79</v>
      </c>
    </row>
    <row r="1799" spans="2:51" s="13" customFormat="1" ht="11.25">
      <c r="B1799" s="213"/>
      <c r="C1799" s="214"/>
      <c r="D1799" s="209" t="s">
        <v>310</v>
      </c>
      <c r="E1799" s="215" t="s">
        <v>19</v>
      </c>
      <c r="F1799" s="216" t="s">
        <v>2013</v>
      </c>
      <c r="G1799" s="214"/>
      <c r="H1799" s="215" t="s">
        <v>19</v>
      </c>
      <c r="I1799" s="217"/>
      <c r="J1799" s="214"/>
      <c r="K1799" s="214"/>
      <c r="L1799" s="218"/>
      <c r="M1799" s="219"/>
      <c r="N1799" s="220"/>
      <c r="O1799" s="220"/>
      <c r="P1799" s="220"/>
      <c r="Q1799" s="220"/>
      <c r="R1799" s="220"/>
      <c r="S1799" s="220"/>
      <c r="T1799" s="221"/>
      <c r="AT1799" s="222" t="s">
        <v>310</v>
      </c>
      <c r="AU1799" s="222" t="s">
        <v>79</v>
      </c>
      <c r="AV1799" s="13" t="s">
        <v>77</v>
      </c>
      <c r="AW1799" s="13" t="s">
        <v>32</v>
      </c>
      <c r="AX1799" s="13" t="s">
        <v>70</v>
      </c>
      <c r="AY1799" s="222" t="s">
        <v>299</v>
      </c>
    </row>
    <row r="1800" spans="2:51" s="14" customFormat="1" ht="11.25">
      <c r="B1800" s="223"/>
      <c r="C1800" s="224"/>
      <c r="D1800" s="209" t="s">
        <v>310</v>
      </c>
      <c r="E1800" s="225" t="s">
        <v>19</v>
      </c>
      <c r="F1800" s="226" t="s">
        <v>2505</v>
      </c>
      <c r="G1800" s="224"/>
      <c r="H1800" s="227">
        <v>1</v>
      </c>
      <c r="I1800" s="228"/>
      <c r="J1800" s="224"/>
      <c r="K1800" s="224"/>
      <c r="L1800" s="229"/>
      <c r="M1800" s="230"/>
      <c r="N1800" s="231"/>
      <c r="O1800" s="231"/>
      <c r="P1800" s="231"/>
      <c r="Q1800" s="231"/>
      <c r="R1800" s="231"/>
      <c r="S1800" s="231"/>
      <c r="T1800" s="232"/>
      <c r="AT1800" s="233" t="s">
        <v>310</v>
      </c>
      <c r="AU1800" s="233" t="s">
        <v>79</v>
      </c>
      <c r="AV1800" s="14" t="s">
        <v>79</v>
      </c>
      <c r="AW1800" s="14" t="s">
        <v>32</v>
      </c>
      <c r="AX1800" s="14" t="s">
        <v>77</v>
      </c>
      <c r="AY1800" s="233" t="s">
        <v>299</v>
      </c>
    </row>
    <row r="1801" spans="1:65" s="2" customFormat="1" ht="16.5" customHeight="1">
      <c r="A1801" s="36"/>
      <c r="B1801" s="37"/>
      <c r="C1801" s="196" t="s">
        <v>2506</v>
      </c>
      <c r="D1801" s="196" t="s">
        <v>301</v>
      </c>
      <c r="E1801" s="197" t="s">
        <v>2507</v>
      </c>
      <c r="F1801" s="198" t="s">
        <v>2508</v>
      </c>
      <c r="G1801" s="199" t="s">
        <v>653</v>
      </c>
      <c r="H1801" s="200">
        <v>1</v>
      </c>
      <c r="I1801" s="201"/>
      <c r="J1801" s="202">
        <f>ROUND(I1801*H1801,2)</f>
        <v>0</v>
      </c>
      <c r="K1801" s="198" t="s">
        <v>19</v>
      </c>
      <c r="L1801" s="41"/>
      <c r="M1801" s="203" t="s">
        <v>19</v>
      </c>
      <c r="N1801" s="204" t="s">
        <v>41</v>
      </c>
      <c r="O1801" s="66"/>
      <c r="P1801" s="205">
        <f>O1801*H1801</f>
        <v>0</v>
      </c>
      <c r="Q1801" s="205">
        <v>0</v>
      </c>
      <c r="R1801" s="205">
        <f>Q1801*H1801</f>
        <v>0</v>
      </c>
      <c r="S1801" s="205">
        <v>0</v>
      </c>
      <c r="T1801" s="206">
        <f>S1801*H1801</f>
        <v>0</v>
      </c>
      <c r="U1801" s="36"/>
      <c r="V1801" s="36"/>
      <c r="W1801" s="36"/>
      <c r="X1801" s="36"/>
      <c r="Y1801" s="36"/>
      <c r="Z1801" s="36"/>
      <c r="AA1801" s="36"/>
      <c r="AB1801" s="36"/>
      <c r="AC1801" s="36"/>
      <c r="AD1801" s="36"/>
      <c r="AE1801" s="36"/>
      <c r="AR1801" s="207" t="s">
        <v>406</v>
      </c>
      <c r="AT1801" s="207" t="s">
        <v>301</v>
      </c>
      <c r="AU1801" s="207" t="s">
        <v>79</v>
      </c>
      <c r="AY1801" s="19" t="s">
        <v>299</v>
      </c>
      <c r="BE1801" s="208">
        <f>IF(N1801="základní",J1801,0)</f>
        <v>0</v>
      </c>
      <c r="BF1801" s="208">
        <f>IF(N1801="snížená",J1801,0)</f>
        <v>0</v>
      </c>
      <c r="BG1801" s="208">
        <f>IF(N1801="zákl. přenesená",J1801,0)</f>
        <v>0</v>
      </c>
      <c r="BH1801" s="208">
        <f>IF(N1801="sníž. přenesená",J1801,0)</f>
        <v>0</v>
      </c>
      <c r="BI1801" s="208">
        <f>IF(N1801="nulová",J1801,0)</f>
        <v>0</v>
      </c>
      <c r="BJ1801" s="19" t="s">
        <v>77</v>
      </c>
      <c r="BK1801" s="208">
        <f>ROUND(I1801*H1801,2)</f>
        <v>0</v>
      </c>
      <c r="BL1801" s="19" t="s">
        <v>406</v>
      </c>
      <c r="BM1801" s="207" t="s">
        <v>2509</v>
      </c>
    </row>
    <row r="1802" spans="1:47" s="2" customFormat="1" ht="11.25">
      <c r="A1802" s="36"/>
      <c r="B1802" s="37"/>
      <c r="C1802" s="38"/>
      <c r="D1802" s="209" t="s">
        <v>308</v>
      </c>
      <c r="E1802" s="38"/>
      <c r="F1802" s="210" t="s">
        <v>2508</v>
      </c>
      <c r="G1802" s="38"/>
      <c r="H1802" s="38"/>
      <c r="I1802" s="119"/>
      <c r="J1802" s="38"/>
      <c r="K1802" s="38"/>
      <c r="L1802" s="41"/>
      <c r="M1802" s="211"/>
      <c r="N1802" s="212"/>
      <c r="O1802" s="66"/>
      <c r="P1802" s="66"/>
      <c r="Q1802" s="66"/>
      <c r="R1802" s="66"/>
      <c r="S1802" s="66"/>
      <c r="T1802" s="67"/>
      <c r="U1802" s="36"/>
      <c r="V1802" s="36"/>
      <c r="W1802" s="36"/>
      <c r="X1802" s="36"/>
      <c r="Y1802" s="36"/>
      <c r="Z1802" s="36"/>
      <c r="AA1802" s="36"/>
      <c r="AB1802" s="36"/>
      <c r="AC1802" s="36"/>
      <c r="AD1802" s="36"/>
      <c r="AE1802" s="36"/>
      <c r="AT1802" s="19" t="s">
        <v>308</v>
      </c>
      <c r="AU1802" s="19" t="s">
        <v>79</v>
      </c>
    </row>
    <row r="1803" spans="2:51" s="13" customFormat="1" ht="11.25">
      <c r="B1803" s="213"/>
      <c r="C1803" s="214"/>
      <c r="D1803" s="209" t="s">
        <v>310</v>
      </c>
      <c r="E1803" s="215" t="s">
        <v>19</v>
      </c>
      <c r="F1803" s="216" t="s">
        <v>2013</v>
      </c>
      <c r="G1803" s="214"/>
      <c r="H1803" s="215" t="s">
        <v>19</v>
      </c>
      <c r="I1803" s="217"/>
      <c r="J1803" s="214"/>
      <c r="K1803" s="214"/>
      <c r="L1803" s="218"/>
      <c r="M1803" s="219"/>
      <c r="N1803" s="220"/>
      <c r="O1803" s="220"/>
      <c r="P1803" s="220"/>
      <c r="Q1803" s="220"/>
      <c r="R1803" s="220"/>
      <c r="S1803" s="220"/>
      <c r="T1803" s="221"/>
      <c r="AT1803" s="222" t="s">
        <v>310</v>
      </c>
      <c r="AU1803" s="222" t="s">
        <v>79</v>
      </c>
      <c r="AV1803" s="13" t="s">
        <v>77</v>
      </c>
      <c r="AW1803" s="13" t="s">
        <v>32</v>
      </c>
      <c r="AX1803" s="13" t="s">
        <v>70</v>
      </c>
      <c r="AY1803" s="222" t="s">
        <v>299</v>
      </c>
    </row>
    <row r="1804" spans="2:51" s="14" customFormat="1" ht="11.25">
      <c r="B1804" s="223"/>
      <c r="C1804" s="224"/>
      <c r="D1804" s="209" t="s">
        <v>310</v>
      </c>
      <c r="E1804" s="225" t="s">
        <v>19</v>
      </c>
      <c r="F1804" s="226" t="s">
        <v>2510</v>
      </c>
      <c r="G1804" s="224"/>
      <c r="H1804" s="227">
        <v>1</v>
      </c>
      <c r="I1804" s="228"/>
      <c r="J1804" s="224"/>
      <c r="K1804" s="224"/>
      <c r="L1804" s="229"/>
      <c r="M1804" s="230"/>
      <c r="N1804" s="231"/>
      <c r="O1804" s="231"/>
      <c r="P1804" s="231"/>
      <c r="Q1804" s="231"/>
      <c r="R1804" s="231"/>
      <c r="S1804" s="231"/>
      <c r="T1804" s="232"/>
      <c r="AT1804" s="233" t="s">
        <v>310</v>
      </c>
      <c r="AU1804" s="233" t="s">
        <v>79</v>
      </c>
      <c r="AV1804" s="14" t="s">
        <v>79</v>
      </c>
      <c r="AW1804" s="14" t="s">
        <v>32</v>
      </c>
      <c r="AX1804" s="14" t="s">
        <v>77</v>
      </c>
      <c r="AY1804" s="233" t="s">
        <v>299</v>
      </c>
    </row>
    <row r="1805" spans="1:65" s="2" customFormat="1" ht="16.5" customHeight="1">
      <c r="A1805" s="36"/>
      <c r="B1805" s="37"/>
      <c r="C1805" s="196" t="s">
        <v>2511</v>
      </c>
      <c r="D1805" s="196" t="s">
        <v>301</v>
      </c>
      <c r="E1805" s="197" t="s">
        <v>2512</v>
      </c>
      <c r="F1805" s="198" t="s">
        <v>2513</v>
      </c>
      <c r="G1805" s="199" t="s">
        <v>653</v>
      </c>
      <c r="H1805" s="200">
        <v>1</v>
      </c>
      <c r="I1805" s="201"/>
      <c r="J1805" s="202">
        <f>ROUND(I1805*H1805,2)</f>
        <v>0</v>
      </c>
      <c r="K1805" s="198" t="s">
        <v>19</v>
      </c>
      <c r="L1805" s="41"/>
      <c r="M1805" s="203" t="s">
        <v>19</v>
      </c>
      <c r="N1805" s="204" t="s">
        <v>41</v>
      </c>
      <c r="O1805" s="66"/>
      <c r="P1805" s="205">
        <f>O1805*H1805</f>
        <v>0</v>
      </c>
      <c r="Q1805" s="205">
        <v>0</v>
      </c>
      <c r="R1805" s="205">
        <f>Q1805*H1805</f>
        <v>0</v>
      </c>
      <c r="S1805" s="205">
        <v>0</v>
      </c>
      <c r="T1805" s="206">
        <f>S1805*H1805</f>
        <v>0</v>
      </c>
      <c r="U1805" s="36"/>
      <c r="V1805" s="36"/>
      <c r="W1805" s="36"/>
      <c r="X1805" s="36"/>
      <c r="Y1805" s="36"/>
      <c r="Z1805" s="36"/>
      <c r="AA1805" s="36"/>
      <c r="AB1805" s="36"/>
      <c r="AC1805" s="36"/>
      <c r="AD1805" s="36"/>
      <c r="AE1805" s="36"/>
      <c r="AR1805" s="207" t="s">
        <v>406</v>
      </c>
      <c r="AT1805" s="207" t="s">
        <v>301</v>
      </c>
      <c r="AU1805" s="207" t="s">
        <v>79</v>
      </c>
      <c r="AY1805" s="19" t="s">
        <v>299</v>
      </c>
      <c r="BE1805" s="208">
        <f>IF(N1805="základní",J1805,0)</f>
        <v>0</v>
      </c>
      <c r="BF1805" s="208">
        <f>IF(N1805="snížená",J1805,0)</f>
        <v>0</v>
      </c>
      <c r="BG1805" s="208">
        <f>IF(N1805="zákl. přenesená",J1805,0)</f>
        <v>0</v>
      </c>
      <c r="BH1805" s="208">
        <f>IF(N1805="sníž. přenesená",J1805,0)</f>
        <v>0</v>
      </c>
      <c r="BI1805" s="208">
        <f>IF(N1805="nulová",J1805,0)</f>
        <v>0</v>
      </c>
      <c r="BJ1805" s="19" t="s">
        <v>77</v>
      </c>
      <c r="BK1805" s="208">
        <f>ROUND(I1805*H1805,2)</f>
        <v>0</v>
      </c>
      <c r="BL1805" s="19" t="s">
        <v>406</v>
      </c>
      <c r="BM1805" s="207" t="s">
        <v>2514</v>
      </c>
    </row>
    <row r="1806" spans="1:47" s="2" customFormat="1" ht="11.25">
      <c r="A1806" s="36"/>
      <c r="B1806" s="37"/>
      <c r="C1806" s="38"/>
      <c r="D1806" s="209" t="s">
        <v>308</v>
      </c>
      <c r="E1806" s="38"/>
      <c r="F1806" s="210" t="s">
        <v>2513</v>
      </c>
      <c r="G1806" s="38"/>
      <c r="H1806" s="38"/>
      <c r="I1806" s="119"/>
      <c r="J1806" s="38"/>
      <c r="K1806" s="38"/>
      <c r="L1806" s="41"/>
      <c r="M1806" s="211"/>
      <c r="N1806" s="212"/>
      <c r="O1806" s="66"/>
      <c r="P1806" s="66"/>
      <c r="Q1806" s="66"/>
      <c r="R1806" s="66"/>
      <c r="S1806" s="66"/>
      <c r="T1806" s="67"/>
      <c r="U1806" s="36"/>
      <c r="V1806" s="36"/>
      <c r="W1806" s="36"/>
      <c r="X1806" s="36"/>
      <c r="Y1806" s="36"/>
      <c r="Z1806" s="36"/>
      <c r="AA1806" s="36"/>
      <c r="AB1806" s="36"/>
      <c r="AC1806" s="36"/>
      <c r="AD1806" s="36"/>
      <c r="AE1806" s="36"/>
      <c r="AT1806" s="19" t="s">
        <v>308</v>
      </c>
      <c r="AU1806" s="19" t="s">
        <v>79</v>
      </c>
    </row>
    <row r="1807" spans="2:51" s="13" customFormat="1" ht="11.25">
      <c r="B1807" s="213"/>
      <c r="C1807" s="214"/>
      <c r="D1807" s="209" t="s">
        <v>310</v>
      </c>
      <c r="E1807" s="215" t="s">
        <v>19</v>
      </c>
      <c r="F1807" s="216" t="s">
        <v>2013</v>
      </c>
      <c r="G1807" s="214"/>
      <c r="H1807" s="215" t="s">
        <v>19</v>
      </c>
      <c r="I1807" s="217"/>
      <c r="J1807" s="214"/>
      <c r="K1807" s="214"/>
      <c r="L1807" s="218"/>
      <c r="M1807" s="219"/>
      <c r="N1807" s="220"/>
      <c r="O1807" s="220"/>
      <c r="P1807" s="220"/>
      <c r="Q1807" s="220"/>
      <c r="R1807" s="220"/>
      <c r="S1807" s="220"/>
      <c r="T1807" s="221"/>
      <c r="AT1807" s="222" t="s">
        <v>310</v>
      </c>
      <c r="AU1807" s="222" t="s">
        <v>79</v>
      </c>
      <c r="AV1807" s="13" t="s">
        <v>77</v>
      </c>
      <c r="AW1807" s="13" t="s">
        <v>32</v>
      </c>
      <c r="AX1807" s="13" t="s">
        <v>70</v>
      </c>
      <c r="AY1807" s="222" t="s">
        <v>299</v>
      </c>
    </row>
    <row r="1808" spans="2:51" s="14" customFormat="1" ht="11.25">
      <c r="B1808" s="223"/>
      <c r="C1808" s="224"/>
      <c r="D1808" s="209" t="s">
        <v>310</v>
      </c>
      <c r="E1808" s="225" t="s">
        <v>19</v>
      </c>
      <c r="F1808" s="226" t="s">
        <v>2515</v>
      </c>
      <c r="G1808" s="224"/>
      <c r="H1808" s="227">
        <v>1</v>
      </c>
      <c r="I1808" s="228"/>
      <c r="J1808" s="224"/>
      <c r="K1808" s="224"/>
      <c r="L1808" s="229"/>
      <c r="M1808" s="230"/>
      <c r="N1808" s="231"/>
      <c r="O1808" s="231"/>
      <c r="P1808" s="231"/>
      <c r="Q1808" s="231"/>
      <c r="R1808" s="231"/>
      <c r="S1808" s="231"/>
      <c r="T1808" s="232"/>
      <c r="AT1808" s="233" t="s">
        <v>310</v>
      </c>
      <c r="AU1808" s="233" t="s">
        <v>79</v>
      </c>
      <c r="AV1808" s="14" t="s">
        <v>79</v>
      </c>
      <c r="AW1808" s="14" t="s">
        <v>32</v>
      </c>
      <c r="AX1808" s="14" t="s">
        <v>77</v>
      </c>
      <c r="AY1808" s="233" t="s">
        <v>299</v>
      </c>
    </row>
    <row r="1809" spans="1:65" s="2" customFormat="1" ht="16.5" customHeight="1">
      <c r="A1809" s="36"/>
      <c r="B1809" s="37"/>
      <c r="C1809" s="196" t="s">
        <v>2516</v>
      </c>
      <c r="D1809" s="196" t="s">
        <v>301</v>
      </c>
      <c r="E1809" s="197" t="s">
        <v>2517</v>
      </c>
      <c r="F1809" s="198" t="s">
        <v>2518</v>
      </c>
      <c r="G1809" s="199" t="s">
        <v>432</v>
      </c>
      <c r="H1809" s="200">
        <v>1</v>
      </c>
      <c r="I1809" s="201"/>
      <c r="J1809" s="202">
        <f>ROUND(I1809*H1809,2)</f>
        <v>0</v>
      </c>
      <c r="K1809" s="198" t="s">
        <v>19</v>
      </c>
      <c r="L1809" s="41"/>
      <c r="M1809" s="203" t="s">
        <v>19</v>
      </c>
      <c r="N1809" s="204" t="s">
        <v>41</v>
      </c>
      <c r="O1809" s="66"/>
      <c r="P1809" s="205">
        <f>O1809*H1809</f>
        <v>0</v>
      </c>
      <c r="Q1809" s="205">
        <v>0</v>
      </c>
      <c r="R1809" s="205">
        <f>Q1809*H1809</f>
        <v>0</v>
      </c>
      <c r="S1809" s="205">
        <v>0</v>
      </c>
      <c r="T1809" s="206">
        <f>S1809*H1809</f>
        <v>0</v>
      </c>
      <c r="U1809" s="36"/>
      <c r="V1809" s="36"/>
      <c r="W1809" s="36"/>
      <c r="X1809" s="36"/>
      <c r="Y1809" s="36"/>
      <c r="Z1809" s="36"/>
      <c r="AA1809" s="36"/>
      <c r="AB1809" s="36"/>
      <c r="AC1809" s="36"/>
      <c r="AD1809" s="36"/>
      <c r="AE1809" s="36"/>
      <c r="AR1809" s="207" t="s">
        <v>406</v>
      </c>
      <c r="AT1809" s="207" t="s">
        <v>301</v>
      </c>
      <c r="AU1809" s="207" t="s">
        <v>79</v>
      </c>
      <c r="AY1809" s="19" t="s">
        <v>299</v>
      </c>
      <c r="BE1809" s="208">
        <f>IF(N1809="základní",J1809,0)</f>
        <v>0</v>
      </c>
      <c r="BF1809" s="208">
        <f>IF(N1809="snížená",J1809,0)</f>
        <v>0</v>
      </c>
      <c r="BG1809" s="208">
        <f>IF(N1809="zákl. přenesená",J1809,0)</f>
        <v>0</v>
      </c>
      <c r="BH1809" s="208">
        <f>IF(N1809="sníž. přenesená",J1809,0)</f>
        <v>0</v>
      </c>
      <c r="BI1809" s="208">
        <f>IF(N1809="nulová",J1809,0)</f>
        <v>0</v>
      </c>
      <c r="BJ1809" s="19" t="s">
        <v>77</v>
      </c>
      <c r="BK1809" s="208">
        <f>ROUND(I1809*H1809,2)</f>
        <v>0</v>
      </c>
      <c r="BL1809" s="19" t="s">
        <v>406</v>
      </c>
      <c r="BM1809" s="207" t="s">
        <v>2519</v>
      </c>
    </row>
    <row r="1810" spans="1:47" s="2" customFormat="1" ht="11.25">
      <c r="A1810" s="36"/>
      <c r="B1810" s="37"/>
      <c r="C1810" s="38"/>
      <c r="D1810" s="209" t="s">
        <v>308</v>
      </c>
      <c r="E1810" s="38"/>
      <c r="F1810" s="210" t="s">
        <v>2518</v>
      </c>
      <c r="G1810" s="38"/>
      <c r="H1810" s="38"/>
      <c r="I1810" s="119"/>
      <c r="J1810" s="38"/>
      <c r="K1810" s="38"/>
      <c r="L1810" s="41"/>
      <c r="M1810" s="211"/>
      <c r="N1810" s="212"/>
      <c r="O1810" s="66"/>
      <c r="P1810" s="66"/>
      <c r="Q1810" s="66"/>
      <c r="R1810" s="66"/>
      <c r="S1810" s="66"/>
      <c r="T1810" s="67"/>
      <c r="U1810" s="36"/>
      <c r="V1810" s="36"/>
      <c r="W1810" s="36"/>
      <c r="X1810" s="36"/>
      <c r="Y1810" s="36"/>
      <c r="Z1810" s="36"/>
      <c r="AA1810" s="36"/>
      <c r="AB1810" s="36"/>
      <c r="AC1810" s="36"/>
      <c r="AD1810" s="36"/>
      <c r="AE1810" s="36"/>
      <c r="AT1810" s="19" t="s">
        <v>308</v>
      </c>
      <c r="AU1810" s="19" t="s">
        <v>79</v>
      </c>
    </row>
    <row r="1811" spans="2:51" s="13" customFormat="1" ht="11.25">
      <c r="B1811" s="213"/>
      <c r="C1811" s="214"/>
      <c r="D1811" s="209" t="s">
        <v>310</v>
      </c>
      <c r="E1811" s="215" t="s">
        <v>19</v>
      </c>
      <c r="F1811" s="216" t="s">
        <v>2520</v>
      </c>
      <c r="G1811" s="214"/>
      <c r="H1811" s="215" t="s">
        <v>19</v>
      </c>
      <c r="I1811" s="217"/>
      <c r="J1811" s="214"/>
      <c r="K1811" s="214"/>
      <c r="L1811" s="218"/>
      <c r="M1811" s="219"/>
      <c r="N1811" s="220"/>
      <c r="O1811" s="220"/>
      <c r="P1811" s="220"/>
      <c r="Q1811" s="220"/>
      <c r="R1811" s="220"/>
      <c r="S1811" s="220"/>
      <c r="T1811" s="221"/>
      <c r="AT1811" s="222" t="s">
        <v>310</v>
      </c>
      <c r="AU1811" s="222" t="s">
        <v>79</v>
      </c>
      <c r="AV1811" s="13" t="s">
        <v>77</v>
      </c>
      <c r="AW1811" s="13" t="s">
        <v>32</v>
      </c>
      <c r="AX1811" s="13" t="s">
        <v>70</v>
      </c>
      <c r="AY1811" s="222" t="s">
        <v>299</v>
      </c>
    </row>
    <row r="1812" spans="2:51" s="14" customFormat="1" ht="11.25">
      <c r="B1812" s="223"/>
      <c r="C1812" s="224"/>
      <c r="D1812" s="209" t="s">
        <v>310</v>
      </c>
      <c r="E1812" s="225" t="s">
        <v>19</v>
      </c>
      <c r="F1812" s="226" t="s">
        <v>2521</v>
      </c>
      <c r="G1812" s="224"/>
      <c r="H1812" s="227">
        <v>1</v>
      </c>
      <c r="I1812" s="228"/>
      <c r="J1812" s="224"/>
      <c r="K1812" s="224"/>
      <c r="L1812" s="229"/>
      <c r="M1812" s="230"/>
      <c r="N1812" s="231"/>
      <c r="O1812" s="231"/>
      <c r="P1812" s="231"/>
      <c r="Q1812" s="231"/>
      <c r="R1812" s="231"/>
      <c r="S1812" s="231"/>
      <c r="T1812" s="232"/>
      <c r="AT1812" s="233" t="s">
        <v>310</v>
      </c>
      <c r="AU1812" s="233" t="s">
        <v>79</v>
      </c>
      <c r="AV1812" s="14" t="s">
        <v>79</v>
      </c>
      <c r="AW1812" s="14" t="s">
        <v>32</v>
      </c>
      <c r="AX1812" s="14" t="s">
        <v>77</v>
      </c>
      <c r="AY1812" s="233" t="s">
        <v>299</v>
      </c>
    </row>
    <row r="1813" spans="1:65" s="2" customFormat="1" ht="16.5" customHeight="1">
      <c r="A1813" s="36"/>
      <c r="B1813" s="37"/>
      <c r="C1813" s="196" t="s">
        <v>2522</v>
      </c>
      <c r="D1813" s="196" t="s">
        <v>301</v>
      </c>
      <c r="E1813" s="197" t="s">
        <v>2523</v>
      </c>
      <c r="F1813" s="198" t="s">
        <v>2524</v>
      </c>
      <c r="G1813" s="199" t="s">
        <v>432</v>
      </c>
      <c r="H1813" s="200">
        <v>1</v>
      </c>
      <c r="I1813" s="201"/>
      <c r="J1813" s="202">
        <f>ROUND(I1813*H1813,2)</f>
        <v>0</v>
      </c>
      <c r="K1813" s="198" t="s">
        <v>19</v>
      </c>
      <c r="L1813" s="41"/>
      <c r="M1813" s="203" t="s">
        <v>19</v>
      </c>
      <c r="N1813" s="204" t="s">
        <v>41</v>
      </c>
      <c r="O1813" s="66"/>
      <c r="P1813" s="205">
        <f>O1813*H1813</f>
        <v>0</v>
      </c>
      <c r="Q1813" s="205">
        <v>0</v>
      </c>
      <c r="R1813" s="205">
        <f>Q1813*H1813</f>
        <v>0</v>
      </c>
      <c r="S1813" s="205">
        <v>0</v>
      </c>
      <c r="T1813" s="206">
        <f>S1813*H1813</f>
        <v>0</v>
      </c>
      <c r="U1813" s="36"/>
      <c r="V1813" s="36"/>
      <c r="W1813" s="36"/>
      <c r="X1813" s="36"/>
      <c r="Y1813" s="36"/>
      <c r="Z1813" s="36"/>
      <c r="AA1813" s="36"/>
      <c r="AB1813" s="36"/>
      <c r="AC1813" s="36"/>
      <c r="AD1813" s="36"/>
      <c r="AE1813" s="36"/>
      <c r="AR1813" s="207" t="s">
        <v>406</v>
      </c>
      <c r="AT1813" s="207" t="s">
        <v>301</v>
      </c>
      <c r="AU1813" s="207" t="s">
        <v>79</v>
      </c>
      <c r="AY1813" s="19" t="s">
        <v>299</v>
      </c>
      <c r="BE1813" s="208">
        <f>IF(N1813="základní",J1813,0)</f>
        <v>0</v>
      </c>
      <c r="BF1813" s="208">
        <f>IF(N1813="snížená",J1813,0)</f>
        <v>0</v>
      </c>
      <c r="BG1813" s="208">
        <f>IF(N1813="zákl. přenesená",J1813,0)</f>
        <v>0</v>
      </c>
      <c r="BH1813" s="208">
        <f>IF(N1813="sníž. přenesená",J1813,0)</f>
        <v>0</v>
      </c>
      <c r="BI1813" s="208">
        <f>IF(N1813="nulová",J1813,0)</f>
        <v>0</v>
      </c>
      <c r="BJ1813" s="19" t="s">
        <v>77</v>
      </c>
      <c r="BK1813" s="208">
        <f>ROUND(I1813*H1813,2)</f>
        <v>0</v>
      </c>
      <c r="BL1813" s="19" t="s">
        <v>406</v>
      </c>
      <c r="BM1813" s="207" t="s">
        <v>2525</v>
      </c>
    </row>
    <row r="1814" spans="1:47" s="2" customFormat="1" ht="11.25">
      <c r="A1814" s="36"/>
      <c r="B1814" s="37"/>
      <c r="C1814" s="38"/>
      <c r="D1814" s="209" t="s">
        <v>308</v>
      </c>
      <c r="E1814" s="38"/>
      <c r="F1814" s="210" t="s">
        <v>2524</v>
      </c>
      <c r="G1814" s="38"/>
      <c r="H1814" s="38"/>
      <c r="I1814" s="119"/>
      <c r="J1814" s="38"/>
      <c r="K1814" s="38"/>
      <c r="L1814" s="41"/>
      <c r="M1814" s="211"/>
      <c r="N1814" s="212"/>
      <c r="O1814" s="66"/>
      <c r="P1814" s="66"/>
      <c r="Q1814" s="66"/>
      <c r="R1814" s="66"/>
      <c r="S1814" s="66"/>
      <c r="T1814" s="67"/>
      <c r="U1814" s="36"/>
      <c r="V1814" s="36"/>
      <c r="W1814" s="36"/>
      <c r="X1814" s="36"/>
      <c r="Y1814" s="36"/>
      <c r="Z1814" s="36"/>
      <c r="AA1814" s="36"/>
      <c r="AB1814" s="36"/>
      <c r="AC1814" s="36"/>
      <c r="AD1814" s="36"/>
      <c r="AE1814" s="36"/>
      <c r="AT1814" s="19" t="s">
        <v>308</v>
      </c>
      <c r="AU1814" s="19" t="s">
        <v>79</v>
      </c>
    </row>
    <row r="1815" spans="2:51" s="13" customFormat="1" ht="11.25">
      <c r="B1815" s="213"/>
      <c r="C1815" s="214"/>
      <c r="D1815" s="209" t="s">
        <v>310</v>
      </c>
      <c r="E1815" s="215" t="s">
        <v>19</v>
      </c>
      <c r="F1815" s="216" t="s">
        <v>2520</v>
      </c>
      <c r="G1815" s="214"/>
      <c r="H1815" s="215" t="s">
        <v>19</v>
      </c>
      <c r="I1815" s="217"/>
      <c r="J1815" s="214"/>
      <c r="K1815" s="214"/>
      <c r="L1815" s="218"/>
      <c r="M1815" s="219"/>
      <c r="N1815" s="220"/>
      <c r="O1815" s="220"/>
      <c r="P1815" s="220"/>
      <c r="Q1815" s="220"/>
      <c r="R1815" s="220"/>
      <c r="S1815" s="220"/>
      <c r="T1815" s="221"/>
      <c r="AT1815" s="222" t="s">
        <v>310</v>
      </c>
      <c r="AU1815" s="222" t="s">
        <v>79</v>
      </c>
      <c r="AV1815" s="13" t="s">
        <v>77</v>
      </c>
      <c r="AW1815" s="13" t="s">
        <v>32</v>
      </c>
      <c r="AX1815" s="13" t="s">
        <v>70</v>
      </c>
      <c r="AY1815" s="222" t="s">
        <v>299</v>
      </c>
    </row>
    <row r="1816" spans="2:51" s="14" customFormat="1" ht="11.25">
      <c r="B1816" s="223"/>
      <c r="C1816" s="224"/>
      <c r="D1816" s="209" t="s">
        <v>310</v>
      </c>
      <c r="E1816" s="225" t="s">
        <v>19</v>
      </c>
      <c r="F1816" s="226" t="s">
        <v>2526</v>
      </c>
      <c r="G1816" s="224"/>
      <c r="H1816" s="227">
        <v>1</v>
      </c>
      <c r="I1816" s="228"/>
      <c r="J1816" s="224"/>
      <c r="K1816" s="224"/>
      <c r="L1816" s="229"/>
      <c r="M1816" s="230"/>
      <c r="N1816" s="231"/>
      <c r="O1816" s="231"/>
      <c r="P1816" s="231"/>
      <c r="Q1816" s="231"/>
      <c r="R1816" s="231"/>
      <c r="S1816" s="231"/>
      <c r="T1816" s="232"/>
      <c r="AT1816" s="233" t="s">
        <v>310</v>
      </c>
      <c r="AU1816" s="233" t="s">
        <v>79</v>
      </c>
      <c r="AV1816" s="14" t="s">
        <v>79</v>
      </c>
      <c r="AW1816" s="14" t="s">
        <v>32</v>
      </c>
      <c r="AX1816" s="14" t="s">
        <v>77</v>
      </c>
      <c r="AY1816" s="233" t="s">
        <v>299</v>
      </c>
    </row>
    <row r="1817" spans="1:65" s="2" customFormat="1" ht="16.5" customHeight="1">
      <c r="A1817" s="36"/>
      <c r="B1817" s="37"/>
      <c r="C1817" s="196" t="s">
        <v>2527</v>
      </c>
      <c r="D1817" s="196" t="s">
        <v>301</v>
      </c>
      <c r="E1817" s="197" t="s">
        <v>2528</v>
      </c>
      <c r="F1817" s="198" t="s">
        <v>2529</v>
      </c>
      <c r="G1817" s="199" t="s">
        <v>432</v>
      </c>
      <c r="H1817" s="200">
        <v>1</v>
      </c>
      <c r="I1817" s="201"/>
      <c r="J1817" s="202">
        <f>ROUND(I1817*H1817,2)</f>
        <v>0</v>
      </c>
      <c r="K1817" s="198" t="s">
        <v>19</v>
      </c>
      <c r="L1817" s="41"/>
      <c r="M1817" s="203" t="s">
        <v>19</v>
      </c>
      <c r="N1817" s="204" t="s">
        <v>41</v>
      </c>
      <c r="O1817" s="66"/>
      <c r="P1817" s="205">
        <f>O1817*H1817</f>
        <v>0</v>
      </c>
      <c r="Q1817" s="205">
        <v>0</v>
      </c>
      <c r="R1817" s="205">
        <f>Q1817*H1817</f>
        <v>0</v>
      </c>
      <c r="S1817" s="205">
        <v>0</v>
      </c>
      <c r="T1817" s="206">
        <f>S1817*H1817</f>
        <v>0</v>
      </c>
      <c r="U1817" s="36"/>
      <c r="V1817" s="36"/>
      <c r="W1817" s="36"/>
      <c r="X1817" s="36"/>
      <c r="Y1817" s="36"/>
      <c r="Z1817" s="36"/>
      <c r="AA1817" s="36"/>
      <c r="AB1817" s="36"/>
      <c r="AC1817" s="36"/>
      <c r="AD1817" s="36"/>
      <c r="AE1817" s="36"/>
      <c r="AR1817" s="207" t="s">
        <v>406</v>
      </c>
      <c r="AT1817" s="207" t="s">
        <v>301</v>
      </c>
      <c r="AU1817" s="207" t="s">
        <v>79</v>
      </c>
      <c r="AY1817" s="19" t="s">
        <v>299</v>
      </c>
      <c r="BE1817" s="208">
        <f>IF(N1817="základní",J1817,0)</f>
        <v>0</v>
      </c>
      <c r="BF1817" s="208">
        <f>IF(N1817="snížená",J1817,0)</f>
        <v>0</v>
      </c>
      <c r="BG1817" s="208">
        <f>IF(N1817="zákl. přenesená",J1817,0)</f>
        <v>0</v>
      </c>
      <c r="BH1817" s="208">
        <f>IF(N1817="sníž. přenesená",J1817,0)</f>
        <v>0</v>
      </c>
      <c r="BI1817" s="208">
        <f>IF(N1817="nulová",J1817,0)</f>
        <v>0</v>
      </c>
      <c r="BJ1817" s="19" t="s">
        <v>77</v>
      </c>
      <c r="BK1817" s="208">
        <f>ROUND(I1817*H1817,2)</f>
        <v>0</v>
      </c>
      <c r="BL1817" s="19" t="s">
        <v>406</v>
      </c>
      <c r="BM1817" s="207" t="s">
        <v>2530</v>
      </c>
    </row>
    <row r="1818" spans="1:47" s="2" customFormat="1" ht="11.25">
      <c r="A1818" s="36"/>
      <c r="B1818" s="37"/>
      <c r="C1818" s="38"/>
      <c r="D1818" s="209" t="s">
        <v>308</v>
      </c>
      <c r="E1818" s="38"/>
      <c r="F1818" s="210" t="s">
        <v>2529</v>
      </c>
      <c r="G1818" s="38"/>
      <c r="H1818" s="38"/>
      <c r="I1818" s="119"/>
      <c r="J1818" s="38"/>
      <c r="K1818" s="38"/>
      <c r="L1818" s="41"/>
      <c r="M1818" s="211"/>
      <c r="N1818" s="212"/>
      <c r="O1818" s="66"/>
      <c r="P1818" s="66"/>
      <c r="Q1818" s="66"/>
      <c r="R1818" s="66"/>
      <c r="S1818" s="66"/>
      <c r="T1818" s="67"/>
      <c r="U1818" s="36"/>
      <c r="V1818" s="36"/>
      <c r="W1818" s="36"/>
      <c r="X1818" s="36"/>
      <c r="Y1818" s="36"/>
      <c r="Z1818" s="36"/>
      <c r="AA1818" s="36"/>
      <c r="AB1818" s="36"/>
      <c r="AC1818" s="36"/>
      <c r="AD1818" s="36"/>
      <c r="AE1818" s="36"/>
      <c r="AT1818" s="19" t="s">
        <v>308</v>
      </c>
      <c r="AU1818" s="19" t="s">
        <v>79</v>
      </c>
    </row>
    <row r="1819" spans="2:51" s="13" customFormat="1" ht="11.25">
      <c r="B1819" s="213"/>
      <c r="C1819" s="214"/>
      <c r="D1819" s="209" t="s">
        <v>310</v>
      </c>
      <c r="E1819" s="215" t="s">
        <v>19</v>
      </c>
      <c r="F1819" s="216" t="s">
        <v>2520</v>
      </c>
      <c r="G1819" s="214"/>
      <c r="H1819" s="215" t="s">
        <v>19</v>
      </c>
      <c r="I1819" s="217"/>
      <c r="J1819" s="214"/>
      <c r="K1819" s="214"/>
      <c r="L1819" s="218"/>
      <c r="M1819" s="219"/>
      <c r="N1819" s="220"/>
      <c r="O1819" s="220"/>
      <c r="P1819" s="220"/>
      <c r="Q1819" s="220"/>
      <c r="R1819" s="220"/>
      <c r="S1819" s="220"/>
      <c r="T1819" s="221"/>
      <c r="AT1819" s="222" t="s">
        <v>310</v>
      </c>
      <c r="AU1819" s="222" t="s">
        <v>79</v>
      </c>
      <c r="AV1819" s="13" t="s">
        <v>77</v>
      </c>
      <c r="AW1819" s="13" t="s">
        <v>32</v>
      </c>
      <c r="AX1819" s="13" t="s">
        <v>70</v>
      </c>
      <c r="AY1819" s="222" t="s">
        <v>299</v>
      </c>
    </row>
    <row r="1820" spans="2:51" s="14" customFormat="1" ht="11.25">
      <c r="B1820" s="223"/>
      <c r="C1820" s="224"/>
      <c r="D1820" s="209" t="s">
        <v>310</v>
      </c>
      <c r="E1820" s="225" t="s">
        <v>19</v>
      </c>
      <c r="F1820" s="226" t="s">
        <v>2531</v>
      </c>
      <c r="G1820" s="224"/>
      <c r="H1820" s="227">
        <v>1</v>
      </c>
      <c r="I1820" s="228"/>
      <c r="J1820" s="224"/>
      <c r="K1820" s="224"/>
      <c r="L1820" s="229"/>
      <c r="M1820" s="230"/>
      <c r="N1820" s="231"/>
      <c r="O1820" s="231"/>
      <c r="P1820" s="231"/>
      <c r="Q1820" s="231"/>
      <c r="R1820" s="231"/>
      <c r="S1820" s="231"/>
      <c r="T1820" s="232"/>
      <c r="AT1820" s="233" t="s">
        <v>310</v>
      </c>
      <c r="AU1820" s="233" t="s">
        <v>79</v>
      </c>
      <c r="AV1820" s="14" t="s">
        <v>79</v>
      </c>
      <c r="AW1820" s="14" t="s">
        <v>32</v>
      </c>
      <c r="AX1820" s="14" t="s">
        <v>77</v>
      </c>
      <c r="AY1820" s="233" t="s">
        <v>299</v>
      </c>
    </row>
    <row r="1821" spans="1:65" s="2" customFormat="1" ht="16.5" customHeight="1">
      <c r="A1821" s="36"/>
      <c r="B1821" s="37"/>
      <c r="C1821" s="196" t="s">
        <v>2532</v>
      </c>
      <c r="D1821" s="196" t="s">
        <v>301</v>
      </c>
      <c r="E1821" s="197" t="s">
        <v>2533</v>
      </c>
      <c r="F1821" s="198" t="s">
        <v>2534</v>
      </c>
      <c r="G1821" s="199" t="s">
        <v>432</v>
      </c>
      <c r="H1821" s="200">
        <v>1</v>
      </c>
      <c r="I1821" s="201"/>
      <c r="J1821" s="202">
        <f>ROUND(I1821*H1821,2)</f>
        <v>0</v>
      </c>
      <c r="K1821" s="198" t="s">
        <v>19</v>
      </c>
      <c r="L1821" s="41"/>
      <c r="M1821" s="203" t="s">
        <v>19</v>
      </c>
      <c r="N1821" s="204" t="s">
        <v>41</v>
      </c>
      <c r="O1821" s="66"/>
      <c r="P1821" s="205">
        <f>O1821*H1821</f>
        <v>0</v>
      </c>
      <c r="Q1821" s="205">
        <v>0</v>
      </c>
      <c r="R1821" s="205">
        <f>Q1821*H1821</f>
        <v>0</v>
      </c>
      <c r="S1821" s="205">
        <v>0</v>
      </c>
      <c r="T1821" s="206">
        <f>S1821*H1821</f>
        <v>0</v>
      </c>
      <c r="U1821" s="36"/>
      <c r="V1821" s="36"/>
      <c r="W1821" s="36"/>
      <c r="X1821" s="36"/>
      <c r="Y1821" s="36"/>
      <c r="Z1821" s="36"/>
      <c r="AA1821" s="36"/>
      <c r="AB1821" s="36"/>
      <c r="AC1821" s="36"/>
      <c r="AD1821" s="36"/>
      <c r="AE1821" s="36"/>
      <c r="AR1821" s="207" t="s">
        <v>406</v>
      </c>
      <c r="AT1821" s="207" t="s">
        <v>301</v>
      </c>
      <c r="AU1821" s="207" t="s">
        <v>79</v>
      </c>
      <c r="AY1821" s="19" t="s">
        <v>299</v>
      </c>
      <c r="BE1821" s="208">
        <f>IF(N1821="základní",J1821,0)</f>
        <v>0</v>
      </c>
      <c r="BF1821" s="208">
        <f>IF(N1821="snížená",J1821,0)</f>
        <v>0</v>
      </c>
      <c r="BG1821" s="208">
        <f>IF(N1821="zákl. přenesená",J1821,0)</f>
        <v>0</v>
      </c>
      <c r="BH1821" s="208">
        <f>IF(N1821="sníž. přenesená",J1821,0)</f>
        <v>0</v>
      </c>
      <c r="BI1821" s="208">
        <f>IF(N1821="nulová",J1821,0)</f>
        <v>0</v>
      </c>
      <c r="BJ1821" s="19" t="s">
        <v>77</v>
      </c>
      <c r="BK1821" s="208">
        <f>ROUND(I1821*H1821,2)</f>
        <v>0</v>
      </c>
      <c r="BL1821" s="19" t="s">
        <v>406</v>
      </c>
      <c r="BM1821" s="207" t="s">
        <v>2535</v>
      </c>
    </row>
    <row r="1822" spans="1:47" s="2" customFormat="1" ht="11.25">
      <c r="A1822" s="36"/>
      <c r="B1822" s="37"/>
      <c r="C1822" s="38"/>
      <c r="D1822" s="209" t="s">
        <v>308</v>
      </c>
      <c r="E1822" s="38"/>
      <c r="F1822" s="210" t="s">
        <v>2534</v>
      </c>
      <c r="G1822" s="38"/>
      <c r="H1822" s="38"/>
      <c r="I1822" s="119"/>
      <c r="J1822" s="38"/>
      <c r="K1822" s="38"/>
      <c r="L1822" s="41"/>
      <c r="M1822" s="211"/>
      <c r="N1822" s="212"/>
      <c r="O1822" s="66"/>
      <c r="P1822" s="66"/>
      <c r="Q1822" s="66"/>
      <c r="R1822" s="66"/>
      <c r="S1822" s="66"/>
      <c r="T1822" s="67"/>
      <c r="U1822" s="36"/>
      <c r="V1822" s="36"/>
      <c r="W1822" s="36"/>
      <c r="X1822" s="36"/>
      <c r="Y1822" s="36"/>
      <c r="Z1822" s="36"/>
      <c r="AA1822" s="36"/>
      <c r="AB1822" s="36"/>
      <c r="AC1822" s="36"/>
      <c r="AD1822" s="36"/>
      <c r="AE1822" s="36"/>
      <c r="AT1822" s="19" t="s">
        <v>308</v>
      </c>
      <c r="AU1822" s="19" t="s">
        <v>79</v>
      </c>
    </row>
    <row r="1823" spans="2:51" s="13" customFormat="1" ht="11.25">
      <c r="B1823" s="213"/>
      <c r="C1823" s="214"/>
      <c r="D1823" s="209" t="s">
        <v>310</v>
      </c>
      <c r="E1823" s="215" t="s">
        <v>19</v>
      </c>
      <c r="F1823" s="216" t="s">
        <v>2520</v>
      </c>
      <c r="G1823" s="214"/>
      <c r="H1823" s="215" t="s">
        <v>19</v>
      </c>
      <c r="I1823" s="217"/>
      <c r="J1823" s="214"/>
      <c r="K1823" s="214"/>
      <c r="L1823" s="218"/>
      <c r="M1823" s="219"/>
      <c r="N1823" s="220"/>
      <c r="O1823" s="220"/>
      <c r="P1823" s="220"/>
      <c r="Q1823" s="220"/>
      <c r="R1823" s="220"/>
      <c r="S1823" s="220"/>
      <c r="T1823" s="221"/>
      <c r="AT1823" s="222" t="s">
        <v>310</v>
      </c>
      <c r="AU1823" s="222" t="s">
        <v>79</v>
      </c>
      <c r="AV1823" s="13" t="s">
        <v>77</v>
      </c>
      <c r="AW1823" s="13" t="s">
        <v>32</v>
      </c>
      <c r="AX1823" s="13" t="s">
        <v>70</v>
      </c>
      <c r="AY1823" s="222" t="s">
        <v>299</v>
      </c>
    </row>
    <row r="1824" spans="2:51" s="14" customFormat="1" ht="11.25">
      <c r="B1824" s="223"/>
      <c r="C1824" s="224"/>
      <c r="D1824" s="209" t="s">
        <v>310</v>
      </c>
      <c r="E1824" s="225" t="s">
        <v>19</v>
      </c>
      <c r="F1824" s="226" t="s">
        <v>2536</v>
      </c>
      <c r="G1824" s="224"/>
      <c r="H1824" s="227">
        <v>1</v>
      </c>
      <c r="I1824" s="228"/>
      <c r="J1824" s="224"/>
      <c r="K1824" s="224"/>
      <c r="L1824" s="229"/>
      <c r="M1824" s="230"/>
      <c r="N1824" s="231"/>
      <c r="O1824" s="231"/>
      <c r="P1824" s="231"/>
      <c r="Q1824" s="231"/>
      <c r="R1824" s="231"/>
      <c r="S1824" s="231"/>
      <c r="T1824" s="232"/>
      <c r="AT1824" s="233" t="s">
        <v>310</v>
      </c>
      <c r="AU1824" s="233" t="s">
        <v>79</v>
      </c>
      <c r="AV1824" s="14" t="s">
        <v>79</v>
      </c>
      <c r="AW1824" s="14" t="s">
        <v>32</v>
      </c>
      <c r="AX1824" s="14" t="s">
        <v>77</v>
      </c>
      <c r="AY1824" s="233" t="s">
        <v>299</v>
      </c>
    </row>
    <row r="1825" spans="1:65" s="2" customFormat="1" ht="16.5" customHeight="1">
      <c r="A1825" s="36"/>
      <c r="B1825" s="37"/>
      <c r="C1825" s="196" t="s">
        <v>2537</v>
      </c>
      <c r="D1825" s="196" t="s">
        <v>301</v>
      </c>
      <c r="E1825" s="197" t="s">
        <v>2538</v>
      </c>
      <c r="F1825" s="198" t="s">
        <v>2539</v>
      </c>
      <c r="G1825" s="199" t="s">
        <v>432</v>
      </c>
      <c r="H1825" s="200">
        <v>1</v>
      </c>
      <c r="I1825" s="201"/>
      <c r="J1825" s="202">
        <f>ROUND(I1825*H1825,2)</f>
        <v>0</v>
      </c>
      <c r="K1825" s="198" t="s">
        <v>19</v>
      </c>
      <c r="L1825" s="41"/>
      <c r="M1825" s="203" t="s">
        <v>19</v>
      </c>
      <c r="N1825" s="204" t="s">
        <v>41</v>
      </c>
      <c r="O1825" s="66"/>
      <c r="P1825" s="205">
        <f>O1825*H1825</f>
        <v>0</v>
      </c>
      <c r="Q1825" s="205">
        <v>0</v>
      </c>
      <c r="R1825" s="205">
        <f>Q1825*H1825</f>
        <v>0</v>
      </c>
      <c r="S1825" s="205">
        <v>0</v>
      </c>
      <c r="T1825" s="206">
        <f>S1825*H1825</f>
        <v>0</v>
      </c>
      <c r="U1825" s="36"/>
      <c r="V1825" s="36"/>
      <c r="W1825" s="36"/>
      <c r="X1825" s="36"/>
      <c r="Y1825" s="36"/>
      <c r="Z1825" s="36"/>
      <c r="AA1825" s="36"/>
      <c r="AB1825" s="36"/>
      <c r="AC1825" s="36"/>
      <c r="AD1825" s="36"/>
      <c r="AE1825" s="36"/>
      <c r="AR1825" s="207" t="s">
        <v>406</v>
      </c>
      <c r="AT1825" s="207" t="s">
        <v>301</v>
      </c>
      <c r="AU1825" s="207" t="s">
        <v>79</v>
      </c>
      <c r="AY1825" s="19" t="s">
        <v>299</v>
      </c>
      <c r="BE1825" s="208">
        <f>IF(N1825="základní",J1825,0)</f>
        <v>0</v>
      </c>
      <c r="BF1825" s="208">
        <f>IF(N1825="snížená",J1825,0)</f>
        <v>0</v>
      </c>
      <c r="BG1825" s="208">
        <f>IF(N1825="zákl. přenesená",J1825,0)</f>
        <v>0</v>
      </c>
      <c r="BH1825" s="208">
        <f>IF(N1825="sníž. přenesená",J1825,0)</f>
        <v>0</v>
      </c>
      <c r="BI1825" s="208">
        <f>IF(N1825="nulová",J1825,0)</f>
        <v>0</v>
      </c>
      <c r="BJ1825" s="19" t="s">
        <v>77</v>
      </c>
      <c r="BK1825" s="208">
        <f>ROUND(I1825*H1825,2)</f>
        <v>0</v>
      </c>
      <c r="BL1825" s="19" t="s">
        <v>406</v>
      </c>
      <c r="BM1825" s="207" t="s">
        <v>2540</v>
      </c>
    </row>
    <row r="1826" spans="1:47" s="2" customFormat="1" ht="11.25">
      <c r="A1826" s="36"/>
      <c r="B1826" s="37"/>
      <c r="C1826" s="38"/>
      <c r="D1826" s="209" t="s">
        <v>308</v>
      </c>
      <c r="E1826" s="38"/>
      <c r="F1826" s="210" t="s">
        <v>2539</v>
      </c>
      <c r="G1826" s="38"/>
      <c r="H1826" s="38"/>
      <c r="I1826" s="119"/>
      <c r="J1826" s="38"/>
      <c r="K1826" s="38"/>
      <c r="L1826" s="41"/>
      <c r="M1826" s="211"/>
      <c r="N1826" s="212"/>
      <c r="O1826" s="66"/>
      <c r="P1826" s="66"/>
      <c r="Q1826" s="66"/>
      <c r="R1826" s="66"/>
      <c r="S1826" s="66"/>
      <c r="T1826" s="67"/>
      <c r="U1826" s="36"/>
      <c r="V1826" s="36"/>
      <c r="W1826" s="36"/>
      <c r="X1826" s="36"/>
      <c r="Y1826" s="36"/>
      <c r="Z1826" s="36"/>
      <c r="AA1826" s="36"/>
      <c r="AB1826" s="36"/>
      <c r="AC1826" s="36"/>
      <c r="AD1826" s="36"/>
      <c r="AE1826" s="36"/>
      <c r="AT1826" s="19" t="s">
        <v>308</v>
      </c>
      <c r="AU1826" s="19" t="s">
        <v>79</v>
      </c>
    </row>
    <row r="1827" spans="2:51" s="13" customFormat="1" ht="11.25">
      <c r="B1827" s="213"/>
      <c r="C1827" s="214"/>
      <c r="D1827" s="209" t="s">
        <v>310</v>
      </c>
      <c r="E1827" s="215" t="s">
        <v>19</v>
      </c>
      <c r="F1827" s="216" t="s">
        <v>2541</v>
      </c>
      <c r="G1827" s="214"/>
      <c r="H1827" s="215" t="s">
        <v>19</v>
      </c>
      <c r="I1827" s="217"/>
      <c r="J1827" s="214"/>
      <c r="K1827" s="214"/>
      <c r="L1827" s="218"/>
      <c r="M1827" s="219"/>
      <c r="N1827" s="220"/>
      <c r="O1827" s="220"/>
      <c r="P1827" s="220"/>
      <c r="Q1827" s="220"/>
      <c r="R1827" s="220"/>
      <c r="S1827" s="220"/>
      <c r="T1827" s="221"/>
      <c r="AT1827" s="222" t="s">
        <v>310</v>
      </c>
      <c r="AU1827" s="222" t="s">
        <v>79</v>
      </c>
      <c r="AV1827" s="13" t="s">
        <v>77</v>
      </c>
      <c r="AW1827" s="13" t="s">
        <v>32</v>
      </c>
      <c r="AX1827" s="13" t="s">
        <v>70</v>
      </c>
      <c r="AY1827" s="222" t="s">
        <v>299</v>
      </c>
    </row>
    <row r="1828" spans="2:51" s="14" customFormat="1" ht="11.25">
      <c r="B1828" s="223"/>
      <c r="C1828" s="224"/>
      <c r="D1828" s="209" t="s">
        <v>310</v>
      </c>
      <c r="E1828" s="225" t="s">
        <v>19</v>
      </c>
      <c r="F1828" s="226" t="s">
        <v>2542</v>
      </c>
      <c r="G1828" s="224"/>
      <c r="H1828" s="227">
        <v>1</v>
      </c>
      <c r="I1828" s="228"/>
      <c r="J1828" s="224"/>
      <c r="K1828" s="224"/>
      <c r="L1828" s="229"/>
      <c r="M1828" s="230"/>
      <c r="N1828" s="231"/>
      <c r="O1828" s="231"/>
      <c r="P1828" s="231"/>
      <c r="Q1828" s="231"/>
      <c r="R1828" s="231"/>
      <c r="S1828" s="231"/>
      <c r="T1828" s="232"/>
      <c r="AT1828" s="233" t="s">
        <v>310</v>
      </c>
      <c r="AU1828" s="233" t="s">
        <v>79</v>
      </c>
      <c r="AV1828" s="14" t="s">
        <v>79</v>
      </c>
      <c r="AW1828" s="14" t="s">
        <v>32</v>
      </c>
      <c r="AX1828" s="14" t="s">
        <v>77</v>
      </c>
      <c r="AY1828" s="233" t="s">
        <v>299</v>
      </c>
    </row>
    <row r="1829" spans="1:65" s="2" customFormat="1" ht="16.5" customHeight="1">
      <c r="A1829" s="36"/>
      <c r="B1829" s="37"/>
      <c r="C1829" s="196" t="s">
        <v>2543</v>
      </c>
      <c r="D1829" s="196" t="s">
        <v>301</v>
      </c>
      <c r="E1829" s="197" t="s">
        <v>2544</v>
      </c>
      <c r="F1829" s="198" t="s">
        <v>2545</v>
      </c>
      <c r="G1829" s="199" t="s">
        <v>432</v>
      </c>
      <c r="H1829" s="200">
        <v>1</v>
      </c>
      <c r="I1829" s="201"/>
      <c r="J1829" s="202">
        <f>ROUND(I1829*H1829,2)</f>
        <v>0</v>
      </c>
      <c r="K1829" s="198" t="s">
        <v>19</v>
      </c>
      <c r="L1829" s="41"/>
      <c r="M1829" s="203" t="s">
        <v>19</v>
      </c>
      <c r="N1829" s="204" t="s">
        <v>41</v>
      </c>
      <c r="O1829" s="66"/>
      <c r="P1829" s="205">
        <f>O1829*H1829</f>
        <v>0</v>
      </c>
      <c r="Q1829" s="205">
        <v>0</v>
      </c>
      <c r="R1829" s="205">
        <f>Q1829*H1829</f>
        <v>0</v>
      </c>
      <c r="S1829" s="205">
        <v>0</v>
      </c>
      <c r="T1829" s="206">
        <f>S1829*H1829</f>
        <v>0</v>
      </c>
      <c r="U1829" s="36"/>
      <c r="V1829" s="36"/>
      <c r="W1829" s="36"/>
      <c r="X1829" s="36"/>
      <c r="Y1829" s="36"/>
      <c r="Z1829" s="36"/>
      <c r="AA1829" s="36"/>
      <c r="AB1829" s="36"/>
      <c r="AC1829" s="36"/>
      <c r="AD1829" s="36"/>
      <c r="AE1829" s="36"/>
      <c r="AR1829" s="207" t="s">
        <v>406</v>
      </c>
      <c r="AT1829" s="207" t="s">
        <v>301</v>
      </c>
      <c r="AU1829" s="207" t="s">
        <v>79</v>
      </c>
      <c r="AY1829" s="19" t="s">
        <v>299</v>
      </c>
      <c r="BE1829" s="208">
        <f>IF(N1829="základní",J1829,0)</f>
        <v>0</v>
      </c>
      <c r="BF1829" s="208">
        <f>IF(N1829="snížená",J1829,0)</f>
        <v>0</v>
      </c>
      <c r="BG1829" s="208">
        <f>IF(N1829="zákl. přenesená",J1829,0)</f>
        <v>0</v>
      </c>
      <c r="BH1829" s="208">
        <f>IF(N1829="sníž. přenesená",J1829,0)</f>
        <v>0</v>
      </c>
      <c r="BI1829" s="208">
        <f>IF(N1829="nulová",J1829,0)</f>
        <v>0</v>
      </c>
      <c r="BJ1829" s="19" t="s">
        <v>77</v>
      </c>
      <c r="BK1829" s="208">
        <f>ROUND(I1829*H1829,2)</f>
        <v>0</v>
      </c>
      <c r="BL1829" s="19" t="s">
        <v>406</v>
      </c>
      <c r="BM1829" s="207" t="s">
        <v>2546</v>
      </c>
    </row>
    <row r="1830" spans="1:47" s="2" customFormat="1" ht="11.25">
      <c r="A1830" s="36"/>
      <c r="B1830" s="37"/>
      <c r="C1830" s="38"/>
      <c r="D1830" s="209" t="s">
        <v>308</v>
      </c>
      <c r="E1830" s="38"/>
      <c r="F1830" s="210" t="s">
        <v>2545</v>
      </c>
      <c r="G1830" s="38"/>
      <c r="H1830" s="38"/>
      <c r="I1830" s="119"/>
      <c r="J1830" s="38"/>
      <c r="K1830" s="38"/>
      <c r="L1830" s="41"/>
      <c r="M1830" s="211"/>
      <c r="N1830" s="212"/>
      <c r="O1830" s="66"/>
      <c r="P1830" s="66"/>
      <c r="Q1830" s="66"/>
      <c r="R1830" s="66"/>
      <c r="S1830" s="66"/>
      <c r="T1830" s="67"/>
      <c r="U1830" s="36"/>
      <c r="V1830" s="36"/>
      <c r="W1830" s="36"/>
      <c r="X1830" s="36"/>
      <c r="Y1830" s="36"/>
      <c r="Z1830" s="36"/>
      <c r="AA1830" s="36"/>
      <c r="AB1830" s="36"/>
      <c r="AC1830" s="36"/>
      <c r="AD1830" s="36"/>
      <c r="AE1830" s="36"/>
      <c r="AT1830" s="19" t="s">
        <v>308</v>
      </c>
      <c r="AU1830" s="19" t="s">
        <v>79</v>
      </c>
    </row>
    <row r="1831" spans="2:51" s="13" customFormat="1" ht="11.25">
      <c r="B1831" s="213"/>
      <c r="C1831" s="214"/>
      <c r="D1831" s="209" t="s">
        <v>310</v>
      </c>
      <c r="E1831" s="215" t="s">
        <v>19</v>
      </c>
      <c r="F1831" s="216" t="s">
        <v>2520</v>
      </c>
      <c r="G1831" s="214"/>
      <c r="H1831" s="215" t="s">
        <v>19</v>
      </c>
      <c r="I1831" s="217"/>
      <c r="J1831" s="214"/>
      <c r="K1831" s="214"/>
      <c r="L1831" s="218"/>
      <c r="M1831" s="219"/>
      <c r="N1831" s="220"/>
      <c r="O1831" s="220"/>
      <c r="P1831" s="220"/>
      <c r="Q1831" s="220"/>
      <c r="R1831" s="220"/>
      <c r="S1831" s="220"/>
      <c r="T1831" s="221"/>
      <c r="AT1831" s="222" t="s">
        <v>310</v>
      </c>
      <c r="AU1831" s="222" t="s">
        <v>79</v>
      </c>
      <c r="AV1831" s="13" t="s">
        <v>77</v>
      </c>
      <c r="AW1831" s="13" t="s">
        <v>32</v>
      </c>
      <c r="AX1831" s="13" t="s">
        <v>70</v>
      </c>
      <c r="AY1831" s="222" t="s">
        <v>299</v>
      </c>
    </row>
    <row r="1832" spans="2:51" s="14" customFormat="1" ht="11.25">
      <c r="B1832" s="223"/>
      <c r="C1832" s="224"/>
      <c r="D1832" s="209" t="s">
        <v>310</v>
      </c>
      <c r="E1832" s="225" t="s">
        <v>19</v>
      </c>
      <c r="F1832" s="226" t="s">
        <v>2547</v>
      </c>
      <c r="G1832" s="224"/>
      <c r="H1832" s="227">
        <v>1</v>
      </c>
      <c r="I1832" s="228"/>
      <c r="J1832" s="224"/>
      <c r="K1832" s="224"/>
      <c r="L1832" s="229"/>
      <c r="M1832" s="230"/>
      <c r="N1832" s="231"/>
      <c r="O1832" s="231"/>
      <c r="P1832" s="231"/>
      <c r="Q1832" s="231"/>
      <c r="R1832" s="231"/>
      <c r="S1832" s="231"/>
      <c r="T1832" s="232"/>
      <c r="AT1832" s="233" t="s">
        <v>310</v>
      </c>
      <c r="AU1832" s="233" t="s">
        <v>79</v>
      </c>
      <c r="AV1832" s="14" t="s">
        <v>79</v>
      </c>
      <c r="AW1832" s="14" t="s">
        <v>32</v>
      </c>
      <c r="AX1832" s="14" t="s">
        <v>77</v>
      </c>
      <c r="AY1832" s="233" t="s">
        <v>299</v>
      </c>
    </row>
    <row r="1833" spans="1:65" s="2" customFormat="1" ht="16.5" customHeight="1">
      <c r="A1833" s="36"/>
      <c r="B1833" s="37"/>
      <c r="C1833" s="196" t="s">
        <v>2548</v>
      </c>
      <c r="D1833" s="196" t="s">
        <v>301</v>
      </c>
      <c r="E1833" s="197" t="s">
        <v>2549</v>
      </c>
      <c r="F1833" s="198" t="s">
        <v>2550</v>
      </c>
      <c r="G1833" s="199" t="s">
        <v>432</v>
      </c>
      <c r="H1833" s="200">
        <v>1</v>
      </c>
      <c r="I1833" s="201"/>
      <c r="J1833" s="202">
        <f>ROUND(I1833*H1833,2)</f>
        <v>0</v>
      </c>
      <c r="K1833" s="198" t="s">
        <v>19</v>
      </c>
      <c r="L1833" s="41"/>
      <c r="M1833" s="203" t="s">
        <v>19</v>
      </c>
      <c r="N1833" s="204" t="s">
        <v>41</v>
      </c>
      <c r="O1833" s="66"/>
      <c r="P1833" s="205">
        <f>O1833*H1833</f>
        <v>0</v>
      </c>
      <c r="Q1833" s="205">
        <v>0</v>
      </c>
      <c r="R1833" s="205">
        <f>Q1833*H1833</f>
        <v>0</v>
      </c>
      <c r="S1833" s="205">
        <v>0</v>
      </c>
      <c r="T1833" s="206">
        <f>S1833*H1833</f>
        <v>0</v>
      </c>
      <c r="U1833" s="36"/>
      <c r="V1833" s="36"/>
      <c r="W1833" s="36"/>
      <c r="X1833" s="36"/>
      <c r="Y1833" s="36"/>
      <c r="Z1833" s="36"/>
      <c r="AA1833" s="36"/>
      <c r="AB1833" s="36"/>
      <c r="AC1833" s="36"/>
      <c r="AD1833" s="36"/>
      <c r="AE1833" s="36"/>
      <c r="AR1833" s="207" t="s">
        <v>406</v>
      </c>
      <c r="AT1833" s="207" t="s">
        <v>301</v>
      </c>
      <c r="AU1833" s="207" t="s">
        <v>79</v>
      </c>
      <c r="AY1833" s="19" t="s">
        <v>299</v>
      </c>
      <c r="BE1833" s="208">
        <f>IF(N1833="základní",J1833,0)</f>
        <v>0</v>
      </c>
      <c r="BF1833" s="208">
        <f>IF(N1833="snížená",J1833,0)</f>
        <v>0</v>
      </c>
      <c r="BG1833" s="208">
        <f>IF(N1833="zákl. přenesená",J1833,0)</f>
        <v>0</v>
      </c>
      <c r="BH1833" s="208">
        <f>IF(N1833="sníž. přenesená",J1833,0)</f>
        <v>0</v>
      </c>
      <c r="BI1833" s="208">
        <f>IF(N1833="nulová",J1833,0)</f>
        <v>0</v>
      </c>
      <c r="BJ1833" s="19" t="s">
        <v>77</v>
      </c>
      <c r="BK1833" s="208">
        <f>ROUND(I1833*H1833,2)</f>
        <v>0</v>
      </c>
      <c r="BL1833" s="19" t="s">
        <v>406</v>
      </c>
      <c r="BM1833" s="207" t="s">
        <v>2551</v>
      </c>
    </row>
    <row r="1834" spans="1:47" s="2" customFormat="1" ht="11.25">
      <c r="A1834" s="36"/>
      <c r="B1834" s="37"/>
      <c r="C1834" s="38"/>
      <c r="D1834" s="209" t="s">
        <v>308</v>
      </c>
      <c r="E1834" s="38"/>
      <c r="F1834" s="210" t="s">
        <v>2550</v>
      </c>
      <c r="G1834" s="38"/>
      <c r="H1834" s="38"/>
      <c r="I1834" s="119"/>
      <c r="J1834" s="38"/>
      <c r="K1834" s="38"/>
      <c r="L1834" s="41"/>
      <c r="M1834" s="211"/>
      <c r="N1834" s="212"/>
      <c r="O1834" s="66"/>
      <c r="P1834" s="66"/>
      <c r="Q1834" s="66"/>
      <c r="R1834" s="66"/>
      <c r="S1834" s="66"/>
      <c r="T1834" s="67"/>
      <c r="U1834" s="36"/>
      <c r="V1834" s="36"/>
      <c r="W1834" s="36"/>
      <c r="X1834" s="36"/>
      <c r="Y1834" s="36"/>
      <c r="Z1834" s="36"/>
      <c r="AA1834" s="36"/>
      <c r="AB1834" s="36"/>
      <c r="AC1834" s="36"/>
      <c r="AD1834" s="36"/>
      <c r="AE1834" s="36"/>
      <c r="AT1834" s="19" t="s">
        <v>308</v>
      </c>
      <c r="AU1834" s="19" t="s">
        <v>79</v>
      </c>
    </row>
    <row r="1835" spans="2:51" s="13" customFormat="1" ht="11.25">
      <c r="B1835" s="213"/>
      <c r="C1835" s="214"/>
      <c r="D1835" s="209" t="s">
        <v>310</v>
      </c>
      <c r="E1835" s="215" t="s">
        <v>19</v>
      </c>
      <c r="F1835" s="216" t="s">
        <v>2520</v>
      </c>
      <c r="G1835" s="214"/>
      <c r="H1835" s="215" t="s">
        <v>19</v>
      </c>
      <c r="I1835" s="217"/>
      <c r="J1835" s="214"/>
      <c r="K1835" s="214"/>
      <c r="L1835" s="218"/>
      <c r="M1835" s="219"/>
      <c r="N1835" s="220"/>
      <c r="O1835" s="220"/>
      <c r="P1835" s="220"/>
      <c r="Q1835" s="220"/>
      <c r="R1835" s="220"/>
      <c r="S1835" s="220"/>
      <c r="T1835" s="221"/>
      <c r="AT1835" s="222" t="s">
        <v>310</v>
      </c>
      <c r="AU1835" s="222" t="s">
        <v>79</v>
      </c>
      <c r="AV1835" s="13" t="s">
        <v>77</v>
      </c>
      <c r="AW1835" s="13" t="s">
        <v>32</v>
      </c>
      <c r="AX1835" s="13" t="s">
        <v>70</v>
      </c>
      <c r="AY1835" s="222" t="s">
        <v>299</v>
      </c>
    </row>
    <row r="1836" spans="2:51" s="14" customFormat="1" ht="11.25">
      <c r="B1836" s="223"/>
      <c r="C1836" s="224"/>
      <c r="D1836" s="209" t="s">
        <v>310</v>
      </c>
      <c r="E1836" s="225" t="s">
        <v>19</v>
      </c>
      <c r="F1836" s="226" t="s">
        <v>2552</v>
      </c>
      <c r="G1836" s="224"/>
      <c r="H1836" s="227">
        <v>1</v>
      </c>
      <c r="I1836" s="228"/>
      <c r="J1836" s="224"/>
      <c r="K1836" s="224"/>
      <c r="L1836" s="229"/>
      <c r="M1836" s="230"/>
      <c r="N1836" s="231"/>
      <c r="O1836" s="231"/>
      <c r="P1836" s="231"/>
      <c r="Q1836" s="231"/>
      <c r="R1836" s="231"/>
      <c r="S1836" s="231"/>
      <c r="T1836" s="232"/>
      <c r="AT1836" s="233" t="s">
        <v>310</v>
      </c>
      <c r="AU1836" s="233" t="s">
        <v>79</v>
      </c>
      <c r="AV1836" s="14" t="s">
        <v>79</v>
      </c>
      <c r="AW1836" s="14" t="s">
        <v>32</v>
      </c>
      <c r="AX1836" s="14" t="s">
        <v>77</v>
      </c>
      <c r="AY1836" s="233" t="s">
        <v>299</v>
      </c>
    </row>
    <row r="1837" spans="1:65" s="2" customFormat="1" ht="16.5" customHeight="1">
      <c r="A1837" s="36"/>
      <c r="B1837" s="37"/>
      <c r="C1837" s="196" t="s">
        <v>2553</v>
      </c>
      <c r="D1837" s="196" t="s">
        <v>301</v>
      </c>
      <c r="E1837" s="197" t="s">
        <v>2554</v>
      </c>
      <c r="F1837" s="198" t="s">
        <v>2555</v>
      </c>
      <c r="G1837" s="199" t="s">
        <v>2556</v>
      </c>
      <c r="H1837" s="200">
        <v>386</v>
      </c>
      <c r="I1837" s="201"/>
      <c r="J1837" s="202">
        <f>ROUND(I1837*H1837,2)</f>
        <v>0</v>
      </c>
      <c r="K1837" s="198" t="s">
        <v>19</v>
      </c>
      <c r="L1837" s="41"/>
      <c r="M1837" s="203" t="s">
        <v>19</v>
      </c>
      <c r="N1837" s="204" t="s">
        <v>41</v>
      </c>
      <c r="O1837" s="66"/>
      <c r="P1837" s="205">
        <f>O1837*H1837</f>
        <v>0</v>
      </c>
      <c r="Q1837" s="205">
        <v>7E-05</v>
      </c>
      <c r="R1837" s="205">
        <f>Q1837*H1837</f>
        <v>0.02702</v>
      </c>
      <c r="S1837" s="205">
        <v>0</v>
      </c>
      <c r="T1837" s="206">
        <f>S1837*H1837</f>
        <v>0</v>
      </c>
      <c r="U1837" s="36"/>
      <c r="V1837" s="36"/>
      <c r="W1837" s="36"/>
      <c r="X1837" s="36"/>
      <c r="Y1837" s="36"/>
      <c r="Z1837" s="36"/>
      <c r="AA1837" s="36"/>
      <c r="AB1837" s="36"/>
      <c r="AC1837" s="36"/>
      <c r="AD1837" s="36"/>
      <c r="AE1837" s="36"/>
      <c r="AR1837" s="207" t="s">
        <v>406</v>
      </c>
      <c r="AT1837" s="207" t="s">
        <v>301</v>
      </c>
      <c r="AU1837" s="207" t="s">
        <v>79</v>
      </c>
      <c r="AY1837" s="19" t="s">
        <v>299</v>
      </c>
      <c r="BE1837" s="208">
        <f>IF(N1837="základní",J1837,0)</f>
        <v>0</v>
      </c>
      <c r="BF1837" s="208">
        <f>IF(N1837="snížená",J1837,0)</f>
        <v>0</v>
      </c>
      <c r="BG1837" s="208">
        <f>IF(N1837="zákl. přenesená",J1837,0)</f>
        <v>0</v>
      </c>
      <c r="BH1837" s="208">
        <f>IF(N1837="sníž. přenesená",J1837,0)</f>
        <v>0</v>
      </c>
      <c r="BI1837" s="208">
        <f>IF(N1837="nulová",J1837,0)</f>
        <v>0</v>
      </c>
      <c r="BJ1837" s="19" t="s">
        <v>77</v>
      </c>
      <c r="BK1837" s="208">
        <f>ROUND(I1837*H1837,2)</f>
        <v>0</v>
      </c>
      <c r="BL1837" s="19" t="s">
        <v>406</v>
      </c>
      <c r="BM1837" s="207" t="s">
        <v>2557</v>
      </c>
    </row>
    <row r="1838" spans="1:47" s="2" customFormat="1" ht="11.25">
      <c r="A1838" s="36"/>
      <c r="B1838" s="37"/>
      <c r="C1838" s="38"/>
      <c r="D1838" s="209" t="s">
        <v>308</v>
      </c>
      <c r="E1838" s="38"/>
      <c r="F1838" s="210" t="s">
        <v>2555</v>
      </c>
      <c r="G1838" s="38"/>
      <c r="H1838" s="38"/>
      <c r="I1838" s="119"/>
      <c r="J1838" s="38"/>
      <c r="K1838" s="38"/>
      <c r="L1838" s="41"/>
      <c r="M1838" s="211"/>
      <c r="N1838" s="212"/>
      <c r="O1838" s="66"/>
      <c r="P1838" s="66"/>
      <c r="Q1838" s="66"/>
      <c r="R1838" s="66"/>
      <c r="S1838" s="66"/>
      <c r="T1838" s="67"/>
      <c r="U1838" s="36"/>
      <c r="V1838" s="36"/>
      <c r="W1838" s="36"/>
      <c r="X1838" s="36"/>
      <c r="Y1838" s="36"/>
      <c r="Z1838" s="36"/>
      <c r="AA1838" s="36"/>
      <c r="AB1838" s="36"/>
      <c r="AC1838" s="36"/>
      <c r="AD1838" s="36"/>
      <c r="AE1838" s="36"/>
      <c r="AT1838" s="19" t="s">
        <v>308</v>
      </c>
      <c r="AU1838" s="19" t="s">
        <v>79</v>
      </c>
    </row>
    <row r="1839" spans="2:51" s="13" customFormat="1" ht="11.25">
      <c r="B1839" s="213"/>
      <c r="C1839" s="214"/>
      <c r="D1839" s="209" t="s">
        <v>310</v>
      </c>
      <c r="E1839" s="215" t="s">
        <v>19</v>
      </c>
      <c r="F1839" s="216" t="s">
        <v>530</v>
      </c>
      <c r="G1839" s="214"/>
      <c r="H1839" s="215" t="s">
        <v>19</v>
      </c>
      <c r="I1839" s="217"/>
      <c r="J1839" s="214"/>
      <c r="K1839" s="214"/>
      <c r="L1839" s="218"/>
      <c r="M1839" s="219"/>
      <c r="N1839" s="220"/>
      <c r="O1839" s="220"/>
      <c r="P1839" s="220"/>
      <c r="Q1839" s="220"/>
      <c r="R1839" s="220"/>
      <c r="S1839" s="220"/>
      <c r="T1839" s="221"/>
      <c r="AT1839" s="222" t="s">
        <v>310</v>
      </c>
      <c r="AU1839" s="222" t="s">
        <v>79</v>
      </c>
      <c r="AV1839" s="13" t="s">
        <v>77</v>
      </c>
      <c r="AW1839" s="13" t="s">
        <v>32</v>
      </c>
      <c r="AX1839" s="13" t="s">
        <v>70</v>
      </c>
      <c r="AY1839" s="222" t="s">
        <v>299</v>
      </c>
    </row>
    <row r="1840" spans="2:51" s="14" customFormat="1" ht="11.25">
      <c r="B1840" s="223"/>
      <c r="C1840" s="224"/>
      <c r="D1840" s="209" t="s">
        <v>310</v>
      </c>
      <c r="E1840" s="225" t="s">
        <v>19</v>
      </c>
      <c r="F1840" s="226" t="s">
        <v>2558</v>
      </c>
      <c r="G1840" s="224"/>
      <c r="H1840" s="227">
        <v>386</v>
      </c>
      <c r="I1840" s="228"/>
      <c r="J1840" s="224"/>
      <c r="K1840" s="224"/>
      <c r="L1840" s="229"/>
      <c r="M1840" s="230"/>
      <c r="N1840" s="231"/>
      <c r="O1840" s="231"/>
      <c r="P1840" s="231"/>
      <c r="Q1840" s="231"/>
      <c r="R1840" s="231"/>
      <c r="S1840" s="231"/>
      <c r="T1840" s="232"/>
      <c r="AT1840" s="233" t="s">
        <v>310</v>
      </c>
      <c r="AU1840" s="233" t="s">
        <v>79</v>
      </c>
      <c r="AV1840" s="14" t="s">
        <v>79</v>
      </c>
      <c r="AW1840" s="14" t="s">
        <v>32</v>
      </c>
      <c r="AX1840" s="14" t="s">
        <v>77</v>
      </c>
      <c r="AY1840" s="233" t="s">
        <v>299</v>
      </c>
    </row>
    <row r="1841" spans="1:65" s="2" customFormat="1" ht="16.5" customHeight="1">
      <c r="A1841" s="36"/>
      <c r="B1841" s="37"/>
      <c r="C1841" s="196" t="s">
        <v>2559</v>
      </c>
      <c r="D1841" s="196" t="s">
        <v>301</v>
      </c>
      <c r="E1841" s="197" t="s">
        <v>2560</v>
      </c>
      <c r="F1841" s="198" t="s">
        <v>2561</v>
      </c>
      <c r="G1841" s="199" t="s">
        <v>1478</v>
      </c>
      <c r="H1841" s="267"/>
      <c r="I1841" s="201"/>
      <c r="J1841" s="202">
        <f>ROUND(I1841*H1841,2)</f>
        <v>0</v>
      </c>
      <c r="K1841" s="198" t="s">
        <v>305</v>
      </c>
      <c r="L1841" s="41"/>
      <c r="M1841" s="203" t="s">
        <v>19</v>
      </c>
      <c r="N1841" s="204" t="s">
        <v>41</v>
      </c>
      <c r="O1841" s="66"/>
      <c r="P1841" s="205">
        <f>O1841*H1841</f>
        <v>0</v>
      </c>
      <c r="Q1841" s="205">
        <v>0</v>
      </c>
      <c r="R1841" s="205">
        <f>Q1841*H1841</f>
        <v>0</v>
      </c>
      <c r="S1841" s="205">
        <v>0</v>
      </c>
      <c r="T1841" s="206">
        <f>S1841*H1841</f>
        <v>0</v>
      </c>
      <c r="U1841" s="36"/>
      <c r="V1841" s="36"/>
      <c r="W1841" s="36"/>
      <c r="X1841" s="36"/>
      <c r="Y1841" s="36"/>
      <c r="Z1841" s="36"/>
      <c r="AA1841" s="36"/>
      <c r="AB1841" s="36"/>
      <c r="AC1841" s="36"/>
      <c r="AD1841" s="36"/>
      <c r="AE1841" s="36"/>
      <c r="AR1841" s="207" t="s">
        <v>406</v>
      </c>
      <c r="AT1841" s="207" t="s">
        <v>301</v>
      </c>
      <c r="AU1841" s="207" t="s">
        <v>79</v>
      </c>
      <c r="AY1841" s="19" t="s">
        <v>299</v>
      </c>
      <c r="BE1841" s="208">
        <f>IF(N1841="základní",J1841,0)</f>
        <v>0</v>
      </c>
      <c r="BF1841" s="208">
        <f>IF(N1841="snížená",J1841,0)</f>
        <v>0</v>
      </c>
      <c r="BG1841" s="208">
        <f>IF(N1841="zákl. přenesená",J1841,0)</f>
        <v>0</v>
      </c>
      <c r="BH1841" s="208">
        <f>IF(N1841="sníž. přenesená",J1841,0)</f>
        <v>0</v>
      </c>
      <c r="BI1841" s="208">
        <f>IF(N1841="nulová",J1841,0)</f>
        <v>0</v>
      </c>
      <c r="BJ1841" s="19" t="s">
        <v>77</v>
      </c>
      <c r="BK1841" s="208">
        <f>ROUND(I1841*H1841,2)</f>
        <v>0</v>
      </c>
      <c r="BL1841" s="19" t="s">
        <v>406</v>
      </c>
      <c r="BM1841" s="207" t="s">
        <v>2562</v>
      </c>
    </row>
    <row r="1842" spans="1:47" s="2" customFormat="1" ht="19.5">
      <c r="A1842" s="36"/>
      <c r="B1842" s="37"/>
      <c r="C1842" s="38"/>
      <c r="D1842" s="209" t="s">
        <v>308</v>
      </c>
      <c r="E1842" s="38"/>
      <c r="F1842" s="210" t="s">
        <v>2563</v>
      </c>
      <c r="G1842" s="38"/>
      <c r="H1842" s="38"/>
      <c r="I1842" s="119"/>
      <c r="J1842" s="38"/>
      <c r="K1842" s="38"/>
      <c r="L1842" s="41"/>
      <c r="M1842" s="211"/>
      <c r="N1842" s="212"/>
      <c r="O1842" s="66"/>
      <c r="P1842" s="66"/>
      <c r="Q1842" s="66"/>
      <c r="R1842" s="66"/>
      <c r="S1842" s="66"/>
      <c r="T1842" s="67"/>
      <c r="U1842" s="36"/>
      <c r="V1842" s="36"/>
      <c r="W1842" s="36"/>
      <c r="X1842" s="36"/>
      <c r="Y1842" s="36"/>
      <c r="Z1842" s="36"/>
      <c r="AA1842" s="36"/>
      <c r="AB1842" s="36"/>
      <c r="AC1842" s="36"/>
      <c r="AD1842" s="36"/>
      <c r="AE1842" s="36"/>
      <c r="AT1842" s="19" t="s">
        <v>308</v>
      </c>
      <c r="AU1842" s="19" t="s">
        <v>79</v>
      </c>
    </row>
    <row r="1843" spans="2:63" s="12" customFormat="1" ht="22.9" customHeight="1">
      <c r="B1843" s="180"/>
      <c r="C1843" s="181"/>
      <c r="D1843" s="182" t="s">
        <v>69</v>
      </c>
      <c r="E1843" s="194" t="s">
        <v>2564</v>
      </c>
      <c r="F1843" s="194" t="s">
        <v>2565</v>
      </c>
      <c r="G1843" s="181"/>
      <c r="H1843" s="181"/>
      <c r="I1843" s="184"/>
      <c r="J1843" s="195">
        <f>BK1843</f>
        <v>0</v>
      </c>
      <c r="K1843" s="181"/>
      <c r="L1843" s="186"/>
      <c r="M1843" s="187"/>
      <c r="N1843" s="188"/>
      <c r="O1843" s="188"/>
      <c r="P1843" s="189">
        <f>SUM(P1844:P1947)</f>
        <v>0</v>
      </c>
      <c r="Q1843" s="188"/>
      <c r="R1843" s="189">
        <f>SUM(R1844:R1947)</f>
        <v>2.76867718</v>
      </c>
      <c r="S1843" s="188"/>
      <c r="T1843" s="190">
        <f>SUM(T1844:T1947)</f>
        <v>11.118499</v>
      </c>
      <c r="AR1843" s="191" t="s">
        <v>79</v>
      </c>
      <c r="AT1843" s="192" t="s">
        <v>69</v>
      </c>
      <c r="AU1843" s="192" t="s">
        <v>77</v>
      </c>
      <c r="AY1843" s="191" t="s">
        <v>299</v>
      </c>
      <c r="BK1843" s="193">
        <f>SUM(BK1844:BK1947)</f>
        <v>0</v>
      </c>
    </row>
    <row r="1844" spans="1:65" s="2" customFormat="1" ht="16.5" customHeight="1">
      <c r="A1844" s="36"/>
      <c r="B1844" s="37"/>
      <c r="C1844" s="196" t="s">
        <v>2566</v>
      </c>
      <c r="D1844" s="196" t="s">
        <v>301</v>
      </c>
      <c r="E1844" s="197" t="s">
        <v>2567</v>
      </c>
      <c r="F1844" s="198" t="s">
        <v>2568</v>
      </c>
      <c r="G1844" s="199" t="s">
        <v>553</v>
      </c>
      <c r="H1844" s="200">
        <v>51.35</v>
      </c>
      <c r="I1844" s="201"/>
      <c r="J1844" s="202">
        <f>ROUND(I1844*H1844,2)</f>
        <v>0</v>
      </c>
      <c r="K1844" s="198" t="s">
        <v>305</v>
      </c>
      <c r="L1844" s="41"/>
      <c r="M1844" s="203" t="s">
        <v>19</v>
      </c>
      <c r="N1844" s="204" t="s">
        <v>41</v>
      </c>
      <c r="O1844" s="66"/>
      <c r="P1844" s="205">
        <f>O1844*H1844</f>
        <v>0</v>
      </c>
      <c r="Q1844" s="205">
        <v>0.00153</v>
      </c>
      <c r="R1844" s="205">
        <f>Q1844*H1844</f>
        <v>0.0785655</v>
      </c>
      <c r="S1844" s="205">
        <v>0</v>
      </c>
      <c r="T1844" s="206">
        <f>S1844*H1844</f>
        <v>0</v>
      </c>
      <c r="U1844" s="36"/>
      <c r="V1844" s="36"/>
      <c r="W1844" s="36"/>
      <c r="X1844" s="36"/>
      <c r="Y1844" s="36"/>
      <c r="Z1844" s="36"/>
      <c r="AA1844" s="36"/>
      <c r="AB1844" s="36"/>
      <c r="AC1844" s="36"/>
      <c r="AD1844" s="36"/>
      <c r="AE1844" s="36"/>
      <c r="AR1844" s="207" t="s">
        <v>406</v>
      </c>
      <c r="AT1844" s="207" t="s">
        <v>301</v>
      </c>
      <c r="AU1844" s="207" t="s">
        <v>79</v>
      </c>
      <c r="AY1844" s="19" t="s">
        <v>299</v>
      </c>
      <c r="BE1844" s="208">
        <f>IF(N1844="základní",J1844,0)</f>
        <v>0</v>
      </c>
      <c r="BF1844" s="208">
        <f>IF(N1844="snížená",J1844,0)</f>
        <v>0</v>
      </c>
      <c r="BG1844" s="208">
        <f>IF(N1844="zákl. přenesená",J1844,0)</f>
        <v>0</v>
      </c>
      <c r="BH1844" s="208">
        <f>IF(N1844="sníž. přenesená",J1844,0)</f>
        <v>0</v>
      </c>
      <c r="BI1844" s="208">
        <f>IF(N1844="nulová",J1844,0)</f>
        <v>0</v>
      </c>
      <c r="BJ1844" s="19" t="s">
        <v>77</v>
      </c>
      <c r="BK1844" s="208">
        <f>ROUND(I1844*H1844,2)</f>
        <v>0</v>
      </c>
      <c r="BL1844" s="19" t="s">
        <v>406</v>
      </c>
      <c r="BM1844" s="207" t="s">
        <v>2569</v>
      </c>
    </row>
    <row r="1845" spans="1:47" s="2" customFormat="1" ht="11.25">
      <c r="A1845" s="36"/>
      <c r="B1845" s="37"/>
      <c r="C1845" s="38"/>
      <c r="D1845" s="209" t="s">
        <v>308</v>
      </c>
      <c r="E1845" s="38"/>
      <c r="F1845" s="210" t="s">
        <v>2570</v>
      </c>
      <c r="G1845" s="38"/>
      <c r="H1845" s="38"/>
      <c r="I1845" s="119"/>
      <c r="J1845" s="38"/>
      <c r="K1845" s="38"/>
      <c r="L1845" s="41"/>
      <c r="M1845" s="211"/>
      <c r="N1845" s="212"/>
      <c r="O1845" s="66"/>
      <c r="P1845" s="66"/>
      <c r="Q1845" s="66"/>
      <c r="R1845" s="66"/>
      <c r="S1845" s="66"/>
      <c r="T1845" s="67"/>
      <c r="U1845" s="36"/>
      <c r="V1845" s="36"/>
      <c r="W1845" s="36"/>
      <c r="X1845" s="36"/>
      <c r="Y1845" s="36"/>
      <c r="Z1845" s="36"/>
      <c r="AA1845" s="36"/>
      <c r="AB1845" s="36"/>
      <c r="AC1845" s="36"/>
      <c r="AD1845" s="36"/>
      <c r="AE1845" s="36"/>
      <c r="AT1845" s="19" t="s">
        <v>308</v>
      </c>
      <c r="AU1845" s="19" t="s">
        <v>79</v>
      </c>
    </row>
    <row r="1846" spans="2:51" s="14" customFormat="1" ht="11.25">
      <c r="B1846" s="223"/>
      <c r="C1846" s="224"/>
      <c r="D1846" s="209" t="s">
        <v>310</v>
      </c>
      <c r="E1846" s="225" t="s">
        <v>19</v>
      </c>
      <c r="F1846" s="226" t="s">
        <v>2571</v>
      </c>
      <c r="G1846" s="224"/>
      <c r="H1846" s="227">
        <v>51.35</v>
      </c>
      <c r="I1846" s="228"/>
      <c r="J1846" s="224"/>
      <c r="K1846" s="224"/>
      <c r="L1846" s="229"/>
      <c r="M1846" s="230"/>
      <c r="N1846" s="231"/>
      <c r="O1846" s="231"/>
      <c r="P1846" s="231"/>
      <c r="Q1846" s="231"/>
      <c r="R1846" s="231"/>
      <c r="S1846" s="231"/>
      <c r="T1846" s="232"/>
      <c r="AT1846" s="233" t="s">
        <v>310</v>
      </c>
      <c r="AU1846" s="233" t="s">
        <v>79</v>
      </c>
      <c r="AV1846" s="14" t="s">
        <v>79</v>
      </c>
      <c r="AW1846" s="14" t="s">
        <v>32</v>
      </c>
      <c r="AX1846" s="14" t="s">
        <v>77</v>
      </c>
      <c r="AY1846" s="233" t="s">
        <v>299</v>
      </c>
    </row>
    <row r="1847" spans="1:65" s="2" customFormat="1" ht="16.5" customHeight="1">
      <c r="A1847" s="36"/>
      <c r="B1847" s="37"/>
      <c r="C1847" s="196" t="s">
        <v>2572</v>
      </c>
      <c r="D1847" s="196" t="s">
        <v>301</v>
      </c>
      <c r="E1847" s="197" t="s">
        <v>2573</v>
      </c>
      <c r="F1847" s="198" t="s">
        <v>2574</v>
      </c>
      <c r="G1847" s="199" t="s">
        <v>553</v>
      </c>
      <c r="H1847" s="200">
        <v>51.35</v>
      </c>
      <c r="I1847" s="201"/>
      <c r="J1847" s="202">
        <f>ROUND(I1847*H1847,2)</f>
        <v>0</v>
      </c>
      <c r="K1847" s="198" t="s">
        <v>305</v>
      </c>
      <c r="L1847" s="41"/>
      <c r="M1847" s="203" t="s">
        <v>19</v>
      </c>
      <c r="N1847" s="204" t="s">
        <v>41</v>
      </c>
      <c r="O1847" s="66"/>
      <c r="P1847" s="205">
        <f>O1847*H1847</f>
        <v>0</v>
      </c>
      <c r="Q1847" s="205">
        <v>0.00102</v>
      </c>
      <c r="R1847" s="205">
        <f>Q1847*H1847</f>
        <v>0.05237700000000001</v>
      </c>
      <c r="S1847" s="205">
        <v>0</v>
      </c>
      <c r="T1847" s="206">
        <f>S1847*H1847</f>
        <v>0</v>
      </c>
      <c r="U1847" s="36"/>
      <c r="V1847" s="36"/>
      <c r="W1847" s="36"/>
      <c r="X1847" s="36"/>
      <c r="Y1847" s="36"/>
      <c r="Z1847" s="36"/>
      <c r="AA1847" s="36"/>
      <c r="AB1847" s="36"/>
      <c r="AC1847" s="36"/>
      <c r="AD1847" s="36"/>
      <c r="AE1847" s="36"/>
      <c r="AR1847" s="207" t="s">
        <v>406</v>
      </c>
      <c r="AT1847" s="207" t="s">
        <v>301</v>
      </c>
      <c r="AU1847" s="207" t="s">
        <v>79</v>
      </c>
      <c r="AY1847" s="19" t="s">
        <v>299</v>
      </c>
      <c r="BE1847" s="208">
        <f>IF(N1847="základní",J1847,0)</f>
        <v>0</v>
      </c>
      <c r="BF1847" s="208">
        <f>IF(N1847="snížená",J1847,0)</f>
        <v>0</v>
      </c>
      <c r="BG1847" s="208">
        <f>IF(N1847="zákl. přenesená",J1847,0)</f>
        <v>0</v>
      </c>
      <c r="BH1847" s="208">
        <f>IF(N1847="sníž. přenesená",J1847,0)</f>
        <v>0</v>
      </c>
      <c r="BI1847" s="208">
        <f>IF(N1847="nulová",J1847,0)</f>
        <v>0</v>
      </c>
      <c r="BJ1847" s="19" t="s">
        <v>77</v>
      </c>
      <c r="BK1847" s="208">
        <f>ROUND(I1847*H1847,2)</f>
        <v>0</v>
      </c>
      <c r="BL1847" s="19" t="s">
        <v>406</v>
      </c>
      <c r="BM1847" s="207" t="s">
        <v>2575</v>
      </c>
    </row>
    <row r="1848" spans="1:47" s="2" customFormat="1" ht="11.25">
      <c r="A1848" s="36"/>
      <c r="B1848" s="37"/>
      <c r="C1848" s="38"/>
      <c r="D1848" s="209" t="s">
        <v>308</v>
      </c>
      <c r="E1848" s="38"/>
      <c r="F1848" s="210" t="s">
        <v>2576</v>
      </c>
      <c r="G1848" s="38"/>
      <c r="H1848" s="38"/>
      <c r="I1848" s="119"/>
      <c r="J1848" s="38"/>
      <c r="K1848" s="38"/>
      <c r="L1848" s="41"/>
      <c r="M1848" s="211"/>
      <c r="N1848" s="212"/>
      <c r="O1848" s="66"/>
      <c r="P1848" s="66"/>
      <c r="Q1848" s="66"/>
      <c r="R1848" s="66"/>
      <c r="S1848" s="66"/>
      <c r="T1848" s="67"/>
      <c r="U1848" s="36"/>
      <c r="V1848" s="36"/>
      <c r="W1848" s="36"/>
      <c r="X1848" s="36"/>
      <c r="Y1848" s="36"/>
      <c r="Z1848" s="36"/>
      <c r="AA1848" s="36"/>
      <c r="AB1848" s="36"/>
      <c r="AC1848" s="36"/>
      <c r="AD1848" s="36"/>
      <c r="AE1848" s="36"/>
      <c r="AT1848" s="19" t="s">
        <v>308</v>
      </c>
      <c r="AU1848" s="19" t="s">
        <v>79</v>
      </c>
    </row>
    <row r="1849" spans="2:51" s="14" customFormat="1" ht="11.25">
      <c r="B1849" s="223"/>
      <c r="C1849" s="224"/>
      <c r="D1849" s="209" t="s">
        <v>310</v>
      </c>
      <c r="E1849" s="225" t="s">
        <v>19</v>
      </c>
      <c r="F1849" s="226" t="s">
        <v>2571</v>
      </c>
      <c r="G1849" s="224"/>
      <c r="H1849" s="227">
        <v>51.35</v>
      </c>
      <c r="I1849" s="228"/>
      <c r="J1849" s="224"/>
      <c r="K1849" s="224"/>
      <c r="L1849" s="229"/>
      <c r="M1849" s="230"/>
      <c r="N1849" s="231"/>
      <c r="O1849" s="231"/>
      <c r="P1849" s="231"/>
      <c r="Q1849" s="231"/>
      <c r="R1849" s="231"/>
      <c r="S1849" s="231"/>
      <c r="T1849" s="232"/>
      <c r="AT1849" s="233" t="s">
        <v>310</v>
      </c>
      <c r="AU1849" s="233" t="s">
        <v>79</v>
      </c>
      <c r="AV1849" s="14" t="s">
        <v>79</v>
      </c>
      <c r="AW1849" s="14" t="s">
        <v>32</v>
      </c>
      <c r="AX1849" s="14" t="s">
        <v>77</v>
      </c>
      <c r="AY1849" s="233" t="s">
        <v>299</v>
      </c>
    </row>
    <row r="1850" spans="1:65" s="2" customFormat="1" ht="16.5" customHeight="1">
      <c r="A1850" s="36"/>
      <c r="B1850" s="37"/>
      <c r="C1850" s="246" t="s">
        <v>2577</v>
      </c>
      <c r="D1850" s="246" t="s">
        <v>458</v>
      </c>
      <c r="E1850" s="247" t="s">
        <v>2578</v>
      </c>
      <c r="F1850" s="248" t="s">
        <v>2579</v>
      </c>
      <c r="G1850" s="249" t="s">
        <v>304</v>
      </c>
      <c r="H1850" s="250">
        <v>28.6</v>
      </c>
      <c r="I1850" s="251"/>
      <c r="J1850" s="252">
        <f>ROUND(I1850*H1850,2)</f>
        <v>0</v>
      </c>
      <c r="K1850" s="248" t="s">
        <v>19</v>
      </c>
      <c r="L1850" s="253"/>
      <c r="M1850" s="254" t="s">
        <v>19</v>
      </c>
      <c r="N1850" s="255" t="s">
        <v>41</v>
      </c>
      <c r="O1850" s="66"/>
      <c r="P1850" s="205">
        <f>O1850*H1850</f>
        <v>0</v>
      </c>
      <c r="Q1850" s="205">
        <v>0</v>
      </c>
      <c r="R1850" s="205">
        <f>Q1850*H1850</f>
        <v>0</v>
      </c>
      <c r="S1850" s="205">
        <v>0</v>
      </c>
      <c r="T1850" s="206">
        <f>S1850*H1850</f>
        <v>0</v>
      </c>
      <c r="U1850" s="36"/>
      <c r="V1850" s="36"/>
      <c r="W1850" s="36"/>
      <c r="X1850" s="36"/>
      <c r="Y1850" s="36"/>
      <c r="Z1850" s="36"/>
      <c r="AA1850" s="36"/>
      <c r="AB1850" s="36"/>
      <c r="AC1850" s="36"/>
      <c r="AD1850" s="36"/>
      <c r="AE1850" s="36"/>
      <c r="AR1850" s="207" t="s">
        <v>538</v>
      </c>
      <c r="AT1850" s="207" t="s">
        <v>458</v>
      </c>
      <c r="AU1850" s="207" t="s">
        <v>79</v>
      </c>
      <c r="AY1850" s="19" t="s">
        <v>299</v>
      </c>
      <c r="BE1850" s="208">
        <f>IF(N1850="základní",J1850,0)</f>
        <v>0</v>
      </c>
      <c r="BF1850" s="208">
        <f>IF(N1850="snížená",J1850,0)</f>
        <v>0</v>
      </c>
      <c r="BG1850" s="208">
        <f>IF(N1850="zákl. přenesená",J1850,0)</f>
        <v>0</v>
      </c>
      <c r="BH1850" s="208">
        <f>IF(N1850="sníž. přenesená",J1850,0)</f>
        <v>0</v>
      </c>
      <c r="BI1850" s="208">
        <f>IF(N1850="nulová",J1850,0)</f>
        <v>0</v>
      </c>
      <c r="BJ1850" s="19" t="s">
        <v>77</v>
      </c>
      <c r="BK1850" s="208">
        <f>ROUND(I1850*H1850,2)</f>
        <v>0</v>
      </c>
      <c r="BL1850" s="19" t="s">
        <v>406</v>
      </c>
      <c r="BM1850" s="207" t="s">
        <v>2580</v>
      </c>
    </row>
    <row r="1851" spans="1:47" s="2" customFormat="1" ht="11.25">
      <c r="A1851" s="36"/>
      <c r="B1851" s="37"/>
      <c r="C1851" s="38"/>
      <c r="D1851" s="209" t="s">
        <v>308</v>
      </c>
      <c r="E1851" s="38"/>
      <c r="F1851" s="210" t="s">
        <v>2579</v>
      </c>
      <c r="G1851" s="38"/>
      <c r="H1851" s="38"/>
      <c r="I1851" s="119"/>
      <c r="J1851" s="38"/>
      <c r="K1851" s="38"/>
      <c r="L1851" s="41"/>
      <c r="M1851" s="211"/>
      <c r="N1851" s="212"/>
      <c r="O1851" s="66"/>
      <c r="P1851" s="66"/>
      <c r="Q1851" s="66"/>
      <c r="R1851" s="66"/>
      <c r="S1851" s="66"/>
      <c r="T1851" s="67"/>
      <c r="U1851" s="36"/>
      <c r="V1851" s="36"/>
      <c r="W1851" s="36"/>
      <c r="X1851" s="36"/>
      <c r="Y1851" s="36"/>
      <c r="Z1851" s="36"/>
      <c r="AA1851" s="36"/>
      <c r="AB1851" s="36"/>
      <c r="AC1851" s="36"/>
      <c r="AD1851" s="36"/>
      <c r="AE1851" s="36"/>
      <c r="AT1851" s="19" t="s">
        <v>308</v>
      </c>
      <c r="AU1851" s="19" t="s">
        <v>79</v>
      </c>
    </row>
    <row r="1852" spans="2:51" s="14" customFormat="1" ht="11.25">
      <c r="B1852" s="223"/>
      <c r="C1852" s="224"/>
      <c r="D1852" s="209" t="s">
        <v>310</v>
      </c>
      <c r="E1852" s="225" t="s">
        <v>19</v>
      </c>
      <c r="F1852" s="226" t="s">
        <v>210</v>
      </c>
      <c r="G1852" s="224"/>
      <c r="H1852" s="227">
        <v>26</v>
      </c>
      <c r="I1852" s="228"/>
      <c r="J1852" s="224"/>
      <c r="K1852" s="224"/>
      <c r="L1852" s="229"/>
      <c r="M1852" s="230"/>
      <c r="N1852" s="231"/>
      <c r="O1852" s="231"/>
      <c r="P1852" s="231"/>
      <c r="Q1852" s="231"/>
      <c r="R1852" s="231"/>
      <c r="S1852" s="231"/>
      <c r="T1852" s="232"/>
      <c r="AT1852" s="233" t="s">
        <v>310</v>
      </c>
      <c r="AU1852" s="233" t="s">
        <v>79</v>
      </c>
      <c r="AV1852" s="14" t="s">
        <v>79</v>
      </c>
      <c r="AW1852" s="14" t="s">
        <v>32</v>
      </c>
      <c r="AX1852" s="14" t="s">
        <v>70</v>
      </c>
      <c r="AY1852" s="233" t="s">
        <v>299</v>
      </c>
    </row>
    <row r="1853" spans="2:51" s="15" customFormat="1" ht="11.25">
      <c r="B1853" s="234"/>
      <c r="C1853" s="235"/>
      <c r="D1853" s="209" t="s">
        <v>310</v>
      </c>
      <c r="E1853" s="236" t="s">
        <v>249</v>
      </c>
      <c r="F1853" s="237" t="s">
        <v>313</v>
      </c>
      <c r="G1853" s="235"/>
      <c r="H1853" s="238">
        <v>26</v>
      </c>
      <c r="I1853" s="239"/>
      <c r="J1853" s="235"/>
      <c r="K1853" s="235"/>
      <c r="L1853" s="240"/>
      <c r="M1853" s="241"/>
      <c r="N1853" s="242"/>
      <c r="O1853" s="242"/>
      <c r="P1853" s="242"/>
      <c r="Q1853" s="242"/>
      <c r="R1853" s="242"/>
      <c r="S1853" s="242"/>
      <c r="T1853" s="243"/>
      <c r="AT1853" s="244" t="s">
        <v>310</v>
      </c>
      <c r="AU1853" s="244" t="s">
        <v>79</v>
      </c>
      <c r="AV1853" s="15" t="s">
        <v>306</v>
      </c>
      <c r="AW1853" s="15" t="s">
        <v>32</v>
      </c>
      <c r="AX1853" s="15" t="s">
        <v>70</v>
      </c>
      <c r="AY1853" s="244" t="s">
        <v>299</v>
      </c>
    </row>
    <row r="1854" spans="2:51" s="14" customFormat="1" ht="11.25">
      <c r="B1854" s="223"/>
      <c r="C1854" s="224"/>
      <c r="D1854" s="209" t="s">
        <v>310</v>
      </c>
      <c r="E1854" s="225" t="s">
        <v>19</v>
      </c>
      <c r="F1854" s="226" t="s">
        <v>2581</v>
      </c>
      <c r="G1854" s="224"/>
      <c r="H1854" s="227">
        <v>28.6</v>
      </c>
      <c r="I1854" s="228"/>
      <c r="J1854" s="224"/>
      <c r="K1854" s="224"/>
      <c r="L1854" s="229"/>
      <c r="M1854" s="230"/>
      <c r="N1854" s="231"/>
      <c r="O1854" s="231"/>
      <c r="P1854" s="231"/>
      <c r="Q1854" s="231"/>
      <c r="R1854" s="231"/>
      <c r="S1854" s="231"/>
      <c r="T1854" s="232"/>
      <c r="AT1854" s="233" t="s">
        <v>310</v>
      </c>
      <c r="AU1854" s="233" t="s">
        <v>79</v>
      </c>
      <c r="AV1854" s="14" t="s">
        <v>79</v>
      </c>
      <c r="AW1854" s="14" t="s">
        <v>32</v>
      </c>
      <c r="AX1854" s="14" t="s">
        <v>77</v>
      </c>
      <c r="AY1854" s="233" t="s">
        <v>299</v>
      </c>
    </row>
    <row r="1855" spans="1:65" s="2" customFormat="1" ht="16.5" customHeight="1">
      <c r="A1855" s="36"/>
      <c r="B1855" s="37"/>
      <c r="C1855" s="196" t="s">
        <v>2582</v>
      </c>
      <c r="D1855" s="196" t="s">
        <v>301</v>
      </c>
      <c r="E1855" s="197" t="s">
        <v>2583</v>
      </c>
      <c r="F1855" s="198" t="s">
        <v>2584</v>
      </c>
      <c r="G1855" s="199" t="s">
        <v>553</v>
      </c>
      <c r="H1855" s="200">
        <v>48</v>
      </c>
      <c r="I1855" s="201"/>
      <c r="J1855" s="202">
        <f>ROUND(I1855*H1855,2)</f>
        <v>0</v>
      </c>
      <c r="K1855" s="198" t="s">
        <v>305</v>
      </c>
      <c r="L1855" s="41"/>
      <c r="M1855" s="203" t="s">
        <v>19</v>
      </c>
      <c r="N1855" s="204" t="s">
        <v>41</v>
      </c>
      <c r="O1855" s="66"/>
      <c r="P1855" s="205">
        <f>O1855*H1855</f>
        <v>0</v>
      </c>
      <c r="Q1855" s="205">
        <v>0.00058</v>
      </c>
      <c r="R1855" s="205">
        <f>Q1855*H1855</f>
        <v>0.02784</v>
      </c>
      <c r="S1855" s="205">
        <v>0</v>
      </c>
      <c r="T1855" s="206">
        <f>S1855*H1855</f>
        <v>0</v>
      </c>
      <c r="U1855" s="36"/>
      <c r="V1855" s="36"/>
      <c r="W1855" s="36"/>
      <c r="X1855" s="36"/>
      <c r="Y1855" s="36"/>
      <c r="Z1855" s="36"/>
      <c r="AA1855" s="36"/>
      <c r="AB1855" s="36"/>
      <c r="AC1855" s="36"/>
      <c r="AD1855" s="36"/>
      <c r="AE1855" s="36"/>
      <c r="AR1855" s="207" t="s">
        <v>406</v>
      </c>
      <c r="AT1855" s="207" t="s">
        <v>301</v>
      </c>
      <c r="AU1855" s="207" t="s">
        <v>79</v>
      </c>
      <c r="AY1855" s="19" t="s">
        <v>299</v>
      </c>
      <c r="BE1855" s="208">
        <f>IF(N1855="základní",J1855,0)</f>
        <v>0</v>
      </c>
      <c r="BF1855" s="208">
        <f>IF(N1855="snížená",J1855,0)</f>
        <v>0</v>
      </c>
      <c r="BG1855" s="208">
        <f>IF(N1855="zákl. přenesená",J1855,0)</f>
        <v>0</v>
      </c>
      <c r="BH1855" s="208">
        <f>IF(N1855="sníž. přenesená",J1855,0)</f>
        <v>0</v>
      </c>
      <c r="BI1855" s="208">
        <f>IF(N1855="nulová",J1855,0)</f>
        <v>0</v>
      </c>
      <c r="BJ1855" s="19" t="s">
        <v>77</v>
      </c>
      <c r="BK1855" s="208">
        <f>ROUND(I1855*H1855,2)</f>
        <v>0</v>
      </c>
      <c r="BL1855" s="19" t="s">
        <v>406</v>
      </c>
      <c r="BM1855" s="207" t="s">
        <v>2585</v>
      </c>
    </row>
    <row r="1856" spans="1:47" s="2" customFormat="1" ht="11.25">
      <c r="A1856" s="36"/>
      <c r="B1856" s="37"/>
      <c r="C1856" s="38"/>
      <c r="D1856" s="209" t="s">
        <v>308</v>
      </c>
      <c r="E1856" s="38"/>
      <c r="F1856" s="210" t="s">
        <v>2586</v>
      </c>
      <c r="G1856" s="38"/>
      <c r="H1856" s="38"/>
      <c r="I1856" s="119"/>
      <c r="J1856" s="38"/>
      <c r="K1856" s="38"/>
      <c r="L1856" s="41"/>
      <c r="M1856" s="211"/>
      <c r="N1856" s="212"/>
      <c r="O1856" s="66"/>
      <c r="P1856" s="66"/>
      <c r="Q1856" s="66"/>
      <c r="R1856" s="66"/>
      <c r="S1856" s="66"/>
      <c r="T1856" s="67"/>
      <c r="U1856" s="36"/>
      <c r="V1856" s="36"/>
      <c r="W1856" s="36"/>
      <c r="X1856" s="36"/>
      <c r="Y1856" s="36"/>
      <c r="Z1856" s="36"/>
      <c r="AA1856" s="36"/>
      <c r="AB1856" s="36"/>
      <c r="AC1856" s="36"/>
      <c r="AD1856" s="36"/>
      <c r="AE1856" s="36"/>
      <c r="AT1856" s="19" t="s">
        <v>308</v>
      </c>
      <c r="AU1856" s="19" t="s">
        <v>79</v>
      </c>
    </row>
    <row r="1857" spans="2:51" s="14" customFormat="1" ht="11.25">
      <c r="B1857" s="223"/>
      <c r="C1857" s="224"/>
      <c r="D1857" s="209" t="s">
        <v>310</v>
      </c>
      <c r="E1857" s="225" t="s">
        <v>250</v>
      </c>
      <c r="F1857" s="226" t="s">
        <v>251</v>
      </c>
      <c r="G1857" s="224"/>
      <c r="H1857" s="227">
        <v>48</v>
      </c>
      <c r="I1857" s="228"/>
      <c r="J1857" s="224"/>
      <c r="K1857" s="224"/>
      <c r="L1857" s="229"/>
      <c r="M1857" s="230"/>
      <c r="N1857" s="231"/>
      <c r="O1857" s="231"/>
      <c r="P1857" s="231"/>
      <c r="Q1857" s="231"/>
      <c r="R1857" s="231"/>
      <c r="S1857" s="231"/>
      <c r="T1857" s="232"/>
      <c r="AT1857" s="233" t="s">
        <v>310</v>
      </c>
      <c r="AU1857" s="233" t="s">
        <v>79</v>
      </c>
      <c r="AV1857" s="14" t="s">
        <v>79</v>
      </c>
      <c r="AW1857" s="14" t="s">
        <v>32</v>
      </c>
      <c r="AX1857" s="14" t="s">
        <v>77</v>
      </c>
      <c r="AY1857" s="233" t="s">
        <v>299</v>
      </c>
    </row>
    <row r="1858" spans="1:65" s="2" customFormat="1" ht="16.5" customHeight="1">
      <c r="A1858" s="36"/>
      <c r="B1858" s="37"/>
      <c r="C1858" s="196" t="s">
        <v>2587</v>
      </c>
      <c r="D1858" s="196" t="s">
        <v>301</v>
      </c>
      <c r="E1858" s="197" t="s">
        <v>2588</v>
      </c>
      <c r="F1858" s="198" t="s">
        <v>2589</v>
      </c>
      <c r="G1858" s="199" t="s">
        <v>553</v>
      </c>
      <c r="H1858" s="200">
        <v>111.625</v>
      </c>
      <c r="I1858" s="201"/>
      <c r="J1858" s="202">
        <f>ROUND(I1858*H1858,2)</f>
        <v>0</v>
      </c>
      <c r="K1858" s="198" t="s">
        <v>305</v>
      </c>
      <c r="L1858" s="41"/>
      <c r="M1858" s="203" t="s">
        <v>19</v>
      </c>
      <c r="N1858" s="204" t="s">
        <v>41</v>
      </c>
      <c r="O1858" s="66"/>
      <c r="P1858" s="205">
        <f>O1858*H1858</f>
        <v>0</v>
      </c>
      <c r="Q1858" s="205">
        <v>0.00058</v>
      </c>
      <c r="R1858" s="205">
        <f>Q1858*H1858</f>
        <v>0.0647425</v>
      </c>
      <c r="S1858" s="205">
        <v>0</v>
      </c>
      <c r="T1858" s="206">
        <f>S1858*H1858</f>
        <v>0</v>
      </c>
      <c r="U1858" s="36"/>
      <c r="V1858" s="36"/>
      <c r="W1858" s="36"/>
      <c r="X1858" s="36"/>
      <c r="Y1858" s="36"/>
      <c r="Z1858" s="36"/>
      <c r="AA1858" s="36"/>
      <c r="AB1858" s="36"/>
      <c r="AC1858" s="36"/>
      <c r="AD1858" s="36"/>
      <c r="AE1858" s="36"/>
      <c r="AR1858" s="207" t="s">
        <v>406</v>
      </c>
      <c r="AT1858" s="207" t="s">
        <v>301</v>
      </c>
      <c r="AU1858" s="207" t="s">
        <v>79</v>
      </c>
      <c r="AY1858" s="19" t="s">
        <v>299</v>
      </c>
      <c r="BE1858" s="208">
        <f>IF(N1858="základní",J1858,0)</f>
        <v>0</v>
      </c>
      <c r="BF1858" s="208">
        <f>IF(N1858="snížená",J1858,0)</f>
        <v>0</v>
      </c>
      <c r="BG1858" s="208">
        <f>IF(N1858="zákl. přenesená",J1858,0)</f>
        <v>0</v>
      </c>
      <c r="BH1858" s="208">
        <f>IF(N1858="sníž. přenesená",J1858,0)</f>
        <v>0</v>
      </c>
      <c r="BI1858" s="208">
        <f>IF(N1858="nulová",J1858,0)</f>
        <v>0</v>
      </c>
      <c r="BJ1858" s="19" t="s">
        <v>77</v>
      </c>
      <c r="BK1858" s="208">
        <f>ROUND(I1858*H1858,2)</f>
        <v>0</v>
      </c>
      <c r="BL1858" s="19" t="s">
        <v>406</v>
      </c>
      <c r="BM1858" s="207" t="s">
        <v>2590</v>
      </c>
    </row>
    <row r="1859" spans="1:47" s="2" customFormat="1" ht="11.25">
      <c r="A1859" s="36"/>
      <c r="B1859" s="37"/>
      <c r="C1859" s="38"/>
      <c r="D1859" s="209" t="s">
        <v>308</v>
      </c>
      <c r="E1859" s="38"/>
      <c r="F1859" s="210" t="s">
        <v>2591</v>
      </c>
      <c r="G1859" s="38"/>
      <c r="H1859" s="38"/>
      <c r="I1859" s="119"/>
      <c r="J1859" s="38"/>
      <c r="K1859" s="38"/>
      <c r="L1859" s="41"/>
      <c r="M1859" s="211"/>
      <c r="N1859" s="212"/>
      <c r="O1859" s="66"/>
      <c r="P1859" s="66"/>
      <c r="Q1859" s="66"/>
      <c r="R1859" s="66"/>
      <c r="S1859" s="66"/>
      <c r="T1859" s="67"/>
      <c r="U1859" s="36"/>
      <c r="V1859" s="36"/>
      <c r="W1859" s="36"/>
      <c r="X1859" s="36"/>
      <c r="Y1859" s="36"/>
      <c r="Z1859" s="36"/>
      <c r="AA1859" s="36"/>
      <c r="AB1859" s="36"/>
      <c r="AC1859" s="36"/>
      <c r="AD1859" s="36"/>
      <c r="AE1859" s="36"/>
      <c r="AT1859" s="19" t="s">
        <v>308</v>
      </c>
      <c r="AU1859" s="19" t="s">
        <v>79</v>
      </c>
    </row>
    <row r="1860" spans="2:51" s="14" customFormat="1" ht="11.25">
      <c r="B1860" s="223"/>
      <c r="C1860" s="224"/>
      <c r="D1860" s="209" t="s">
        <v>310</v>
      </c>
      <c r="E1860" s="225" t="s">
        <v>19</v>
      </c>
      <c r="F1860" s="226" t="s">
        <v>2592</v>
      </c>
      <c r="G1860" s="224"/>
      <c r="H1860" s="227">
        <v>53</v>
      </c>
      <c r="I1860" s="228"/>
      <c r="J1860" s="224"/>
      <c r="K1860" s="224"/>
      <c r="L1860" s="229"/>
      <c r="M1860" s="230"/>
      <c r="N1860" s="231"/>
      <c r="O1860" s="231"/>
      <c r="P1860" s="231"/>
      <c r="Q1860" s="231"/>
      <c r="R1860" s="231"/>
      <c r="S1860" s="231"/>
      <c r="T1860" s="232"/>
      <c r="AT1860" s="233" t="s">
        <v>310</v>
      </c>
      <c r="AU1860" s="233" t="s">
        <v>79</v>
      </c>
      <c r="AV1860" s="14" t="s">
        <v>79</v>
      </c>
      <c r="AW1860" s="14" t="s">
        <v>32</v>
      </c>
      <c r="AX1860" s="14" t="s">
        <v>70</v>
      </c>
      <c r="AY1860" s="233" t="s">
        <v>299</v>
      </c>
    </row>
    <row r="1861" spans="2:51" s="14" customFormat="1" ht="11.25">
      <c r="B1861" s="223"/>
      <c r="C1861" s="224"/>
      <c r="D1861" s="209" t="s">
        <v>310</v>
      </c>
      <c r="E1861" s="225" t="s">
        <v>19</v>
      </c>
      <c r="F1861" s="226" t="s">
        <v>2593</v>
      </c>
      <c r="G1861" s="224"/>
      <c r="H1861" s="227">
        <v>43.04</v>
      </c>
      <c r="I1861" s="228"/>
      <c r="J1861" s="224"/>
      <c r="K1861" s="224"/>
      <c r="L1861" s="229"/>
      <c r="M1861" s="230"/>
      <c r="N1861" s="231"/>
      <c r="O1861" s="231"/>
      <c r="P1861" s="231"/>
      <c r="Q1861" s="231"/>
      <c r="R1861" s="231"/>
      <c r="S1861" s="231"/>
      <c r="T1861" s="232"/>
      <c r="AT1861" s="233" t="s">
        <v>310</v>
      </c>
      <c r="AU1861" s="233" t="s">
        <v>79</v>
      </c>
      <c r="AV1861" s="14" t="s">
        <v>79</v>
      </c>
      <c r="AW1861" s="14" t="s">
        <v>32</v>
      </c>
      <c r="AX1861" s="14" t="s">
        <v>70</v>
      </c>
      <c r="AY1861" s="233" t="s">
        <v>299</v>
      </c>
    </row>
    <row r="1862" spans="2:51" s="14" customFormat="1" ht="11.25">
      <c r="B1862" s="223"/>
      <c r="C1862" s="224"/>
      <c r="D1862" s="209" t="s">
        <v>310</v>
      </c>
      <c r="E1862" s="225" t="s">
        <v>19</v>
      </c>
      <c r="F1862" s="226" t="s">
        <v>2594</v>
      </c>
      <c r="G1862" s="224"/>
      <c r="H1862" s="227">
        <v>15.585</v>
      </c>
      <c r="I1862" s="228"/>
      <c r="J1862" s="224"/>
      <c r="K1862" s="224"/>
      <c r="L1862" s="229"/>
      <c r="M1862" s="230"/>
      <c r="N1862" s="231"/>
      <c r="O1862" s="231"/>
      <c r="P1862" s="231"/>
      <c r="Q1862" s="231"/>
      <c r="R1862" s="231"/>
      <c r="S1862" s="231"/>
      <c r="T1862" s="232"/>
      <c r="AT1862" s="233" t="s">
        <v>310</v>
      </c>
      <c r="AU1862" s="233" t="s">
        <v>79</v>
      </c>
      <c r="AV1862" s="14" t="s">
        <v>79</v>
      </c>
      <c r="AW1862" s="14" t="s">
        <v>32</v>
      </c>
      <c r="AX1862" s="14" t="s">
        <v>70</v>
      </c>
      <c r="AY1862" s="233" t="s">
        <v>299</v>
      </c>
    </row>
    <row r="1863" spans="2:51" s="15" customFormat="1" ht="11.25">
      <c r="B1863" s="234"/>
      <c r="C1863" s="235"/>
      <c r="D1863" s="209" t="s">
        <v>310</v>
      </c>
      <c r="E1863" s="236" t="s">
        <v>162</v>
      </c>
      <c r="F1863" s="237" t="s">
        <v>313</v>
      </c>
      <c r="G1863" s="235"/>
      <c r="H1863" s="238">
        <v>111.625</v>
      </c>
      <c r="I1863" s="239"/>
      <c r="J1863" s="235"/>
      <c r="K1863" s="235"/>
      <c r="L1863" s="240"/>
      <c r="M1863" s="241"/>
      <c r="N1863" s="242"/>
      <c r="O1863" s="242"/>
      <c r="P1863" s="242"/>
      <c r="Q1863" s="242"/>
      <c r="R1863" s="242"/>
      <c r="S1863" s="242"/>
      <c r="T1863" s="243"/>
      <c r="AT1863" s="244" t="s">
        <v>310</v>
      </c>
      <c r="AU1863" s="244" t="s">
        <v>79</v>
      </c>
      <c r="AV1863" s="15" t="s">
        <v>306</v>
      </c>
      <c r="AW1863" s="15" t="s">
        <v>32</v>
      </c>
      <c r="AX1863" s="15" t="s">
        <v>77</v>
      </c>
      <c r="AY1863" s="244" t="s">
        <v>299</v>
      </c>
    </row>
    <row r="1864" spans="1:65" s="2" customFormat="1" ht="16.5" customHeight="1">
      <c r="A1864" s="36"/>
      <c r="B1864" s="37"/>
      <c r="C1864" s="246" t="s">
        <v>2595</v>
      </c>
      <c r="D1864" s="246" t="s">
        <v>458</v>
      </c>
      <c r="E1864" s="247" t="s">
        <v>2596</v>
      </c>
      <c r="F1864" s="248" t="s">
        <v>2597</v>
      </c>
      <c r="G1864" s="249" t="s">
        <v>553</v>
      </c>
      <c r="H1864" s="250">
        <v>175.588</v>
      </c>
      <c r="I1864" s="251"/>
      <c r="J1864" s="252">
        <f>ROUND(I1864*H1864,2)</f>
        <v>0</v>
      </c>
      <c r="K1864" s="248" t="s">
        <v>19</v>
      </c>
      <c r="L1864" s="253"/>
      <c r="M1864" s="254" t="s">
        <v>19</v>
      </c>
      <c r="N1864" s="255" t="s">
        <v>41</v>
      </c>
      <c r="O1864" s="66"/>
      <c r="P1864" s="205">
        <f>O1864*H1864</f>
        <v>0</v>
      </c>
      <c r="Q1864" s="205">
        <v>0.00036</v>
      </c>
      <c r="R1864" s="205">
        <f>Q1864*H1864</f>
        <v>0.06321168</v>
      </c>
      <c r="S1864" s="205">
        <v>0</v>
      </c>
      <c r="T1864" s="206">
        <f>S1864*H1864</f>
        <v>0</v>
      </c>
      <c r="U1864" s="36"/>
      <c r="V1864" s="36"/>
      <c r="W1864" s="36"/>
      <c r="X1864" s="36"/>
      <c r="Y1864" s="36"/>
      <c r="Z1864" s="36"/>
      <c r="AA1864" s="36"/>
      <c r="AB1864" s="36"/>
      <c r="AC1864" s="36"/>
      <c r="AD1864" s="36"/>
      <c r="AE1864" s="36"/>
      <c r="AR1864" s="207" t="s">
        <v>538</v>
      </c>
      <c r="AT1864" s="207" t="s">
        <v>458</v>
      </c>
      <c r="AU1864" s="207" t="s">
        <v>79</v>
      </c>
      <c r="AY1864" s="19" t="s">
        <v>299</v>
      </c>
      <c r="BE1864" s="208">
        <f>IF(N1864="základní",J1864,0)</f>
        <v>0</v>
      </c>
      <c r="BF1864" s="208">
        <f>IF(N1864="snížená",J1864,0)</f>
        <v>0</v>
      </c>
      <c r="BG1864" s="208">
        <f>IF(N1864="zákl. přenesená",J1864,0)</f>
        <v>0</v>
      </c>
      <c r="BH1864" s="208">
        <f>IF(N1864="sníž. přenesená",J1864,0)</f>
        <v>0</v>
      </c>
      <c r="BI1864" s="208">
        <f>IF(N1864="nulová",J1864,0)</f>
        <v>0</v>
      </c>
      <c r="BJ1864" s="19" t="s">
        <v>77</v>
      </c>
      <c r="BK1864" s="208">
        <f>ROUND(I1864*H1864,2)</f>
        <v>0</v>
      </c>
      <c r="BL1864" s="19" t="s">
        <v>406</v>
      </c>
      <c r="BM1864" s="207" t="s">
        <v>2598</v>
      </c>
    </row>
    <row r="1865" spans="1:47" s="2" customFormat="1" ht="11.25">
      <c r="A1865" s="36"/>
      <c r="B1865" s="37"/>
      <c r="C1865" s="38"/>
      <c r="D1865" s="209" t="s">
        <v>308</v>
      </c>
      <c r="E1865" s="38"/>
      <c r="F1865" s="210" t="s">
        <v>2599</v>
      </c>
      <c r="G1865" s="38"/>
      <c r="H1865" s="38"/>
      <c r="I1865" s="119"/>
      <c r="J1865" s="38"/>
      <c r="K1865" s="38"/>
      <c r="L1865" s="41"/>
      <c r="M1865" s="211"/>
      <c r="N1865" s="212"/>
      <c r="O1865" s="66"/>
      <c r="P1865" s="66"/>
      <c r="Q1865" s="66"/>
      <c r="R1865" s="66"/>
      <c r="S1865" s="66"/>
      <c r="T1865" s="67"/>
      <c r="U1865" s="36"/>
      <c r="V1865" s="36"/>
      <c r="W1865" s="36"/>
      <c r="X1865" s="36"/>
      <c r="Y1865" s="36"/>
      <c r="Z1865" s="36"/>
      <c r="AA1865" s="36"/>
      <c r="AB1865" s="36"/>
      <c r="AC1865" s="36"/>
      <c r="AD1865" s="36"/>
      <c r="AE1865" s="36"/>
      <c r="AT1865" s="19" t="s">
        <v>308</v>
      </c>
      <c r="AU1865" s="19" t="s">
        <v>79</v>
      </c>
    </row>
    <row r="1866" spans="2:51" s="14" customFormat="1" ht="11.25">
      <c r="B1866" s="223"/>
      <c r="C1866" s="224"/>
      <c r="D1866" s="209" t="s">
        <v>310</v>
      </c>
      <c r="E1866" s="225" t="s">
        <v>19</v>
      </c>
      <c r="F1866" s="226" t="s">
        <v>2600</v>
      </c>
      <c r="G1866" s="224"/>
      <c r="H1866" s="227">
        <v>175.588</v>
      </c>
      <c r="I1866" s="228"/>
      <c r="J1866" s="224"/>
      <c r="K1866" s="224"/>
      <c r="L1866" s="229"/>
      <c r="M1866" s="230"/>
      <c r="N1866" s="231"/>
      <c r="O1866" s="231"/>
      <c r="P1866" s="231"/>
      <c r="Q1866" s="231"/>
      <c r="R1866" s="231"/>
      <c r="S1866" s="231"/>
      <c r="T1866" s="232"/>
      <c r="AT1866" s="233" t="s">
        <v>310</v>
      </c>
      <c r="AU1866" s="233" t="s">
        <v>79</v>
      </c>
      <c r="AV1866" s="14" t="s">
        <v>79</v>
      </c>
      <c r="AW1866" s="14" t="s">
        <v>32</v>
      </c>
      <c r="AX1866" s="14" t="s">
        <v>77</v>
      </c>
      <c r="AY1866" s="233" t="s">
        <v>299</v>
      </c>
    </row>
    <row r="1867" spans="1:65" s="2" customFormat="1" ht="16.5" customHeight="1">
      <c r="A1867" s="36"/>
      <c r="B1867" s="37"/>
      <c r="C1867" s="196" t="s">
        <v>2601</v>
      </c>
      <c r="D1867" s="196" t="s">
        <v>301</v>
      </c>
      <c r="E1867" s="197" t="s">
        <v>2602</v>
      </c>
      <c r="F1867" s="198" t="s">
        <v>2603</v>
      </c>
      <c r="G1867" s="199" t="s">
        <v>304</v>
      </c>
      <c r="H1867" s="200">
        <v>19.993</v>
      </c>
      <c r="I1867" s="201"/>
      <c r="J1867" s="202">
        <f>ROUND(I1867*H1867,2)</f>
        <v>0</v>
      </c>
      <c r="K1867" s="198" t="s">
        <v>305</v>
      </c>
      <c r="L1867" s="41"/>
      <c r="M1867" s="203" t="s">
        <v>19</v>
      </c>
      <c r="N1867" s="204" t="s">
        <v>41</v>
      </c>
      <c r="O1867" s="66"/>
      <c r="P1867" s="205">
        <f>O1867*H1867</f>
        <v>0</v>
      </c>
      <c r="Q1867" s="205">
        <v>0</v>
      </c>
      <c r="R1867" s="205">
        <f>Q1867*H1867</f>
        <v>0</v>
      </c>
      <c r="S1867" s="205">
        <v>0.1395</v>
      </c>
      <c r="T1867" s="206">
        <f>S1867*H1867</f>
        <v>2.7890235</v>
      </c>
      <c r="U1867" s="36"/>
      <c r="V1867" s="36"/>
      <c r="W1867" s="36"/>
      <c r="X1867" s="36"/>
      <c r="Y1867" s="36"/>
      <c r="Z1867" s="36"/>
      <c r="AA1867" s="36"/>
      <c r="AB1867" s="36"/>
      <c r="AC1867" s="36"/>
      <c r="AD1867" s="36"/>
      <c r="AE1867" s="36"/>
      <c r="AR1867" s="207" t="s">
        <v>406</v>
      </c>
      <c r="AT1867" s="207" t="s">
        <v>301</v>
      </c>
      <c r="AU1867" s="207" t="s">
        <v>79</v>
      </c>
      <c r="AY1867" s="19" t="s">
        <v>299</v>
      </c>
      <c r="BE1867" s="208">
        <f>IF(N1867="základní",J1867,0)</f>
        <v>0</v>
      </c>
      <c r="BF1867" s="208">
        <f>IF(N1867="snížená",J1867,0)</f>
        <v>0</v>
      </c>
      <c r="BG1867" s="208">
        <f>IF(N1867="zákl. přenesená",J1867,0)</f>
        <v>0</v>
      </c>
      <c r="BH1867" s="208">
        <f>IF(N1867="sníž. přenesená",J1867,0)</f>
        <v>0</v>
      </c>
      <c r="BI1867" s="208">
        <f>IF(N1867="nulová",J1867,0)</f>
        <v>0</v>
      </c>
      <c r="BJ1867" s="19" t="s">
        <v>77</v>
      </c>
      <c r="BK1867" s="208">
        <f>ROUND(I1867*H1867,2)</f>
        <v>0</v>
      </c>
      <c r="BL1867" s="19" t="s">
        <v>406</v>
      </c>
      <c r="BM1867" s="207" t="s">
        <v>2604</v>
      </c>
    </row>
    <row r="1868" spans="1:47" s="2" customFormat="1" ht="11.25">
      <c r="A1868" s="36"/>
      <c r="B1868" s="37"/>
      <c r="C1868" s="38"/>
      <c r="D1868" s="209" t="s">
        <v>308</v>
      </c>
      <c r="E1868" s="38"/>
      <c r="F1868" s="210" t="s">
        <v>2605</v>
      </c>
      <c r="G1868" s="38"/>
      <c r="H1868" s="38"/>
      <c r="I1868" s="119"/>
      <c r="J1868" s="38"/>
      <c r="K1868" s="38"/>
      <c r="L1868" s="41"/>
      <c r="M1868" s="211"/>
      <c r="N1868" s="212"/>
      <c r="O1868" s="66"/>
      <c r="P1868" s="66"/>
      <c r="Q1868" s="66"/>
      <c r="R1868" s="66"/>
      <c r="S1868" s="66"/>
      <c r="T1868" s="67"/>
      <c r="U1868" s="36"/>
      <c r="V1868" s="36"/>
      <c r="W1868" s="36"/>
      <c r="X1868" s="36"/>
      <c r="Y1868" s="36"/>
      <c r="Z1868" s="36"/>
      <c r="AA1868" s="36"/>
      <c r="AB1868" s="36"/>
      <c r="AC1868" s="36"/>
      <c r="AD1868" s="36"/>
      <c r="AE1868" s="36"/>
      <c r="AT1868" s="19" t="s">
        <v>308</v>
      </c>
      <c r="AU1868" s="19" t="s">
        <v>79</v>
      </c>
    </row>
    <row r="1869" spans="2:51" s="13" customFormat="1" ht="11.25">
      <c r="B1869" s="213"/>
      <c r="C1869" s="214"/>
      <c r="D1869" s="209" t="s">
        <v>310</v>
      </c>
      <c r="E1869" s="215" t="s">
        <v>19</v>
      </c>
      <c r="F1869" s="216" t="s">
        <v>1199</v>
      </c>
      <c r="G1869" s="214"/>
      <c r="H1869" s="215" t="s">
        <v>19</v>
      </c>
      <c r="I1869" s="217"/>
      <c r="J1869" s="214"/>
      <c r="K1869" s="214"/>
      <c r="L1869" s="218"/>
      <c r="M1869" s="219"/>
      <c r="N1869" s="220"/>
      <c r="O1869" s="220"/>
      <c r="P1869" s="220"/>
      <c r="Q1869" s="220"/>
      <c r="R1869" s="220"/>
      <c r="S1869" s="220"/>
      <c r="T1869" s="221"/>
      <c r="AT1869" s="222" t="s">
        <v>310</v>
      </c>
      <c r="AU1869" s="222" t="s">
        <v>79</v>
      </c>
      <c r="AV1869" s="13" t="s">
        <v>77</v>
      </c>
      <c r="AW1869" s="13" t="s">
        <v>32</v>
      </c>
      <c r="AX1869" s="13" t="s">
        <v>70</v>
      </c>
      <c r="AY1869" s="222" t="s">
        <v>299</v>
      </c>
    </row>
    <row r="1870" spans="2:51" s="14" customFormat="1" ht="11.25">
      <c r="B1870" s="223"/>
      <c r="C1870" s="224"/>
      <c r="D1870" s="209" t="s">
        <v>310</v>
      </c>
      <c r="E1870" s="225" t="s">
        <v>143</v>
      </c>
      <c r="F1870" s="226" t="s">
        <v>2606</v>
      </c>
      <c r="G1870" s="224"/>
      <c r="H1870" s="227">
        <v>15.555</v>
      </c>
      <c r="I1870" s="228"/>
      <c r="J1870" s="224"/>
      <c r="K1870" s="224"/>
      <c r="L1870" s="229"/>
      <c r="M1870" s="230"/>
      <c r="N1870" s="231"/>
      <c r="O1870" s="231"/>
      <c r="P1870" s="231"/>
      <c r="Q1870" s="231"/>
      <c r="R1870" s="231"/>
      <c r="S1870" s="231"/>
      <c r="T1870" s="232"/>
      <c r="AT1870" s="233" t="s">
        <v>310</v>
      </c>
      <c r="AU1870" s="233" t="s">
        <v>79</v>
      </c>
      <c r="AV1870" s="14" t="s">
        <v>79</v>
      </c>
      <c r="AW1870" s="14" t="s">
        <v>32</v>
      </c>
      <c r="AX1870" s="14" t="s">
        <v>70</v>
      </c>
      <c r="AY1870" s="233" t="s">
        <v>299</v>
      </c>
    </row>
    <row r="1871" spans="2:51" s="14" customFormat="1" ht="11.25">
      <c r="B1871" s="223"/>
      <c r="C1871" s="224"/>
      <c r="D1871" s="209" t="s">
        <v>310</v>
      </c>
      <c r="E1871" s="225" t="s">
        <v>146</v>
      </c>
      <c r="F1871" s="226" t="s">
        <v>2607</v>
      </c>
      <c r="G1871" s="224"/>
      <c r="H1871" s="227">
        <v>4.438</v>
      </c>
      <c r="I1871" s="228"/>
      <c r="J1871" s="224"/>
      <c r="K1871" s="224"/>
      <c r="L1871" s="229"/>
      <c r="M1871" s="230"/>
      <c r="N1871" s="231"/>
      <c r="O1871" s="231"/>
      <c r="P1871" s="231"/>
      <c r="Q1871" s="231"/>
      <c r="R1871" s="231"/>
      <c r="S1871" s="231"/>
      <c r="T1871" s="232"/>
      <c r="AT1871" s="233" t="s">
        <v>310</v>
      </c>
      <c r="AU1871" s="233" t="s">
        <v>79</v>
      </c>
      <c r="AV1871" s="14" t="s">
        <v>79</v>
      </c>
      <c r="AW1871" s="14" t="s">
        <v>32</v>
      </c>
      <c r="AX1871" s="14" t="s">
        <v>70</v>
      </c>
      <c r="AY1871" s="233" t="s">
        <v>299</v>
      </c>
    </row>
    <row r="1872" spans="2:51" s="15" customFormat="1" ht="11.25">
      <c r="B1872" s="234"/>
      <c r="C1872" s="235"/>
      <c r="D1872" s="209" t="s">
        <v>310</v>
      </c>
      <c r="E1872" s="236" t="s">
        <v>19</v>
      </c>
      <c r="F1872" s="237" t="s">
        <v>313</v>
      </c>
      <c r="G1872" s="235"/>
      <c r="H1872" s="238">
        <v>19.993</v>
      </c>
      <c r="I1872" s="239"/>
      <c r="J1872" s="235"/>
      <c r="K1872" s="235"/>
      <c r="L1872" s="240"/>
      <c r="M1872" s="241"/>
      <c r="N1872" s="242"/>
      <c r="O1872" s="242"/>
      <c r="P1872" s="242"/>
      <c r="Q1872" s="242"/>
      <c r="R1872" s="242"/>
      <c r="S1872" s="242"/>
      <c r="T1872" s="243"/>
      <c r="AT1872" s="244" t="s">
        <v>310</v>
      </c>
      <c r="AU1872" s="244" t="s">
        <v>79</v>
      </c>
      <c r="AV1872" s="15" t="s">
        <v>306</v>
      </c>
      <c r="AW1872" s="15" t="s">
        <v>32</v>
      </c>
      <c r="AX1872" s="15" t="s">
        <v>77</v>
      </c>
      <c r="AY1872" s="244" t="s">
        <v>299</v>
      </c>
    </row>
    <row r="1873" spans="1:65" s="2" customFormat="1" ht="16.5" customHeight="1">
      <c r="A1873" s="36"/>
      <c r="B1873" s="37"/>
      <c r="C1873" s="196" t="s">
        <v>2608</v>
      </c>
      <c r="D1873" s="196" t="s">
        <v>301</v>
      </c>
      <c r="E1873" s="197" t="s">
        <v>2609</v>
      </c>
      <c r="F1873" s="198" t="s">
        <v>2610</v>
      </c>
      <c r="G1873" s="199" t="s">
        <v>304</v>
      </c>
      <c r="H1873" s="200">
        <v>100.15</v>
      </c>
      <c r="I1873" s="201"/>
      <c r="J1873" s="202">
        <f>ROUND(I1873*H1873,2)</f>
        <v>0</v>
      </c>
      <c r="K1873" s="198" t="s">
        <v>305</v>
      </c>
      <c r="L1873" s="41"/>
      <c r="M1873" s="203" t="s">
        <v>19</v>
      </c>
      <c r="N1873" s="204" t="s">
        <v>41</v>
      </c>
      <c r="O1873" s="66"/>
      <c r="P1873" s="205">
        <f>O1873*H1873</f>
        <v>0</v>
      </c>
      <c r="Q1873" s="205">
        <v>0</v>
      </c>
      <c r="R1873" s="205">
        <f>Q1873*H1873</f>
        <v>0</v>
      </c>
      <c r="S1873" s="205">
        <v>0.08317</v>
      </c>
      <c r="T1873" s="206">
        <f>S1873*H1873</f>
        <v>8.3294755</v>
      </c>
      <c r="U1873" s="36"/>
      <c r="V1873" s="36"/>
      <c r="W1873" s="36"/>
      <c r="X1873" s="36"/>
      <c r="Y1873" s="36"/>
      <c r="Z1873" s="36"/>
      <c r="AA1873" s="36"/>
      <c r="AB1873" s="36"/>
      <c r="AC1873" s="36"/>
      <c r="AD1873" s="36"/>
      <c r="AE1873" s="36"/>
      <c r="AR1873" s="207" t="s">
        <v>406</v>
      </c>
      <c r="AT1873" s="207" t="s">
        <v>301</v>
      </c>
      <c r="AU1873" s="207" t="s">
        <v>79</v>
      </c>
      <c r="AY1873" s="19" t="s">
        <v>299</v>
      </c>
      <c r="BE1873" s="208">
        <f>IF(N1873="základní",J1873,0)</f>
        <v>0</v>
      </c>
      <c r="BF1873" s="208">
        <f>IF(N1873="snížená",J1873,0)</f>
        <v>0</v>
      </c>
      <c r="BG1873" s="208">
        <f>IF(N1873="zákl. přenesená",J1873,0)</f>
        <v>0</v>
      </c>
      <c r="BH1873" s="208">
        <f>IF(N1873="sníž. přenesená",J1873,0)</f>
        <v>0</v>
      </c>
      <c r="BI1873" s="208">
        <f>IF(N1873="nulová",J1873,0)</f>
        <v>0</v>
      </c>
      <c r="BJ1873" s="19" t="s">
        <v>77</v>
      </c>
      <c r="BK1873" s="208">
        <f>ROUND(I1873*H1873,2)</f>
        <v>0</v>
      </c>
      <c r="BL1873" s="19" t="s">
        <v>406</v>
      </c>
      <c r="BM1873" s="207" t="s">
        <v>2611</v>
      </c>
    </row>
    <row r="1874" spans="1:47" s="2" customFormat="1" ht="11.25">
      <c r="A1874" s="36"/>
      <c r="B1874" s="37"/>
      <c r="C1874" s="38"/>
      <c r="D1874" s="209" t="s">
        <v>308</v>
      </c>
      <c r="E1874" s="38"/>
      <c r="F1874" s="210" t="s">
        <v>2610</v>
      </c>
      <c r="G1874" s="38"/>
      <c r="H1874" s="38"/>
      <c r="I1874" s="119"/>
      <c r="J1874" s="38"/>
      <c r="K1874" s="38"/>
      <c r="L1874" s="41"/>
      <c r="M1874" s="211"/>
      <c r="N1874" s="212"/>
      <c r="O1874" s="66"/>
      <c r="P1874" s="66"/>
      <c r="Q1874" s="66"/>
      <c r="R1874" s="66"/>
      <c r="S1874" s="66"/>
      <c r="T1874" s="67"/>
      <c r="U1874" s="36"/>
      <c r="V1874" s="36"/>
      <c r="W1874" s="36"/>
      <c r="X1874" s="36"/>
      <c r="Y1874" s="36"/>
      <c r="Z1874" s="36"/>
      <c r="AA1874" s="36"/>
      <c r="AB1874" s="36"/>
      <c r="AC1874" s="36"/>
      <c r="AD1874" s="36"/>
      <c r="AE1874" s="36"/>
      <c r="AT1874" s="19" t="s">
        <v>308</v>
      </c>
      <c r="AU1874" s="19" t="s">
        <v>79</v>
      </c>
    </row>
    <row r="1875" spans="2:51" s="13" customFormat="1" ht="11.25">
      <c r="B1875" s="213"/>
      <c r="C1875" s="214"/>
      <c r="D1875" s="209" t="s">
        <v>310</v>
      </c>
      <c r="E1875" s="215" t="s">
        <v>19</v>
      </c>
      <c r="F1875" s="216" t="s">
        <v>1120</v>
      </c>
      <c r="G1875" s="214"/>
      <c r="H1875" s="215" t="s">
        <v>19</v>
      </c>
      <c r="I1875" s="217"/>
      <c r="J1875" s="214"/>
      <c r="K1875" s="214"/>
      <c r="L1875" s="218"/>
      <c r="M1875" s="219"/>
      <c r="N1875" s="220"/>
      <c r="O1875" s="220"/>
      <c r="P1875" s="220"/>
      <c r="Q1875" s="220"/>
      <c r="R1875" s="220"/>
      <c r="S1875" s="220"/>
      <c r="T1875" s="221"/>
      <c r="AT1875" s="222" t="s">
        <v>310</v>
      </c>
      <c r="AU1875" s="222" t="s">
        <v>79</v>
      </c>
      <c r="AV1875" s="13" t="s">
        <v>77</v>
      </c>
      <c r="AW1875" s="13" t="s">
        <v>32</v>
      </c>
      <c r="AX1875" s="13" t="s">
        <v>70</v>
      </c>
      <c r="AY1875" s="222" t="s">
        <v>299</v>
      </c>
    </row>
    <row r="1876" spans="2:51" s="14" customFormat="1" ht="11.25">
      <c r="B1876" s="223"/>
      <c r="C1876" s="224"/>
      <c r="D1876" s="209" t="s">
        <v>310</v>
      </c>
      <c r="E1876" s="225" t="s">
        <v>19</v>
      </c>
      <c r="F1876" s="226" t="s">
        <v>2612</v>
      </c>
      <c r="G1876" s="224"/>
      <c r="H1876" s="227">
        <v>24.21</v>
      </c>
      <c r="I1876" s="228"/>
      <c r="J1876" s="224"/>
      <c r="K1876" s="224"/>
      <c r="L1876" s="229"/>
      <c r="M1876" s="230"/>
      <c r="N1876" s="231"/>
      <c r="O1876" s="231"/>
      <c r="P1876" s="231"/>
      <c r="Q1876" s="231"/>
      <c r="R1876" s="231"/>
      <c r="S1876" s="231"/>
      <c r="T1876" s="232"/>
      <c r="AT1876" s="233" t="s">
        <v>310</v>
      </c>
      <c r="AU1876" s="233" t="s">
        <v>79</v>
      </c>
      <c r="AV1876" s="14" t="s">
        <v>79</v>
      </c>
      <c r="AW1876" s="14" t="s">
        <v>32</v>
      </c>
      <c r="AX1876" s="14" t="s">
        <v>70</v>
      </c>
      <c r="AY1876" s="233" t="s">
        <v>299</v>
      </c>
    </row>
    <row r="1877" spans="2:51" s="14" customFormat="1" ht="11.25">
      <c r="B1877" s="223"/>
      <c r="C1877" s="224"/>
      <c r="D1877" s="209" t="s">
        <v>310</v>
      </c>
      <c r="E1877" s="225" t="s">
        <v>19</v>
      </c>
      <c r="F1877" s="226" t="s">
        <v>2613</v>
      </c>
      <c r="G1877" s="224"/>
      <c r="H1877" s="227">
        <v>9.66</v>
      </c>
      <c r="I1877" s="228"/>
      <c r="J1877" s="224"/>
      <c r="K1877" s="224"/>
      <c r="L1877" s="229"/>
      <c r="M1877" s="230"/>
      <c r="N1877" s="231"/>
      <c r="O1877" s="231"/>
      <c r="P1877" s="231"/>
      <c r="Q1877" s="231"/>
      <c r="R1877" s="231"/>
      <c r="S1877" s="231"/>
      <c r="T1877" s="232"/>
      <c r="AT1877" s="233" t="s">
        <v>310</v>
      </c>
      <c r="AU1877" s="233" t="s">
        <v>79</v>
      </c>
      <c r="AV1877" s="14" t="s">
        <v>79</v>
      </c>
      <c r="AW1877" s="14" t="s">
        <v>32</v>
      </c>
      <c r="AX1877" s="14" t="s">
        <v>70</v>
      </c>
      <c r="AY1877" s="233" t="s">
        <v>299</v>
      </c>
    </row>
    <row r="1878" spans="2:51" s="14" customFormat="1" ht="11.25">
      <c r="B1878" s="223"/>
      <c r="C1878" s="224"/>
      <c r="D1878" s="209" t="s">
        <v>310</v>
      </c>
      <c r="E1878" s="225" t="s">
        <v>19</v>
      </c>
      <c r="F1878" s="226" t="s">
        <v>2614</v>
      </c>
      <c r="G1878" s="224"/>
      <c r="H1878" s="227">
        <v>1.98</v>
      </c>
      <c r="I1878" s="228"/>
      <c r="J1878" s="224"/>
      <c r="K1878" s="224"/>
      <c r="L1878" s="229"/>
      <c r="M1878" s="230"/>
      <c r="N1878" s="231"/>
      <c r="O1878" s="231"/>
      <c r="P1878" s="231"/>
      <c r="Q1878" s="231"/>
      <c r="R1878" s="231"/>
      <c r="S1878" s="231"/>
      <c r="T1878" s="232"/>
      <c r="AT1878" s="233" t="s">
        <v>310</v>
      </c>
      <c r="AU1878" s="233" t="s">
        <v>79</v>
      </c>
      <c r="AV1878" s="14" t="s">
        <v>79</v>
      </c>
      <c r="AW1878" s="14" t="s">
        <v>32</v>
      </c>
      <c r="AX1878" s="14" t="s">
        <v>70</v>
      </c>
      <c r="AY1878" s="233" t="s">
        <v>299</v>
      </c>
    </row>
    <row r="1879" spans="2:51" s="14" customFormat="1" ht="11.25">
      <c r="B1879" s="223"/>
      <c r="C1879" s="224"/>
      <c r="D1879" s="209" t="s">
        <v>310</v>
      </c>
      <c r="E1879" s="225" t="s">
        <v>19</v>
      </c>
      <c r="F1879" s="226" t="s">
        <v>2615</v>
      </c>
      <c r="G1879" s="224"/>
      <c r="H1879" s="227">
        <v>13.14</v>
      </c>
      <c r="I1879" s="228"/>
      <c r="J1879" s="224"/>
      <c r="K1879" s="224"/>
      <c r="L1879" s="229"/>
      <c r="M1879" s="230"/>
      <c r="N1879" s="231"/>
      <c r="O1879" s="231"/>
      <c r="P1879" s="231"/>
      <c r="Q1879" s="231"/>
      <c r="R1879" s="231"/>
      <c r="S1879" s="231"/>
      <c r="T1879" s="232"/>
      <c r="AT1879" s="233" t="s">
        <v>310</v>
      </c>
      <c r="AU1879" s="233" t="s">
        <v>79</v>
      </c>
      <c r="AV1879" s="14" t="s">
        <v>79</v>
      </c>
      <c r="AW1879" s="14" t="s">
        <v>32</v>
      </c>
      <c r="AX1879" s="14" t="s">
        <v>70</v>
      </c>
      <c r="AY1879" s="233" t="s">
        <v>299</v>
      </c>
    </row>
    <row r="1880" spans="2:51" s="14" customFormat="1" ht="11.25">
      <c r="B1880" s="223"/>
      <c r="C1880" s="224"/>
      <c r="D1880" s="209" t="s">
        <v>310</v>
      </c>
      <c r="E1880" s="225" t="s">
        <v>19</v>
      </c>
      <c r="F1880" s="226" t="s">
        <v>2616</v>
      </c>
      <c r="G1880" s="224"/>
      <c r="H1880" s="227">
        <v>1.32</v>
      </c>
      <c r="I1880" s="228"/>
      <c r="J1880" s="224"/>
      <c r="K1880" s="224"/>
      <c r="L1880" s="229"/>
      <c r="M1880" s="230"/>
      <c r="N1880" s="231"/>
      <c r="O1880" s="231"/>
      <c r="P1880" s="231"/>
      <c r="Q1880" s="231"/>
      <c r="R1880" s="231"/>
      <c r="S1880" s="231"/>
      <c r="T1880" s="232"/>
      <c r="AT1880" s="233" t="s">
        <v>310</v>
      </c>
      <c r="AU1880" s="233" t="s">
        <v>79</v>
      </c>
      <c r="AV1880" s="14" t="s">
        <v>79</v>
      </c>
      <c r="AW1880" s="14" t="s">
        <v>32</v>
      </c>
      <c r="AX1880" s="14" t="s">
        <v>70</v>
      </c>
      <c r="AY1880" s="233" t="s">
        <v>299</v>
      </c>
    </row>
    <row r="1881" spans="2:51" s="14" customFormat="1" ht="11.25">
      <c r="B1881" s="223"/>
      <c r="C1881" s="224"/>
      <c r="D1881" s="209" t="s">
        <v>310</v>
      </c>
      <c r="E1881" s="225" t="s">
        <v>19</v>
      </c>
      <c r="F1881" s="226" t="s">
        <v>2617</v>
      </c>
      <c r="G1881" s="224"/>
      <c r="H1881" s="227">
        <v>0.96</v>
      </c>
      <c r="I1881" s="228"/>
      <c r="J1881" s="224"/>
      <c r="K1881" s="224"/>
      <c r="L1881" s="229"/>
      <c r="M1881" s="230"/>
      <c r="N1881" s="231"/>
      <c r="O1881" s="231"/>
      <c r="P1881" s="231"/>
      <c r="Q1881" s="231"/>
      <c r="R1881" s="231"/>
      <c r="S1881" s="231"/>
      <c r="T1881" s="232"/>
      <c r="AT1881" s="233" t="s">
        <v>310</v>
      </c>
      <c r="AU1881" s="233" t="s">
        <v>79</v>
      </c>
      <c r="AV1881" s="14" t="s">
        <v>79</v>
      </c>
      <c r="AW1881" s="14" t="s">
        <v>32</v>
      </c>
      <c r="AX1881" s="14" t="s">
        <v>70</v>
      </c>
      <c r="AY1881" s="233" t="s">
        <v>299</v>
      </c>
    </row>
    <row r="1882" spans="2:51" s="14" customFormat="1" ht="11.25">
      <c r="B1882" s="223"/>
      <c r="C1882" s="224"/>
      <c r="D1882" s="209" t="s">
        <v>310</v>
      </c>
      <c r="E1882" s="225" t="s">
        <v>19</v>
      </c>
      <c r="F1882" s="226" t="s">
        <v>2618</v>
      </c>
      <c r="G1882" s="224"/>
      <c r="H1882" s="227">
        <v>5.15</v>
      </c>
      <c r="I1882" s="228"/>
      <c r="J1882" s="224"/>
      <c r="K1882" s="224"/>
      <c r="L1882" s="229"/>
      <c r="M1882" s="230"/>
      <c r="N1882" s="231"/>
      <c r="O1882" s="231"/>
      <c r="P1882" s="231"/>
      <c r="Q1882" s="231"/>
      <c r="R1882" s="231"/>
      <c r="S1882" s="231"/>
      <c r="T1882" s="232"/>
      <c r="AT1882" s="233" t="s">
        <v>310</v>
      </c>
      <c r="AU1882" s="233" t="s">
        <v>79</v>
      </c>
      <c r="AV1882" s="14" t="s">
        <v>79</v>
      </c>
      <c r="AW1882" s="14" t="s">
        <v>32</v>
      </c>
      <c r="AX1882" s="14" t="s">
        <v>70</v>
      </c>
      <c r="AY1882" s="233" t="s">
        <v>299</v>
      </c>
    </row>
    <row r="1883" spans="2:51" s="14" customFormat="1" ht="11.25">
      <c r="B1883" s="223"/>
      <c r="C1883" s="224"/>
      <c r="D1883" s="209" t="s">
        <v>310</v>
      </c>
      <c r="E1883" s="225" t="s">
        <v>19</v>
      </c>
      <c r="F1883" s="226" t="s">
        <v>2619</v>
      </c>
      <c r="G1883" s="224"/>
      <c r="H1883" s="227">
        <v>24.36</v>
      </c>
      <c r="I1883" s="228"/>
      <c r="J1883" s="224"/>
      <c r="K1883" s="224"/>
      <c r="L1883" s="229"/>
      <c r="M1883" s="230"/>
      <c r="N1883" s="231"/>
      <c r="O1883" s="231"/>
      <c r="P1883" s="231"/>
      <c r="Q1883" s="231"/>
      <c r="R1883" s="231"/>
      <c r="S1883" s="231"/>
      <c r="T1883" s="232"/>
      <c r="AT1883" s="233" t="s">
        <v>310</v>
      </c>
      <c r="AU1883" s="233" t="s">
        <v>79</v>
      </c>
      <c r="AV1883" s="14" t="s">
        <v>79</v>
      </c>
      <c r="AW1883" s="14" t="s">
        <v>32</v>
      </c>
      <c r="AX1883" s="14" t="s">
        <v>70</v>
      </c>
      <c r="AY1883" s="233" t="s">
        <v>299</v>
      </c>
    </row>
    <row r="1884" spans="2:51" s="14" customFormat="1" ht="11.25">
      <c r="B1884" s="223"/>
      <c r="C1884" s="224"/>
      <c r="D1884" s="209" t="s">
        <v>310</v>
      </c>
      <c r="E1884" s="225" t="s">
        <v>19</v>
      </c>
      <c r="F1884" s="226" t="s">
        <v>2620</v>
      </c>
      <c r="G1884" s="224"/>
      <c r="H1884" s="227">
        <v>5.45</v>
      </c>
      <c r="I1884" s="228"/>
      <c r="J1884" s="224"/>
      <c r="K1884" s="224"/>
      <c r="L1884" s="229"/>
      <c r="M1884" s="230"/>
      <c r="N1884" s="231"/>
      <c r="O1884" s="231"/>
      <c r="P1884" s="231"/>
      <c r="Q1884" s="231"/>
      <c r="R1884" s="231"/>
      <c r="S1884" s="231"/>
      <c r="T1884" s="232"/>
      <c r="AT1884" s="233" t="s">
        <v>310</v>
      </c>
      <c r="AU1884" s="233" t="s">
        <v>79</v>
      </c>
      <c r="AV1884" s="14" t="s">
        <v>79</v>
      </c>
      <c r="AW1884" s="14" t="s">
        <v>32</v>
      </c>
      <c r="AX1884" s="14" t="s">
        <v>70</v>
      </c>
      <c r="AY1884" s="233" t="s">
        <v>299</v>
      </c>
    </row>
    <row r="1885" spans="2:51" s="14" customFormat="1" ht="11.25">
      <c r="B1885" s="223"/>
      <c r="C1885" s="224"/>
      <c r="D1885" s="209" t="s">
        <v>310</v>
      </c>
      <c r="E1885" s="225" t="s">
        <v>19</v>
      </c>
      <c r="F1885" s="226" t="s">
        <v>2621</v>
      </c>
      <c r="G1885" s="224"/>
      <c r="H1885" s="227">
        <v>0.96</v>
      </c>
      <c r="I1885" s="228"/>
      <c r="J1885" s="224"/>
      <c r="K1885" s="224"/>
      <c r="L1885" s="229"/>
      <c r="M1885" s="230"/>
      <c r="N1885" s="231"/>
      <c r="O1885" s="231"/>
      <c r="P1885" s="231"/>
      <c r="Q1885" s="231"/>
      <c r="R1885" s="231"/>
      <c r="S1885" s="231"/>
      <c r="T1885" s="232"/>
      <c r="AT1885" s="233" t="s">
        <v>310</v>
      </c>
      <c r="AU1885" s="233" t="s">
        <v>79</v>
      </c>
      <c r="AV1885" s="14" t="s">
        <v>79</v>
      </c>
      <c r="AW1885" s="14" t="s">
        <v>32</v>
      </c>
      <c r="AX1885" s="14" t="s">
        <v>70</v>
      </c>
      <c r="AY1885" s="233" t="s">
        <v>299</v>
      </c>
    </row>
    <row r="1886" spans="2:51" s="14" customFormat="1" ht="11.25">
      <c r="B1886" s="223"/>
      <c r="C1886" s="224"/>
      <c r="D1886" s="209" t="s">
        <v>310</v>
      </c>
      <c r="E1886" s="225" t="s">
        <v>19</v>
      </c>
      <c r="F1886" s="226" t="s">
        <v>2622</v>
      </c>
      <c r="G1886" s="224"/>
      <c r="H1886" s="227">
        <v>1.32</v>
      </c>
      <c r="I1886" s="228"/>
      <c r="J1886" s="224"/>
      <c r="K1886" s="224"/>
      <c r="L1886" s="229"/>
      <c r="M1886" s="230"/>
      <c r="N1886" s="231"/>
      <c r="O1886" s="231"/>
      <c r="P1886" s="231"/>
      <c r="Q1886" s="231"/>
      <c r="R1886" s="231"/>
      <c r="S1886" s="231"/>
      <c r="T1886" s="232"/>
      <c r="AT1886" s="233" t="s">
        <v>310</v>
      </c>
      <c r="AU1886" s="233" t="s">
        <v>79</v>
      </c>
      <c r="AV1886" s="14" t="s">
        <v>79</v>
      </c>
      <c r="AW1886" s="14" t="s">
        <v>32</v>
      </c>
      <c r="AX1886" s="14" t="s">
        <v>70</v>
      </c>
      <c r="AY1886" s="233" t="s">
        <v>299</v>
      </c>
    </row>
    <row r="1887" spans="2:51" s="14" customFormat="1" ht="11.25">
      <c r="B1887" s="223"/>
      <c r="C1887" s="224"/>
      <c r="D1887" s="209" t="s">
        <v>310</v>
      </c>
      <c r="E1887" s="225" t="s">
        <v>19</v>
      </c>
      <c r="F1887" s="226" t="s">
        <v>2623</v>
      </c>
      <c r="G1887" s="224"/>
      <c r="H1887" s="227">
        <v>9.66</v>
      </c>
      <c r="I1887" s="228"/>
      <c r="J1887" s="224"/>
      <c r="K1887" s="224"/>
      <c r="L1887" s="229"/>
      <c r="M1887" s="230"/>
      <c r="N1887" s="231"/>
      <c r="O1887" s="231"/>
      <c r="P1887" s="231"/>
      <c r="Q1887" s="231"/>
      <c r="R1887" s="231"/>
      <c r="S1887" s="231"/>
      <c r="T1887" s="232"/>
      <c r="AT1887" s="233" t="s">
        <v>310</v>
      </c>
      <c r="AU1887" s="233" t="s">
        <v>79</v>
      </c>
      <c r="AV1887" s="14" t="s">
        <v>79</v>
      </c>
      <c r="AW1887" s="14" t="s">
        <v>32</v>
      </c>
      <c r="AX1887" s="14" t="s">
        <v>70</v>
      </c>
      <c r="AY1887" s="233" t="s">
        <v>299</v>
      </c>
    </row>
    <row r="1888" spans="2:51" s="14" customFormat="1" ht="11.25">
      <c r="B1888" s="223"/>
      <c r="C1888" s="224"/>
      <c r="D1888" s="209" t="s">
        <v>310</v>
      </c>
      <c r="E1888" s="225" t="s">
        <v>19</v>
      </c>
      <c r="F1888" s="226" t="s">
        <v>2624</v>
      </c>
      <c r="G1888" s="224"/>
      <c r="H1888" s="227">
        <v>1.98</v>
      </c>
      <c r="I1888" s="228"/>
      <c r="J1888" s="224"/>
      <c r="K1888" s="224"/>
      <c r="L1888" s="229"/>
      <c r="M1888" s="230"/>
      <c r="N1888" s="231"/>
      <c r="O1888" s="231"/>
      <c r="P1888" s="231"/>
      <c r="Q1888" s="231"/>
      <c r="R1888" s="231"/>
      <c r="S1888" s="231"/>
      <c r="T1888" s="232"/>
      <c r="AT1888" s="233" t="s">
        <v>310</v>
      </c>
      <c r="AU1888" s="233" t="s">
        <v>79</v>
      </c>
      <c r="AV1888" s="14" t="s">
        <v>79</v>
      </c>
      <c r="AW1888" s="14" t="s">
        <v>32</v>
      </c>
      <c r="AX1888" s="14" t="s">
        <v>70</v>
      </c>
      <c r="AY1888" s="233" t="s">
        <v>299</v>
      </c>
    </row>
    <row r="1889" spans="2:51" s="15" customFormat="1" ht="11.25">
      <c r="B1889" s="234"/>
      <c r="C1889" s="235"/>
      <c r="D1889" s="209" t="s">
        <v>310</v>
      </c>
      <c r="E1889" s="236" t="s">
        <v>19</v>
      </c>
      <c r="F1889" s="237" t="s">
        <v>313</v>
      </c>
      <c r="G1889" s="235"/>
      <c r="H1889" s="238">
        <v>100.15</v>
      </c>
      <c r="I1889" s="239"/>
      <c r="J1889" s="235"/>
      <c r="K1889" s="235"/>
      <c r="L1889" s="240"/>
      <c r="M1889" s="241"/>
      <c r="N1889" s="242"/>
      <c r="O1889" s="242"/>
      <c r="P1889" s="242"/>
      <c r="Q1889" s="242"/>
      <c r="R1889" s="242"/>
      <c r="S1889" s="242"/>
      <c r="T1889" s="243"/>
      <c r="AT1889" s="244" t="s">
        <v>310</v>
      </c>
      <c r="AU1889" s="244" t="s">
        <v>79</v>
      </c>
      <c r="AV1889" s="15" t="s">
        <v>306</v>
      </c>
      <c r="AW1889" s="15" t="s">
        <v>32</v>
      </c>
      <c r="AX1889" s="15" t="s">
        <v>77</v>
      </c>
      <c r="AY1889" s="244" t="s">
        <v>299</v>
      </c>
    </row>
    <row r="1890" spans="1:65" s="2" customFormat="1" ht="16.5" customHeight="1">
      <c r="A1890" s="36"/>
      <c r="B1890" s="37"/>
      <c r="C1890" s="196" t="s">
        <v>2625</v>
      </c>
      <c r="D1890" s="196" t="s">
        <v>301</v>
      </c>
      <c r="E1890" s="197" t="s">
        <v>2626</v>
      </c>
      <c r="F1890" s="198" t="s">
        <v>2627</v>
      </c>
      <c r="G1890" s="199" t="s">
        <v>304</v>
      </c>
      <c r="H1890" s="200">
        <v>161.07</v>
      </c>
      <c r="I1890" s="201"/>
      <c r="J1890" s="202">
        <f>ROUND(I1890*H1890,2)</f>
        <v>0</v>
      </c>
      <c r="K1890" s="198" t="s">
        <v>305</v>
      </c>
      <c r="L1890" s="41"/>
      <c r="M1890" s="203" t="s">
        <v>19</v>
      </c>
      <c r="N1890" s="204" t="s">
        <v>41</v>
      </c>
      <c r="O1890" s="66"/>
      <c r="P1890" s="205">
        <f>O1890*H1890</f>
        <v>0</v>
      </c>
      <c r="Q1890" s="205">
        <v>0.00635</v>
      </c>
      <c r="R1890" s="205">
        <f>Q1890*H1890</f>
        <v>1.0227944999999998</v>
      </c>
      <c r="S1890" s="205">
        <v>0</v>
      </c>
      <c r="T1890" s="206">
        <f>S1890*H1890</f>
        <v>0</v>
      </c>
      <c r="U1890" s="36"/>
      <c r="V1890" s="36"/>
      <c r="W1890" s="36"/>
      <c r="X1890" s="36"/>
      <c r="Y1890" s="36"/>
      <c r="Z1890" s="36"/>
      <c r="AA1890" s="36"/>
      <c r="AB1890" s="36"/>
      <c r="AC1890" s="36"/>
      <c r="AD1890" s="36"/>
      <c r="AE1890" s="36"/>
      <c r="AR1890" s="207" t="s">
        <v>406</v>
      </c>
      <c r="AT1890" s="207" t="s">
        <v>301</v>
      </c>
      <c r="AU1890" s="207" t="s">
        <v>79</v>
      </c>
      <c r="AY1890" s="19" t="s">
        <v>299</v>
      </c>
      <c r="BE1890" s="208">
        <f>IF(N1890="základní",J1890,0)</f>
        <v>0</v>
      </c>
      <c r="BF1890" s="208">
        <f>IF(N1890="snížená",J1890,0)</f>
        <v>0</v>
      </c>
      <c r="BG1890" s="208">
        <f>IF(N1890="zákl. přenesená",J1890,0)</f>
        <v>0</v>
      </c>
      <c r="BH1890" s="208">
        <f>IF(N1890="sníž. přenesená",J1890,0)</f>
        <v>0</v>
      </c>
      <c r="BI1890" s="208">
        <f>IF(N1890="nulová",J1890,0)</f>
        <v>0</v>
      </c>
      <c r="BJ1890" s="19" t="s">
        <v>77</v>
      </c>
      <c r="BK1890" s="208">
        <f>ROUND(I1890*H1890,2)</f>
        <v>0</v>
      </c>
      <c r="BL1890" s="19" t="s">
        <v>406</v>
      </c>
      <c r="BM1890" s="207" t="s">
        <v>2628</v>
      </c>
    </row>
    <row r="1891" spans="1:47" s="2" customFormat="1" ht="11.25">
      <c r="A1891" s="36"/>
      <c r="B1891" s="37"/>
      <c r="C1891" s="38"/>
      <c r="D1891" s="209" t="s">
        <v>308</v>
      </c>
      <c r="E1891" s="38"/>
      <c r="F1891" s="210" t="s">
        <v>2629</v>
      </c>
      <c r="G1891" s="38"/>
      <c r="H1891" s="38"/>
      <c r="I1891" s="119"/>
      <c r="J1891" s="38"/>
      <c r="K1891" s="38"/>
      <c r="L1891" s="41"/>
      <c r="M1891" s="211"/>
      <c r="N1891" s="212"/>
      <c r="O1891" s="66"/>
      <c r="P1891" s="66"/>
      <c r="Q1891" s="66"/>
      <c r="R1891" s="66"/>
      <c r="S1891" s="66"/>
      <c r="T1891" s="67"/>
      <c r="U1891" s="36"/>
      <c r="V1891" s="36"/>
      <c r="W1891" s="36"/>
      <c r="X1891" s="36"/>
      <c r="Y1891" s="36"/>
      <c r="Z1891" s="36"/>
      <c r="AA1891" s="36"/>
      <c r="AB1891" s="36"/>
      <c r="AC1891" s="36"/>
      <c r="AD1891" s="36"/>
      <c r="AE1891" s="36"/>
      <c r="AT1891" s="19" t="s">
        <v>308</v>
      </c>
      <c r="AU1891" s="19" t="s">
        <v>79</v>
      </c>
    </row>
    <row r="1892" spans="1:47" s="2" customFormat="1" ht="19.5">
      <c r="A1892" s="36"/>
      <c r="B1892" s="37"/>
      <c r="C1892" s="38"/>
      <c r="D1892" s="209" t="s">
        <v>447</v>
      </c>
      <c r="E1892" s="38"/>
      <c r="F1892" s="245" t="s">
        <v>2630</v>
      </c>
      <c r="G1892" s="38"/>
      <c r="H1892" s="38"/>
      <c r="I1892" s="119"/>
      <c r="J1892" s="38"/>
      <c r="K1892" s="38"/>
      <c r="L1892" s="41"/>
      <c r="M1892" s="211"/>
      <c r="N1892" s="212"/>
      <c r="O1892" s="66"/>
      <c r="P1892" s="66"/>
      <c r="Q1892" s="66"/>
      <c r="R1892" s="66"/>
      <c r="S1892" s="66"/>
      <c r="T1892" s="67"/>
      <c r="U1892" s="36"/>
      <c r="V1892" s="36"/>
      <c r="W1892" s="36"/>
      <c r="X1892" s="36"/>
      <c r="Y1892" s="36"/>
      <c r="Z1892" s="36"/>
      <c r="AA1892" s="36"/>
      <c r="AB1892" s="36"/>
      <c r="AC1892" s="36"/>
      <c r="AD1892" s="36"/>
      <c r="AE1892" s="36"/>
      <c r="AT1892" s="19" t="s">
        <v>447</v>
      </c>
      <c r="AU1892" s="19" t="s">
        <v>79</v>
      </c>
    </row>
    <row r="1893" spans="2:51" s="13" customFormat="1" ht="22.5">
      <c r="B1893" s="213"/>
      <c r="C1893" s="214"/>
      <c r="D1893" s="209" t="s">
        <v>310</v>
      </c>
      <c r="E1893" s="215" t="s">
        <v>19</v>
      </c>
      <c r="F1893" s="216" t="s">
        <v>2631</v>
      </c>
      <c r="G1893" s="214"/>
      <c r="H1893" s="215" t="s">
        <v>19</v>
      </c>
      <c r="I1893" s="217"/>
      <c r="J1893" s="214"/>
      <c r="K1893" s="214"/>
      <c r="L1893" s="218"/>
      <c r="M1893" s="219"/>
      <c r="N1893" s="220"/>
      <c r="O1893" s="220"/>
      <c r="P1893" s="220"/>
      <c r="Q1893" s="220"/>
      <c r="R1893" s="220"/>
      <c r="S1893" s="220"/>
      <c r="T1893" s="221"/>
      <c r="AT1893" s="222" t="s">
        <v>310</v>
      </c>
      <c r="AU1893" s="222" t="s">
        <v>79</v>
      </c>
      <c r="AV1893" s="13" t="s">
        <v>77</v>
      </c>
      <c r="AW1893" s="13" t="s">
        <v>32</v>
      </c>
      <c r="AX1893" s="13" t="s">
        <v>70</v>
      </c>
      <c r="AY1893" s="222" t="s">
        <v>299</v>
      </c>
    </row>
    <row r="1894" spans="2:51" s="14" customFormat="1" ht="11.25">
      <c r="B1894" s="223"/>
      <c r="C1894" s="224"/>
      <c r="D1894" s="209" t="s">
        <v>310</v>
      </c>
      <c r="E1894" s="225" t="s">
        <v>19</v>
      </c>
      <c r="F1894" s="226" t="s">
        <v>2632</v>
      </c>
      <c r="G1894" s="224"/>
      <c r="H1894" s="227">
        <v>8.232</v>
      </c>
      <c r="I1894" s="228"/>
      <c r="J1894" s="224"/>
      <c r="K1894" s="224"/>
      <c r="L1894" s="229"/>
      <c r="M1894" s="230"/>
      <c r="N1894" s="231"/>
      <c r="O1894" s="231"/>
      <c r="P1894" s="231"/>
      <c r="Q1894" s="231"/>
      <c r="R1894" s="231"/>
      <c r="S1894" s="231"/>
      <c r="T1894" s="232"/>
      <c r="AT1894" s="233" t="s">
        <v>310</v>
      </c>
      <c r="AU1894" s="233" t="s">
        <v>79</v>
      </c>
      <c r="AV1894" s="14" t="s">
        <v>79</v>
      </c>
      <c r="AW1894" s="14" t="s">
        <v>32</v>
      </c>
      <c r="AX1894" s="14" t="s">
        <v>70</v>
      </c>
      <c r="AY1894" s="233" t="s">
        <v>299</v>
      </c>
    </row>
    <row r="1895" spans="2:51" s="16" customFormat="1" ht="11.25">
      <c r="B1895" s="256"/>
      <c r="C1895" s="257"/>
      <c r="D1895" s="209" t="s">
        <v>310</v>
      </c>
      <c r="E1895" s="258" t="s">
        <v>168</v>
      </c>
      <c r="F1895" s="259" t="s">
        <v>901</v>
      </c>
      <c r="G1895" s="257"/>
      <c r="H1895" s="260">
        <v>8.232</v>
      </c>
      <c r="I1895" s="261"/>
      <c r="J1895" s="257"/>
      <c r="K1895" s="257"/>
      <c r="L1895" s="262"/>
      <c r="M1895" s="263"/>
      <c r="N1895" s="264"/>
      <c r="O1895" s="264"/>
      <c r="P1895" s="264"/>
      <c r="Q1895" s="264"/>
      <c r="R1895" s="264"/>
      <c r="S1895" s="264"/>
      <c r="T1895" s="265"/>
      <c r="AT1895" s="266" t="s">
        <v>310</v>
      </c>
      <c r="AU1895" s="266" t="s">
        <v>79</v>
      </c>
      <c r="AV1895" s="16" t="s">
        <v>87</v>
      </c>
      <c r="AW1895" s="16" t="s">
        <v>32</v>
      </c>
      <c r="AX1895" s="16" t="s">
        <v>70</v>
      </c>
      <c r="AY1895" s="266" t="s">
        <v>299</v>
      </c>
    </row>
    <row r="1896" spans="2:51" s="14" customFormat="1" ht="11.25">
      <c r="B1896" s="223"/>
      <c r="C1896" s="224"/>
      <c r="D1896" s="209" t="s">
        <v>310</v>
      </c>
      <c r="E1896" s="225" t="s">
        <v>19</v>
      </c>
      <c r="F1896" s="226" t="s">
        <v>2633</v>
      </c>
      <c r="G1896" s="224"/>
      <c r="H1896" s="227">
        <v>6.87</v>
      </c>
      <c r="I1896" s="228"/>
      <c r="J1896" s="224"/>
      <c r="K1896" s="224"/>
      <c r="L1896" s="229"/>
      <c r="M1896" s="230"/>
      <c r="N1896" s="231"/>
      <c r="O1896" s="231"/>
      <c r="P1896" s="231"/>
      <c r="Q1896" s="231"/>
      <c r="R1896" s="231"/>
      <c r="S1896" s="231"/>
      <c r="T1896" s="232"/>
      <c r="AT1896" s="233" t="s">
        <v>310</v>
      </c>
      <c r="AU1896" s="233" t="s">
        <v>79</v>
      </c>
      <c r="AV1896" s="14" t="s">
        <v>79</v>
      </c>
      <c r="AW1896" s="14" t="s">
        <v>32</v>
      </c>
      <c r="AX1896" s="14" t="s">
        <v>70</v>
      </c>
      <c r="AY1896" s="233" t="s">
        <v>299</v>
      </c>
    </row>
    <row r="1897" spans="2:51" s="14" customFormat="1" ht="11.25">
      <c r="B1897" s="223"/>
      <c r="C1897" s="224"/>
      <c r="D1897" s="209" t="s">
        <v>310</v>
      </c>
      <c r="E1897" s="225" t="s">
        <v>19</v>
      </c>
      <c r="F1897" s="226" t="s">
        <v>2634</v>
      </c>
      <c r="G1897" s="224"/>
      <c r="H1897" s="227">
        <v>1.458</v>
      </c>
      <c r="I1897" s="228"/>
      <c r="J1897" s="224"/>
      <c r="K1897" s="224"/>
      <c r="L1897" s="229"/>
      <c r="M1897" s="230"/>
      <c r="N1897" s="231"/>
      <c r="O1897" s="231"/>
      <c r="P1897" s="231"/>
      <c r="Q1897" s="231"/>
      <c r="R1897" s="231"/>
      <c r="S1897" s="231"/>
      <c r="T1897" s="232"/>
      <c r="AT1897" s="233" t="s">
        <v>310</v>
      </c>
      <c r="AU1897" s="233" t="s">
        <v>79</v>
      </c>
      <c r="AV1897" s="14" t="s">
        <v>79</v>
      </c>
      <c r="AW1897" s="14" t="s">
        <v>32</v>
      </c>
      <c r="AX1897" s="14" t="s">
        <v>70</v>
      </c>
      <c r="AY1897" s="233" t="s">
        <v>299</v>
      </c>
    </row>
    <row r="1898" spans="2:51" s="14" customFormat="1" ht="11.25">
      <c r="B1898" s="223"/>
      <c r="C1898" s="224"/>
      <c r="D1898" s="209" t="s">
        <v>310</v>
      </c>
      <c r="E1898" s="225" t="s">
        <v>19</v>
      </c>
      <c r="F1898" s="226" t="s">
        <v>2635</v>
      </c>
      <c r="G1898" s="224"/>
      <c r="H1898" s="227">
        <v>6.13</v>
      </c>
      <c r="I1898" s="228"/>
      <c r="J1898" s="224"/>
      <c r="K1898" s="224"/>
      <c r="L1898" s="229"/>
      <c r="M1898" s="230"/>
      <c r="N1898" s="231"/>
      <c r="O1898" s="231"/>
      <c r="P1898" s="231"/>
      <c r="Q1898" s="231"/>
      <c r="R1898" s="231"/>
      <c r="S1898" s="231"/>
      <c r="T1898" s="232"/>
      <c r="AT1898" s="233" t="s">
        <v>310</v>
      </c>
      <c r="AU1898" s="233" t="s">
        <v>79</v>
      </c>
      <c r="AV1898" s="14" t="s">
        <v>79</v>
      </c>
      <c r="AW1898" s="14" t="s">
        <v>32</v>
      </c>
      <c r="AX1898" s="14" t="s">
        <v>70</v>
      </c>
      <c r="AY1898" s="233" t="s">
        <v>299</v>
      </c>
    </row>
    <row r="1899" spans="2:51" s="14" customFormat="1" ht="11.25">
      <c r="B1899" s="223"/>
      <c r="C1899" s="224"/>
      <c r="D1899" s="209" t="s">
        <v>310</v>
      </c>
      <c r="E1899" s="225" t="s">
        <v>19</v>
      </c>
      <c r="F1899" s="226" t="s">
        <v>2636</v>
      </c>
      <c r="G1899" s="224"/>
      <c r="H1899" s="227">
        <v>1.912</v>
      </c>
      <c r="I1899" s="228"/>
      <c r="J1899" s="224"/>
      <c r="K1899" s="224"/>
      <c r="L1899" s="229"/>
      <c r="M1899" s="230"/>
      <c r="N1899" s="231"/>
      <c r="O1899" s="231"/>
      <c r="P1899" s="231"/>
      <c r="Q1899" s="231"/>
      <c r="R1899" s="231"/>
      <c r="S1899" s="231"/>
      <c r="T1899" s="232"/>
      <c r="AT1899" s="233" t="s">
        <v>310</v>
      </c>
      <c r="AU1899" s="233" t="s">
        <v>79</v>
      </c>
      <c r="AV1899" s="14" t="s">
        <v>79</v>
      </c>
      <c r="AW1899" s="14" t="s">
        <v>32</v>
      </c>
      <c r="AX1899" s="14" t="s">
        <v>70</v>
      </c>
      <c r="AY1899" s="233" t="s">
        <v>299</v>
      </c>
    </row>
    <row r="1900" spans="2:51" s="16" customFormat="1" ht="11.25">
      <c r="B1900" s="256"/>
      <c r="C1900" s="257"/>
      <c r="D1900" s="209" t="s">
        <v>310</v>
      </c>
      <c r="E1900" s="258" t="s">
        <v>181</v>
      </c>
      <c r="F1900" s="259" t="s">
        <v>901</v>
      </c>
      <c r="G1900" s="257"/>
      <c r="H1900" s="260">
        <v>16.37</v>
      </c>
      <c r="I1900" s="261"/>
      <c r="J1900" s="257"/>
      <c r="K1900" s="257"/>
      <c r="L1900" s="262"/>
      <c r="M1900" s="263"/>
      <c r="N1900" s="264"/>
      <c r="O1900" s="264"/>
      <c r="P1900" s="264"/>
      <c r="Q1900" s="264"/>
      <c r="R1900" s="264"/>
      <c r="S1900" s="264"/>
      <c r="T1900" s="265"/>
      <c r="AT1900" s="266" t="s">
        <v>310</v>
      </c>
      <c r="AU1900" s="266" t="s">
        <v>79</v>
      </c>
      <c r="AV1900" s="16" t="s">
        <v>87</v>
      </c>
      <c r="AW1900" s="16" t="s">
        <v>32</v>
      </c>
      <c r="AX1900" s="16" t="s">
        <v>70</v>
      </c>
      <c r="AY1900" s="266" t="s">
        <v>299</v>
      </c>
    </row>
    <row r="1901" spans="2:51" s="14" customFormat="1" ht="11.25">
      <c r="B1901" s="223"/>
      <c r="C1901" s="224"/>
      <c r="D1901" s="209" t="s">
        <v>310</v>
      </c>
      <c r="E1901" s="225" t="s">
        <v>19</v>
      </c>
      <c r="F1901" s="226" t="s">
        <v>2637</v>
      </c>
      <c r="G1901" s="224"/>
      <c r="H1901" s="227">
        <v>15.358</v>
      </c>
      <c r="I1901" s="228"/>
      <c r="J1901" s="224"/>
      <c r="K1901" s="224"/>
      <c r="L1901" s="229"/>
      <c r="M1901" s="230"/>
      <c r="N1901" s="231"/>
      <c r="O1901" s="231"/>
      <c r="P1901" s="231"/>
      <c r="Q1901" s="231"/>
      <c r="R1901" s="231"/>
      <c r="S1901" s="231"/>
      <c r="T1901" s="232"/>
      <c r="AT1901" s="233" t="s">
        <v>310</v>
      </c>
      <c r="AU1901" s="233" t="s">
        <v>79</v>
      </c>
      <c r="AV1901" s="14" t="s">
        <v>79</v>
      </c>
      <c r="AW1901" s="14" t="s">
        <v>32</v>
      </c>
      <c r="AX1901" s="14" t="s">
        <v>70</v>
      </c>
      <c r="AY1901" s="233" t="s">
        <v>299</v>
      </c>
    </row>
    <row r="1902" spans="2:51" s="14" customFormat="1" ht="11.25">
      <c r="B1902" s="223"/>
      <c r="C1902" s="224"/>
      <c r="D1902" s="209" t="s">
        <v>310</v>
      </c>
      <c r="E1902" s="225" t="s">
        <v>19</v>
      </c>
      <c r="F1902" s="226" t="s">
        <v>2638</v>
      </c>
      <c r="G1902" s="224"/>
      <c r="H1902" s="227">
        <v>2.39</v>
      </c>
      <c r="I1902" s="228"/>
      <c r="J1902" s="224"/>
      <c r="K1902" s="224"/>
      <c r="L1902" s="229"/>
      <c r="M1902" s="230"/>
      <c r="N1902" s="231"/>
      <c r="O1902" s="231"/>
      <c r="P1902" s="231"/>
      <c r="Q1902" s="231"/>
      <c r="R1902" s="231"/>
      <c r="S1902" s="231"/>
      <c r="T1902" s="232"/>
      <c r="AT1902" s="233" t="s">
        <v>310</v>
      </c>
      <c r="AU1902" s="233" t="s">
        <v>79</v>
      </c>
      <c r="AV1902" s="14" t="s">
        <v>79</v>
      </c>
      <c r="AW1902" s="14" t="s">
        <v>32</v>
      </c>
      <c r="AX1902" s="14" t="s">
        <v>70</v>
      </c>
      <c r="AY1902" s="233" t="s">
        <v>299</v>
      </c>
    </row>
    <row r="1903" spans="2:51" s="14" customFormat="1" ht="11.25">
      <c r="B1903" s="223"/>
      <c r="C1903" s="224"/>
      <c r="D1903" s="209" t="s">
        <v>310</v>
      </c>
      <c r="E1903" s="225" t="s">
        <v>19</v>
      </c>
      <c r="F1903" s="226" t="s">
        <v>2639</v>
      </c>
      <c r="G1903" s="224"/>
      <c r="H1903" s="227">
        <v>1.478</v>
      </c>
      <c r="I1903" s="228"/>
      <c r="J1903" s="224"/>
      <c r="K1903" s="224"/>
      <c r="L1903" s="229"/>
      <c r="M1903" s="230"/>
      <c r="N1903" s="231"/>
      <c r="O1903" s="231"/>
      <c r="P1903" s="231"/>
      <c r="Q1903" s="231"/>
      <c r="R1903" s="231"/>
      <c r="S1903" s="231"/>
      <c r="T1903" s="232"/>
      <c r="AT1903" s="233" t="s">
        <v>310</v>
      </c>
      <c r="AU1903" s="233" t="s">
        <v>79</v>
      </c>
      <c r="AV1903" s="14" t="s">
        <v>79</v>
      </c>
      <c r="AW1903" s="14" t="s">
        <v>32</v>
      </c>
      <c r="AX1903" s="14" t="s">
        <v>70</v>
      </c>
      <c r="AY1903" s="233" t="s">
        <v>299</v>
      </c>
    </row>
    <row r="1904" spans="2:51" s="14" customFormat="1" ht="11.25">
      <c r="B1904" s="223"/>
      <c r="C1904" s="224"/>
      <c r="D1904" s="209" t="s">
        <v>310</v>
      </c>
      <c r="E1904" s="225" t="s">
        <v>19</v>
      </c>
      <c r="F1904" s="226" t="s">
        <v>2640</v>
      </c>
      <c r="G1904" s="224"/>
      <c r="H1904" s="227">
        <v>5.69</v>
      </c>
      <c r="I1904" s="228"/>
      <c r="J1904" s="224"/>
      <c r="K1904" s="224"/>
      <c r="L1904" s="229"/>
      <c r="M1904" s="230"/>
      <c r="N1904" s="231"/>
      <c r="O1904" s="231"/>
      <c r="P1904" s="231"/>
      <c r="Q1904" s="231"/>
      <c r="R1904" s="231"/>
      <c r="S1904" s="231"/>
      <c r="T1904" s="232"/>
      <c r="AT1904" s="233" t="s">
        <v>310</v>
      </c>
      <c r="AU1904" s="233" t="s">
        <v>79</v>
      </c>
      <c r="AV1904" s="14" t="s">
        <v>79</v>
      </c>
      <c r="AW1904" s="14" t="s">
        <v>32</v>
      </c>
      <c r="AX1904" s="14" t="s">
        <v>70</v>
      </c>
      <c r="AY1904" s="233" t="s">
        <v>299</v>
      </c>
    </row>
    <row r="1905" spans="2:51" s="14" customFormat="1" ht="11.25">
      <c r="B1905" s="223"/>
      <c r="C1905" s="224"/>
      <c r="D1905" s="209" t="s">
        <v>310</v>
      </c>
      <c r="E1905" s="225" t="s">
        <v>19</v>
      </c>
      <c r="F1905" s="226" t="s">
        <v>2641</v>
      </c>
      <c r="G1905" s="224"/>
      <c r="H1905" s="227">
        <v>13.204</v>
      </c>
      <c r="I1905" s="228"/>
      <c r="J1905" s="224"/>
      <c r="K1905" s="224"/>
      <c r="L1905" s="229"/>
      <c r="M1905" s="230"/>
      <c r="N1905" s="231"/>
      <c r="O1905" s="231"/>
      <c r="P1905" s="231"/>
      <c r="Q1905" s="231"/>
      <c r="R1905" s="231"/>
      <c r="S1905" s="231"/>
      <c r="T1905" s="232"/>
      <c r="AT1905" s="233" t="s">
        <v>310</v>
      </c>
      <c r="AU1905" s="233" t="s">
        <v>79</v>
      </c>
      <c r="AV1905" s="14" t="s">
        <v>79</v>
      </c>
      <c r="AW1905" s="14" t="s">
        <v>32</v>
      </c>
      <c r="AX1905" s="14" t="s">
        <v>70</v>
      </c>
      <c r="AY1905" s="233" t="s">
        <v>299</v>
      </c>
    </row>
    <row r="1906" spans="2:51" s="14" customFormat="1" ht="11.25">
      <c r="B1906" s="223"/>
      <c r="C1906" s="224"/>
      <c r="D1906" s="209" t="s">
        <v>310</v>
      </c>
      <c r="E1906" s="225" t="s">
        <v>19</v>
      </c>
      <c r="F1906" s="226" t="s">
        <v>2642</v>
      </c>
      <c r="G1906" s="224"/>
      <c r="H1906" s="227">
        <v>4.33</v>
      </c>
      <c r="I1906" s="228"/>
      <c r="J1906" s="224"/>
      <c r="K1906" s="224"/>
      <c r="L1906" s="229"/>
      <c r="M1906" s="230"/>
      <c r="N1906" s="231"/>
      <c r="O1906" s="231"/>
      <c r="P1906" s="231"/>
      <c r="Q1906" s="231"/>
      <c r="R1906" s="231"/>
      <c r="S1906" s="231"/>
      <c r="T1906" s="232"/>
      <c r="AT1906" s="233" t="s">
        <v>310</v>
      </c>
      <c r="AU1906" s="233" t="s">
        <v>79</v>
      </c>
      <c r="AV1906" s="14" t="s">
        <v>79</v>
      </c>
      <c r="AW1906" s="14" t="s">
        <v>32</v>
      </c>
      <c r="AX1906" s="14" t="s">
        <v>70</v>
      </c>
      <c r="AY1906" s="233" t="s">
        <v>299</v>
      </c>
    </row>
    <row r="1907" spans="2:51" s="14" customFormat="1" ht="11.25">
      <c r="B1907" s="223"/>
      <c r="C1907" s="224"/>
      <c r="D1907" s="209" t="s">
        <v>310</v>
      </c>
      <c r="E1907" s="225" t="s">
        <v>19</v>
      </c>
      <c r="F1907" s="226" t="s">
        <v>2643</v>
      </c>
      <c r="G1907" s="224"/>
      <c r="H1907" s="227">
        <v>12.38</v>
      </c>
      <c r="I1907" s="228"/>
      <c r="J1907" s="224"/>
      <c r="K1907" s="224"/>
      <c r="L1907" s="229"/>
      <c r="M1907" s="230"/>
      <c r="N1907" s="231"/>
      <c r="O1907" s="231"/>
      <c r="P1907" s="231"/>
      <c r="Q1907" s="231"/>
      <c r="R1907" s="231"/>
      <c r="S1907" s="231"/>
      <c r="T1907" s="232"/>
      <c r="AT1907" s="233" t="s">
        <v>310</v>
      </c>
      <c r="AU1907" s="233" t="s">
        <v>79</v>
      </c>
      <c r="AV1907" s="14" t="s">
        <v>79</v>
      </c>
      <c r="AW1907" s="14" t="s">
        <v>32</v>
      </c>
      <c r="AX1907" s="14" t="s">
        <v>70</v>
      </c>
      <c r="AY1907" s="233" t="s">
        <v>299</v>
      </c>
    </row>
    <row r="1908" spans="2:51" s="14" customFormat="1" ht="11.25">
      <c r="B1908" s="223"/>
      <c r="C1908" s="224"/>
      <c r="D1908" s="209" t="s">
        <v>310</v>
      </c>
      <c r="E1908" s="225" t="s">
        <v>19</v>
      </c>
      <c r="F1908" s="226" t="s">
        <v>2644</v>
      </c>
      <c r="G1908" s="224"/>
      <c r="H1908" s="227">
        <v>21.53</v>
      </c>
      <c r="I1908" s="228"/>
      <c r="J1908" s="224"/>
      <c r="K1908" s="224"/>
      <c r="L1908" s="229"/>
      <c r="M1908" s="230"/>
      <c r="N1908" s="231"/>
      <c r="O1908" s="231"/>
      <c r="P1908" s="231"/>
      <c r="Q1908" s="231"/>
      <c r="R1908" s="231"/>
      <c r="S1908" s="231"/>
      <c r="T1908" s="232"/>
      <c r="AT1908" s="233" t="s">
        <v>310</v>
      </c>
      <c r="AU1908" s="233" t="s">
        <v>79</v>
      </c>
      <c r="AV1908" s="14" t="s">
        <v>79</v>
      </c>
      <c r="AW1908" s="14" t="s">
        <v>32</v>
      </c>
      <c r="AX1908" s="14" t="s">
        <v>70</v>
      </c>
      <c r="AY1908" s="233" t="s">
        <v>299</v>
      </c>
    </row>
    <row r="1909" spans="2:51" s="16" customFormat="1" ht="11.25">
      <c r="B1909" s="256"/>
      <c r="C1909" s="257"/>
      <c r="D1909" s="209" t="s">
        <v>310</v>
      </c>
      <c r="E1909" s="258" t="s">
        <v>187</v>
      </c>
      <c r="F1909" s="259" t="s">
        <v>901</v>
      </c>
      <c r="G1909" s="257"/>
      <c r="H1909" s="260">
        <v>76.36</v>
      </c>
      <c r="I1909" s="261"/>
      <c r="J1909" s="257"/>
      <c r="K1909" s="257"/>
      <c r="L1909" s="262"/>
      <c r="M1909" s="263"/>
      <c r="N1909" s="264"/>
      <c r="O1909" s="264"/>
      <c r="P1909" s="264"/>
      <c r="Q1909" s="264"/>
      <c r="R1909" s="264"/>
      <c r="S1909" s="264"/>
      <c r="T1909" s="265"/>
      <c r="AT1909" s="266" t="s">
        <v>310</v>
      </c>
      <c r="AU1909" s="266" t="s">
        <v>79</v>
      </c>
      <c r="AV1909" s="16" t="s">
        <v>87</v>
      </c>
      <c r="AW1909" s="16" t="s">
        <v>32</v>
      </c>
      <c r="AX1909" s="16" t="s">
        <v>70</v>
      </c>
      <c r="AY1909" s="266" t="s">
        <v>299</v>
      </c>
    </row>
    <row r="1910" spans="2:51" s="14" customFormat="1" ht="11.25">
      <c r="B1910" s="223"/>
      <c r="C1910" s="224"/>
      <c r="D1910" s="209" t="s">
        <v>310</v>
      </c>
      <c r="E1910" s="225" t="s">
        <v>19</v>
      </c>
      <c r="F1910" s="226" t="s">
        <v>2645</v>
      </c>
      <c r="G1910" s="224"/>
      <c r="H1910" s="227">
        <v>20.202</v>
      </c>
      <c r="I1910" s="228"/>
      <c r="J1910" s="224"/>
      <c r="K1910" s="224"/>
      <c r="L1910" s="229"/>
      <c r="M1910" s="230"/>
      <c r="N1910" s="231"/>
      <c r="O1910" s="231"/>
      <c r="P1910" s="231"/>
      <c r="Q1910" s="231"/>
      <c r="R1910" s="231"/>
      <c r="S1910" s="231"/>
      <c r="T1910" s="232"/>
      <c r="AT1910" s="233" t="s">
        <v>310</v>
      </c>
      <c r="AU1910" s="233" t="s">
        <v>79</v>
      </c>
      <c r="AV1910" s="14" t="s">
        <v>79</v>
      </c>
      <c r="AW1910" s="14" t="s">
        <v>32</v>
      </c>
      <c r="AX1910" s="14" t="s">
        <v>70</v>
      </c>
      <c r="AY1910" s="233" t="s">
        <v>299</v>
      </c>
    </row>
    <row r="1911" spans="2:51" s="14" customFormat="1" ht="11.25">
      <c r="B1911" s="223"/>
      <c r="C1911" s="224"/>
      <c r="D1911" s="209" t="s">
        <v>310</v>
      </c>
      <c r="E1911" s="225" t="s">
        <v>19</v>
      </c>
      <c r="F1911" s="226" t="s">
        <v>2646</v>
      </c>
      <c r="G1911" s="224"/>
      <c r="H1911" s="227">
        <v>9.636</v>
      </c>
      <c r="I1911" s="228"/>
      <c r="J1911" s="224"/>
      <c r="K1911" s="224"/>
      <c r="L1911" s="229"/>
      <c r="M1911" s="230"/>
      <c r="N1911" s="231"/>
      <c r="O1911" s="231"/>
      <c r="P1911" s="231"/>
      <c r="Q1911" s="231"/>
      <c r="R1911" s="231"/>
      <c r="S1911" s="231"/>
      <c r="T1911" s="232"/>
      <c r="AT1911" s="233" t="s">
        <v>310</v>
      </c>
      <c r="AU1911" s="233" t="s">
        <v>79</v>
      </c>
      <c r="AV1911" s="14" t="s">
        <v>79</v>
      </c>
      <c r="AW1911" s="14" t="s">
        <v>32</v>
      </c>
      <c r="AX1911" s="14" t="s">
        <v>70</v>
      </c>
      <c r="AY1911" s="233" t="s">
        <v>299</v>
      </c>
    </row>
    <row r="1912" spans="2:51" s="14" customFormat="1" ht="11.25">
      <c r="B1912" s="223"/>
      <c r="C1912" s="224"/>
      <c r="D1912" s="209" t="s">
        <v>310</v>
      </c>
      <c r="E1912" s="225" t="s">
        <v>19</v>
      </c>
      <c r="F1912" s="226" t="s">
        <v>1420</v>
      </c>
      <c r="G1912" s="224"/>
      <c r="H1912" s="227">
        <v>5.65</v>
      </c>
      <c r="I1912" s="228"/>
      <c r="J1912" s="224"/>
      <c r="K1912" s="224"/>
      <c r="L1912" s="229"/>
      <c r="M1912" s="230"/>
      <c r="N1912" s="231"/>
      <c r="O1912" s="231"/>
      <c r="P1912" s="231"/>
      <c r="Q1912" s="231"/>
      <c r="R1912" s="231"/>
      <c r="S1912" s="231"/>
      <c r="T1912" s="232"/>
      <c r="AT1912" s="233" t="s">
        <v>310</v>
      </c>
      <c r="AU1912" s="233" t="s">
        <v>79</v>
      </c>
      <c r="AV1912" s="14" t="s">
        <v>79</v>
      </c>
      <c r="AW1912" s="14" t="s">
        <v>32</v>
      </c>
      <c r="AX1912" s="14" t="s">
        <v>70</v>
      </c>
      <c r="AY1912" s="233" t="s">
        <v>299</v>
      </c>
    </row>
    <row r="1913" spans="2:51" s="14" customFormat="1" ht="11.25">
      <c r="B1913" s="223"/>
      <c r="C1913" s="224"/>
      <c r="D1913" s="209" t="s">
        <v>310</v>
      </c>
      <c r="E1913" s="225" t="s">
        <v>19</v>
      </c>
      <c r="F1913" s="226" t="s">
        <v>1421</v>
      </c>
      <c r="G1913" s="224"/>
      <c r="H1913" s="227">
        <v>22.43</v>
      </c>
      <c r="I1913" s="228"/>
      <c r="J1913" s="224"/>
      <c r="K1913" s="224"/>
      <c r="L1913" s="229"/>
      <c r="M1913" s="230"/>
      <c r="N1913" s="231"/>
      <c r="O1913" s="231"/>
      <c r="P1913" s="231"/>
      <c r="Q1913" s="231"/>
      <c r="R1913" s="231"/>
      <c r="S1913" s="231"/>
      <c r="T1913" s="232"/>
      <c r="AT1913" s="233" t="s">
        <v>310</v>
      </c>
      <c r="AU1913" s="233" t="s">
        <v>79</v>
      </c>
      <c r="AV1913" s="14" t="s">
        <v>79</v>
      </c>
      <c r="AW1913" s="14" t="s">
        <v>32</v>
      </c>
      <c r="AX1913" s="14" t="s">
        <v>70</v>
      </c>
      <c r="AY1913" s="233" t="s">
        <v>299</v>
      </c>
    </row>
    <row r="1914" spans="2:51" s="16" customFormat="1" ht="11.25">
      <c r="B1914" s="256"/>
      <c r="C1914" s="257"/>
      <c r="D1914" s="209" t="s">
        <v>310</v>
      </c>
      <c r="E1914" s="258" t="s">
        <v>197</v>
      </c>
      <c r="F1914" s="259" t="s">
        <v>901</v>
      </c>
      <c r="G1914" s="257"/>
      <c r="H1914" s="260">
        <v>57.918</v>
      </c>
      <c r="I1914" s="261"/>
      <c r="J1914" s="257"/>
      <c r="K1914" s="257"/>
      <c r="L1914" s="262"/>
      <c r="M1914" s="263"/>
      <c r="N1914" s="264"/>
      <c r="O1914" s="264"/>
      <c r="P1914" s="264"/>
      <c r="Q1914" s="264"/>
      <c r="R1914" s="264"/>
      <c r="S1914" s="264"/>
      <c r="T1914" s="265"/>
      <c r="AT1914" s="266" t="s">
        <v>310</v>
      </c>
      <c r="AU1914" s="266" t="s">
        <v>79</v>
      </c>
      <c r="AV1914" s="16" t="s">
        <v>87</v>
      </c>
      <c r="AW1914" s="16" t="s">
        <v>32</v>
      </c>
      <c r="AX1914" s="16" t="s">
        <v>70</v>
      </c>
      <c r="AY1914" s="266" t="s">
        <v>299</v>
      </c>
    </row>
    <row r="1915" spans="2:51" s="14" customFormat="1" ht="11.25">
      <c r="B1915" s="223"/>
      <c r="C1915" s="224"/>
      <c r="D1915" s="209" t="s">
        <v>310</v>
      </c>
      <c r="E1915" s="225" t="s">
        <v>19</v>
      </c>
      <c r="F1915" s="226" t="s">
        <v>2647</v>
      </c>
      <c r="G1915" s="224"/>
      <c r="H1915" s="227">
        <v>2.19</v>
      </c>
      <c r="I1915" s="228"/>
      <c r="J1915" s="224"/>
      <c r="K1915" s="224"/>
      <c r="L1915" s="229"/>
      <c r="M1915" s="230"/>
      <c r="N1915" s="231"/>
      <c r="O1915" s="231"/>
      <c r="P1915" s="231"/>
      <c r="Q1915" s="231"/>
      <c r="R1915" s="231"/>
      <c r="S1915" s="231"/>
      <c r="T1915" s="232"/>
      <c r="AT1915" s="233" t="s">
        <v>310</v>
      </c>
      <c r="AU1915" s="233" t="s">
        <v>79</v>
      </c>
      <c r="AV1915" s="14" t="s">
        <v>79</v>
      </c>
      <c r="AW1915" s="14" t="s">
        <v>32</v>
      </c>
      <c r="AX1915" s="14" t="s">
        <v>70</v>
      </c>
      <c r="AY1915" s="233" t="s">
        <v>299</v>
      </c>
    </row>
    <row r="1916" spans="2:51" s="16" customFormat="1" ht="11.25">
      <c r="B1916" s="256"/>
      <c r="C1916" s="257"/>
      <c r="D1916" s="209" t="s">
        <v>310</v>
      </c>
      <c r="E1916" s="258" t="s">
        <v>213</v>
      </c>
      <c r="F1916" s="259" t="s">
        <v>901</v>
      </c>
      <c r="G1916" s="257"/>
      <c r="H1916" s="260">
        <v>2.19</v>
      </c>
      <c r="I1916" s="261"/>
      <c r="J1916" s="257"/>
      <c r="K1916" s="257"/>
      <c r="L1916" s="262"/>
      <c r="M1916" s="263"/>
      <c r="N1916" s="264"/>
      <c r="O1916" s="264"/>
      <c r="P1916" s="264"/>
      <c r="Q1916" s="264"/>
      <c r="R1916" s="264"/>
      <c r="S1916" s="264"/>
      <c r="T1916" s="265"/>
      <c r="AT1916" s="266" t="s">
        <v>310</v>
      </c>
      <c r="AU1916" s="266" t="s">
        <v>79</v>
      </c>
      <c r="AV1916" s="16" t="s">
        <v>87</v>
      </c>
      <c r="AW1916" s="16" t="s">
        <v>32</v>
      </c>
      <c r="AX1916" s="16" t="s">
        <v>70</v>
      </c>
      <c r="AY1916" s="266" t="s">
        <v>299</v>
      </c>
    </row>
    <row r="1917" spans="2:51" s="15" customFormat="1" ht="11.25">
      <c r="B1917" s="234"/>
      <c r="C1917" s="235"/>
      <c r="D1917" s="209" t="s">
        <v>310</v>
      </c>
      <c r="E1917" s="236" t="s">
        <v>165</v>
      </c>
      <c r="F1917" s="237" t="s">
        <v>313</v>
      </c>
      <c r="G1917" s="235"/>
      <c r="H1917" s="238">
        <v>161.07</v>
      </c>
      <c r="I1917" s="239"/>
      <c r="J1917" s="235"/>
      <c r="K1917" s="235"/>
      <c r="L1917" s="240"/>
      <c r="M1917" s="241"/>
      <c r="N1917" s="242"/>
      <c r="O1917" s="242"/>
      <c r="P1917" s="242"/>
      <c r="Q1917" s="242"/>
      <c r="R1917" s="242"/>
      <c r="S1917" s="242"/>
      <c r="T1917" s="243"/>
      <c r="AT1917" s="244" t="s">
        <v>310</v>
      </c>
      <c r="AU1917" s="244" t="s">
        <v>79</v>
      </c>
      <c r="AV1917" s="15" t="s">
        <v>306</v>
      </c>
      <c r="AW1917" s="15" t="s">
        <v>32</v>
      </c>
      <c r="AX1917" s="15" t="s">
        <v>77</v>
      </c>
      <c r="AY1917" s="244" t="s">
        <v>299</v>
      </c>
    </row>
    <row r="1918" spans="1:65" s="2" customFormat="1" ht="16.5" customHeight="1">
      <c r="A1918" s="36"/>
      <c r="B1918" s="37"/>
      <c r="C1918" s="246" t="s">
        <v>2648</v>
      </c>
      <c r="D1918" s="246" t="s">
        <v>458</v>
      </c>
      <c r="E1918" s="247" t="s">
        <v>2578</v>
      </c>
      <c r="F1918" s="248" t="s">
        <v>2579</v>
      </c>
      <c r="G1918" s="249" t="s">
        <v>304</v>
      </c>
      <c r="H1918" s="250">
        <v>174.768</v>
      </c>
      <c r="I1918" s="251"/>
      <c r="J1918" s="252">
        <f>ROUND(I1918*H1918,2)</f>
        <v>0</v>
      </c>
      <c r="K1918" s="248" t="s">
        <v>19</v>
      </c>
      <c r="L1918" s="253"/>
      <c r="M1918" s="254" t="s">
        <v>19</v>
      </c>
      <c r="N1918" s="255" t="s">
        <v>41</v>
      </c>
      <c r="O1918" s="66"/>
      <c r="P1918" s="205">
        <f>O1918*H1918</f>
        <v>0</v>
      </c>
      <c r="Q1918" s="205">
        <v>0</v>
      </c>
      <c r="R1918" s="205">
        <f>Q1918*H1918</f>
        <v>0</v>
      </c>
      <c r="S1918" s="205">
        <v>0</v>
      </c>
      <c r="T1918" s="206">
        <f>S1918*H1918</f>
        <v>0</v>
      </c>
      <c r="U1918" s="36"/>
      <c r="V1918" s="36"/>
      <c r="W1918" s="36"/>
      <c r="X1918" s="36"/>
      <c r="Y1918" s="36"/>
      <c r="Z1918" s="36"/>
      <c r="AA1918" s="36"/>
      <c r="AB1918" s="36"/>
      <c r="AC1918" s="36"/>
      <c r="AD1918" s="36"/>
      <c r="AE1918" s="36"/>
      <c r="AR1918" s="207" t="s">
        <v>538</v>
      </c>
      <c r="AT1918" s="207" t="s">
        <v>458</v>
      </c>
      <c r="AU1918" s="207" t="s">
        <v>79</v>
      </c>
      <c r="AY1918" s="19" t="s">
        <v>299</v>
      </c>
      <c r="BE1918" s="208">
        <f>IF(N1918="základní",J1918,0)</f>
        <v>0</v>
      </c>
      <c r="BF1918" s="208">
        <f>IF(N1918="snížená",J1918,0)</f>
        <v>0</v>
      </c>
      <c r="BG1918" s="208">
        <f>IF(N1918="zákl. přenesená",J1918,0)</f>
        <v>0</v>
      </c>
      <c r="BH1918" s="208">
        <f>IF(N1918="sníž. přenesená",J1918,0)</f>
        <v>0</v>
      </c>
      <c r="BI1918" s="208">
        <f>IF(N1918="nulová",J1918,0)</f>
        <v>0</v>
      </c>
      <c r="BJ1918" s="19" t="s">
        <v>77</v>
      </c>
      <c r="BK1918" s="208">
        <f>ROUND(I1918*H1918,2)</f>
        <v>0</v>
      </c>
      <c r="BL1918" s="19" t="s">
        <v>406</v>
      </c>
      <c r="BM1918" s="207" t="s">
        <v>2649</v>
      </c>
    </row>
    <row r="1919" spans="1:47" s="2" customFormat="1" ht="11.25">
      <c r="A1919" s="36"/>
      <c r="B1919" s="37"/>
      <c r="C1919" s="38"/>
      <c r="D1919" s="209" t="s">
        <v>308</v>
      </c>
      <c r="E1919" s="38"/>
      <c r="F1919" s="210" t="s">
        <v>2579</v>
      </c>
      <c r="G1919" s="38"/>
      <c r="H1919" s="38"/>
      <c r="I1919" s="119"/>
      <c r="J1919" s="38"/>
      <c r="K1919" s="38"/>
      <c r="L1919" s="41"/>
      <c r="M1919" s="211"/>
      <c r="N1919" s="212"/>
      <c r="O1919" s="66"/>
      <c r="P1919" s="66"/>
      <c r="Q1919" s="66"/>
      <c r="R1919" s="66"/>
      <c r="S1919" s="66"/>
      <c r="T1919" s="67"/>
      <c r="U1919" s="36"/>
      <c r="V1919" s="36"/>
      <c r="W1919" s="36"/>
      <c r="X1919" s="36"/>
      <c r="Y1919" s="36"/>
      <c r="Z1919" s="36"/>
      <c r="AA1919" s="36"/>
      <c r="AB1919" s="36"/>
      <c r="AC1919" s="36"/>
      <c r="AD1919" s="36"/>
      <c r="AE1919" s="36"/>
      <c r="AT1919" s="19" t="s">
        <v>308</v>
      </c>
      <c r="AU1919" s="19" t="s">
        <v>79</v>
      </c>
    </row>
    <row r="1920" spans="2:51" s="14" customFormat="1" ht="11.25">
      <c r="B1920" s="223"/>
      <c r="C1920" s="224"/>
      <c r="D1920" s="209" t="s">
        <v>310</v>
      </c>
      <c r="E1920" s="225" t="s">
        <v>19</v>
      </c>
      <c r="F1920" s="226" t="s">
        <v>2650</v>
      </c>
      <c r="G1920" s="224"/>
      <c r="H1920" s="227">
        <v>158.88</v>
      </c>
      <c r="I1920" s="228"/>
      <c r="J1920" s="224"/>
      <c r="K1920" s="224"/>
      <c r="L1920" s="229"/>
      <c r="M1920" s="230"/>
      <c r="N1920" s="231"/>
      <c r="O1920" s="231"/>
      <c r="P1920" s="231"/>
      <c r="Q1920" s="231"/>
      <c r="R1920" s="231"/>
      <c r="S1920" s="231"/>
      <c r="T1920" s="232"/>
      <c r="AT1920" s="233" t="s">
        <v>310</v>
      </c>
      <c r="AU1920" s="233" t="s">
        <v>79</v>
      </c>
      <c r="AV1920" s="14" t="s">
        <v>79</v>
      </c>
      <c r="AW1920" s="14" t="s">
        <v>32</v>
      </c>
      <c r="AX1920" s="14" t="s">
        <v>70</v>
      </c>
      <c r="AY1920" s="233" t="s">
        <v>299</v>
      </c>
    </row>
    <row r="1921" spans="2:51" s="14" customFormat="1" ht="11.25">
      <c r="B1921" s="223"/>
      <c r="C1921" s="224"/>
      <c r="D1921" s="209" t="s">
        <v>310</v>
      </c>
      <c r="E1921" s="225" t="s">
        <v>19</v>
      </c>
      <c r="F1921" s="226" t="s">
        <v>2651</v>
      </c>
      <c r="G1921" s="224"/>
      <c r="H1921" s="227">
        <v>174.768</v>
      </c>
      <c r="I1921" s="228"/>
      <c r="J1921" s="224"/>
      <c r="K1921" s="224"/>
      <c r="L1921" s="229"/>
      <c r="M1921" s="230"/>
      <c r="N1921" s="231"/>
      <c r="O1921" s="231"/>
      <c r="P1921" s="231"/>
      <c r="Q1921" s="231"/>
      <c r="R1921" s="231"/>
      <c r="S1921" s="231"/>
      <c r="T1921" s="232"/>
      <c r="AT1921" s="233" t="s">
        <v>310</v>
      </c>
      <c r="AU1921" s="233" t="s">
        <v>79</v>
      </c>
      <c r="AV1921" s="14" t="s">
        <v>79</v>
      </c>
      <c r="AW1921" s="14" t="s">
        <v>32</v>
      </c>
      <c r="AX1921" s="14" t="s">
        <v>77</v>
      </c>
      <c r="AY1921" s="233" t="s">
        <v>299</v>
      </c>
    </row>
    <row r="1922" spans="1:65" s="2" customFormat="1" ht="16.5" customHeight="1">
      <c r="A1922" s="36"/>
      <c r="B1922" s="37"/>
      <c r="C1922" s="246" t="s">
        <v>2652</v>
      </c>
      <c r="D1922" s="246" t="s">
        <v>458</v>
      </c>
      <c r="E1922" s="247" t="s">
        <v>2653</v>
      </c>
      <c r="F1922" s="248" t="s">
        <v>2654</v>
      </c>
      <c r="G1922" s="249" t="s">
        <v>304</v>
      </c>
      <c r="H1922" s="250">
        <v>2.409</v>
      </c>
      <c r="I1922" s="251"/>
      <c r="J1922" s="252">
        <f>ROUND(I1922*H1922,2)</f>
        <v>0</v>
      </c>
      <c r="K1922" s="248" t="s">
        <v>19</v>
      </c>
      <c r="L1922" s="253"/>
      <c r="M1922" s="254" t="s">
        <v>19</v>
      </c>
      <c r="N1922" s="255" t="s">
        <v>41</v>
      </c>
      <c r="O1922" s="66"/>
      <c r="P1922" s="205">
        <f>O1922*H1922</f>
        <v>0</v>
      </c>
      <c r="Q1922" s="205">
        <v>0</v>
      </c>
      <c r="R1922" s="205">
        <f>Q1922*H1922</f>
        <v>0</v>
      </c>
      <c r="S1922" s="205">
        <v>0</v>
      </c>
      <c r="T1922" s="206">
        <f>S1922*H1922</f>
        <v>0</v>
      </c>
      <c r="U1922" s="36"/>
      <c r="V1922" s="36"/>
      <c r="W1922" s="36"/>
      <c r="X1922" s="36"/>
      <c r="Y1922" s="36"/>
      <c r="Z1922" s="36"/>
      <c r="AA1922" s="36"/>
      <c r="AB1922" s="36"/>
      <c r="AC1922" s="36"/>
      <c r="AD1922" s="36"/>
      <c r="AE1922" s="36"/>
      <c r="AR1922" s="207" t="s">
        <v>538</v>
      </c>
      <c r="AT1922" s="207" t="s">
        <v>458</v>
      </c>
      <c r="AU1922" s="207" t="s">
        <v>79</v>
      </c>
      <c r="AY1922" s="19" t="s">
        <v>299</v>
      </c>
      <c r="BE1922" s="208">
        <f>IF(N1922="základní",J1922,0)</f>
        <v>0</v>
      </c>
      <c r="BF1922" s="208">
        <f>IF(N1922="snížená",J1922,0)</f>
        <v>0</v>
      </c>
      <c r="BG1922" s="208">
        <f>IF(N1922="zákl. přenesená",J1922,0)</f>
        <v>0</v>
      </c>
      <c r="BH1922" s="208">
        <f>IF(N1922="sníž. přenesená",J1922,0)</f>
        <v>0</v>
      </c>
      <c r="BI1922" s="208">
        <f>IF(N1922="nulová",J1922,0)</f>
        <v>0</v>
      </c>
      <c r="BJ1922" s="19" t="s">
        <v>77</v>
      </c>
      <c r="BK1922" s="208">
        <f>ROUND(I1922*H1922,2)</f>
        <v>0</v>
      </c>
      <c r="BL1922" s="19" t="s">
        <v>406</v>
      </c>
      <c r="BM1922" s="207" t="s">
        <v>2655</v>
      </c>
    </row>
    <row r="1923" spans="1:47" s="2" customFormat="1" ht="11.25">
      <c r="A1923" s="36"/>
      <c r="B1923" s="37"/>
      <c r="C1923" s="38"/>
      <c r="D1923" s="209" t="s">
        <v>308</v>
      </c>
      <c r="E1923" s="38"/>
      <c r="F1923" s="210" t="s">
        <v>2579</v>
      </c>
      <c r="G1923" s="38"/>
      <c r="H1923" s="38"/>
      <c r="I1923" s="119"/>
      <c r="J1923" s="38"/>
      <c r="K1923" s="38"/>
      <c r="L1923" s="41"/>
      <c r="M1923" s="211"/>
      <c r="N1923" s="212"/>
      <c r="O1923" s="66"/>
      <c r="P1923" s="66"/>
      <c r="Q1923" s="66"/>
      <c r="R1923" s="66"/>
      <c r="S1923" s="66"/>
      <c r="T1923" s="67"/>
      <c r="U1923" s="36"/>
      <c r="V1923" s="36"/>
      <c r="W1923" s="36"/>
      <c r="X1923" s="36"/>
      <c r="Y1923" s="36"/>
      <c r="Z1923" s="36"/>
      <c r="AA1923" s="36"/>
      <c r="AB1923" s="36"/>
      <c r="AC1923" s="36"/>
      <c r="AD1923" s="36"/>
      <c r="AE1923" s="36"/>
      <c r="AT1923" s="19" t="s">
        <v>308</v>
      </c>
      <c r="AU1923" s="19" t="s">
        <v>79</v>
      </c>
    </row>
    <row r="1924" spans="2:51" s="14" customFormat="1" ht="11.25">
      <c r="B1924" s="223"/>
      <c r="C1924" s="224"/>
      <c r="D1924" s="209" t="s">
        <v>310</v>
      </c>
      <c r="E1924" s="225" t="s">
        <v>19</v>
      </c>
      <c r="F1924" s="226" t="s">
        <v>213</v>
      </c>
      <c r="G1924" s="224"/>
      <c r="H1924" s="227">
        <v>2.19</v>
      </c>
      <c r="I1924" s="228"/>
      <c r="J1924" s="224"/>
      <c r="K1924" s="224"/>
      <c r="L1924" s="229"/>
      <c r="M1924" s="230"/>
      <c r="N1924" s="231"/>
      <c r="O1924" s="231"/>
      <c r="P1924" s="231"/>
      <c r="Q1924" s="231"/>
      <c r="R1924" s="231"/>
      <c r="S1924" s="231"/>
      <c r="T1924" s="232"/>
      <c r="AT1924" s="233" t="s">
        <v>310</v>
      </c>
      <c r="AU1924" s="233" t="s">
        <v>79</v>
      </c>
      <c r="AV1924" s="14" t="s">
        <v>79</v>
      </c>
      <c r="AW1924" s="14" t="s">
        <v>32</v>
      </c>
      <c r="AX1924" s="14" t="s">
        <v>70</v>
      </c>
      <c r="AY1924" s="233" t="s">
        <v>299</v>
      </c>
    </row>
    <row r="1925" spans="2:51" s="14" customFormat="1" ht="11.25">
      <c r="B1925" s="223"/>
      <c r="C1925" s="224"/>
      <c r="D1925" s="209" t="s">
        <v>310</v>
      </c>
      <c r="E1925" s="225" t="s">
        <v>19</v>
      </c>
      <c r="F1925" s="226" t="s">
        <v>2656</v>
      </c>
      <c r="G1925" s="224"/>
      <c r="H1925" s="227">
        <v>2.409</v>
      </c>
      <c r="I1925" s="228"/>
      <c r="J1925" s="224"/>
      <c r="K1925" s="224"/>
      <c r="L1925" s="229"/>
      <c r="M1925" s="230"/>
      <c r="N1925" s="231"/>
      <c r="O1925" s="231"/>
      <c r="P1925" s="231"/>
      <c r="Q1925" s="231"/>
      <c r="R1925" s="231"/>
      <c r="S1925" s="231"/>
      <c r="T1925" s="232"/>
      <c r="AT1925" s="233" t="s">
        <v>310</v>
      </c>
      <c r="AU1925" s="233" t="s">
        <v>79</v>
      </c>
      <c r="AV1925" s="14" t="s">
        <v>79</v>
      </c>
      <c r="AW1925" s="14" t="s">
        <v>32</v>
      </c>
      <c r="AX1925" s="14" t="s">
        <v>77</v>
      </c>
      <c r="AY1925" s="233" t="s">
        <v>299</v>
      </c>
    </row>
    <row r="1926" spans="1:65" s="2" customFormat="1" ht="16.5" customHeight="1">
      <c r="A1926" s="36"/>
      <c r="B1926" s="37"/>
      <c r="C1926" s="196" t="s">
        <v>2657</v>
      </c>
      <c r="D1926" s="196" t="s">
        <v>301</v>
      </c>
      <c r="E1926" s="197" t="s">
        <v>2658</v>
      </c>
      <c r="F1926" s="198" t="s">
        <v>2659</v>
      </c>
      <c r="G1926" s="199" t="s">
        <v>304</v>
      </c>
      <c r="H1926" s="200">
        <v>187.07</v>
      </c>
      <c r="I1926" s="201"/>
      <c r="J1926" s="202">
        <f>ROUND(I1926*H1926,2)</f>
        <v>0</v>
      </c>
      <c r="K1926" s="198" t="s">
        <v>305</v>
      </c>
      <c r="L1926" s="41"/>
      <c r="M1926" s="203" t="s">
        <v>19</v>
      </c>
      <c r="N1926" s="204" t="s">
        <v>41</v>
      </c>
      <c r="O1926" s="66"/>
      <c r="P1926" s="205">
        <f>O1926*H1926</f>
        <v>0</v>
      </c>
      <c r="Q1926" s="205">
        <v>0.0003</v>
      </c>
      <c r="R1926" s="205">
        <f>Q1926*H1926</f>
        <v>0.05612099999999999</v>
      </c>
      <c r="S1926" s="205">
        <v>0</v>
      </c>
      <c r="T1926" s="206">
        <f>S1926*H1926</f>
        <v>0</v>
      </c>
      <c r="U1926" s="36"/>
      <c r="V1926" s="36"/>
      <c r="W1926" s="36"/>
      <c r="X1926" s="36"/>
      <c r="Y1926" s="36"/>
      <c r="Z1926" s="36"/>
      <c r="AA1926" s="36"/>
      <c r="AB1926" s="36"/>
      <c r="AC1926" s="36"/>
      <c r="AD1926" s="36"/>
      <c r="AE1926" s="36"/>
      <c r="AR1926" s="207" t="s">
        <v>406</v>
      </c>
      <c r="AT1926" s="207" t="s">
        <v>301</v>
      </c>
      <c r="AU1926" s="207" t="s">
        <v>79</v>
      </c>
      <c r="AY1926" s="19" t="s">
        <v>299</v>
      </c>
      <c r="BE1926" s="208">
        <f>IF(N1926="základní",J1926,0)</f>
        <v>0</v>
      </c>
      <c r="BF1926" s="208">
        <f>IF(N1926="snížená",J1926,0)</f>
        <v>0</v>
      </c>
      <c r="BG1926" s="208">
        <f>IF(N1926="zákl. přenesená",J1926,0)</f>
        <v>0</v>
      </c>
      <c r="BH1926" s="208">
        <f>IF(N1926="sníž. přenesená",J1926,0)</f>
        <v>0</v>
      </c>
      <c r="BI1926" s="208">
        <f>IF(N1926="nulová",J1926,0)</f>
        <v>0</v>
      </c>
      <c r="BJ1926" s="19" t="s">
        <v>77</v>
      </c>
      <c r="BK1926" s="208">
        <f>ROUND(I1926*H1926,2)</f>
        <v>0</v>
      </c>
      <c r="BL1926" s="19" t="s">
        <v>406</v>
      </c>
      <c r="BM1926" s="207" t="s">
        <v>2660</v>
      </c>
    </row>
    <row r="1927" spans="1:47" s="2" customFormat="1" ht="11.25">
      <c r="A1927" s="36"/>
      <c r="B1927" s="37"/>
      <c r="C1927" s="38"/>
      <c r="D1927" s="209" t="s">
        <v>308</v>
      </c>
      <c r="E1927" s="38"/>
      <c r="F1927" s="210" t="s">
        <v>2661</v>
      </c>
      <c r="G1927" s="38"/>
      <c r="H1927" s="38"/>
      <c r="I1927" s="119"/>
      <c r="J1927" s="38"/>
      <c r="K1927" s="38"/>
      <c r="L1927" s="41"/>
      <c r="M1927" s="211"/>
      <c r="N1927" s="212"/>
      <c r="O1927" s="66"/>
      <c r="P1927" s="66"/>
      <c r="Q1927" s="66"/>
      <c r="R1927" s="66"/>
      <c r="S1927" s="66"/>
      <c r="T1927" s="67"/>
      <c r="U1927" s="36"/>
      <c r="V1927" s="36"/>
      <c r="W1927" s="36"/>
      <c r="X1927" s="36"/>
      <c r="Y1927" s="36"/>
      <c r="Z1927" s="36"/>
      <c r="AA1927" s="36"/>
      <c r="AB1927" s="36"/>
      <c r="AC1927" s="36"/>
      <c r="AD1927" s="36"/>
      <c r="AE1927" s="36"/>
      <c r="AT1927" s="19" t="s">
        <v>308</v>
      </c>
      <c r="AU1927" s="19" t="s">
        <v>79</v>
      </c>
    </row>
    <row r="1928" spans="2:51" s="14" customFormat="1" ht="11.25">
      <c r="B1928" s="223"/>
      <c r="C1928" s="224"/>
      <c r="D1928" s="209" t="s">
        <v>310</v>
      </c>
      <c r="E1928" s="225" t="s">
        <v>19</v>
      </c>
      <c r="F1928" s="226" t="s">
        <v>2662</v>
      </c>
      <c r="G1928" s="224"/>
      <c r="H1928" s="227">
        <v>187.07</v>
      </c>
      <c r="I1928" s="228"/>
      <c r="J1928" s="224"/>
      <c r="K1928" s="224"/>
      <c r="L1928" s="229"/>
      <c r="M1928" s="230"/>
      <c r="N1928" s="231"/>
      <c r="O1928" s="231"/>
      <c r="P1928" s="231"/>
      <c r="Q1928" s="231"/>
      <c r="R1928" s="231"/>
      <c r="S1928" s="231"/>
      <c r="T1928" s="232"/>
      <c r="AT1928" s="233" t="s">
        <v>310</v>
      </c>
      <c r="AU1928" s="233" t="s">
        <v>79</v>
      </c>
      <c r="AV1928" s="14" t="s">
        <v>79</v>
      </c>
      <c r="AW1928" s="14" t="s">
        <v>32</v>
      </c>
      <c r="AX1928" s="14" t="s">
        <v>77</v>
      </c>
      <c r="AY1928" s="233" t="s">
        <v>299</v>
      </c>
    </row>
    <row r="1929" spans="1:65" s="2" customFormat="1" ht="16.5" customHeight="1">
      <c r="A1929" s="36"/>
      <c r="B1929" s="37"/>
      <c r="C1929" s="196" t="s">
        <v>2663</v>
      </c>
      <c r="D1929" s="196" t="s">
        <v>301</v>
      </c>
      <c r="E1929" s="197" t="s">
        <v>2664</v>
      </c>
      <c r="F1929" s="198" t="s">
        <v>2665</v>
      </c>
      <c r="G1929" s="199" t="s">
        <v>304</v>
      </c>
      <c r="H1929" s="200">
        <v>187.07</v>
      </c>
      <c r="I1929" s="201"/>
      <c r="J1929" s="202">
        <f>ROUND(I1929*H1929,2)</f>
        <v>0</v>
      </c>
      <c r="K1929" s="198" t="s">
        <v>305</v>
      </c>
      <c r="L1929" s="41"/>
      <c r="M1929" s="203" t="s">
        <v>19</v>
      </c>
      <c r="N1929" s="204" t="s">
        <v>41</v>
      </c>
      <c r="O1929" s="66"/>
      <c r="P1929" s="205">
        <f>O1929*H1929</f>
        <v>0</v>
      </c>
      <c r="Q1929" s="205">
        <v>0.0075</v>
      </c>
      <c r="R1929" s="205">
        <f>Q1929*H1929</f>
        <v>1.403025</v>
      </c>
      <c r="S1929" s="205">
        <v>0</v>
      </c>
      <c r="T1929" s="206">
        <f>S1929*H1929</f>
        <v>0</v>
      </c>
      <c r="U1929" s="36"/>
      <c r="V1929" s="36"/>
      <c r="W1929" s="36"/>
      <c r="X1929" s="36"/>
      <c r="Y1929" s="36"/>
      <c r="Z1929" s="36"/>
      <c r="AA1929" s="36"/>
      <c r="AB1929" s="36"/>
      <c r="AC1929" s="36"/>
      <c r="AD1929" s="36"/>
      <c r="AE1929" s="36"/>
      <c r="AR1929" s="207" t="s">
        <v>406</v>
      </c>
      <c r="AT1929" s="207" t="s">
        <v>301</v>
      </c>
      <c r="AU1929" s="207" t="s">
        <v>79</v>
      </c>
      <c r="AY1929" s="19" t="s">
        <v>299</v>
      </c>
      <c r="BE1929" s="208">
        <f>IF(N1929="základní",J1929,0)</f>
        <v>0</v>
      </c>
      <c r="BF1929" s="208">
        <f>IF(N1929="snížená",J1929,0)</f>
        <v>0</v>
      </c>
      <c r="BG1929" s="208">
        <f>IF(N1929="zákl. přenesená",J1929,0)</f>
        <v>0</v>
      </c>
      <c r="BH1929" s="208">
        <f>IF(N1929="sníž. přenesená",J1929,0)</f>
        <v>0</v>
      </c>
      <c r="BI1929" s="208">
        <f>IF(N1929="nulová",J1929,0)</f>
        <v>0</v>
      </c>
      <c r="BJ1929" s="19" t="s">
        <v>77</v>
      </c>
      <c r="BK1929" s="208">
        <f>ROUND(I1929*H1929,2)</f>
        <v>0</v>
      </c>
      <c r="BL1929" s="19" t="s">
        <v>406</v>
      </c>
      <c r="BM1929" s="207" t="s">
        <v>2666</v>
      </c>
    </row>
    <row r="1930" spans="1:47" s="2" customFormat="1" ht="11.25">
      <c r="A1930" s="36"/>
      <c r="B1930" s="37"/>
      <c r="C1930" s="38"/>
      <c r="D1930" s="209" t="s">
        <v>308</v>
      </c>
      <c r="E1930" s="38"/>
      <c r="F1930" s="210" t="s">
        <v>2667</v>
      </c>
      <c r="G1930" s="38"/>
      <c r="H1930" s="38"/>
      <c r="I1930" s="119"/>
      <c r="J1930" s="38"/>
      <c r="K1930" s="38"/>
      <c r="L1930" s="41"/>
      <c r="M1930" s="211"/>
      <c r="N1930" s="212"/>
      <c r="O1930" s="66"/>
      <c r="P1930" s="66"/>
      <c r="Q1930" s="66"/>
      <c r="R1930" s="66"/>
      <c r="S1930" s="66"/>
      <c r="T1930" s="67"/>
      <c r="U1930" s="36"/>
      <c r="V1930" s="36"/>
      <c r="W1930" s="36"/>
      <c r="X1930" s="36"/>
      <c r="Y1930" s="36"/>
      <c r="Z1930" s="36"/>
      <c r="AA1930" s="36"/>
      <c r="AB1930" s="36"/>
      <c r="AC1930" s="36"/>
      <c r="AD1930" s="36"/>
      <c r="AE1930" s="36"/>
      <c r="AT1930" s="19" t="s">
        <v>308</v>
      </c>
      <c r="AU1930" s="19" t="s">
        <v>79</v>
      </c>
    </row>
    <row r="1931" spans="2:51" s="14" customFormat="1" ht="11.25">
      <c r="B1931" s="223"/>
      <c r="C1931" s="224"/>
      <c r="D1931" s="209" t="s">
        <v>310</v>
      </c>
      <c r="E1931" s="225" t="s">
        <v>19</v>
      </c>
      <c r="F1931" s="226" t="s">
        <v>2662</v>
      </c>
      <c r="G1931" s="224"/>
      <c r="H1931" s="227">
        <v>187.07</v>
      </c>
      <c r="I1931" s="228"/>
      <c r="J1931" s="224"/>
      <c r="K1931" s="224"/>
      <c r="L1931" s="229"/>
      <c r="M1931" s="230"/>
      <c r="N1931" s="231"/>
      <c r="O1931" s="231"/>
      <c r="P1931" s="231"/>
      <c r="Q1931" s="231"/>
      <c r="R1931" s="231"/>
      <c r="S1931" s="231"/>
      <c r="T1931" s="232"/>
      <c r="AT1931" s="233" t="s">
        <v>310</v>
      </c>
      <c r="AU1931" s="233" t="s">
        <v>79</v>
      </c>
      <c r="AV1931" s="14" t="s">
        <v>79</v>
      </c>
      <c r="AW1931" s="14" t="s">
        <v>32</v>
      </c>
      <c r="AX1931" s="14" t="s">
        <v>77</v>
      </c>
      <c r="AY1931" s="233" t="s">
        <v>299</v>
      </c>
    </row>
    <row r="1932" spans="1:65" s="2" customFormat="1" ht="16.5" customHeight="1">
      <c r="A1932" s="36"/>
      <c r="B1932" s="37"/>
      <c r="C1932" s="196" t="s">
        <v>2668</v>
      </c>
      <c r="D1932" s="196" t="s">
        <v>301</v>
      </c>
      <c r="E1932" s="197" t="s">
        <v>2669</v>
      </c>
      <c r="F1932" s="198" t="s">
        <v>2670</v>
      </c>
      <c r="G1932" s="199" t="s">
        <v>304</v>
      </c>
      <c r="H1932" s="200">
        <v>30.618</v>
      </c>
      <c r="I1932" s="201"/>
      <c r="J1932" s="202">
        <f>ROUND(I1932*H1932,2)</f>
        <v>0</v>
      </c>
      <c r="K1932" s="198" t="s">
        <v>19</v>
      </c>
      <c r="L1932" s="41"/>
      <c r="M1932" s="203" t="s">
        <v>19</v>
      </c>
      <c r="N1932" s="204" t="s">
        <v>41</v>
      </c>
      <c r="O1932" s="66"/>
      <c r="P1932" s="205">
        <f>O1932*H1932</f>
        <v>0</v>
      </c>
      <c r="Q1932" s="205">
        <v>0</v>
      </c>
      <c r="R1932" s="205">
        <f>Q1932*H1932</f>
        <v>0</v>
      </c>
      <c r="S1932" s="205">
        <v>0</v>
      </c>
      <c r="T1932" s="206">
        <f>S1932*H1932</f>
        <v>0</v>
      </c>
      <c r="U1932" s="36"/>
      <c r="V1932" s="36"/>
      <c r="W1932" s="36"/>
      <c r="X1932" s="36"/>
      <c r="Y1932" s="36"/>
      <c r="Z1932" s="36"/>
      <c r="AA1932" s="36"/>
      <c r="AB1932" s="36"/>
      <c r="AC1932" s="36"/>
      <c r="AD1932" s="36"/>
      <c r="AE1932" s="36"/>
      <c r="AR1932" s="207" t="s">
        <v>406</v>
      </c>
      <c r="AT1932" s="207" t="s">
        <v>301</v>
      </c>
      <c r="AU1932" s="207" t="s">
        <v>79</v>
      </c>
      <c r="AY1932" s="19" t="s">
        <v>299</v>
      </c>
      <c r="BE1932" s="208">
        <f>IF(N1932="základní",J1932,0)</f>
        <v>0</v>
      </c>
      <c r="BF1932" s="208">
        <f>IF(N1932="snížená",J1932,0)</f>
        <v>0</v>
      </c>
      <c r="BG1932" s="208">
        <f>IF(N1932="zákl. přenesená",J1932,0)</f>
        <v>0</v>
      </c>
      <c r="BH1932" s="208">
        <f>IF(N1932="sníž. přenesená",J1932,0)</f>
        <v>0</v>
      </c>
      <c r="BI1932" s="208">
        <f>IF(N1932="nulová",J1932,0)</f>
        <v>0</v>
      </c>
      <c r="BJ1932" s="19" t="s">
        <v>77</v>
      </c>
      <c r="BK1932" s="208">
        <f>ROUND(I1932*H1932,2)</f>
        <v>0</v>
      </c>
      <c r="BL1932" s="19" t="s">
        <v>406</v>
      </c>
      <c r="BM1932" s="207" t="s">
        <v>2671</v>
      </c>
    </row>
    <row r="1933" spans="1:47" s="2" customFormat="1" ht="29.25">
      <c r="A1933" s="36"/>
      <c r="B1933" s="37"/>
      <c r="C1933" s="38"/>
      <c r="D1933" s="209" t="s">
        <v>308</v>
      </c>
      <c r="E1933" s="38"/>
      <c r="F1933" s="210" t="s">
        <v>2672</v>
      </c>
      <c r="G1933" s="38"/>
      <c r="H1933" s="38"/>
      <c r="I1933" s="119"/>
      <c r="J1933" s="38"/>
      <c r="K1933" s="38"/>
      <c r="L1933" s="41"/>
      <c r="M1933" s="211"/>
      <c r="N1933" s="212"/>
      <c r="O1933" s="66"/>
      <c r="P1933" s="66"/>
      <c r="Q1933" s="66"/>
      <c r="R1933" s="66"/>
      <c r="S1933" s="66"/>
      <c r="T1933" s="67"/>
      <c r="U1933" s="36"/>
      <c r="V1933" s="36"/>
      <c r="W1933" s="36"/>
      <c r="X1933" s="36"/>
      <c r="Y1933" s="36"/>
      <c r="Z1933" s="36"/>
      <c r="AA1933" s="36"/>
      <c r="AB1933" s="36"/>
      <c r="AC1933" s="36"/>
      <c r="AD1933" s="36"/>
      <c r="AE1933" s="36"/>
      <c r="AT1933" s="19" t="s">
        <v>308</v>
      </c>
      <c r="AU1933" s="19" t="s">
        <v>79</v>
      </c>
    </row>
    <row r="1934" spans="2:51" s="14" customFormat="1" ht="11.25">
      <c r="B1934" s="223"/>
      <c r="C1934" s="224"/>
      <c r="D1934" s="209" t="s">
        <v>310</v>
      </c>
      <c r="E1934" s="225" t="s">
        <v>19</v>
      </c>
      <c r="F1934" s="226" t="s">
        <v>2673</v>
      </c>
      <c r="G1934" s="224"/>
      <c r="H1934" s="227">
        <v>4.449</v>
      </c>
      <c r="I1934" s="228"/>
      <c r="J1934" s="224"/>
      <c r="K1934" s="224"/>
      <c r="L1934" s="229"/>
      <c r="M1934" s="230"/>
      <c r="N1934" s="231"/>
      <c r="O1934" s="231"/>
      <c r="P1934" s="231"/>
      <c r="Q1934" s="231"/>
      <c r="R1934" s="231"/>
      <c r="S1934" s="231"/>
      <c r="T1934" s="232"/>
      <c r="AT1934" s="233" t="s">
        <v>310</v>
      </c>
      <c r="AU1934" s="233" t="s">
        <v>79</v>
      </c>
      <c r="AV1934" s="14" t="s">
        <v>79</v>
      </c>
      <c r="AW1934" s="14" t="s">
        <v>32</v>
      </c>
      <c r="AX1934" s="14" t="s">
        <v>70</v>
      </c>
      <c r="AY1934" s="233" t="s">
        <v>299</v>
      </c>
    </row>
    <row r="1935" spans="2:51" s="14" customFormat="1" ht="11.25">
      <c r="B1935" s="223"/>
      <c r="C1935" s="224"/>
      <c r="D1935" s="209" t="s">
        <v>310</v>
      </c>
      <c r="E1935" s="225" t="s">
        <v>19</v>
      </c>
      <c r="F1935" s="226" t="s">
        <v>2674</v>
      </c>
      <c r="G1935" s="224"/>
      <c r="H1935" s="227">
        <v>7.681</v>
      </c>
      <c r="I1935" s="228"/>
      <c r="J1935" s="224"/>
      <c r="K1935" s="224"/>
      <c r="L1935" s="229"/>
      <c r="M1935" s="230"/>
      <c r="N1935" s="231"/>
      <c r="O1935" s="231"/>
      <c r="P1935" s="231"/>
      <c r="Q1935" s="231"/>
      <c r="R1935" s="231"/>
      <c r="S1935" s="231"/>
      <c r="T1935" s="232"/>
      <c r="AT1935" s="233" t="s">
        <v>310</v>
      </c>
      <c r="AU1935" s="233" t="s">
        <v>79</v>
      </c>
      <c r="AV1935" s="14" t="s">
        <v>79</v>
      </c>
      <c r="AW1935" s="14" t="s">
        <v>32</v>
      </c>
      <c r="AX1935" s="14" t="s">
        <v>70</v>
      </c>
      <c r="AY1935" s="233" t="s">
        <v>299</v>
      </c>
    </row>
    <row r="1936" spans="2:51" s="14" customFormat="1" ht="11.25">
      <c r="B1936" s="223"/>
      <c r="C1936" s="224"/>
      <c r="D1936" s="209" t="s">
        <v>310</v>
      </c>
      <c r="E1936" s="225" t="s">
        <v>19</v>
      </c>
      <c r="F1936" s="226" t="s">
        <v>2675</v>
      </c>
      <c r="G1936" s="224"/>
      <c r="H1936" s="227">
        <v>3.041</v>
      </c>
      <c r="I1936" s="228"/>
      <c r="J1936" s="224"/>
      <c r="K1936" s="224"/>
      <c r="L1936" s="229"/>
      <c r="M1936" s="230"/>
      <c r="N1936" s="231"/>
      <c r="O1936" s="231"/>
      <c r="P1936" s="231"/>
      <c r="Q1936" s="231"/>
      <c r="R1936" s="231"/>
      <c r="S1936" s="231"/>
      <c r="T1936" s="232"/>
      <c r="AT1936" s="233" t="s">
        <v>310</v>
      </c>
      <c r="AU1936" s="233" t="s">
        <v>79</v>
      </c>
      <c r="AV1936" s="14" t="s">
        <v>79</v>
      </c>
      <c r="AW1936" s="14" t="s">
        <v>32</v>
      </c>
      <c r="AX1936" s="14" t="s">
        <v>70</v>
      </c>
      <c r="AY1936" s="233" t="s">
        <v>299</v>
      </c>
    </row>
    <row r="1937" spans="2:51" s="14" customFormat="1" ht="11.25">
      <c r="B1937" s="223"/>
      <c r="C1937" s="224"/>
      <c r="D1937" s="209" t="s">
        <v>310</v>
      </c>
      <c r="E1937" s="225" t="s">
        <v>19</v>
      </c>
      <c r="F1937" s="226" t="s">
        <v>2676</v>
      </c>
      <c r="G1937" s="224"/>
      <c r="H1937" s="227">
        <v>8.561</v>
      </c>
      <c r="I1937" s="228"/>
      <c r="J1937" s="224"/>
      <c r="K1937" s="224"/>
      <c r="L1937" s="229"/>
      <c r="M1937" s="230"/>
      <c r="N1937" s="231"/>
      <c r="O1937" s="231"/>
      <c r="P1937" s="231"/>
      <c r="Q1937" s="231"/>
      <c r="R1937" s="231"/>
      <c r="S1937" s="231"/>
      <c r="T1937" s="232"/>
      <c r="AT1937" s="233" t="s">
        <v>310</v>
      </c>
      <c r="AU1937" s="233" t="s">
        <v>79</v>
      </c>
      <c r="AV1937" s="14" t="s">
        <v>79</v>
      </c>
      <c r="AW1937" s="14" t="s">
        <v>32</v>
      </c>
      <c r="AX1937" s="14" t="s">
        <v>70</v>
      </c>
      <c r="AY1937" s="233" t="s">
        <v>299</v>
      </c>
    </row>
    <row r="1938" spans="2:51" s="14" customFormat="1" ht="11.25">
      <c r="B1938" s="223"/>
      <c r="C1938" s="224"/>
      <c r="D1938" s="209" t="s">
        <v>310</v>
      </c>
      <c r="E1938" s="225" t="s">
        <v>19</v>
      </c>
      <c r="F1938" s="226" t="s">
        <v>2677</v>
      </c>
      <c r="G1938" s="224"/>
      <c r="H1938" s="227">
        <v>6.886</v>
      </c>
      <c r="I1938" s="228"/>
      <c r="J1938" s="224"/>
      <c r="K1938" s="224"/>
      <c r="L1938" s="229"/>
      <c r="M1938" s="230"/>
      <c r="N1938" s="231"/>
      <c r="O1938" s="231"/>
      <c r="P1938" s="231"/>
      <c r="Q1938" s="231"/>
      <c r="R1938" s="231"/>
      <c r="S1938" s="231"/>
      <c r="T1938" s="232"/>
      <c r="AT1938" s="233" t="s">
        <v>310</v>
      </c>
      <c r="AU1938" s="233" t="s">
        <v>79</v>
      </c>
      <c r="AV1938" s="14" t="s">
        <v>79</v>
      </c>
      <c r="AW1938" s="14" t="s">
        <v>32</v>
      </c>
      <c r="AX1938" s="14" t="s">
        <v>70</v>
      </c>
      <c r="AY1938" s="233" t="s">
        <v>299</v>
      </c>
    </row>
    <row r="1939" spans="2:51" s="15" customFormat="1" ht="11.25">
      <c r="B1939" s="234"/>
      <c r="C1939" s="235"/>
      <c r="D1939" s="209" t="s">
        <v>310</v>
      </c>
      <c r="E1939" s="236" t="s">
        <v>19</v>
      </c>
      <c r="F1939" s="237" t="s">
        <v>313</v>
      </c>
      <c r="G1939" s="235"/>
      <c r="H1939" s="238">
        <v>30.618</v>
      </c>
      <c r="I1939" s="239"/>
      <c r="J1939" s="235"/>
      <c r="K1939" s="235"/>
      <c r="L1939" s="240"/>
      <c r="M1939" s="241"/>
      <c r="N1939" s="242"/>
      <c r="O1939" s="242"/>
      <c r="P1939" s="242"/>
      <c r="Q1939" s="242"/>
      <c r="R1939" s="242"/>
      <c r="S1939" s="242"/>
      <c r="T1939" s="243"/>
      <c r="AT1939" s="244" t="s">
        <v>310</v>
      </c>
      <c r="AU1939" s="244" t="s">
        <v>79</v>
      </c>
      <c r="AV1939" s="15" t="s">
        <v>306</v>
      </c>
      <c r="AW1939" s="15" t="s">
        <v>32</v>
      </c>
      <c r="AX1939" s="15" t="s">
        <v>77</v>
      </c>
      <c r="AY1939" s="244" t="s">
        <v>299</v>
      </c>
    </row>
    <row r="1940" spans="1:65" s="2" customFormat="1" ht="16.5" customHeight="1">
      <c r="A1940" s="36"/>
      <c r="B1940" s="37"/>
      <c r="C1940" s="196" t="s">
        <v>2678</v>
      </c>
      <c r="D1940" s="196" t="s">
        <v>301</v>
      </c>
      <c r="E1940" s="197" t="s">
        <v>2679</v>
      </c>
      <c r="F1940" s="198" t="s">
        <v>2680</v>
      </c>
      <c r="G1940" s="199" t="s">
        <v>304</v>
      </c>
      <c r="H1940" s="200">
        <v>94.92</v>
      </c>
      <c r="I1940" s="201"/>
      <c r="J1940" s="202">
        <f>ROUND(I1940*H1940,2)</f>
        <v>0</v>
      </c>
      <c r="K1940" s="198" t="s">
        <v>19</v>
      </c>
      <c r="L1940" s="41"/>
      <c r="M1940" s="203" t="s">
        <v>19</v>
      </c>
      <c r="N1940" s="204" t="s">
        <v>41</v>
      </c>
      <c r="O1940" s="66"/>
      <c r="P1940" s="205">
        <f>O1940*H1940</f>
        <v>0</v>
      </c>
      <c r="Q1940" s="205">
        <v>0</v>
      </c>
      <c r="R1940" s="205">
        <f>Q1940*H1940</f>
        <v>0</v>
      </c>
      <c r="S1940" s="205">
        <v>0</v>
      </c>
      <c r="T1940" s="206">
        <f>S1940*H1940</f>
        <v>0</v>
      </c>
      <c r="U1940" s="36"/>
      <c r="V1940" s="36"/>
      <c r="W1940" s="36"/>
      <c r="X1940" s="36"/>
      <c r="Y1940" s="36"/>
      <c r="Z1940" s="36"/>
      <c r="AA1940" s="36"/>
      <c r="AB1940" s="36"/>
      <c r="AC1940" s="36"/>
      <c r="AD1940" s="36"/>
      <c r="AE1940" s="36"/>
      <c r="AR1940" s="207" t="s">
        <v>406</v>
      </c>
      <c r="AT1940" s="207" t="s">
        <v>301</v>
      </c>
      <c r="AU1940" s="207" t="s">
        <v>79</v>
      </c>
      <c r="AY1940" s="19" t="s">
        <v>299</v>
      </c>
      <c r="BE1940" s="208">
        <f>IF(N1940="základní",J1940,0)</f>
        <v>0</v>
      </c>
      <c r="BF1940" s="208">
        <f>IF(N1940="snížená",J1940,0)</f>
        <v>0</v>
      </c>
      <c r="BG1940" s="208">
        <f>IF(N1940="zákl. přenesená",J1940,0)</f>
        <v>0</v>
      </c>
      <c r="BH1940" s="208">
        <f>IF(N1940="sníž. přenesená",J1940,0)</f>
        <v>0</v>
      </c>
      <c r="BI1940" s="208">
        <f>IF(N1940="nulová",J1940,0)</f>
        <v>0</v>
      </c>
      <c r="BJ1940" s="19" t="s">
        <v>77</v>
      </c>
      <c r="BK1940" s="208">
        <f>ROUND(I1940*H1940,2)</f>
        <v>0</v>
      </c>
      <c r="BL1940" s="19" t="s">
        <v>406</v>
      </c>
      <c r="BM1940" s="207" t="s">
        <v>2681</v>
      </c>
    </row>
    <row r="1941" spans="1:47" s="2" customFormat="1" ht="11.25">
      <c r="A1941" s="36"/>
      <c r="B1941" s="37"/>
      <c r="C1941" s="38"/>
      <c r="D1941" s="209" t="s">
        <v>308</v>
      </c>
      <c r="E1941" s="38"/>
      <c r="F1941" s="210" t="s">
        <v>2680</v>
      </c>
      <c r="G1941" s="38"/>
      <c r="H1941" s="38"/>
      <c r="I1941" s="119"/>
      <c r="J1941" s="38"/>
      <c r="K1941" s="38"/>
      <c r="L1941" s="41"/>
      <c r="M1941" s="211"/>
      <c r="N1941" s="212"/>
      <c r="O1941" s="66"/>
      <c r="P1941" s="66"/>
      <c r="Q1941" s="66"/>
      <c r="R1941" s="66"/>
      <c r="S1941" s="66"/>
      <c r="T1941" s="67"/>
      <c r="U1941" s="36"/>
      <c r="V1941" s="36"/>
      <c r="W1941" s="36"/>
      <c r="X1941" s="36"/>
      <c r="Y1941" s="36"/>
      <c r="Z1941" s="36"/>
      <c r="AA1941" s="36"/>
      <c r="AB1941" s="36"/>
      <c r="AC1941" s="36"/>
      <c r="AD1941" s="36"/>
      <c r="AE1941" s="36"/>
      <c r="AT1941" s="19" t="s">
        <v>308</v>
      </c>
      <c r="AU1941" s="19" t="s">
        <v>79</v>
      </c>
    </row>
    <row r="1942" spans="2:51" s="14" customFormat="1" ht="11.25">
      <c r="B1942" s="223"/>
      <c r="C1942" s="224"/>
      <c r="D1942" s="209" t="s">
        <v>310</v>
      </c>
      <c r="E1942" s="225" t="s">
        <v>19</v>
      </c>
      <c r="F1942" s="226" t="s">
        <v>2682</v>
      </c>
      <c r="G1942" s="224"/>
      <c r="H1942" s="227">
        <v>94.92</v>
      </c>
      <c r="I1942" s="228"/>
      <c r="J1942" s="224"/>
      <c r="K1942" s="224"/>
      <c r="L1942" s="229"/>
      <c r="M1942" s="230"/>
      <c r="N1942" s="231"/>
      <c r="O1942" s="231"/>
      <c r="P1942" s="231"/>
      <c r="Q1942" s="231"/>
      <c r="R1942" s="231"/>
      <c r="S1942" s="231"/>
      <c r="T1942" s="232"/>
      <c r="AT1942" s="233" t="s">
        <v>310</v>
      </c>
      <c r="AU1942" s="233" t="s">
        <v>79</v>
      </c>
      <c r="AV1942" s="14" t="s">
        <v>79</v>
      </c>
      <c r="AW1942" s="14" t="s">
        <v>32</v>
      </c>
      <c r="AX1942" s="14" t="s">
        <v>77</v>
      </c>
      <c r="AY1942" s="233" t="s">
        <v>299</v>
      </c>
    </row>
    <row r="1943" spans="1:65" s="2" customFormat="1" ht="16.5" customHeight="1">
      <c r="A1943" s="36"/>
      <c r="B1943" s="37"/>
      <c r="C1943" s="196" t="s">
        <v>2683</v>
      </c>
      <c r="D1943" s="196" t="s">
        <v>301</v>
      </c>
      <c r="E1943" s="197" t="s">
        <v>2684</v>
      </c>
      <c r="F1943" s="198" t="s">
        <v>2685</v>
      </c>
      <c r="G1943" s="199" t="s">
        <v>553</v>
      </c>
      <c r="H1943" s="200">
        <v>159.625</v>
      </c>
      <c r="I1943" s="201"/>
      <c r="J1943" s="202">
        <f>ROUND(I1943*H1943,2)</f>
        <v>0</v>
      </c>
      <c r="K1943" s="198" t="s">
        <v>19</v>
      </c>
      <c r="L1943" s="41"/>
      <c r="M1943" s="203" t="s">
        <v>19</v>
      </c>
      <c r="N1943" s="204" t="s">
        <v>41</v>
      </c>
      <c r="O1943" s="66"/>
      <c r="P1943" s="205">
        <f>O1943*H1943</f>
        <v>0</v>
      </c>
      <c r="Q1943" s="205">
        <v>0</v>
      </c>
      <c r="R1943" s="205">
        <f>Q1943*H1943</f>
        <v>0</v>
      </c>
      <c r="S1943" s="205">
        <v>0</v>
      </c>
      <c r="T1943" s="206">
        <f>S1943*H1943</f>
        <v>0</v>
      </c>
      <c r="U1943" s="36"/>
      <c r="V1943" s="36"/>
      <c r="W1943" s="36"/>
      <c r="X1943" s="36"/>
      <c r="Y1943" s="36"/>
      <c r="Z1943" s="36"/>
      <c r="AA1943" s="36"/>
      <c r="AB1943" s="36"/>
      <c r="AC1943" s="36"/>
      <c r="AD1943" s="36"/>
      <c r="AE1943" s="36"/>
      <c r="AR1943" s="207" t="s">
        <v>406</v>
      </c>
      <c r="AT1943" s="207" t="s">
        <v>301</v>
      </c>
      <c r="AU1943" s="207" t="s">
        <v>79</v>
      </c>
      <c r="AY1943" s="19" t="s">
        <v>299</v>
      </c>
      <c r="BE1943" s="208">
        <f>IF(N1943="základní",J1943,0)</f>
        <v>0</v>
      </c>
      <c r="BF1943" s="208">
        <f>IF(N1943="snížená",J1943,0)</f>
        <v>0</v>
      </c>
      <c r="BG1943" s="208">
        <f>IF(N1943="zákl. přenesená",J1943,0)</f>
        <v>0</v>
      </c>
      <c r="BH1943" s="208">
        <f>IF(N1943="sníž. přenesená",J1943,0)</f>
        <v>0</v>
      </c>
      <c r="BI1943" s="208">
        <f>IF(N1943="nulová",J1943,0)</f>
        <v>0</v>
      </c>
      <c r="BJ1943" s="19" t="s">
        <v>77</v>
      </c>
      <c r="BK1943" s="208">
        <f>ROUND(I1943*H1943,2)</f>
        <v>0</v>
      </c>
      <c r="BL1943" s="19" t="s">
        <v>406</v>
      </c>
      <c r="BM1943" s="207" t="s">
        <v>2686</v>
      </c>
    </row>
    <row r="1944" spans="1:47" s="2" customFormat="1" ht="11.25">
      <c r="A1944" s="36"/>
      <c r="B1944" s="37"/>
      <c r="C1944" s="38"/>
      <c r="D1944" s="209" t="s">
        <v>308</v>
      </c>
      <c r="E1944" s="38"/>
      <c r="F1944" s="210" t="s">
        <v>2687</v>
      </c>
      <c r="G1944" s="38"/>
      <c r="H1944" s="38"/>
      <c r="I1944" s="119"/>
      <c r="J1944" s="38"/>
      <c r="K1944" s="38"/>
      <c r="L1944" s="41"/>
      <c r="M1944" s="211"/>
      <c r="N1944" s="212"/>
      <c r="O1944" s="66"/>
      <c r="P1944" s="66"/>
      <c r="Q1944" s="66"/>
      <c r="R1944" s="66"/>
      <c r="S1944" s="66"/>
      <c r="T1944" s="67"/>
      <c r="U1944" s="36"/>
      <c r="V1944" s="36"/>
      <c r="W1944" s="36"/>
      <c r="X1944" s="36"/>
      <c r="Y1944" s="36"/>
      <c r="Z1944" s="36"/>
      <c r="AA1944" s="36"/>
      <c r="AB1944" s="36"/>
      <c r="AC1944" s="36"/>
      <c r="AD1944" s="36"/>
      <c r="AE1944" s="36"/>
      <c r="AT1944" s="19" t="s">
        <v>308</v>
      </c>
      <c r="AU1944" s="19" t="s">
        <v>79</v>
      </c>
    </row>
    <row r="1945" spans="2:51" s="14" customFormat="1" ht="11.25">
      <c r="B1945" s="223"/>
      <c r="C1945" s="224"/>
      <c r="D1945" s="209" t="s">
        <v>310</v>
      </c>
      <c r="E1945" s="225" t="s">
        <v>19</v>
      </c>
      <c r="F1945" s="226" t="s">
        <v>2688</v>
      </c>
      <c r="G1945" s="224"/>
      <c r="H1945" s="227">
        <v>159.625</v>
      </c>
      <c r="I1945" s="228"/>
      <c r="J1945" s="224"/>
      <c r="K1945" s="224"/>
      <c r="L1945" s="229"/>
      <c r="M1945" s="230"/>
      <c r="N1945" s="231"/>
      <c r="O1945" s="231"/>
      <c r="P1945" s="231"/>
      <c r="Q1945" s="231"/>
      <c r="R1945" s="231"/>
      <c r="S1945" s="231"/>
      <c r="T1945" s="232"/>
      <c r="AT1945" s="233" t="s">
        <v>310</v>
      </c>
      <c r="AU1945" s="233" t="s">
        <v>79</v>
      </c>
      <c r="AV1945" s="14" t="s">
        <v>79</v>
      </c>
      <c r="AW1945" s="14" t="s">
        <v>32</v>
      </c>
      <c r="AX1945" s="14" t="s">
        <v>77</v>
      </c>
      <c r="AY1945" s="233" t="s">
        <v>299</v>
      </c>
    </row>
    <row r="1946" spans="1:65" s="2" customFormat="1" ht="16.5" customHeight="1">
      <c r="A1946" s="36"/>
      <c r="B1946" s="37"/>
      <c r="C1946" s="196" t="s">
        <v>2689</v>
      </c>
      <c r="D1946" s="196" t="s">
        <v>301</v>
      </c>
      <c r="E1946" s="197" t="s">
        <v>2690</v>
      </c>
      <c r="F1946" s="198" t="s">
        <v>2691</v>
      </c>
      <c r="G1946" s="199" t="s">
        <v>1478</v>
      </c>
      <c r="H1946" s="267"/>
      <c r="I1946" s="201"/>
      <c r="J1946" s="202">
        <f>ROUND(I1946*H1946,2)</f>
        <v>0</v>
      </c>
      <c r="K1946" s="198" t="s">
        <v>305</v>
      </c>
      <c r="L1946" s="41"/>
      <c r="M1946" s="203" t="s">
        <v>19</v>
      </c>
      <c r="N1946" s="204" t="s">
        <v>41</v>
      </c>
      <c r="O1946" s="66"/>
      <c r="P1946" s="205">
        <f>O1946*H1946</f>
        <v>0</v>
      </c>
      <c r="Q1946" s="205">
        <v>0</v>
      </c>
      <c r="R1946" s="205">
        <f>Q1946*H1946</f>
        <v>0</v>
      </c>
      <c r="S1946" s="205">
        <v>0</v>
      </c>
      <c r="T1946" s="206">
        <f>S1946*H1946</f>
        <v>0</v>
      </c>
      <c r="U1946" s="36"/>
      <c r="V1946" s="36"/>
      <c r="W1946" s="36"/>
      <c r="X1946" s="36"/>
      <c r="Y1946" s="36"/>
      <c r="Z1946" s="36"/>
      <c r="AA1946" s="36"/>
      <c r="AB1946" s="36"/>
      <c r="AC1946" s="36"/>
      <c r="AD1946" s="36"/>
      <c r="AE1946" s="36"/>
      <c r="AR1946" s="207" t="s">
        <v>406</v>
      </c>
      <c r="AT1946" s="207" t="s">
        <v>301</v>
      </c>
      <c r="AU1946" s="207" t="s">
        <v>79</v>
      </c>
      <c r="AY1946" s="19" t="s">
        <v>299</v>
      </c>
      <c r="BE1946" s="208">
        <f>IF(N1946="základní",J1946,0)</f>
        <v>0</v>
      </c>
      <c r="BF1946" s="208">
        <f>IF(N1946="snížená",J1946,0)</f>
        <v>0</v>
      </c>
      <c r="BG1946" s="208">
        <f>IF(N1946="zákl. přenesená",J1946,0)</f>
        <v>0</v>
      </c>
      <c r="BH1946" s="208">
        <f>IF(N1946="sníž. přenesená",J1946,0)</f>
        <v>0</v>
      </c>
      <c r="BI1946" s="208">
        <f>IF(N1946="nulová",J1946,0)</f>
        <v>0</v>
      </c>
      <c r="BJ1946" s="19" t="s">
        <v>77</v>
      </c>
      <c r="BK1946" s="208">
        <f>ROUND(I1946*H1946,2)</f>
        <v>0</v>
      </c>
      <c r="BL1946" s="19" t="s">
        <v>406</v>
      </c>
      <c r="BM1946" s="207" t="s">
        <v>2692</v>
      </c>
    </row>
    <row r="1947" spans="1:47" s="2" customFormat="1" ht="19.5">
      <c r="A1947" s="36"/>
      <c r="B1947" s="37"/>
      <c r="C1947" s="38"/>
      <c r="D1947" s="209" t="s">
        <v>308</v>
      </c>
      <c r="E1947" s="38"/>
      <c r="F1947" s="210" t="s">
        <v>2693</v>
      </c>
      <c r="G1947" s="38"/>
      <c r="H1947" s="38"/>
      <c r="I1947" s="119"/>
      <c r="J1947" s="38"/>
      <c r="K1947" s="38"/>
      <c r="L1947" s="41"/>
      <c r="M1947" s="211"/>
      <c r="N1947" s="212"/>
      <c r="O1947" s="66"/>
      <c r="P1947" s="66"/>
      <c r="Q1947" s="66"/>
      <c r="R1947" s="66"/>
      <c r="S1947" s="66"/>
      <c r="T1947" s="67"/>
      <c r="U1947" s="36"/>
      <c r="V1947" s="36"/>
      <c r="W1947" s="36"/>
      <c r="X1947" s="36"/>
      <c r="Y1947" s="36"/>
      <c r="Z1947" s="36"/>
      <c r="AA1947" s="36"/>
      <c r="AB1947" s="36"/>
      <c r="AC1947" s="36"/>
      <c r="AD1947" s="36"/>
      <c r="AE1947" s="36"/>
      <c r="AT1947" s="19" t="s">
        <v>308</v>
      </c>
      <c r="AU1947" s="19" t="s">
        <v>79</v>
      </c>
    </row>
    <row r="1948" spans="2:63" s="12" customFormat="1" ht="22.9" customHeight="1">
      <c r="B1948" s="180"/>
      <c r="C1948" s="181"/>
      <c r="D1948" s="182" t="s">
        <v>69</v>
      </c>
      <c r="E1948" s="194" t="s">
        <v>2694</v>
      </c>
      <c r="F1948" s="194" t="s">
        <v>2695</v>
      </c>
      <c r="G1948" s="181"/>
      <c r="H1948" s="181"/>
      <c r="I1948" s="184"/>
      <c r="J1948" s="195">
        <f>BK1948</f>
        <v>0</v>
      </c>
      <c r="K1948" s="181"/>
      <c r="L1948" s="186"/>
      <c r="M1948" s="187"/>
      <c r="N1948" s="188"/>
      <c r="O1948" s="188"/>
      <c r="P1948" s="189">
        <f>SUM(P1949:P1956)</f>
        <v>0</v>
      </c>
      <c r="Q1948" s="188"/>
      <c r="R1948" s="189">
        <f>SUM(R1949:R1956)</f>
        <v>0</v>
      </c>
      <c r="S1948" s="188"/>
      <c r="T1948" s="190">
        <f>SUM(T1949:T1956)</f>
        <v>1.1212499999999999</v>
      </c>
      <c r="AR1948" s="191" t="s">
        <v>79</v>
      </c>
      <c r="AT1948" s="192" t="s">
        <v>69</v>
      </c>
      <c r="AU1948" s="192" t="s">
        <v>77</v>
      </c>
      <c r="AY1948" s="191" t="s">
        <v>299</v>
      </c>
      <c r="BK1948" s="193">
        <f>SUM(BK1949:BK1956)</f>
        <v>0</v>
      </c>
    </row>
    <row r="1949" spans="1:65" s="2" customFormat="1" ht="16.5" customHeight="1">
      <c r="A1949" s="36"/>
      <c r="B1949" s="37"/>
      <c r="C1949" s="196" t="s">
        <v>2696</v>
      </c>
      <c r="D1949" s="196" t="s">
        <v>301</v>
      </c>
      <c r="E1949" s="197" t="s">
        <v>2697</v>
      </c>
      <c r="F1949" s="198" t="s">
        <v>2698</v>
      </c>
      <c r="G1949" s="199" t="s">
        <v>304</v>
      </c>
      <c r="H1949" s="200">
        <v>74.75</v>
      </c>
      <c r="I1949" s="201"/>
      <c r="J1949" s="202">
        <f>ROUND(I1949*H1949,2)</f>
        <v>0</v>
      </c>
      <c r="K1949" s="198" t="s">
        <v>305</v>
      </c>
      <c r="L1949" s="41"/>
      <c r="M1949" s="203" t="s">
        <v>19</v>
      </c>
      <c r="N1949" s="204" t="s">
        <v>41</v>
      </c>
      <c r="O1949" s="66"/>
      <c r="P1949" s="205">
        <f>O1949*H1949</f>
        <v>0</v>
      </c>
      <c r="Q1949" s="205">
        <v>0</v>
      </c>
      <c r="R1949" s="205">
        <f>Q1949*H1949</f>
        <v>0</v>
      </c>
      <c r="S1949" s="205">
        <v>0.015</v>
      </c>
      <c r="T1949" s="206">
        <f>S1949*H1949</f>
        <v>1.1212499999999999</v>
      </c>
      <c r="U1949" s="36"/>
      <c r="V1949" s="36"/>
      <c r="W1949" s="36"/>
      <c r="X1949" s="36"/>
      <c r="Y1949" s="36"/>
      <c r="Z1949" s="36"/>
      <c r="AA1949" s="36"/>
      <c r="AB1949" s="36"/>
      <c r="AC1949" s="36"/>
      <c r="AD1949" s="36"/>
      <c r="AE1949" s="36"/>
      <c r="AR1949" s="207" t="s">
        <v>406</v>
      </c>
      <c r="AT1949" s="207" t="s">
        <v>301</v>
      </c>
      <c r="AU1949" s="207" t="s">
        <v>79</v>
      </c>
      <c r="AY1949" s="19" t="s">
        <v>299</v>
      </c>
      <c r="BE1949" s="208">
        <f>IF(N1949="základní",J1949,0)</f>
        <v>0</v>
      </c>
      <c r="BF1949" s="208">
        <f>IF(N1949="snížená",J1949,0)</f>
        <v>0</v>
      </c>
      <c r="BG1949" s="208">
        <f>IF(N1949="zákl. přenesená",J1949,0)</f>
        <v>0</v>
      </c>
      <c r="BH1949" s="208">
        <f>IF(N1949="sníž. přenesená",J1949,0)</f>
        <v>0</v>
      </c>
      <c r="BI1949" s="208">
        <f>IF(N1949="nulová",J1949,0)</f>
        <v>0</v>
      </c>
      <c r="BJ1949" s="19" t="s">
        <v>77</v>
      </c>
      <c r="BK1949" s="208">
        <f>ROUND(I1949*H1949,2)</f>
        <v>0</v>
      </c>
      <c r="BL1949" s="19" t="s">
        <v>406</v>
      </c>
      <c r="BM1949" s="207" t="s">
        <v>2699</v>
      </c>
    </row>
    <row r="1950" spans="1:47" s="2" customFormat="1" ht="11.25">
      <c r="A1950" s="36"/>
      <c r="B1950" s="37"/>
      <c r="C1950" s="38"/>
      <c r="D1950" s="209" t="s">
        <v>308</v>
      </c>
      <c r="E1950" s="38"/>
      <c r="F1950" s="210" t="s">
        <v>2700</v>
      </c>
      <c r="G1950" s="38"/>
      <c r="H1950" s="38"/>
      <c r="I1950" s="119"/>
      <c r="J1950" s="38"/>
      <c r="K1950" s="38"/>
      <c r="L1950" s="41"/>
      <c r="M1950" s="211"/>
      <c r="N1950" s="212"/>
      <c r="O1950" s="66"/>
      <c r="P1950" s="66"/>
      <c r="Q1950" s="66"/>
      <c r="R1950" s="66"/>
      <c r="S1950" s="66"/>
      <c r="T1950" s="67"/>
      <c r="U1950" s="36"/>
      <c r="V1950" s="36"/>
      <c r="W1950" s="36"/>
      <c r="X1950" s="36"/>
      <c r="Y1950" s="36"/>
      <c r="Z1950" s="36"/>
      <c r="AA1950" s="36"/>
      <c r="AB1950" s="36"/>
      <c r="AC1950" s="36"/>
      <c r="AD1950" s="36"/>
      <c r="AE1950" s="36"/>
      <c r="AT1950" s="19" t="s">
        <v>308</v>
      </c>
      <c r="AU1950" s="19" t="s">
        <v>79</v>
      </c>
    </row>
    <row r="1951" spans="2:51" s="13" customFormat="1" ht="11.25">
      <c r="B1951" s="213"/>
      <c r="C1951" s="214"/>
      <c r="D1951" s="209" t="s">
        <v>310</v>
      </c>
      <c r="E1951" s="215" t="s">
        <v>19</v>
      </c>
      <c r="F1951" s="216" t="s">
        <v>1120</v>
      </c>
      <c r="G1951" s="214"/>
      <c r="H1951" s="215" t="s">
        <v>19</v>
      </c>
      <c r="I1951" s="217"/>
      <c r="J1951" s="214"/>
      <c r="K1951" s="214"/>
      <c r="L1951" s="218"/>
      <c r="M1951" s="219"/>
      <c r="N1951" s="220"/>
      <c r="O1951" s="220"/>
      <c r="P1951" s="220"/>
      <c r="Q1951" s="220"/>
      <c r="R1951" s="220"/>
      <c r="S1951" s="220"/>
      <c r="T1951" s="221"/>
      <c r="AT1951" s="222" t="s">
        <v>310</v>
      </c>
      <c r="AU1951" s="222" t="s">
        <v>79</v>
      </c>
      <c r="AV1951" s="13" t="s">
        <v>77</v>
      </c>
      <c r="AW1951" s="13" t="s">
        <v>32</v>
      </c>
      <c r="AX1951" s="13" t="s">
        <v>70</v>
      </c>
      <c r="AY1951" s="222" t="s">
        <v>299</v>
      </c>
    </row>
    <row r="1952" spans="2:51" s="14" customFormat="1" ht="11.25">
      <c r="B1952" s="223"/>
      <c r="C1952" s="224"/>
      <c r="D1952" s="209" t="s">
        <v>310</v>
      </c>
      <c r="E1952" s="225" t="s">
        <v>19</v>
      </c>
      <c r="F1952" s="226" t="s">
        <v>2701</v>
      </c>
      <c r="G1952" s="224"/>
      <c r="H1952" s="227">
        <v>21.68</v>
      </c>
      <c r="I1952" s="228"/>
      <c r="J1952" s="224"/>
      <c r="K1952" s="224"/>
      <c r="L1952" s="229"/>
      <c r="M1952" s="230"/>
      <c r="N1952" s="231"/>
      <c r="O1952" s="231"/>
      <c r="P1952" s="231"/>
      <c r="Q1952" s="231"/>
      <c r="R1952" s="231"/>
      <c r="S1952" s="231"/>
      <c r="T1952" s="232"/>
      <c r="AT1952" s="233" t="s">
        <v>310</v>
      </c>
      <c r="AU1952" s="233" t="s">
        <v>79</v>
      </c>
      <c r="AV1952" s="14" t="s">
        <v>79</v>
      </c>
      <c r="AW1952" s="14" t="s">
        <v>32</v>
      </c>
      <c r="AX1952" s="14" t="s">
        <v>70</v>
      </c>
      <c r="AY1952" s="233" t="s">
        <v>299</v>
      </c>
    </row>
    <row r="1953" spans="2:51" s="14" customFormat="1" ht="11.25">
      <c r="B1953" s="223"/>
      <c r="C1953" s="224"/>
      <c r="D1953" s="209" t="s">
        <v>310</v>
      </c>
      <c r="E1953" s="225" t="s">
        <v>19</v>
      </c>
      <c r="F1953" s="226" t="s">
        <v>2702</v>
      </c>
      <c r="G1953" s="224"/>
      <c r="H1953" s="227">
        <v>15.35</v>
      </c>
      <c r="I1953" s="228"/>
      <c r="J1953" s="224"/>
      <c r="K1953" s="224"/>
      <c r="L1953" s="229"/>
      <c r="M1953" s="230"/>
      <c r="N1953" s="231"/>
      <c r="O1953" s="231"/>
      <c r="P1953" s="231"/>
      <c r="Q1953" s="231"/>
      <c r="R1953" s="231"/>
      <c r="S1953" s="231"/>
      <c r="T1953" s="232"/>
      <c r="AT1953" s="233" t="s">
        <v>310</v>
      </c>
      <c r="AU1953" s="233" t="s">
        <v>79</v>
      </c>
      <c r="AV1953" s="14" t="s">
        <v>79</v>
      </c>
      <c r="AW1953" s="14" t="s">
        <v>32</v>
      </c>
      <c r="AX1953" s="14" t="s">
        <v>70</v>
      </c>
      <c r="AY1953" s="233" t="s">
        <v>299</v>
      </c>
    </row>
    <row r="1954" spans="2:51" s="14" customFormat="1" ht="11.25">
      <c r="B1954" s="223"/>
      <c r="C1954" s="224"/>
      <c r="D1954" s="209" t="s">
        <v>310</v>
      </c>
      <c r="E1954" s="225" t="s">
        <v>19</v>
      </c>
      <c r="F1954" s="226" t="s">
        <v>2703</v>
      </c>
      <c r="G1954" s="224"/>
      <c r="H1954" s="227">
        <v>16.04</v>
      </c>
      <c r="I1954" s="228"/>
      <c r="J1954" s="224"/>
      <c r="K1954" s="224"/>
      <c r="L1954" s="229"/>
      <c r="M1954" s="230"/>
      <c r="N1954" s="231"/>
      <c r="O1954" s="231"/>
      <c r="P1954" s="231"/>
      <c r="Q1954" s="231"/>
      <c r="R1954" s="231"/>
      <c r="S1954" s="231"/>
      <c r="T1954" s="232"/>
      <c r="AT1954" s="233" t="s">
        <v>310</v>
      </c>
      <c r="AU1954" s="233" t="s">
        <v>79</v>
      </c>
      <c r="AV1954" s="14" t="s">
        <v>79</v>
      </c>
      <c r="AW1954" s="14" t="s">
        <v>32</v>
      </c>
      <c r="AX1954" s="14" t="s">
        <v>70</v>
      </c>
      <c r="AY1954" s="233" t="s">
        <v>299</v>
      </c>
    </row>
    <row r="1955" spans="2:51" s="14" customFormat="1" ht="11.25">
      <c r="B1955" s="223"/>
      <c r="C1955" s="224"/>
      <c r="D1955" s="209" t="s">
        <v>310</v>
      </c>
      <c r="E1955" s="225" t="s">
        <v>19</v>
      </c>
      <c r="F1955" s="226" t="s">
        <v>2704</v>
      </c>
      <c r="G1955" s="224"/>
      <c r="H1955" s="227">
        <v>21.68</v>
      </c>
      <c r="I1955" s="228"/>
      <c r="J1955" s="224"/>
      <c r="K1955" s="224"/>
      <c r="L1955" s="229"/>
      <c r="M1955" s="230"/>
      <c r="N1955" s="231"/>
      <c r="O1955" s="231"/>
      <c r="P1955" s="231"/>
      <c r="Q1955" s="231"/>
      <c r="R1955" s="231"/>
      <c r="S1955" s="231"/>
      <c r="T1955" s="232"/>
      <c r="AT1955" s="233" t="s">
        <v>310</v>
      </c>
      <c r="AU1955" s="233" t="s">
        <v>79</v>
      </c>
      <c r="AV1955" s="14" t="s">
        <v>79</v>
      </c>
      <c r="AW1955" s="14" t="s">
        <v>32</v>
      </c>
      <c r="AX1955" s="14" t="s">
        <v>70</v>
      </c>
      <c r="AY1955" s="233" t="s">
        <v>299</v>
      </c>
    </row>
    <row r="1956" spans="2:51" s="15" customFormat="1" ht="11.25">
      <c r="B1956" s="234"/>
      <c r="C1956" s="235"/>
      <c r="D1956" s="209" t="s">
        <v>310</v>
      </c>
      <c r="E1956" s="236" t="s">
        <v>19</v>
      </c>
      <c r="F1956" s="237" t="s">
        <v>313</v>
      </c>
      <c r="G1956" s="235"/>
      <c r="H1956" s="238">
        <v>74.75</v>
      </c>
      <c r="I1956" s="239"/>
      <c r="J1956" s="235"/>
      <c r="K1956" s="235"/>
      <c r="L1956" s="240"/>
      <c r="M1956" s="241"/>
      <c r="N1956" s="242"/>
      <c r="O1956" s="242"/>
      <c r="P1956" s="242"/>
      <c r="Q1956" s="242"/>
      <c r="R1956" s="242"/>
      <c r="S1956" s="242"/>
      <c r="T1956" s="243"/>
      <c r="AT1956" s="244" t="s">
        <v>310</v>
      </c>
      <c r="AU1956" s="244" t="s">
        <v>79</v>
      </c>
      <c r="AV1956" s="15" t="s">
        <v>306</v>
      </c>
      <c r="AW1956" s="15" t="s">
        <v>32</v>
      </c>
      <c r="AX1956" s="15" t="s">
        <v>77</v>
      </c>
      <c r="AY1956" s="244" t="s">
        <v>299</v>
      </c>
    </row>
    <row r="1957" spans="2:63" s="12" customFormat="1" ht="22.9" customHeight="1">
      <c r="B1957" s="180"/>
      <c r="C1957" s="181"/>
      <c r="D1957" s="182" t="s">
        <v>69</v>
      </c>
      <c r="E1957" s="194" t="s">
        <v>2705</v>
      </c>
      <c r="F1957" s="194" t="s">
        <v>2706</v>
      </c>
      <c r="G1957" s="181"/>
      <c r="H1957" s="181"/>
      <c r="I1957" s="184"/>
      <c r="J1957" s="195">
        <f>BK1957</f>
        <v>0</v>
      </c>
      <c r="K1957" s="181"/>
      <c r="L1957" s="186"/>
      <c r="M1957" s="187"/>
      <c r="N1957" s="188"/>
      <c r="O1957" s="188"/>
      <c r="P1957" s="189">
        <f>SUM(P1958:P2028)</f>
        <v>0</v>
      </c>
      <c r="Q1957" s="188"/>
      <c r="R1957" s="189">
        <f>SUM(R1958:R2028)</f>
        <v>2.53343842</v>
      </c>
      <c r="S1957" s="188"/>
      <c r="T1957" s="190">
        <f>SUM(T1958:T2028)</f>
        <v>0.11739000000000001</v>
      </c>
      <c r="AR1957" s="191" t="s">
        <v>79</v>
      </c>
      <c r="AT1957" s="192" t="s">
        <v>69</v>
      </c>
      <c r="AU1957" s="192" t="s">
        <v>77</v>
      </c>
      <c r="AY1957" s="191" t="s">
        <v>299</v>
      </c>
      <c r="BK1957" s="193">
        <f>SUM(BK1958:BK2028)</f>
        <v>0</v>
      </c>
    </row>
    <row r="1958" spans="1:65" s="2" customFormat="1" ht="16.5" customHeight="1">
      <c r="A1958" s="36"/>
      <c r="B1958" s="37"/>
      <c r="C1958" s="196" t="s">
        <v>2707</v>
      </c>
      <c r="D1958" s="196" t="s">
        <v>301</v>
      </c>
      <c r="E1958" s="197" t="s">
        <v>2708</v>
      </c>
      <c r="F1958" s="198" t="s">
        <v>2709</v>
      </c>
      <c r="G1958" s="199" t="s">
        <v>304</v>
      </c>
      <c r="H1958" s="200">
        <v>200.39</v>
      </c>
      <c r="I1958" s="201"/>
      <c r="J1958" s="202">
        <f>ROUND(I1958*H1958,2)</f>
        <v>0</v>
      </c>
      <c r="K1958" s="198" t="s">
        <v>305</v>
      </c>
      <c r="L1958" s="41"/>
      <c r="M1958" s="203" t="s">
        <v>19</v>
      </c>
      <c r="N1958" s="204" t="s">
        <v>41</v>
      </c>
      <c r="O1958" s="66"/>
      <c r="P1958" s="205">
        <f>O1958*H1958</f>
        <v>0</v>
      </c>
      <c r="Q1958" s="205">
        <v>0</v>
      </c>
      <c r="R1958" s="205">
        <f>Q1958*H1958</f>
        <v>0</v>
      </c>
      <c r="S1958" s="205">
        <v>0</v>
      </c>
      <c r="T1958" s="206">
        <f>S1958*H1958</f>
        <v>0</v>
      </c>
      <c r="U1958" s="36"/>
      <c r="V1958" s="36"/>
      <c r="W1958" s="36"/>
      <c r="X1958" s="36"/>
      <c r="Y1958" s="36"/>
      <c r="Z1958" s="36"/>
      <c r="AA1958" s="36"/>
      <c r="AB1958" s="36"/>
      <c r="AC1958" s="36"/>
      <c r="AD1958" s="36"/>
      <c r="AE1958" s="36"/>
      <c r="AR1958" s="207" t="s">
        <v>406</v>
      </c>
      <c r="AT1958" s="207" t="s">
        <v>301</v>
      </c>
      <c r="AU1958" s="207" t="s">
        <v>79</v>
      </c>
      <c r="AY1958" s="19" t="s">
        <v>299</v>
      </c>
      <c r="BE1958" s="208">
        <f>IF(N1958="základní",J1958,0)</f>
        <v>0</v>
      </c>
      <c r="BF1958" s="208">
        <f>IF(N1958="snížená",J1958,0)</f>
        <v>0</v>
      </c>
      <c r="BG1958" s="208">
        <f>IF(N1958="zákl. přenesená",J1958,0)</f>
        <v>0</v>
      </c>
      <c r="BH1958" s="208">
        <f>IF(N1958="sníž. přenesená",J1958,0)</f>
        <v>0</v>
      </c>
      <c r="BI1958" s="208">
        <f>IF(N1958="nulová",J1958,0)</f>
        <v>0</v>
      </c>
      <c r="BJ1958" s="19" t="s">
        <v>77</v>
      </c>
      <c r="BK1958" s="208">
        <f>ROUND(I1958*H1958,2)</f>
        <v>0</v>
      </c>
      <c r="BL1958" s="19" t="s">
        <v>406</v>
      </c>
      <c r="BM1958" s="207" t="s">
        <v>2710</v>
      </c>
    </row>
    <row r="1959" spans="1:47" s="2" customFormat="1" ht="11.25">
      <c r="A1959" s="36"/>
      <c r="B1959" s="37"/>
      <c r="C1959" s="38"/>
      <c r="D1959" s="209" t="s">
        <v>308</v>
      </c>
      <c r="E1959" s="38"/>
      <c r="F1959" s="210" t="s">
        <v>2711</v>
      </c>
      <c r="G1959" s="38"/>
      <c r="H1959" s="38"/>
      <c r="I1959" s="119"/>
      <c r="J1959" s="38"/>
      <c r="K1959" s="38"/>
      <c r="L1959" s="41"/>
      <c r="M1959" s="211"/>
      <c r="N1959" s="212"/>
      <c r="O1959" s="66"/>
      <c r="P1959" s="66"/>
      <c r="Q1959" s="66"/>
      <c r="R1959" s="66"/>
      <c r="S1959" s="66"/>
      <c r="T1959" s="67"/>
      <c r="U1959" s="36"/>
      <c r="V1959" s="36"/>
      <c r="W1959" s="36"/>
      <c r="X1959" s="36"/>
      <c r="Y1959" s="36"/>
      <c r="Z1959" s="36"/>
      <c r="AA1959" s="36"/>
      <c r="AB1959" s="36"/>
      <c r="AC1959" s="36"/>
      <c r="AD1959" s="36"/>
      <c r="AE1959" s="36"/>
      <c r="AT1959" s="19" t="s">
        <v>308</v>
      </c>
      <c r="AU1959" s="19" t="s">
        <v>79</v>
      </c>
    </row>
    <row r="1960" spans="2:51" s="14" customFormat="1" ht="11.25">
      <c r="B1960" s="223"/>
      <c r="C1960" s="224"/>
      <c r="D1960" s="209" t="s">
        <v>310</v>
      </c>
      <c r="E1960" s="225" t="s">
        <v>19</v>
      </c>
      <c r="F1960" s="226" t="s">
        <v>177</v>
      </c>
      <c r="G1960" s="224"/>
      <c r="H1960" s="227">
        <v>200.39</v>
      </c>
      <c r="I1960" s="228"/>
      <c r="J1960" s="224"/>
      <c r="K1960" s="224"/>
      <c r="L1960" s="229"/>
      <c r="M1960" s="230"/>
      <c r="N1960" s="231"/>
      <c r="O1960" s="231"/>
      <c r="P1960" s="231"/>
      <c r="Q1960" s="231"/>
      <c r="R1960" s="231"/>
      <c r="S1960" s="231"/>
      <c r="T1960" s="232"/>
      <c r="AT1960" s="233" t="s">
        <v>310</v>
      </c>
      <c r="AU1960" s="233" t="s">
        <v>79</v>
      </c>
      <c r="AV1960" s="14" t="s">
        <v>79</v>
      </c>
      <c r="AW1960" s="14" t="s">
        <v>32</v>
      </c>
      <c r="AX1960" s="14" t="s">
        <v>77</v>
      </c>
      <c r="AY1960" s="233" t="s">
        <v>299</v>
      </c>
    </row>
    <row r="1961" spans="1:65" s="2" customFormat="1" ht="16.5" customHeight="1">
      <c r="A1961" s="36"/>
      <c r="B1961" s="37"/>
      <c r="C1961" s="196" t="s">
        <v>2712</v>
      </c>
      <c r="D1961" s="196" t="s">
        <v>301</v>
      </c>
      <c r="E1961" s="197" t="s">
        <v>2713</v>
      </c>
      <c r="F1961" s="198" t="s">
        <v>2714</v>
      </c>
      <c r="G1961" s="199" t="s">
        <v>304</v>
      </c>
      <c r="H1961" s="200">
        <v>400.78</v>
      </c>
      <c r="I1961" s="201"/>
      <c r="J1961" s="202">
        <f>ROUND(I1961*H1961,2)</f>
        <v>0</v>
      </c>
      <c r="K1961" s="198" t="s">
        <v>305</v>
      </c>
      <c r="L1961" s="41"/>
      <c r="M1961" s="203" t="s">
        <v>19</v>
      </c>
      <c r="N1961" s="204" t="s">
        <v>41</v>
      </c>
      <c r="O1961" s="66"/>
      <c r="P1961" s="205">
        <f>O1961*H1961</f>
        <v>0</v>
      </c>
      <c r="Q1961" s="205">
        <v>0</v>
      </c>
      <c r="R1961" s="205">
        <f>Q1961*H1961</f>
        <v>0</v>
      </c>
      <c r="S1961" s="205">
        <v>0</v>
      </c>
      <c r="T1961" s="206">
        <f>S1961*H1961</f>
        <v>0</v>
      </c>
      <c r="U1961" s="36"/>
      <c r="V1961" s="36"/>
      <c r="W1961" s="36"/>
      <c r="X1961" s="36"/>
      <c r="Y1961" s="36"/>
      <c r="Z1961" s="36"/>
      <c r="AA1961" s="36"/>
      <c r="AB1961" s="36"/>
      <c r="AC1961" s="36"/>
      <c r="AD1961" s="36"/>
      <c r="AE1961" s="36"/>
      <c r="AR1961" s="207" t="s">
        <v>406</v>
      </c>
      <c r="AT1961" s="207" t="s">
        <v>301</v>
      </c>
      <c r="AU1961" s="207" t="s">
        <v>79</v>
      </c>
      <c r="AY1961" s="19" t="s">
        <v>299</v>
      </c>
      <c r="BE1961" s="208">
        <f>IF(N1961="základní",J1961,0)</f>
        <v>0</v>
      </c>
      <c r="BF1961" s="208">
        <f>IF(N1961="snížená",J1961,0)</f>
        <v>0</v>
      </c>
      <c r="BG1961" s="208">
        <f>IF(N1961="zákl. přenesená",J1961,0)</f>
        <v>0</v>
      </c>
      <c r="BH1961" s="208">
        <f>IF(N1961="sníž. přenesená",J1961,0)</f>
        <v>0</v>
      </c>
      <c r="BI1961" s="208">
        <f>IF(N1961="nulová",J1961,0)</f>
        <v>0</v>
      </c>
      <c r="BJ1961" s="19" t="s">
        <v>77</v>
      </c>
      <c r="BK1961" s="208">
        <f>ROUND(I1961*H1961,2)</f>
        <v>0</v>
      </c>
      <c r="BL1961" s="19" t="s">
        <v>406</v>
      </c>
      <c r="BM1961" s="207" t="s">
        <v>2715</v>
      </c>
    </row>
    <row r="1962" spans="1:47" s="2" customFormat="1" ht="11.25">
      <c r="A1962" s="36"/>
      <c r="B1962" s="37"/>
      <c r="C1962" s="38"/>
      <c r="D1962" s="209" t="s">
        <v>308</v>
      </c>
      <c r="E1962" s="38"/>
      <c r="F1962" s="210" t="s">
        <v>2716</v>
      </c>
      <c r="G1962" s="38"/>
      <c r="H1962" s="38"/>
      <c r="I1962" s="119"/>
      <c r="J1962" s="38"/>
      <c r="K1962" s="38"/>
      <c r="L1962" s="41"/>
      <c r="M1962" s="211"/>
      <c r="N1962" s="212"/>
      <c r="O1962" s="66"/>
      <c r="P1962" s="66"/>
      <c r="Q1962" s="66"/>
      <c r="R1962" s="66"/>
      <c r="S1962" s="66"/>
      <c r="T1962" s="67"/>
      <c r="U1962" s="36"/>
      <c r="V1962" s="36"/>
      <c r="W1962" s="36"/>
      <c r="X1962" s="36"/>
      <c r="Y1962" s="36"/>
      <c r="Z1962" s="36"/>
      <c r="AA1962" s="36"/>
      <c r="AB1962" s="36"/>
      <c r="AC1962" s="36"/>
      <c r="AD1962" s="36"/>
      <c r="AE1962" s="36"/>
      <c r="AT1962" s="19" t="s">
        <v>308</v>
      </c>
      <c r="AU1962" s="19" t="s">
        <v>79</v>
      </c>
    </row>
    <row r="1963" spans="2:51" s="14" customFormat="1" ht="11.25">
      <c r="B1963" s="223"/>
      <c r="C1963" s="224"/>
      <c r="D1963" s="209" t="s">
        <v>310</v>
      </c>
      <c r="E1963" s="225" t="s">
        <v>19</v>
      </c>
      <c r="F1963" s="226" t="s">
        <v>177</v>
      </c>
      <c r="G1963" s="224"/>
      <c r="H1963" s="227">
        <v>200.39</v>
      </c>
      <c r="I1963" s="228"/>
      <c r="J1963" s="224"/>
      <c r="K1963" s="224"/>
      <c r="L1963" s="229"/>
      <c r="M1963" s="230"/>
      <c r="N1963" s="231"/>
      <c r="O1963" s="231"/>
      <c r="P1963" s="231"/>
      <c r="Q1963" s="231"/>
      <c r="R1963" s="231"/>
      <c r="S1963" s="231"/>
      <c r="T1963" s="232"/>
      <c r="AT1963" s="233" t="s">
        <v>310</v>
      </c>
      <c r="AU1963" s="233" t="s">
        <v>79</v>
      </c>
      <c r="AV1963" s="14" t="s">
        <v>79</v>
      </c>
      <c r="AW1963" s="14" t="s">
        <v>32</v>
      </c>
      <c r="AX1963" s="14" t="s">
        <v>70</v>
      </c>
      <c r="AY1963" s="233" t="s">
        <v>299</v>
      </c>
    </row>
    <row r="1964" spans="2:51" s="14" customFormat="1" ht="11.25">
      <c r="B1964" s="223"/>
      <c r="C1964" s="224"/>
      <c r="D1964" s="209" t="s">
        <v>310</v>
      </c>
      <c r="E1964" s="225" t="s">
        <v>19</v>
      </c>
      <c r="F1964" s="226" t="s">
        <v>2717</v>
      </c>
      <c r="G1964" s="224"/>
      <c r="H1964" s="227">
        <v>400.78</v>
      </c>
      <c r="I1964" s="228"/>
      <c r="J1964" s="224"/>
      <c r="K1964" s="224"/>
      <c r="L1964" s="229"/>
      <c r="M1964" s="230"/>
      <c r="N1964" s="231"/>
      <c r="O1964" s="231"/>
      <c r="P1964" s="231"/>
      <c r="Q1964" s="231"/>
      <c r="R1964" s="231"/>
      <c r="S1964" s="231"/>
      <c r="T1964" s="232"/>
      <c r="AT1964" s="233" t="s">
        <v>310</v>
      </c>
      <c r="AU1964" s="233" t="s">
        <v>79</v>
      </c>
      <c r="AV1964" s="14" t="s">
        <v>79</v>
      </c>
      <c r="AW1964" s="14" t="s">
        <v>32</v>
      </c>
      <c r="AX1964" s="14" t="s">
        <v>77</v>
      </c>
      <c r="AY1964" s="233" t="s">
        <v>299</v>
      </c>
    </row>
    <row r="1965" spans="1:65" s="2" customFormat="1" ht="16.5" customHeight="1">
      <c r="A1965" s="36"/>
      <c r="B1965" s="37"/>
      <c r="C1965" s="196" t="s">
        <v>2718</v>
      </c>
      <c r="D1965" s="196" t="s">
        <v>301</v>
      </c>
      <c r="E1965" s="197" t="s">
        <v>2719</v>
      </c>
      <c r="F1965" s="198" t="s">
        <v>2720</v>
      </c>
      <c r="G1965" s="199" t="s">
        <v>304</v>
      </c>
      <c r="H1965" s="200">
        <v>200.39</v>
      </c>
      <c r="I1965" s="201"/>
      <c r="J1965" s="202">
        <f>ROUND(I1965*H1965,2)</f>
        <v>0</v>
      </c>
      <c r="K1965" s="198" t="s">
        <v>305</v>
      </c>
      <c r="L1965" s="41"/>
      <c r="M1965" s="203" t="s">
        <v>19</v>
      </c>
      <c r="N1965" s="204" t="s">
        <v>41</v>
      </c>
      <c r="O1965" s="66"/>
      <c r="P1965" s="205">
        <f>O1965*H1965</f>
        <v>0</v>
      </c>
      <c r="Q1965" s="205">
        <v>3E-05</v>
      </c>
      <c r="R1965" s="205">
        <f>Q1965*H1965</f>
        <v>0.0060117</v>
      </c>
      <c r="S1965" s="205">
        <v>0</v>
      </c>
      <c r="T1965" s="206">
        <f>S1965*H1965</f>
        <v>0</v>
      </c>
      <c r="U1965" s="36"/>
      <c r="V1965" s="36"/>
      <c r="W1965" s="36"/>
      <c r="X1965" s="36"/>
      <c r="Y1965" s="36"/>
      <c r="Z1965" s="36"/>
      <c r="AA1965" s="36"/>
      <c r="AB1965" s="36"/>
      <c r="AC1965" s="36"/>
      <c r="AD1965" s="36"/>
      <c r="AE1965" s="36"/>
      <c r="AR1965" s="207" t="s">
        <v>406</v>
      </c>
      <c r="AT1965" s="207" t="s">
        <v>301</v>
      </c>
      <c r="AU1965" s="207" t="s">
        <v>79</v>
      </c>
      <c r="AY1965" s="19" t="s">
        <v>299</v>
      </c>
      <c r="BE1965" s="208">
        <f>IF(N1965="základní",J1965,0)</f>
        <v>0</v>
      </c>
      <c r="BF1965" s="208">
        <f>IF(N1965="snížená",J1965,0)</f>
        <v>0</v>
      </c>
      <c r="BG1965" s="208">
        <f>IF(N1965="zákl. přenesená",J1965,0)</f>
        <v>0</v>
      </c>
      <c r="BH1965" s="208">
        <f>IF(N1965="sníž. přenesená",J1965,0)</f>
        <v>0</v>
      </c>
      <c r="BI1965" s="208">
        <f>IF(N1965="nulová",J1965,0)</f>
        <v>0</v>
      </c>
      <c r="BJ1965" s="19" t="s">
        <v>77</v>
      </c>
      <c r="BK1965" s="208">
        <f>ROUND(I1965*H1965,2)</f>
        <v>0</v>
      </c>
      <c r="BL1965" s="19" t="s">
        <v>406</v>
      </c>
      <c r="BM1965" s="207" t="s">
        <v>2721</v>
      </c>
    </row>
    <row r="1966" spans="1:47" s="2" customFormat="1" ht="11.25">
      <c r="A1966" s="36"/>
      <c r="B1966" s="37"/>
      <c r="C1966" s="38"/>
      <c r="D1966" s="209" t="s">
        <v>308</v>
      </c>
      <c r="E1966" s="38"/>
      <c r="F1966" s="210" t="s">
        <v>2722</v>
      </c>
      <c r="G1966" s="38"/>
      <c r="H1966" s="38"/>
      <c r="I1966" s="119"/>
      <c r="J1966" s="38"/>
      <c r="K1966" s="38"/>
      <c r="L1966" s="41"/>
      <c r="M1966" s="211"/>
      <c r="N1966" s="212"/>
      <c r="O1966" s="66"/>
      <c r="P1966" s="66"/>
      <c r="Q1966" s="66"/>
      <c r="R1966" s="66"/>
      <c r="S1966" s="66"/>
      <c r="T1966" s="67"/>
      <c r="U1966" s="36"/>
      <c r="V1966" s="36"/>
      <c r="W1966" s="36"/>
      <c r="X1966" s="36"/>
      <c r="Y1966" s="36"/>
      <c r="Z1966" s="36"/>
      <c r="AA1966" s="36"/>
      <c r="AB1966" s="36"/>
      <c r="AC1966" s="36"/>
      <c r="AD1966" s="36"/>
      <c r="AE1966" s="36"/>
      <c r="AT1966" s="19" t="s">
        <v>308</v>
      </c>
      <c r="AU1966" s="19" t="s">
        <v>79</v>
      </c>
    </row>
    <row r="1967" spans="2:51" s="14" customFormat="1" ht="11.25">
      <c r="B1967" s="223"/>
      <c r="C1967" s="224"/>
      <c r="D1967" s="209" t="s">
        <v>310</v>
      </c>
      <c r="E1967" s="225" t="s">
        <v>19</v>
      </c>
      <c r="F1967" s="226" t="s">
        <v>177</v>
      </c>
      <c r="G1967" s="224"/>
      <c r="H1967" s="227">
        <v>200.39</v>
      </c>
      <c r="I1967" s="228"/>
      <c r="J1967" s="224"/>
      <c r="K1967" s="224"/>
      <c r="L1967" s="229"/>
      <c r="M1967" s="230"/>
      <c r="N1967" s="231"/>
      <c r="O1967" s="231"/>
      <c r="P1967" s="231"/>
      <c r="Q1967" s="231"/>
      <c r="R1967" s="231"/>
      <c r="S1967" s="231"/>
      <c r="T1967" s="232"/>
      <c r="AT1967" s="233" t="s">
        <v>310</v>
      </c>
      <c r="AU1967" s="233" t="s">
        <v>79</v>
      </c>
      <c r="AV1967" s="14" t="s">
        <v>79</v>
      </c>
      <c r="AW1967" s="14" t="s">
        <v>32</v>
      </c>
      <c r="AX1967" s="14" t="s">
        <v>77</v>
      </c>
      <c r="AY1967" s="233" t="s">
        <v>299</v>
      </c>
    </row>
    <row r="1968" spans="1:65" s="2" customFormat="1" ht="16.5" customHeight="1">
      <c r="A1968" s="36"/>
      <c r="B1968" s="37"/>
      <c r="C1968" s="196" t="s">
        <v>2723</v>
      </c>
      <c r="D1968" s="196" t="s">
        <v>301</v>
      </c>
      <c r="E1968" s="197" t="s">
        <v>2724</v>
      </c>
      <c r="F1968" s="198" t="s">
        <v>2725</v>
      </c>
      <c r="G1968" s="199" t="s">
        <v>304</v>
      </c>
      <c r="H1968" s="200">
        <v>200.39</v>
      </c>
      <c r="I1968" s="201"/>
      <c r="J1968" s="202">
        <f>ROUND(I1968*H1968,2)</f>
        <v>0</v>
      </c>
      <c r="K1968" s="198" t="s">
        <v>305</v>
      </c>
      <c r="L1968" s="41"/>
      <c r="M1968" s="203" t="s">
        <v>19</v>
      </c>
      <c r="N1968" s="204" t="s">
        <v>41</v>
      </c>
      <c r="O1968" s="66"/>
      <c r="P1968" s="205">
        <f>O1968*H1968</f>
        <v>0</v>
      </c>
      <c r="Q1968" s="205">
        <v>0.00758</v>
      </c>
      <c r="R1968" s="205">
        <f>Q1968*H1968</f>
        <v>1.5189561999999999</v>
      </c>
      <c r="S1968" s="205">
        <v>0</v>
      </c>
      <c r="T1968" s="206">
        <f>S1968*H1968</f>
        <v>0</v>
      </c>
      <c r="U1968" s="36"/>
      <c r="V1968" s="36"/>
      <c r="W1968" s="36"/>
      <c r="X1968" s="36"/>
      <c r="Y1968" s="36"/>
      <c r="Z1968" s="36"/>
      <c r="AA1968" s="36"/>
      <c r="AB1968" s="36"/>
      <c r="AC1968" s="36"/>
      <c r="AD1968" s="36"/>
      <c r="AE1968" s="36"/>
      <c r="AR1968" s="207" t="s">
        <v>406</v>
      </c>
      <c r="AT1968" s="207" t="s">
        <v>301</v>
      </c>
      <c r="AU1968" s="207" t="s">
        <v>79</v>
      </c>
      <c r="AY1968" s="19" t="s">
        <v>299</v>
      </c>
      <c r="BE1968" s="208">
        <f>IF(N1968="základní",J1968,0)</f>
        <v>0</v>
      </c>
      <c r="BF1968" s="208">
        <f>IF(N1968="snížená",J1968,0)</f>
        <v>0</v>
      </c>
      <c r="BG1968" s="208">
        <f>IF(N1968="zákl. přenesená",J1968,0)</f>
        <v>0</v>
      </c>
      <c r="BH1968" s="208">
        <f>IF(N1968="sníž. přenesená",J1968,0)</f>
        <v>0</v>
      </c>
      <c r="BI1968" s="208">
        <f>IF(N1968="nulová",J1968,0)</f>
        <v>0</v>
      </c>
      <c r="BJ1968" s="19" t="s">
        <v>77</v>
      </c>
      <c r="BK1968" s="208">
        <f>ROUND(I1968*H1968,2)</f>
        <v>0</v>
      </c>
      <c r="BL1968" s="19" t="s">
        <v>406</v>
      </c>
      <c r="BM1968" s="207" t="s">
        <v>2726</v>
      </c>
    </row>
    <row r="1969" spans="1:47" s="2" customFormat="1" ht="11.25">
      <c r="A1969" s="36"/>
      <c r="B1969" s="37"/>
      <c r="C1969" s="38"/>
      <c r="D1969" s="209" t="s">
        <v>308</v>
      </c>
      <c r="E1969" s="38"/>
      <c r="F1969" s="210" t="s">
        <v>2727</v>
      </c>
      <c r="G1969" s="38"/>
      <c r="H1969" s="38"/>
      <c r="I1969" s="119"/>
      <c r="J1969" s="38"/>
      <c r="K1969" s="38"/>
      <c r="L1969" s="41"/>
      <c r="M1969" s="211"/>
      <c r="N1969" s="212"/>
      <c r="O1969" s="66"/>
      <c r="P1969" s="66"/>
      <c r="Q1969" s="66"/>
      <c r="R1969" s="66"/>
      <c r="S1969" s="66"/>
      <c r="T1969" s="67"/>
      <c r="U1969" s="36"/>
      <c r="V1969" s="36"/>
      <c r="W1969" s="36"/>
      <c r="X1969" s="36"/>
      <c r="Y1969" s="36"/>
      <c r="Z1969" s="36"/>
      <c r="AA1969" s="36"/>
      <c r="AB1969" s="36"/>
      <c r="AC1969" s="36"/>
      <c r="AD1969" s="36"/>
      <c r="AE1969" s="36"/>
      <c r="AT1969" s="19" t="s">
        <v>308</v>
      </c>
      <c r="AU1969" s="19" t="s">
        <v>79</v>
      </c>
    </row>
    <row r="1970" spans="2:51" s="14" customFormat="1" ht="11.25">
      <c r="B1970" s="223"/>
      <c r="C1970" s="224"/>
      <c r="D1970" s="209" t="s">
        <v>310</v>
      </c>
      <c r="E1970" s="225" t="s">
        <v>19</v>
      </c>
      <c r="F1970" s="226" t="s">
        <v>177</v>
      </c>
      <c r="G1970" s="224"/>
      <c r="H1970" s="227">
        <v>200.39</v>
      </c>
      <c r="I1970" s="228"/>
      <c r="J1970" s="224"/>
      <c r="K1970" s="224"/>
      <c r="L1970" s="229"/>
      <c r="M1970" s="230"/>
      <c r="N1970" s="231"/>
      <c r="O1970" s="231"/>
      <c r="P1970" s="231"/>
      <c r="Q1970" s="231"/>
      <c r="R1970" s="231"/>
      <c r="S1970" s="231"/>
      <c r="T1970" s="232"/>
      <c r="AT1970" s="233" t="s">
        <v>310</v>
      </c>
      <c r="AU1970" s="233" t="s">
        <v>79</v>
      </c>
      <c r="AV1970" s="14" t="s">
        <v>79</v>
      </c>
      <c r="AW1970" s="14" t="s">
        <v>32</v>
      </c>
      <c r="AX1970" s="14" t="s">
        <v>77</v>
      </c>
      <c r="AY1970" s="233" t="s">
        <v>299</v>
      </c>
    </row>
    <row r="1971" spans="1:65" s="2" customFormat="1" ht="16.5" customHeight="1">
      <c r="A1971" s="36"/>
      <c r="B1971" s="37"/>
      <c r="C1971" s="196" t="s">
        <v>2728</v>
      </c>
      <c r="D1971" s="196" t="s">
        <v>301</v>
      </c>
      <c r="E1971" s="197" t="s">
        <v>2729</v>
      </c>
      <c r="F1971" s="198" t="s">
        <v>2730</v>
      </c>
      <c r="G1971" s="199" t="s">
        <v>304</v>
      </c>
      <c r="H1971" s="200">
        <v>39.13</v>
      </c>
      <c r="I1971" s="201"/>
      <c r="J1971" s="202">
        <f>ROUND(I1971*H1971,2)</f>
        <v>0</v>
      </c>
      <c r="K1971" s="198" t="s">
        <v>305</v>
      </c>
      <c r="L1971" s="41"/>
      <c r="M1971" s="203" t="s">
        <v>19</v>
      </c>
      <c r="N1971" s="204" t="s">
        <v>41</v>
      </c>
      <c r="O1971" s="66"/>
      <c r="P1971" s="205">
        <f>O1971*H1971</f>
        <v>0</v>
      </c>
      <c r="Q1971" s="205">
        <v>0</v>
      </c>
      <c r="R1971" s="205">
        <f>Q1971*H1971</f>
        <v>0</v>
      </c>
      <c r="S1971" s="205">
        <v>0.003</v>
      </c>
      <c r="T1971" s="206">
        <f>S1971*H1971</f>
        <v>0.11739000000000001</v>
      </c>
      <c r="U1971" s="36"/>
      <c r="V1971" s="36"/>
      <c r="W1971" s="36"/>
      <c r="X1971" s="36"/>
      <c r="Y1971" s="36"/>
      <c r="Z1971" s="36"/>
      <c r="AA1971" s="36"/>
      <c r="AB1971" s="36"/>
      <c r="AC1971" s="36"/>
      <c r="AD1971" s="36"/>
      <c r="AE1971" s="36"/>
      <c r="AR1971" s="207" t="s">
        <v>406</v>
      </c>
      <c r="AT1971" s="207" t="s">
        <v>301</v>
      </c>
      <c r="AU1971" s="207" t="s">
        <v>79</v>
      </c>
      <c r="AY1971" s="19" t="s">
        <v>299</v>
      </c>
      <c r="BE1971" s="208">
        <f>IF(N1971="základní",J1971,0)</f>
        <v>0</v>
      </c>
      <c r="BF1971" s="208">
        <f>IF(N1971="snížená",J1971,0)</f>
        <v>0</v>
      </c>
      <c r="BG1971" s="208">
        <f>IF(N1971="zákl. přenesená",J1971,0)</f>
        <v>0</v>
      </c>
      <c r="BH1971" s="208">
        <f>IF(N1971="sníž. přenesená",J1971,0)</f>
        <v>0</v>
      </c>
      <c r="BI1971" s="208">
        <f>IF(N1971="nulová",J1971,0)</f>
        <v>0</v>
      </c>
      <c r="BJ1971" s="19" t="s">
        <v>77</v>
      </c>
      <c r="BK1971" s="208">
        <f>ROUND(I1971*H1971,2)</f>
        <v>0</v>
      </c>
      <c r="BL1971" s="19" t="s">
        <v>406</v>
      </c>
      <c r="BM1971" s="207" t="s">
        <v>2731</v>
      </c>
    </row>
    <row r="1972" spans="1:47" s="2" customFormat="1" ht="11.25">
      <c r="A1972" s="36"/>
      <c r="B1972" s="37"/>
      <c r="C1972" s="38"/>
      <c r="D1972" s="209" t="s">
        <v>308</v>
      </c>
      <c r="E1972" s="38"/>
      <c r="F1972" s="210" t="s">
        <v>2732</v>
      </c>
      <c r="G1972" s="38"/>
      <c r="H1972" s="38"/>
      <c r="I1972" s="119"/>
      <c r="J1972" s="38"/>
      <c r="K1972" s="38"/>
      <c r="L1972" s="41"/>
      <c r="M1972" s="211"/>
      <c r="N1972" s="212"/>
      <c r="O1972" s="66"/>
      <c r="P1972" s="66"/>
      <c r="Q1972" s="66"/>
      <c r="R1972" s="66"/>
      <c r="S1972" s="66"/>
      <c r="T1972" s="67"/>
      <c r="U1972" s="36"/>
      <c r="V1972" s="36"/>
      <c r="W1972" s="36"/>
      <c r="X1972" s="36"/>
      <c r="Y1972" s="36"/>
      <c r="Z1972" s="36"/>
      <c r="AA1972" s="36"/>
      <c r="AB1972" s="36"/>
      <c r="AC1972" s="36"/>
      <c r="AD1972" s="36"/>
      <c r="AE1972" s="36"/>
      <c r="AT1972" s="19" t="s">
        <v>308</v>
      </c>
      <c r="AU1972" s="19" t="s">
        <v>79</v>
      </c>
    </row>
    <row r="1973" spans="2:51" s="13" customFormat="1" ht="11.25">
      <c r="B1973" s="213"/>
      <c r="C1973" s="214"/>
      <c r="D1973" s="209" t="s">
        <v>310</v>
      </c>
      <c r="E1973" s="215" t="s">
        <v>19</v>
      </c>
      <c r="F1973" s="216" t="s">
        <v>1120</v>
      </c>
      <c r="G1973" s="214"/>
      <c r="H1973" s="215" t="s">
        <v>19</v>
      </c>
      <c r="I1973" s="217"/>
      <c r="J1973" s="214"/>
      <c r="K1973" s="214"/>
      <c r="L1973" s="218"/>
      <c r="M1973" s="219"/>
      <c r="N1973" s="220"/>
      <c r="O1973" s="220"/>
      <c r="P1973" s="220"/>
      <c r="Q1973" s="220"/>
      <c r="R1973" s="220"/>
      <c r="S1973" s="220"/>
      <c r="T1973" s="221"/>
      <c r="AT1973" s="222" t="s">
        <v>310</v>
      </c>
      <c r="AU1973" s="222" t="s">
        <v>79</v>
      </c>
      <c r="AV1973" s="13" t="s">
        <v>77</v>
      </c>
      <c r="AW1973" s="13" t="s">
        <v>32</v>
      </c>
      <c r="AX1973" s="13" t="s">
        <v>70</v>
      </c>
      <c r="AY1973" s="222" t="s">
        <v>299</v>
      </c>
    </row>
    <row r="1974" spans="2:51" s="14" customFormat="1" ht="11.25">
      <c r="B1974" s="223"/>
      <c r="C1974" s="224"/>
      <c r="D1974" s="209" t="s">
        <v>310</v>
      </c>
      <c r="E1974" s="225" t="s">
        <v>19</v>
      </c>
      <c r="F1974" s="226" t="s">
        <v>2733</v>
      </c>
      <c r="G1974" s="224"/>
      <c r="H1974" s="227">
        <v>13.26</v>
      </c>
      <c r="I1974" s="228"/>
      <c r="J1974" s="224"/>
      <c r="K1974" s="224"/>
      <c r="L1974" s="229"/>
      <c r="M1974" s="230"/>
      <c r="N1974" s="231"/>
      <c r="O1974" s="231"/>
      <c r="P1974" s="231"/>
      <c r="Q1974" s="231"/>
      <c r="R1974" s="231"/>
      <c r="S1974" s="231"/>
      <c r="T1974" s="232"/>
      <c r="AT1974" s="233" t="s">
        <v>310</v>
      </c>
      <c r="AU1974" s="233" t="s">
        <v>79</v>
      </c>
      <c r="AV1974" s="14" t="s">
        <v>79</v>
      </c>
      <c r="AW1974" s="14" t="s">
        <v>32</v>
      </c>
      <c r="AX1974" s="14" t="s">
        <v>70</v>
      </c>
      <c r="AY1974" s="233" t="s">
        <v>299</v>
      </c>
    </row>
    <row r="1975" spans="2:51" s="14" customFormat="1" ht="11.25">
      <c r="B1975" s="223"/>
      <c r="C1975" s="224"/>
      <c r="D1975" s="209" t="s">
        <v>310</v>
      </c>
      <c r="E1975" s="225" t="s">
        <v>19</v>
      </c>
      <c r="F1975" s="226" t="s">
        <v>2734</v>
      </c>
      <c r="G1975" s="224"/>
      <c r="H1975" s="227">
        <v>12.73</v>
      </c>
      <c r="I1975" s="228"/>
      <c r="J1975" s="224"/>
      <c r="K1975" s="224"/>
      <c r="L1975" s="229"/>
      <c r="M1975" s="230"/>
      <c r="N1975" s="231"/>
      <c r="O1975" s="231"/>
      <c r="P1975" s="231"/>
      <c r="Q1975" s="231"/>
      <c r="R1975" s="231"/>
      <c r="S1975" s="231"/>
      <c r="T1975" s="232"/>
      <c r="AT1975" s="233" t="s">
        <v>310</v>
      </c>
      <c r="AU1975" s="233" t="s">
        <v>79</v>
      </c>
      <c r="AV1975" s="14" t="s">
        <v>79</v>
      </c>
      <c r="AW1975" s="14" t="s">
        <v>32</v>
      </c>
      <c r="AX1975" s="14" t="s">
        <v>70</v>
      </c>
      <c r="AY1975" s="233" t="s">
        <v>299</v>
      </c>
    </row>
    <row r="1976" spans="2:51" s="14" customFormat="1" ht="11.25">
      <c r="B1976" s="223"/>
      <c r="C1976" s="224"/>
      <c r="D1976" s="209" t="s">
        <v>310</v>
      </c>
      <c r="E1976" s="225" t="s">
        <v>19</v>
      </c>
      <c r="F1976" s="226" t="s">
        <v>2735</v>
      </c>
      <c r="G1976" s="224"/>
      <c r="H1976" s="227">
        <v>13.14</v>
      </c>
      <c r="I1976" s="228"/>
      <c r="J1976" s="224"/>
      <c r="K1976" s="224"/>
      <c r="L1976" s="229"/>
      <c r="M1976" s="230"/>
      <c r="N1976" s="231"/>
      <c r="O1976" s="231"/>
      <c r="P1976" s="231"/>
      <c r="Q1976" s="231"/>
      <c r="R1976" s="231"/>
      <c r="S1976" s="231"/>
      <c r="T1976" s="232"/>
      <c r="AT1976" s="233" t="s">
        <v>310</v>
      </c>
      <c r="AU1976" s="233" t="s">
        <v>79</v>
      </c>
      <c r="AV1976" s="14" t="s">
        <v>79</v>
      </c>
      <c r="AW1976" s="14" t="s">
        <v>32</v>
      </c>
      <c r="AX1976" s="14" t="s">
        <v>70</v>
      </c>
      <c r="AY1976" s="233" t="s">
        <v>299</v>
      </c>
    </row>
    <row r="1977" spans="2:51" s="15" customFormat="1" ht="11.25">
      <c r="B1977" s="234"/>
      <c r="C1977" s="235"/>
      <c r="D1977" s="209" t="s">
        <v>310</v>
      </c>
      <c r="E1977" s="236" t="s">
        <v>19</v>
      </c>
      <c r="F1977" s="237" t="s">
        <v>313</v>
      </c>
      <c r="G1977" s="235"/>
      <c r="H1977" s="238">
        <v>39.13</v>
      </c>
      <c r="I1977" s="239"/>
      <c r="J1977" s="235"/>
      <c r="K1977" s="235"/>
      <c r="L1977" s="240"/>
      <c r="M1977" s="241"/>
      <c r="N1977" s="242"/>
      <c r="O1977" s="242"/>
      <c r="P1977" s="242"/>
      <c r="Q1977" s="242"/>
      <c r="R1977" s="242"/>
      <c r="S1977" s="242"/>
      <c r="T1977" s="243"/>
      <c r="AT1977" s="244" t="s">
        <v>310</v>
      </c>
      <c r="AU1977" s="244" t="s">
        <v>79</v>
      </c>
      <c r="AV1977" s="15" t="s">
        <v>306</v>
      </c>
      <c r="AW1977" s="15" t="s">
        <v>32</v>
      </c>
      <c r="AX1977" s="15" t="s">
        <v>77</v>
      </c>
      <c r="AY1977" s="244" t="s">
        <v>299</v>
      </c>
    </row>
    <row r="1978" spans="1:65" s="2" customFormat="1" ht="16.5" customHeight="1">
      <c r="A1978" s="36"/>
      <c r="B1978" s="37"/>
      <c r="C1978" s="196" t="s">
        <v>2736</v>
      </c>
      <c r="D1978" s="196" t="s">
        <v>301</v>
      </c>
      <c r="E1978" s="197" t="s">
        <v>2737</v>
      </c>
      <c r="F1978" s="198" t="s">
        <v>2738</v>
      </c>
      <c r="G1978" s="199" t="s">
        <v>304</v>
      </c>
      <c r="H1978" s="200">
        <v>200.39</v>
      </c>
      <c r="I1978" s="201"/>
      <c r="J1978" s="202">
        <f>ROUND(I1978*H1978,2)</f>
        <v>0</v>
      </c>
      <c r="K1978" s="198" t="s">
        <v>305</v>
      </c>
      <c r="L1978" s="41"/>
      <c r="M1978" s="203" t="s">
        <v>19</v>
      </c>
      <c r="N1978" s="204" t="s">
        <v>41</v>
      </c>
      <c r="O1978" s="66"/>
      <c r="P1978" s="205">
        <f>O1978*H1978</f>
        <v>0</v>
      </c>
      <c r="Q1978" s="205">
        <v>0.0003</v>
      </c>
      <c r="R1978" s="205">
        <f>Q1978*H1978</f>
        <v>0.06011699999999999</v>
      </c>
      <c r="S1978" s="205">
        <v>0</v>
      </c>
      <c r="T1978" s="206">
        <f>S1978*H1978</f>
        <v>0</v>
      </c>
      <c r="U1978" s="36"/>
      <c r="V1978" s="36"/>
      <c r="W1978" s="36"/>
      <c r="X1978" s="36"/>
      <c r="Y1978" s="36"/>
      <c r="Z1978" s="36"/>
      <c r="AA1978" s="36"/>
      <c r="AB1978" s="36"/>
      <c r="AC1978" s="36"/>
      <c r="AD1978" s="36"/>
      <c r="AE1978" s="36"/>
      <c r="AR1978" s="207" t="s">
        <v>406</v>
      </c>
      <c r="AT1978" s="207" t="s">
        <v>301</v>
      </c>
      <c r="AU1978" s="207" t="s">
        <v>79</v>
      </c>
      <c r="AY1978" s="19" t="s">
        <v>299</v>
      </c>
      <c r="BE1978" s="208">
        <f>IF(N1978="základní",J1978,0)</f>
        <v>0</v>
      </c>
      <c r="BF1978" s="208">
        <f>IF(N1978="snížená",J1978,0)</f>
        <v>0</v>
      </c>
      <c r="BG1978" s="208">
        <f>IF(N1978="zákl. přenesená",J1978,0)</f>
        <v>0</v>
      </c>
      <c r="BH1978" s="208">
        <f>IF(N1978="sníž. přenesená",J1978,0)</f>
        <v>0</v>
      </c>
      <c r="BI1978" s="208">
        <f>IF(N1978="nulová",J1978,0)</f>
        <v>0</v>
      </c>
      <c r="BJ1978" s="19" t="s">
        <v>77</v>
      </c>
      <c r="BK1978" s="208">
        <f>ROUND(I1978*H1978,2)</f>
        <v>0</v>
      </c>
      <c r="BL1978" s="19" t="s">
        <v>406</v>
      </c>
      <c r="BM1978" s="207" t="s">
        <v>2739</v>
      </c>
    </row>
    <row r="1979" spans="1:47" s="2" customFormat="1" ht="11.25">
      <c r="A1979" s="36"/>
      <c r="B1979" s="37"/>
      <c r="C1979" s="38"/>
      <c r="D1979" s="209" t="s">
        <v>308</v>
      </c>
      <c r="E1979" s="38"/>
      <c r="F1979" s="210" t="s">
        <v>2740</v>
      </c>
      <c r="G1979" s="38"/>
      <c r="H1979" s="38"/>
      <c r="I1979" s="119"/>
      <c r="J1979" s="38"/>
      <c r="K1979" s="38"/>
      <c r="L1979" s="41"/>
      <c r="M1979" s="211"/>
      <c r="N1979" s="212"/>
      <c r="O1979" s="66"/>
      <c r="P1979" s="66"/>
      <c r="Q1979" s="66"/>
      <c r="R1979" s="66"/>
      <c r="S1979" s="66"/>
      <c r="T1979" s="67"/>
      <c r="U1979" s="36"/>
      <c r="V1979" s="36"/>
      <c r="W1979" s="36"/>
      <c r="X1979" s="36"/>
      <c r="Y1979" s="36"/>
      <c r="Z1979" s="36"/>
      <c r="AA1979" s="36"/>
      <c r="AB1979" s="36"/>
      <c r="AC1979" s="36"/>
      <c r="AD1979" s="36"/>
      <c r="AE1979" s="36"/>
      <c r="AT1979" s="19" t="s">
        <v>308</v>
      </c>
      <c r="AU1979" s="19" t="s">
        <v>79</v>
      </c>
    </row>
    <row r="1980" spans="2:51" s="13" customFormat="1" ht="11.25">
      <c r="B1980" s="213"/>
      <c r="C1980" s="214"/>
      <c r="D1980" s="209" t="s">
        <v>310</v>
      </c>
      <c r="E1980" s="215" t="s">
        <v>19</v>
      </c>
      <c r="F1980" s="216" t="s">
        <v>2741</v>
      </c>
      <c r="G1980" s="214"/>
      <c r="H1980" s="215" t="s">
        <v>19</v>
      </c>
      <c r="I1980" s="217"/>
      <c r="J1980" s="214"/>
      <c r="K1980" s="214"/>
      <c r="L1980" s="218"/>
      <c r="M1980" s="219"/>
      <c r="N1980" s="220"/>
      <c r="O1980" s="220"/>
      <c r="P1980" s="220"/>
      <c r="Q1980" s="220"/>
      <c r="R1980" s="220"/>
      <c r="S1980" s="220"/>
      <c r="T1980" s="221"/>
      <c r="AT1980" s="222" t="s">
        <v>310</v>
      </c>
      <c r="AU1980" s="222" t="s">
        <v>79</v>
      </c>
      <c r="AV1980" s="13" t="s">
        <v>77</v>
      </c>
      <c r="AW1980" s="13" t="s">
        <v>32</v>
      </c>
      <c r="AX1980" s="13" t="s">
        <v>70</v>
      </c>
      <c r="AY1980" s="222" t="s">
        <v>299</v>
      </c>
    </row>
    <row r="1981" spans="2:51" s="14" customFormat="1" ht="11.25">
      <c r="B1981" s="223"/>
      <c r="C1981" s="224"/>
      <c r="D1981" s="209" t="s">
        <v>310</v>
      </c>
      <c r="E1981" s="225" t="s">
        <v>19</v>
      </c>
      <c r="F1981" s="226" t="s">
        <v>2742</v>
      </c>
      <c r="G1981" s="224"/>
      <c r="H1981" s="227">
        <v>16.575</v>
      </c>
      <c r="I1981" s="228"/>
      <c r="J1981" s="224"/>
      <c r="K1981" s="224"/>
      <c r="L1981" s="229"/>
      <c r="M1981" s="230"/>
      <c r="N1981" s="231"/>
      <c r="O1981" s="231"/>
      <c r="P1981" s="231"/>
      <c r="Q1981" s="231"/>
      <c r="R1981" s="231"/>
      <c r="S1981" s="231"/>
      <c r="T1981" s="232"/>
      <c r="AT1981" s="233" t="s">
        <v>310</v>
      </c>
      <c r="AU1981" s="233" t="s">
        <v>79</v>
      </c>
      <c r="AV1981" s="14" t="s">
        <v>79</v>
      </c>
      <c r="AW1981" s="14" t="s">
        <v>32</v>
      </c>
      <c r="AX1981" s="14" t="s">
        <v>70</v>
      </c>
      <c r="AY1981" s="233" t="s">
        <v>299</v>
      </c>
    </row>
    <row r="1982" spans="2:51" s="14" customFormat="1" ht="11.25">
      <c r="B1982" s="223"/>
      <c r="C1982" s="224"/>
      <c r="D1982" s="209" t="s">
        <v>310</v>
      </c>
      <c r="E1982" s="225" t="s">
        <v>19</v>
      </c>
      <c r="F1982" s="226" t="s">
        <v>2743</v>
      </c>
      <c r="G1982" s="224"/>
      <c r="H1982" s="227">
        <v>3</v>
      </c>
      <c r="I1982" s="228"/>
      <c r="J1982" s="224"/>
      <c r="K1982" s="224"/>
      <c r="L1982" s="229"/>
      <c r="M1982" s="230"/>
      <c r="N1982" s="231"/>
      <c r="O1982" s="231"/>
      <c r="P1982" s="231"/>
      <c r="Q1982" s="231"/>
      <c r="R1982" s="231"/>
      <c r="S1982" s="231"/>
      <c r="T1982" s="232"/>
      <c r="AT1982" s="233" t="s">
        <v>310</v>
      </c>
      <c r="AU1982" s="233" t="s">
        <v>79</v>
      </c>
      <c r="AV1982" s="14" t="s">
        <v>79</v>
      </c>
      <c r="AW1982" s="14" t="s">
        <v>32</v>
      </c>
      <c r="AX1982" s="14" t="s">
        <v>70</v>
      </c>
      <c r="AY1982" s="233" t="s">
        <v>299</v>
      </c>
    </row>
    <row r="1983" spans="2:51" s="14" customFormat="1" ht="11.25">
      <c r="B1983" s="223"/>
      <c r="C1983" s="224"/>
      <c r="D1983" s="209" t="s">
        <v>310</v>
      </c>
      <c r="E1983" s="225" t="s">
        <v>19</v>
      </c>
      <c r="F1983" s="226" t="s">
        <v>2744</v>
      </c>
      <c r="G1983" s="224"/>
      <c r="H1983" s="227">
        <v>16.09</v>
      </c>
      <c r="I1983" s="228"/>
      <c r="J1983" s="224"/>
      <c r="K1983" s="224"/>
      <c r="L1983" s="229"/>
      <c r="M1983" s="230"/>
      <c r="N1983" s="231"/>
      <c r="O1983" s="231"/>
      <c r="P1983" s="231"/>
      <c r="Q1983" s="231"/>
      <c r="R1983" s="231"/>
      <c r="S1983" s="231"/>
      <c r="T1983" s="232"/>
      <c r="AT1983" s="233" t="s">
        <v>310</v>
      </c>
      <c r="AU1983" s="233" t="s">
        <v>79</v>
      </c>
      <c r="AV1983" s="14" t="s">
        <v>79</v>
      </c>
      <c r="AW1983" s="14" t="s">
        <v>32</v>
      </c>
      <c r="AX1983" s="14" t="s">
        <v>70</v>
      </c>
      <c r="AY1983" s="233" t="s">
        <v>299</v>
      </c>
    </row>
    <row r="1984" spans="2:51" s="16" customFormat="1" ht="11.25">
      <c r="B1984" s="256"/>
      <c r="C1984" s="257"/>
      <c r="D1984" s="209" t="s">
        <v>310</v>
      </c>
      <c r="E1984" s="258" t="s">
        <v>179</v>
      </c>
      <c r="F1984" s="259" t="s">
        <v>901</v>
      </c>
      <c r="G1984" s="257"/>
      <c r="H1984" s="260">
        <v>35.665</v>
      </c>
      <c r="I1984" s="261"/>
      <c r="J1984" s="257"/>
      <c r="K1984" s="257"/>
      <c r="L1984" s="262"/>
      <c r="M1984" s="263"/>
      <c r="N1984" s="264"/>
      <c r="O1984" s="264"/>
      <c r="P1984" s="264"/>
      <c r="Q1984" s="264"/>
      <c r="R1984" s="264"/>
      <c r="S1984" s="264"/>
      <c r="T1984" s="265"/>
      <c r="AT1984" s="266" t="s">
        <v>310</v>
      </c>
      <c r="AU1984" s="266" t="s">
        <v>79</v>
      </c>
      <c r="AV1984" s="16" t="s">
        <v>87</v>
      </c>
      <c r="AW1984" s="16" t="s">
        <v>32</v>
      </c>
      <c r="AX1984" s="16" t="s">
        <v>70</v>
      </c>
      <c r="AY1984" s="266" t="s">
        <v>299</v>
      </c>
    </row>
    <row r="1985" spans="2:51" s="14" customFormat="1" ht="11.25">
      <c r="B1985" s="223"/>
      <c r="C1985" s="224"/>
      <c r="D1985" s="209" t="s">
        <v>310</v>
      </c>
      <c r="E1985" s="225" t="s">
        <v>19</v>
      </c>
      <c r="F1985" s="226" t="s">
        <v>2745</v>
      </c>
      <c r="G1985" s="224"/>
      <c r="H1985" s="227">
        <v>18.53</v>
      </c>
      <c r="I1985" s="228"/>
      <c r="J1985" s="224"/>
      <c r="K1985" s="224"/>
      <c r="L1985" s="229"/>
      <c r="M1985" s="230"/>
      <c r="N1985" s="231"/>
      <c r="O1985" s="231"/>
      <c r="P1985" s="231"/>
      <c r="Q1985" s="231"/>
      <c r="R1985" s="231"/>
      <c r="S1985" s="231"/>
      <c r="T1985" s="232"/>
      <c r="AT1985" s="233" t="s">
        <v>310</v>
      </c>
      <c r="AU1985" s="233" t="s">
        <v>79</v>
      </c>
      <c r="AV1985" s="14" t="s">
        <v>79</v>
      </c>
      <c r="AW1985" s="14" t="s">
        <v>32</v>
      </c>
      <c r="AX1985" s="14" t="s">
        <v>70</v>
      </c>
      <c r="AY1985" s="233" t="s">
        <v>299</v>
      </c>
    </row>
    <row r="1986" spans="2:51" s="14" customFormat="1" ht="11.25">
      <c r="B1986" s="223"/>
      <c r="C1986" s="224"/>
      <c r="D1986" s="209" t="s">
        <v>310</v>
      </c>
      <c r="E1986" s="225" t="s">
        <v>19</v>
      </c>
      <c r="F1986" s="226" t="s">
        <v>2746</v>
      </c>
      <c r="G1986" s="224"/>
      <c r="H1986" s="227">
        <v>22.81</v>
      </c>
      <c r="I1986" s="228"/>
      <c r="J1986" s="224"/>
      <c r="K1986" s="224"/>
      <c r="L1986" s="229"/>
      <c r="M1986" s="230"/>
      <c r="N1986" s="231"/>
      <c r="O1986" s="231"/>
      <c r="P1986" s="231"/>
      <c r="Q1986" s="231"/>
      <c r="R1986" s="231"/>
      <c r="S1986" s="231"/>
      <c r="T1986" s="232"/>
      <c r="AT1986" s="233" t="s">
        <v>310</v>
      </c>
      <c r="AU1986" s="233" t="s">
        <v>79</v>
      </c>
      <c r="AV1986" s="14" t="s">
        <v>79</v>
      </c>
      <c r="AW1986" s="14" t="s">
        <v>32</v>
      </c>
      <c r="AX1986" s="14" t="s">
        <v>70</v>
      </c>
      <c r="AY1986" s="233" t="s">
        <v>299</v>
      </c>
    </row>
    <row r="1987" spans="2:51" s="14" customFormat="1" ht="11.25">
      <c r="B1987" s="223"/>
      <c r="C1987" s="224"/>
      <c r="D1987" s="209" t="s">
        <v>310</v>
      </c>
      <c r="E1987" s="225" t="s">
        <v>19</v>
      </c>
      <c r="F1987" s="226" t="s">
        <v>2747</v>
      </c>
      <c r="G1987" s="224"/>
      <c r="H1987" s="227">
        <v>13.33</v>
      </c>
      <c r="I1987" s="228"/>
      <c r="J1987" s="224"/>
      <c r="K1987" s="224"/>
      <c r="L1987" s="229"/>
      <c r="M1987" s="230"/>
      <c r="N1987" s="231"/>
      <c r="O1987" s="231"/>
      <c r="P1987" s="231"/>
      <c r="Q1987" s="231"/>
      <c r="R1987" s="231"/>
      <c r="S1987" s="231"/>
      <c r="T1987" s="232"/>
      <c r="AT1987" s="233" t="s">
        <v>310</v>
      </c>
      <c r="AU1987" s="233" t="s">
        <v>79</v>
      </c>
      <c r="AV1987" s="14" t="s">
        <v>79</v>
      </c>
      <c r="AW1987" s="14" t="s">
        <v>32</v>
      </c>
      <c r="AX1987" s="14" t="s">
        <v>70</v>
      </c>
      <c r="AY1987" s="233" t="s">
        <v>299</v>
      </c>
    </row>
    <row r="1988" spans="2:51" s="16" customFormat="1" ht="11.25">
      <c r="B1988" s="256"/>
      <c r="C1988" s="257"/>
      <c r="D1988" s="209" t="s">
        <v>310</v>
      </c>
      <c r="E1988" s="258" t="s">
        <v>185</v>
      </c>
      <c r="F1988" s="259" t="s">
        <v>901</v>
      </c>
      <c r="G1988" s="257"/>
      <c r="H1988" s="260">
        <v>54.67</v>
      </c>
      <c r="I1988" s="261"/>
      <c r="J1988" s="257"/>
      <c r="K1988" s="257"/>
      <c r="L1988" s="262"/>
      <c r="M1988" s="263"/>
      <c r="N1988" s="264"/>
      <c r="O1988" s="264"/>
      <c r="P1988" s="264"/>
      <c r="Q1988" s="264"/>
      <c r="R1988" s="264"/>
      <c r="S1988" s="264"/>
      <c r="T1988" s="265"/>
      <c r="AT1988" s="266" t="s">
        <v>310</v>
      </c>
      <c r="AU1988" s="266" t="s">
        <v>79</v>
      </c>
      <c r="AV1988" s="16" t="s">
        <v>87</v>
      </c>
      <c r="AW1988" s="16" t="s">
        <v>32</v>
      </c>
      <c r="AX1988" s="16" t="s">
        <v>70</v>
      </c>
      <c r="AY1988" s="266" t="s">
        <v>299</v>
      </c>
    </row>
    <row r="1989" spans="2:51" s="14" customFormat="1" ht="11.25">
      <c r="B1989" s="223"/>
      <c r="C1989" s="224"/>
      <c r="D1989" s="209" t="s">
        <v>310</v>
      </c>
      <c r="E1989" s="225" t="s">
        <v>19</v>
      </c>
      <c r="F1989" s="226" t="s">
        <v>2748</v>
      </c>
      <c r="G1989" s="224"/>
      <c r="H1989" s="227">
        <v>23.958</v>
      </c>
      <c r="I1989" s="228"/>
      <c r="J1989" s="224"/>
      <c r="K1989" s="224"/>
      <c r="L1989" s="229"/>
      <c r="M1989" s="230"/>
      <c r="N1989" s="231"/>
      <c r="O1989" s="231"/>
      <c r="P1989" s="231"/>
      <c r="Q1989" s="231"/>
      <c r="R1989" s="231"/>
      <c r="S1989" s="231"/>
      <c r="T1989" s="232"/>
      <c r="AT1989" s="233" t="s">
        <v>310</v>
      </c>
      <c r="AU1989" s="233" t="s">
        <v>79</v>
      </c>
      <c r="AV1989" s="14" t="s">
        <v>79</v>
      </c>
      <c r="AW1989" s="14" t="s">
        <v>32</v>
      </c>
      <c r="AX1989" s="14" t="s">
        <v>70</v>
      </c>
      <c r="AY1989" s="233" t="s">
        <v>299</v>
      </c>
    </row>
    <row r="1990" spans="2:51" s="14" customFormat="1" ht="11.25">
      <c r="B1990" s="223"/>
      <c r="C1990" s="224"/>
      <c r="D1990" s="209" t="s">
        <v>310</v>
      </c>
      <c r="E1990" s="225" t="s">
        <v>19</v>
      </c>
      <c r="F1990" s="226" t="s">
        <v>2749</v>
      </c>
      <c r="G1990" s="224"/>
      <c r="H1990" s="227">
        <v>15.582</v>
      </c>
      <c r="I1990" s="228"/>
      <c r="J1990" s="224"/>
      <c r="K1990" s="224"/>
      <c r="L1990" s="229"/>
      <c r="M1990" s="230"/>
      <c r="N1990" s="231"/>
      <c r="O1990" s="231"/>
      <c r="P1990" s="231"/>
      <c r="Q1990" s="231"/>
      <c r="R1990" s="231"/>
      <c r="S1990" s="231"/>
      <c r="T1990" s="232"/>
      <c r="AT1990" s="233" t="s">
        <v>310</v>
      </c>
      <c r="AU1990" s="233" t="s">
        <v>79</v>
      </c>
      <c r="AV1990" s="14" t="s">
        <v>79</v>
      </c>
      <c r="AW1990" s="14" t="s">
        <v>32</v>
      </c>
      <c r="AX1990" s="14" t="s">
        <v>70</v>
      </c>
      <c r="AY1990" s="233" t="s">
        <v>299</v>
      </c>
    </row>
    <row r="1991" spans="2:51" s="14" customFormat="1" ht="11.25">
      <c r="B1991" s="223"/>
      <c r="C1991" s="224"/>
      <c r="D1991" s="209" t="s">
        <v>310</v>
      </c>
      <c r="E1991" s="225" t="s">
        <v>19</v>
      </c>
      <c r="F1991" s="226" t="s">
        <v>2750</v>
      </c>
      <c r="G1991" s="224"/>
      <c r="H1991" s="227">
        <v>16.115</v>
      </c>
      <c r="I1991" s="228"/>
      <c r="J1991" s="224"/>
      <c r="K1991" s="224"/>
      <c r="L1991" s="229"/>
      <c r="M1991" s="230"/>
      <c r="N1991" s="231"/>
      <c r="O1991" s="231"/>
      <c r="P1991" s="231"/>
      <c r="Q1991" s="231"/>
      <c r="R1991" s="231"/>
      <c r="S1991" s="231"/>
      <c r="T1991" s="232"/>
      <c r="AT1991" s="233" t="s">
        <v>310</v>
      </c>
      <c r="AU1991" s="233" t="s">
        <v>79</v>
      </c>
      <c r="AV1991" s="14" t="s">
        <v>79</v>
      </c>
      <c r="AW1991" s="14" t="s">
        <v>32</v>
      </c>
      <c r="AX1991" s="14" t="s">
        <v>70</v>
      </c>
      <c r="AY1991" s="233" t="s">
        <v>299</v>
      </c>
    </row>
    <row r="1992" spans="2:51" s="14" customFormat="1" ht="11.25">
      <c r="B1992" s="223"/>
      <c r="C1992" s="224"/>
      <c r="D1992" s="209" t="s">
        <v>310</v>
      </c>
      <c r="E1992" s="225" t="s">
        <v>19</v>
      </c>
      <c r="F1992" s="226" t="s">
        <v>2751</v>
      </c>
      <c r="G1992" s="224"/>
      <c r="H1992" s="227">
        <v>14.8</v>
      </c>
      <c r="I1992" s="228"/>
      <c r="J1992" s="224"/>
      <c r="K1992" s="224"/>
      <c r="L1992" s="229"/>
      <c r="M1992" s="230"/>
      <c r="N1992" s="231"/>
      <c r="O1992" s="231"/>
      <c r="P1992" s="231"/>
      <c r="Q1992" s="231"/>
      <c r="R1992" s="231"/>
      <c r="S1992" s="231"/>
      <c r="T1992" s="232"/>
      <c r="AT1992" s="233" t="s">
        <v>310</v>
      </c>
      <c r="AU1992" s="233" t="s">
        <v>79</v>
      </c>
      <c r="AV1992" s="14" t="s">
        <v>79</v>
      </c>
      <c r="AW1992" s="14" t="s">
        <v>32</v>
      </c>
      <c r="AX1992" s="14" t="s">
        <v>70</v>
      </c>
      <c r="AY1992" s="233" t="s">
        <v>299</v>
      </c>
    </row>
    <row r="1993" spans="2:51" s="14" customFormat="1" ht="11.25">
      <c r="B1993" s="223"/>
      <c r="C1993" s="224"/>
      <c r="D1993" s="209" t="s">
        <v>310</v>
      </c>
      <c r="E1993" s="225" t="s">
        <v>19</v>
      </c>
      <c r="F1993" s="226" t="s">
        <v>2752</v>
      </c>
      <c r="G1993" s="224"/>
      <c r="H1993" s="227">
        <v>13.3</v>
      </c>
      <c r="I1993" s="228"/>
      <c r="J1993" s="224"/>
      <c r="K1993" s="224"/>
      <c r="L1993" s="229"/>
      <c r="M1993" s="230"/>
      <c r="N1993" s="231"/>
      <c r="O1993" s="231"/>
      <c r="P1993" s="231"/>
      <c r="Q1993" s="231"/>
      <c r="R1993" s="231"/>
      <c r="S1993" s="231"/>
      <c r="T1993" s="232"/>
      <c r="AT1993" s="233" t="s">
        <v>310</v>
      </c>
      <c r="AU1993" s="233" t="s">
        <v>79</v>
      </c>
      <c r="AV1993" s="14" t="s">
        <v>79</v>
      </c>
      <c r="AW1993" s="14" t="s">
        <v>32</v>
      </c>
      <c r="AX1993" s="14" t="s">
        <v>70</v>
      </c>
      <c r="AY1993" s="233" t="s">
        <v>299</v>
      </c>
    </row>
    <row r="1994" spans="2:51" s="14" customFormat="1" ht="11.25">
      <c r="B1994" s="223"/>
      <c r="C1994" s="224"/>
      <c r="D1994" s="209" t="s">
        <v>310</v>
      </c>
      <c r="E1994" s="225" t="s">
        <v>19</v>
      </c>
      <c r="F1994" s="226" t="s">
        <v>2753</v>
      </c>
      <c r="G1994" s="224"/>
      <c r="H1994" s="227">
        <v>26.3</v>
      </c>
      <c r="I1994" s="228"/>
      <c r="J1994" s="224"/>
      <c r="K1994" s="224"/>
      <c r="L1994" s="229"/>
      <c r="M1994" s="230"/>
      <c r="N1994" s="231"/>
      <c r="O1994" s="231"/>
      <c r="P1994" s="231"/>
      <c r="Q1994" s="231"/>
      <c r="R1994" s="231"/>
      <c r="S1994" s="231"/>
      <c r="T1994" s="232"/>
      <c r="AT1994" s="233" t="s">
        <v>310</v>
      </c>
      <c r="AU1994" s="233" t="s">
        <v>79</v>
      </c>
      <c r="AV1994" s="14" t="s">
        <v>79</v>
      </c>
      <c r="AW1994" s="14" t="s">
        <v>32</v>
      </c>
      <c r="AX1994" s="14" t="s">
        <v>70</v>
      </c>
      <c r="AY1994" s="233" t="s">
        <v>299</v>
      </c>
    </row>
    <row r="1995" spans="2:51" s="16" customFormat="1" ht="11.25">
      <c r="B1995" s="256"/>
      <c r="C1995" s="257"/>
      <c r="D1995" s="209" t="s">
        <v>310</v>
      </c>
      <c r="E1995" s="258" t="s">
        <v>189</v>
      </c>
      <c r="F1995" s="259" t="s">
        <v>901</v>
      </c>
      <c r="G1995" s="257"/>
      <c r="H1995" s="260">
        <v>110.055</v>
      </c>
      <c r="I1995" s="261"/>
      <c r="J1995" s="257"/>
      <c r="K1995" s="257"/>
      <c r="L1995" s="262"/>
      <c r="M1995" s="263"/>
      <c r="N1995" s="264"/>
      <c r="O1995" s="264"/>
      <c r="P1995" s="264"/>
      <c r="Q1995" s="264"/>
      <c r="R1995" s="264"/>
      <c r="S1995" s="264"/>
      <c r="T1995" s="265"/>
      <c r="AT1995" s="266" t="s">
        <v>310</v>
      </c>
      <c r="AU1995" s="266" t="s">
        <v>79</v>
      </c>
      <c r="AV1995" s="16" t="s">
        <v>87</v>
      </c>
      <c r="AW1995" s="16" t="s">
        <v>32</v>
      </c>
      <c r="AX1995" s="16" t="s">
        <v>70</v>
      </c>
      <c r="AY1995" s="266" t="s">
        <v>299</v>
      </c>
    </row>
    <row r="1996" spans="2:51" s="15" customFormat="1" ht="11.25">
      <c r="B1996" s="234"/>
      <c r="C1996" s="235"/>
      <c r="D1996" s="209" t="s">
        <v>310</v>
      </c>
      <c r="E1996" s="236" t="s">
        <v>177</v>
      </c>
      <c r="F1996" s="237" t="s">
        <v>313</v>
      </c>
      <c r="G1996" s="235"/>
      <c r="H1996" s="238">
        <v>200.39</v>
      </c>
      <c r="I1996" s="239"/>
      <c r="J1996" s="235"/>
      <c r="K1996" s="235"/>
      <c r="L1996" s="240"/>
      <c r="M1996" s="241"/>
      <c r="N1996" s="242"/>
      <c r="O1996" s="242"/>
      <c r="P1996" s="242"/>
      <c r="Q1996" s="242"/>
      <c r="R1996" s="242"/>
      <c r="S1996" s="242"/>
      <c r="T1996" s="243"/>
      <c r="AT1996" s="244" t="s">
        <v>310</v>
      </c>
      <c r="AU1996" s="244" t="s">
        <v>79</v>
      </c>
      <c r="AV1996" s="15" t="s">
        <v>306</v>
      </c>
      <c r="AW1996" s="15" t="s">
        <v>32</v>
      </c>
      <c r="AX1996" s="15" t="s">
        <v>77</v>
      </c>
      <c r="AY1996" s="244" t="s">
        <v>299</v>
      </c>
    </row>
    <row r="1997" spans="1:65" s="2" customFormat="1" ht="21.75" customHeight="1">
      <c r="A1997" s="36"/>
      <c r="B1997" s="37"/>
      <c r="C1997" s="246" t="s">
        <v>2754</v>
      </c>
      <c r="D1997" s="246" t="s">
        <v>458</v>
      </c>
      <c r="E1997" s="247" t="s">
        <v>2755</v>
      </c>
      <c r="F1997" s="248" t="s">
        <v>2756</v>
      </c>
      <c r="G1997" s="249" t="s">
        <v>304</v>
      </c>
      <c r="H1997" s="250">
        <v>220.429</v>
      </c>
      <c r="I1997" s="251"/>
      <c r="J1997" s="252">
        <f>ROUND(I1997*H1997,2)</f>
        <v>0</v>
      </c>
      <c r="K1997" s="248" t="s">
        <v>305</v>
      </c>
      <c r="L1997" s="253"/>
      <c r="M1997" s="254" t="s">
        <v>19</v>
      </c>
      <c r="N1997" s="255" t="s">
        <v>41</v>
      </c>
      <c r="O1997" s="66"/>
      <c r="P1997" s="205">
        <f>O1997*H1997</f>
        <v>0</v>
      </c>
      <c r="Q1997" s="205">
        <v>0.00429</v>
      </c>
      <c r="R1997" s="205">
        <f>Q1997*H1997</f>
        <v>0.9456404100000001</v>
      </c>
      <c r="S1997" s="205">
        <v>0</v>
      </c>
      <c r="T1997" s="206">
        <f>S1997*H1997</f>
        <v>0</v>
      </c>
      <c r="U1997" s="36"/>
      <c r="V1997" s="36"/>
      <c r="W1997" s="36"/>
      <c r="X1997" s="36"/>
      <c r="Y1997" s="36"/>
      <c r="Z1997" s="36"/>
      <c r="AA1997" s="36"/>
      <c r="AB1997" s="36"/>
      <c r="AC1997" s="36"/>
      <c r="AD1997" s="36"/>
      <c r="AE1997" s="36"/>
      <c r="AR1997" s="207" t="s">
        <v>538</v>
      </c>
      <c r="AT1997" s="207" t="s">
        <v>458</v>
      </c>
      <c r="AU1997" s="207" t="s">
        <v>79</v>
      </c>
      <c r="AY1997" s="19" t="s">
        <v>299</v>
      </c>
      <c r="BE1997" s="208">
        <f>IF(N1997="základní",J1997,0)</f>
        <v>0</v>
      </c>
      <c r="BF1997" s="208">
        <f>IF(N1997="snížená",J1997,0)</f>
        <v>0</v>
      </c>
      <c r="BG1997" s="208">
        <f>IF(N1997="zákl. přenesená",J1997,0)</f>
        <v>0</v>
      </c>
      <c r="BH1997" s="208">
        <f>IF(N1997="sníž. přenesená",J1997,0)</f>
        <v>0</v>
      </c>
      <c r="BI1997" s="208">
        <f>IF(N1997="nulová",J1997,0)</f>
        <v>0</v>
      </c>
      <c r="BJ1997" s="19" t="s">
        <v>77</v>
      </c>
      <c r="BK1997" s="208">
        <f>ROUND(I1997*H1997,2)</f>
        <v>0</v>
      </c>
      <c r="BL1997" s="19" t="s">
        <v>406</v>
      </c>
      <c r="BM1997" s="207" t="s">
        <v>2757</v>
      </c>
    </row>
    <row r="1998" spans="1:47" s="2" customFormat="1" ht="19.5">
      <c r="A1998" s="36"/>
      <c r="B1998" s="37"/>
      <c r="C1998" s="38"/>
      <c r="D1998" s="209" t="s">
        <v>308</v>
      </c>
      <c r="E1998" s="38"/>
      <c r="F1998" s="210" t="s">
        <v>2756</v>
      </c>
      <c r="G1998" s="38"/>
      <c r="H1998" s="38"/>
      <c r="I1998" s="119"/>
      <c r="J1998" s="38"/>
      <c r="K1998" s="38"/>
      <c r="L1998" s="41"/>
      <c r="M1998" s="211"/>
      <c r="N1998" s="212"/>
      <c r="O1998" s="66"/>
      <c r="P1998" s="66"/>
      <c r="Q1998" s="66"/>
      <c r="R1998" s="66"/>
      <c r="S1998" s="66"/>
      <c r="T1998" s="67"/>
      <c r="U1998" s="36"/>
      <c r="V1998" s="36"/>
      <c r="W1998" s="36"/>
      <c r="X1998" s="36"/>
      <c r="Y1998" s="36"/>
      <c r="Z1998" s="36"/>
      <c r="AA1998" s="36"/>
      <c r="AB1998" s="36"/>
      <c r="AC1998" s="36"/>
      <c r="AD1998" s="36"/>
      <c r="AE1998" s="36"/>
      <c r="AT1998" s="19" t="s">
        <v>308</v>
      </c>
      <c r="AU1998" s="19" t="s">
        <v>79</v>
      </c>
    </row>
    <row r="1999" spans="2:51" s="14" customFormat="1" ht="11.25">
      <c r="B1999" s="223"/>
      <c r="C1999" s="224"/>
      <c r="D1999" s="209" t="s">
        <v>310</v>
      </c>
      <c r="E1999" s="225" t="s">
        <v>19</v>
      </c>
      <c r="F1999" s="226" t="s">
        <v>2758</v>
      </c>
      <c r="G1999" s="224"/>
      <c r="H1999" s="227">
        <v>220.429</v>
      </c>
      <c r="I1999" s="228"/>
      <c r="J1999" s="224"/>
      <c r="K1999" s="224"/>
      <c r="L1999" s="229"/>
      <c r="M1999" s="230"/>
      <c r="N1999" s="231"/>
      <c r="O1999" s="231"/>
      <c r="P1999" s="231"/>
      <c r="Q1999" s="231"/>
      <c r="R1999" s="231"/>
      <c r="S1999" s="231"/>
      <c r="T1999" s="232"/>
      <c r="AT1999" s="233" t="s">
        <v>310</v>
      </c>
      <c r="AU1999" s="233" t="s">
        <v>79</v>
      </c>
      <c r="AV1999" s="14" t="s">
        <v>79</v>
      </c>
      <c r="AW1999" s="14" t="s">
        <v>32</v>
      </c>
      <c r="AX1999" s="14" t="s">
        <v>77</v>
      </c>
      <c r="AY1999" s="233" t="s">
        <v>299</v>
      </c>
    </row>
    <row r="2000" spans="1:65" s="2" customFormat="1" ht="16.5" customHeight="1">
      <c r="A2000" s="36"/>
      <c r="B2000" s="37"/>
      <c r="C2000" s="196" t="s">
        <v>2759</v>
      </c>
      <c r="D2000" s="196" t="s">
        <v>301</v>
      </c>
      <c r="E2000" s="197" t="s">
        <v>2760</v>
      </c>
      <c r="F2000" s="198" t="s">
        <v>2761</v>
      </c>
      <c r="G2000" s="199" t="s">
        <v>553</v>
      </c>
      <c r="H2000" s="200">
        <v>145.471</v>
      </c>
      <c r="I2000" s="201"/>
      <c r="J2000" s="202">
        <f>ROUND(I2000*H2000,2)</f>
        <v>0</v>
      </c>
      <c r="K2000" s="198" t="s">
        <v>305</v>
      </c>
      <c r="L2000" s="41"/>
      <c r="M2000" s="203" t="s">
        <v>19</v>
      </c>
      <c r="N2000" s="204" t="s">
        <v>41</v>
      </c>
      <c r="O2000" s="66"/>
      <c r="P2000" s="205">
        <f>O2000*H2000</f>
        <v>0</v>
      </c>
      <c r="Q2000" s="205">
        <v>1E-05</v>
      </c>
      <c r="R2000" s="205">
        <f>Q2000*H2000</f>
        <v>0.0014547100000000001</v>
      </c>
      <c r="S2000" s="205">
        <v>0</v>
      </c>
      <c r="T2000" s="206">
        <f>S2000*H2000</f>
        <v>0</v>
      </c>
      <c r="U2000" s="36"/>
      <c r="V2000" s="36"/>
      <c r="W2000" s="36"/>
      <c r="X2000" s="36"/>
      <c r="Y2000" s="36"/>
      <c r="Z2000" s="36"/>
      <c r="AA2000" s="36"/>
      <c r="AB2000" s="36"/>
      <c r="AC2000" s="36"/>
      <c r="AD2000" s="36"/>
      <c r="AE2000" s="36"/>
      <c r="AR2000" s="207" t="s">
        <v>406</v>
      </c>
      <c r="AT2000" s="207" t="s">
        <v>301</v>
      </c>
      <c r="AU2000" s="207" t="s">
        <v>79</v>
      </c>
      <c r="AY2000" s="19" t="s">
        <v>299</v>
      </c>
      <c r="BE2000" s="208">
        <f>IF(N2000="základní",J2000,0)</f>
        <v>0</v>
      </c>
      <c r="BF2000" s="208">
        <f>IF(N2000="snížená",J2000,0)</f>
        <v>0</v>
      </c>
      <c r="BG2000" s="208">
        <f>IF(N2000="zákl. přenesená",J2000,0)</f>
        <v>0</v>
      </c>
      <c r="BH2000" s="208">
        <f>IF(N2000="sníž. přenesená",J2000,0)</f>
        <v>0</v>
      </c>
      <c r="BI2000" s="208">
        <f>IF(N2000="nulová",J2000,0)</f>
        <v>0</v>
      </c>
      <c r="BJ2000" s="19" t="s">
        <v>77</v>
      </c>
      <c r="BK2000" s="208">
        <f>ROUND(I2000*H2000,2)</f>
        <v>0</v>
      </c>
      <c r="BL2000" s="19" t="s">
        <v>406</v>
      </c>
      <c r="BM2000" s="207" t="s">
        <v>2762</v>
      </c>
    </row>
    <row r="2001" spans="1:47" s="2" customFormat="1" ht="11.25">
      <c r="A2001" s="36"/>
      <c r="B2001" s="37"/>
      <c r="C2001" s="38"/>
      <c r="D2001" s="209" t="s">
        <v>308</v>
      </c>
      <c r="E2001" s="38"/>
      <c r="F2001" s="210" t="s">
        <v>2763</v>
      </c>
      <c r="G2001" s="38"/>
      <c r="H2001" s="38"/>
      <c r="I2001" s="119"/>
      <c r="J2001" s="38"/>
      <c r="K2001" s="38"/>
      <c r="L2001" s="41"/>
      <c r="M2001" s="211"/>
      <c r="N2001" s="212"/>
      <c r="O2001" s="66"/>
      <c r="P2001" s="66"/>
      <c r="Q2001" s="66"/>
      <c r="R2001" s="66"/>
      <c r="S2001" s="66"/>
      <c r="T2001" s="67"/>
      <c r="U2001" s="36"/>
      <c r="V2001" s="36"/>
      <c r="W2001" s="36"/>
      <c r="X2001" s="36"/>
      <c r="Y2001" s="36"/>
      <c r="Z2001" s="36"/>
      <c r="AA2001" s="36"/>
      <c r="AB2001" s="36"/>
      <c r="AC2001" s="36"/>
      <c r="AD2001" s="36"/>
      <c r="AE2001" s="36"/>
      <c r="AT2001" s="19" t="s">
        <v>308</v>
      </c>
      <c r="AU2001" s="19" t="s">
        <v>79</v>
      </c>
    </row>
    <row r="2002" spans="2:51" s="14" customFormat="1" ht="11.25">
      <c r="B2002" s="223"/>
      <c r="C2002" s="224"/>
      <c r="D2002" s="209" t="s">
        <v>310</v>
      </c>
      <c r="E2002" s="225" t="s">
        <v>19</v>
      </c>
      <c r="F2002" s="226" t="s">
        <v>2764</v>
      </c>
      <c r="G2002" s="224"/>
      <c r="H2002" s="227">
        <v>20.005</v>
      </c>
      <c r="I2002" s="228"/>
      <c r="J2002" s="224"/>
      <c r="K2002" s="224"/>
      <c r="L2002" s="229"/>
      <c r="M2002" s="230"/>
      <c r="N2002" s="231"/>
      <c r="O2002" s="231"/>
      <c r="P2002" s="231"/>
      <c r="Q2002" s="231"/>
      <c r="R2002" s="231"/>
      <c r="S2002" s="231"/>
      <c r="T2002" s="232"/>
      <c r="AT2002" s="233" t="s">
        <v>310</v>
      </c>
      <c r="AU2002" s="233" t="s">
        <v>79</v>
      </c>
      <c r="AV2002" s="14" t="s">
        <v>79</v>
      </c>
      <c r="AW2002" s="14" t="s">
        <v>32</v>
      </c>
      <c r="AX2002" s="14" t="s">
        <v>70</v>
      </c>
      <c r="AY2002" s="233" t="s">
        <v>299</v>
      </c>
    </row>
    <row r="2003" spans="2:51" s="14" customFormat="1" ht="11.25">
      <c r="B2003" s="223"/>
      <c r="C2003" s="224"/>
      <c r="D2003" s="209" t="s">
        <v>310</v>
      </c>
      <c r="E2003" s="225" t="s">
        <v>19</v>
      </c>
      <c r="F2003" s="226" t="s">
        <v>2765</v>
      </c>
      <c r="G2003" s="224"/>
      <c r="H2003" s="227">
        <v>17.3</v>
      </c>
      <c r="I2003" s="228"/>
      <c r="J2003" s="224"/>
      <c r="K2003" s="224"/>
      <c r="L2003" s="229"/>
      <c r="M2003" s="230"/>
      <c r="N2003" s="231"/>
      <c r="O2003" s="231"/>
      <c r="P2003" s="231"/>
      <c r="Q2003" s="231"/>
      <c r="R2003" s="231"/>
      <c r="S2003" s="231"/>
      <c r="T2003" s="232"/>
      <c r="AT2003" s="233" t="s">
        <v>310</v>
      </c>
      <c r="AU2003" s="233" t="s">
        <v>79</v>
      </c>
      <c r="AV2003" s="14" t="s">
        <v>79</v>
      </c>
      <c r="AW2003" s="14" t="s">
        <v>32</v>
      </c>
      <c r="AX2003" s="14" t="s">
        <v>70</v>
      </c>
      <c r="AY2003" s="233" t="s">
        <v>299</v>
      </c>
    </row>
    <row r="2004" spans="2:51" s="14" customFormat="1" ht="11.25">
      <c r="B2004" s="223"/>
      <c r="C2004" s="224"/>
      <c r="D2004" s="209" t="s">
        <v>310</v>
      </c>
      <c r="E2004" s="225" t="s">
        <v>19</v>
      </c>
      <c r="F2004" s="226" t="s">
        <v>2766</v>
      </c>
      <c r="G2004" s="224"/>
      <c r="H2004" s="227">
        <v>14.67</v>
      </c>
      <c r="I2004" s="228"/>
      <c r="J2004" s="224"/>
      <c r="K2004" s="224"/>
      <c r="L2004" s="229"/>
      <c r="M2004" s="230"/>
      <c r="N2004" s="231"/>
      <c r="O2004" s="231"/>
      <c r="P2004" s="231"/>
      <c r="Q2004" s="231"/>
      <c r="R2004" s="231"/>
      <c r="S2004" s="231"/>
      <c r="T2004" s="232"/>
      <c r="AT2004" s="233" t="s">
        <v>310</v>
      </c>
      <c r="AU2004" s="233" t="s">
        <v>79</v>
      </c>
      <c r="AV2004" s="14" t="s">
        <v>79</v>
      </c>
      <c r="AW2004" s="14" t="s">
        <v>32</v>
      </c>
      <c r="AX2004" s="14" t="s">
        <v>70</v>
      </c>
      <c r="AY2004" s="233" t="s">
        <v>299</v>
      </c>
    </row>
    <row r="2005" spans="2:51" s="14" customFormat="1" ht="11.25">
      <c r="B2005" s="223"/>
      <c r="C2005" s="224"/>
      <c r="D2005" s="209" t="s">
        <v>310</v>
      </c>
      <c r="E2005" s="225" t="s">
        <v>19</v>
      </c>
      <c r="F2005" s="226" t="s">
        <v>2767</v>
      </c>
      <c r="G2005" s="224"/>
      <c r="H2005" s="227">
        <v>15.5</v>
      </c>
      <c r="I2005" s="228"/>
      <c r="J2005" s="224"/>
      <c r="K2005" s="224"/>
      <c r="L2005" s="229"/>
      <c r="M2005" s="230"/>
      <c r="N2005" s="231"/>
      <c r="O2005" s="231"/>
      <c r="P2005" s="231"/>
      <c r="Q2005" s="231"/>
      <c r="R2005" s="231"/>
      <c r="S2005" s="231"/>
      <c r="T2005" s="232"/>
      <c r="AT2005" s="233" t="s">
        <v>310</v>
      </c>
      <c r="AU2005" s="233" t="s">
        <v>79</v>
      </c>
      <c r="AV2005" s="14" t="s">
        <v>79</v>
      </c>
      <c r="AW2005" s="14" t="s">
        <v>32</v>
      </c>
      <c r="AX2005" s="14" t="s">
        <v>70</v>
      </c>
      <c r="AY2005" s="233" t="s">
        <v>299</v>
      </c>
    </row>
    <row r="2006" spans="2:51" s="14" customFormat="1" ht="11.25">
      <c r="B2006" s="223"/>
      <c r="C2006" s="224"/>
      <c r="D2006" s="209" t="s">
        <v>310</v>
      </c>
      <c r="E2006" s="225" t="s">
        <v>19</v>
      </c>
      <c r="F2006" s="226" t="s">
        <v>2768</v>
      </c>
      <c r="G2006" s="224"/>
      <c r="H2006" s="227">
        <v>15.42</v>
      </c>
      <c r="I2006" s="228"/>
      <c r="J2006" s="224"/>
      <c r="K2006" s="224"/>
      <c r="L2006" s="229"/>
      <c r="M2006" s="230"/>
      <c r="N2006" s="231"/>
      <c r="O2006" s="231"/>
      <c r="P2006" s="231"/>
      <c r="Q2006" s="231"/>
      <c r="R2006" s="231"/>
      <c r="S2006" s="231"/>
      <c r="T2006" s="232"/>
      <c r="AT2006" s="233" t="s">
        <v>310</v>
      </c>
      <c r="AU2006" s="233" t="s">
        <v>79</v>
      </c>
      <c r="AV2006" s="14" t="s">
        <v>79</v>
      </c>
      <c r="AW2006" s="14" t="s">
        <v>32</v>
      </c>
      <c r="AX2006" s="14" t="s">
        <v>70</v>
      </c>
      <c r="AY2006" s="233" t="s">
        <v>299</v>
      </c>
    </row>
    <row r="2007" spans="2:51" s="14" customFormat="1" ht="11.25">
      <c r="B2007" s="223"/>
      <c r="C2007" s="224"/>
      <c r="D2007" s="209" t="s">
        <v>310</v>
      </c>
      <c r="E2007" s="225" t="s">
        <v>19</v>
      </c>
      <c r="F2007" s="226" t="s">
        <v>2769</v>
      </c>
      <c r="G2007" s="224"/>
      <c r="H2007" s="227">
        <v>14.3</v>
      </c>
      <c r="I2007" s="228"/>
      <c r="J2007" s="224"/>
      <c r="K2007" s="224"/>
      <c r="L2007" s="229"/>
      <c r="M2007" s="230"/>
      <c r="N2007" s="231"/>
      <c r="O2007" s="231"/>
      <c r="P2007" s="231"/>
      <c r="Q2007" s="231"/>
      <c r="R2007" s="231"/>
      <c r="S2007" s="231"/>
      <c r="T2007" s="232"/>
      <c r="AT2007" s="233" t="s">
        <v>310</v>
      </c>
      <c r="AU2007" s="233" t="s">
        <v>79</v>
      </c>
      <c r="AV2007" s="14" t="s">
        <v>79</v>
      </c>
      <c r="AW2007" s="14" t="s">
        <v>32</v>
      </c>
      <c r="AX2007" s="14" t="s">
        <v>70</v>
      </c>
      <c r="AY2007" s="233" t="s">
        <v>299</v>
      </c>
    </row>
    <row r="2008" spans="2:51" s="14" customFormat="1" ht="11.25">
      <c r="B2008" s="223"/>
      <c r="C2008" s="224"/>
      <c r="D2008" s="209" t="s">
        <v>310</v>
      </c>
      <c r="E2008" s="225" t="s">
        <v>19</v>
      </c>
      <c r="F2008" s="226" t="s">
        <v>2770</v>
      </c>
      <c r="G2008" s="224"/>
      <c r="H2008" s="227">
        <v>14.59</v>
      </c>
      <c r="I2008" s="228"/>
      <c r="J2008" s="224"/>
      <c r="K2008" s="224"/>
      <c r="L2008" s="229"/>
      <c r="M2008" s="230"/>
      <c r="N2008" s="231"/>
      <c r="O2008" s="231"/>
      <c r="P2008" s="231"/>
      <c r="Q2008" s="231"/>
      <c r="R2008" s="231"/>
      <c r="S2008" s="231"/>
      <c r="T2008" s="232"/>
      <c r="AT2008" s="233" t="s">
        <v>310</v>
      </c>
      <c r="AU2008" s="233" t="s">
        <v>79</v>
      </c>
      <c r="AV2008" s="14" t="s">
        <v>79</v>
      </c>
      <c r="AW2008" s="14" t="s">
        <v>32</v>
      </c>
      <c r="AX2008" s="14" t="s">
        <v>70</v>
      </c>
      <c r="AY2008" s="233" t="s">
        <v>299</v>
      </c>
    </row>
    <row r="2009" spans="2:51" s="14" customFormat="1" ht="11.25">
      <c r="B2009" s="223"/>
      <c r="C2009" s="224"/>
      <c r="D2009" s="209" t="s">
        <v>310</v>
      </c>
      <c r="E2009" s="225" t="s">
        <v>19</v>
      </c>
      <c r="F2009" s="226" t="s">
        <v>2771</v>
      </c>
      <c r="G2009" s="224"/>
      <c r="H2009" s="227">
        <v>13.8</v>
      </c>
      <c r="I2009" s="228"/>
      <c r="J2009" s="224"/>
      <c r="K2009" s="224"/>
      <c r="L2009" s="229"/>
      <c r="M2009" s="230"/>
      <c r="N2009" s="231"/>
      <c r="O2009" s="231"/>
      <c r="P2009" s="231"/>
      <c r="Q2009" s="231"/>
      <c r="R2009" s="231"/>
      <c r="S2009" s="231"/>
      <c r="T2009" s="232"/>
      <c r="AT2009" s="233" t="s">
        <v>310</v>
      </c>
      <c r="AU2009" s="233" t="s">
        <v>79</v>
      </c>
      <c r="AV2009" s="14" t="s">
        <v>79</v>
      </c>
      <c r="AW2009" s="14" t="s">
        <v>32</v>
      </c>
      <c r="AX2009" s="14" t="s">
        <v>70</v>
      </c>
      <c r="AY2009" s="233" t="s">
        <v>299</v>
      </c>
    </row>
    <row r="2010" spans="2:51" s="14" customFormat="1" ht="11.25">
      <c r="B2010" s="223"/>
      <c r="C2010" s="224"/>
      <c r="D2010" s="209" t="s">
        <v>310</v>
      </c>
      <c r="E2010" s="225" t="s">
        <v>19</v>
      </c>
      <c r="F2010" s="226" t="s">
        <v>2772</v>
      </c>
      <c r="G2010" s="224"/>
      <c r="H2010" s="227">
        <v>19.886</v>
      </c>
      <c r="I2010" s="228"/>
      <c r="J2010" s="224"/>
      <c r="K2010" s="224"/>
      <c r="L2010" s="229"/>
      <c r="M2010" s="230"/>
      <c r="N2010" s="231"/>
      <c r="O2010" s="231"/>
      <c r="P2010" s="231"/>
      <c r="Q2010" s="231"/>
      <c r="R2010" s="231"/>
      <c r="S2010" s="231"/>
      <c r="T2010" s="232"/>
      <c r="AT2010" s="233" t="s">
        <v>310</v>
      </c>
      <c r="AU2010" s="233" t="s">
        <v>79</v>
      </c>
      <c r="AV2010" s="14" t="s">
        <v>79</v>
      </c>
      <c r="AW2010" s="14" t="s">
        <v>32</v>
      </c>
      <c r="AX2010" s="14" t="s">
        <v>70</v>
      </c>
      <c r="AY2010" s="233" t="s">
        <v>299</v>
      </c>
    </row>
    <row r="2011" spans="2:51" s="15" customFormat="1" ht="11.25">
      <c r="B2011" s="234"/>
      <c r="C2011" s="235"/>
      <c r="D2011" s="209" t="s">
        <v>310</v>
      </c>
      <c r="E2011" s="236" t="s">
        <v>19</v>
      </c>
      <c r="F2011" s="237" t="s">
        <v>313</v>
      </c>
      <c r="G2011" s="235"/>
      <c r="H2011" s="238">
        <v>145.471</v>
      </c>
      <c r="I2011" s="239"/>
      <c r="J2011" s="235"/>
      <c r="K2011" s="235"/>
      <c r="L2011" s="240"/>
      <c r="M2011" s="241"/>
      <c r="N2011" s="242"/>
      <c r="O2011" s="242"/>
      <c r="P2011" s="242"/>
      <c r="Q2011" s="242"/>
      <c r="R2011" s="242"/>
      <c r="S2011" s="242"/>
      <c r="T2011" s="243"/>
      <c r="AT2011" s="244" t="s">
        <v>310</v>
      </c>
      <c r="AU2011" s="244" t="s">
        <v>79</v>
      </c>
      <c r="AV2011" s="15" t="s">
        <v>306</v>
      </c>
      <c r="AW2011" s="15" t="s">
        <v>32</v>
      </c>
      <c r="AX2011" s="15" t="s">
        <v>77</v>
      </c>
      <c r="AY2011" s="244" t="s">
        <v>299</v>
      </c>
    </row>
    <row r="2012" spans="1:65" s="2" customFormat="1" ht="16.5" customHeight="1">
      <c r="A2012" s="36"/>
      <c r="B2012" s="37"/>
      <c r="C2012" s="246" t="s">
        <v>2773</v>
      </c>
      <c r="D2012" s="246" t="s">
        <v>458</v>
      </c>
      <c r="E2012" s="247" t="s">
        <v>2774</v>
      </c>
      <c r="F2012" s="248" t="s">
        <v>2775</v>
      </c>
      <c r="G2012" s="249" t="s">
        <v>553</v>
      </c>
      <c r="H2012" s="250">
        <v>148.38</v>
      </c>
      <c r="I2012" s="251"/>
      <c r="J2012" s="252">
        <f>ROUND(I2012*H2012,2)</f>
        <v>0</v>
      </c>
      <c r="K2012" s="248" t="s">
        <v>19</v>
      </c>
      <c r="L2012" s="253"/>
      <c r="M2012" s="254" t="s">
        <v>19</v>
      </c>
      <c r="N2012" s="255" t="s">
        <v>41</v>
      </c>
      <c r="O2012" s="66"/>
      <c r="P2012" s="205">
        <f>O2012*H2012</f>
        <v>0</v>
      </c>
      <c r="Q2012" s="205">
        <v>0</v>
      </c>
      <c r="R2012" s="205">
        <f>Q2012*H2012</f>
        <v>0</v>
      </c>
      <c r="S2012" s="205">
        <v>0</v>
      </c>
      <c r="T2012" s="206">
        <f>S2012*H2012</f>
        <v>0</v>
      </c>
      <c r="U2012" s="36"/>
      <c r="V2012" s="36"/>
      <c r="W2012" s="36"/>
      <c r="X2012" s="36"/>
      <c r="Y2012" s="36"/>
      <c r="Z2012" s="36"/>
      <c r="AA2012" s="36"/>
      <c r="AB2012" s="36"/>
      <c r="AC2012" s="36"/>
      <c r="AD2012" s="36"/>
      <c r="AE2012" s="36"/>
      <c r="AR2012" s="207" t="s">
        <v>538</v>
      </c>
      <c r="AT2012" s="207" t="s">
        <v>458</v>
      </c>
      <c r="AU2012" s="207" t="s">
        <v>79</v>
      </c>
      <c r="AY2012" s="19" t="s">
        <v>299</v>
      </c>
      <c r="BE2012" s="208">
        <f>IF(N2012="základní",J2012,0)</f>
        <v>0</v>
      </c>
      <c r="BF2012" s="208">
        <f>IF(N2012="snížená",J2012,0)</f>
        <v>0</v>
      </c>
      <c r="BG2012" s="208">
        <f>IF(N2012="zákl. přenesená",J2012,0)</f>
        <v>0</v>
      </c>
      <c r="BH2012" s="208">
        <f>IF(N2012="sníž. přenesená",J2012,0)</f>
        <v>0</v>
      </c>
      <c r="BI2012" s="208">
        <f>IF(N2012="nulová",J2012,0)</f>
        <v>0</v>
      </c>
      <c r="BJ2012" s="19" t="s">
        <v>77</v>
      </c>
      <c r="BK2012" s="208">
        <f>ROUND(I2012*H2012,2)</f>
        <v>0</v>
      </c>
      <c r="BL2012" s="19" t="s">
        <v>406</v>
      </c>
      <c r="BM2012" s="207" t="s">
        <v>2776</v>
      </c>
    </row>
    <row r="2013" spans="1:47" s="2" customFormat="1" ht="11.25">
      <c r="A2013" s="36"/>
      <c r="B2013" s="37"/>
      <c r="C2013" s="38"/>
      <c r="D2013" s="209" t="s">
        <v>308</v>
      </c>
      <c r="E2013" s="38"/>
      <c r="F2013" s="210" t="s">
        <v>2777</v>
      </c>
      <c r="G2013" s="38"/>
      <c r="H2013" s="38"/>
      <c r="I2013" s="119"/>
      <c r="J2013" s="38"/>
      <c r="K2013" s="38"/>
      <c r="L2013" s="41"/>
      <c r="M2013" s="211"/>
      <c r="N2013" s="212"/>
      <c r="O2013" s="66"/>
      <c r="P2013" s="66"/>
      <c r="Q2013" s="66"/>
      <c r="R2013" s="66"/>
      <c r="S2013" s="66"/>
      <c r="T2013" s="67"/>
      <c r="U2013" s="36"/>
      <c r="V2013" s="36"/>
      <c r="W2013" s="36"/>
      <c r="X2013" s="36"/>
      <c r="Y2013" s="36"/>
      <c r="Z2013" s="36"/>
      <c r="AA2013" s="36"/>
      <c r="AB2013" s="36"/>
      <c r="AC2013" s="36"/>
      <c r="AD2013" s="36"/>
      <c r="AE2013" s="36"/>
      <c r="AT2013" s="19" t="s">
        <v>308</v>
      </c>
      <c r="AU2013" s="19" t="s">
        <v>79</v>
      </c>
    </row>
    <row r="2014" spans="2:51" s="14" customFormat="1" ht="11.25">
      <c r="B2014" s="223"/>
      <c r="C2014" s="224"/>
      <c r="D2014" s="209" t="s">
        <v>310</v>
      </c>
      <c r="E2014" s="225" t="s">
        <v>19</v>
      </c>
      <c r="F2014" s="226" t="s">
        <v>2778</v>
      </c>
      <c r="G2014" s="224"/>
      <c r="H2014" s="227">
        <v>148.38</v>
      </c>
      <c r="I2014" s="228"/>
      <c r="J2014" s="224"/>
      <c r="K2014" s="224"/>
      <c r="L2014" s="229"/>
      <c r="M2014" s="230"/>
      <c r="N2014" s="231"/>
      <c r="O2014" s="231"/>
      <c r="P2014" s="231"/>
      <c r="Q2014" s="231"/>
      <c r="R2014" s="231"/>
      <c r="S2014" s="231"/>
      <c r="T2014" s="232"/>
      <c r="AT2014" s="233" t="s">
        <v>310</v>
      </c>
      <c r="AU2014" s="233" t="s">
        <v>79</v>
      </c>
      <c r="AV2014" s="14" t="s">
        <v>79</v>
      </c>
      <c r="AW2014" s="14" t="s">
        <v>32</v>
      </c>
      <c r="AX2014" s="14" t="s">
        <v>77</v>
      </c>
      <c r="AY2014" s="233" t="s">
        <v>299</v>
      </c>
    </row>
    <row r="2015" spans="1:65" s="2" customFormat="1" ht="16.5" customHeight="1">
      <c r="A2015" s="36"/>
      <c r="B2015" s="37"/>
      <c r="C2015" s="196" t="s">
        <v>2779</v>
      </c>
      <c r="D2015" s="196" t="s">
        <v>301</v>
      </c>
      <c r="E2015" s="197" t="s">
        <v>2780</v>
      </c>
      <c r="F2015" s="198" t="s">
        <v>2781</v>
      </c>
      <c r="G2015" s="199" t="s">
        <v>553</v>
      </c>
      <c r="H2015" s="200">
        <v>4.4</v>
      </c>
      <c r="I2015" s="201"/>
      <c r="J2015" s="202">
        <f>ROUND(I2015*H2015,2)</f>
        <v>0</v>
      </c>
      <c r="K2015" s="198" t="s">
        <v>305</v>
      </c>
      <c r="L2015" s="41"/>
      <c r="M2015" s="203" t="s">
        <v>19</v>
      </c>
      <c r="N2015" s="204" t="s">
        <v>41</v>
      </c>
      <c r="O2015" s="66"/>
      <c r="P2015" s="205">
        <f>O2015*H2015</f>
        <v>0</v>
      </c>
      <c r="Q2015" s="205">
        <v>0</v>
      </c>
      <c r="R2015" s="205">
        <f>Q2015*H2015</f>
        <v>0</v>
      </c>
      <c r="S2015" s="205">
        <v>0</v>
      </c>
      <c r="T2015" s="206">
        <f>S2015*H2015</f>
        <v>0</v>
      </c>
      <c r="U2015" s="36"/>
      <c r="V2015" s="36"/>
      <c r="W2015" s="36"/>
      <c r="X2015" s="36"/>
      <c r="Y2015" s="36"/>
      <c r="Z2015" s="36"/>
      <c r="AA2015" s="36"/>
      <c r="AB2015" s="36"/>
      <c r="AC2015" s="36"/>
      <c r="AD2015" s="36"/>
      <c r="AE2015" s="36"/>
      <c r="AR2015" s="207" t="s">
        <v>406</v>
      </c>
      <c r="AT2015" s="207" t="s">
        <v>301</v>
      </c>
      <c r="AU2015" s="207" t="s">
        <v>79</v>
      </c>
      <c r="AY2015" s="19" t="s">
        <v>299</v>
      </c>
      <c r="BE2015" s="208">
        <f>IF(N2015="základní",J2015,0)</f>
        <v>0</v>
      </c>
      <c r="BF2015" s="208">
        <f>IF(N2015="snížená",J2015,0)</f>
        <v>0</v>
      </c>
      <c r="BG2015" s="208">
        <f>IF(N2015="zákl. přenesená",J2015,0)</f>
        <v>0</v>
      </c>
      <c r="BH2015" s="208">
        <f>IF(N2015="sníž. přenesená",J2015,0)</f>
        <v>0</v>
      </c>
      <c r="BI2015" s="208">
        <f>IF(N2015="nulová",J2015,0)</f>
        <v>0</v>
      </c>
      <c r="BJ2015" s="19" t="s">
        <v>77</v>
      </c>
      <c r="BK2015" s="208">
        <f>ROUND(I2015*H2015,2)</f>
        <v>0</v>
      </c>
      <c r="BL2015" s="19" t="s">
        <v>406</v>
      </c>
      <c r="BM2015" s="207" t="s">
        <v>2782</v>
      </c>
    </row>
    <row r="2016" spans="1:47" s="2" customFormat="1" ht="11.25">
      <c r="A2016" s="36"/>
      <c r="B2016" s="37"/>
      <c r="C2016" s="38"/>
      <c r="D2016" s="209" t="s">
        <v>308</v>
      </c>
      <c r="E2016" s="38"/>
      <c r="F2016" s="210" t="s">
        <v>2783</v>
      </c>
      <c r="G2016" s="38"/>
      <c r="H2016" s="38"/>
      <c r="I2016" s="119"/>
      <c r="J2016" s="38"/>
      <c r="K2016" s="38"/>
      <c r="L2016" s="41"/>
      <c r="M2016" s="211"/>
      <c r="N2016" s="212"/>
      <c r="O2016" s="66"/>
      <c r="P2016" s="66"/>
      <c r="Q2016" s="66"/>
      <c r="R2016" s="66"/>
      <c r="S2016" s="66"/>
      <c r="T2016" s="67"/>
      <c r="U2016" s="36"/>
      <c r="V2016" s="36"/>
      <c r="W2016" s="36"/>
      <c r="X2016" s="36"/>
      <c r="Y2016" s="36"/>
      <c r="Z2016" s="36"/>
      <c r="AA2016" s="36"/>
      <c r="AB2016" s="36"/>
      <c r="AC2016" s="36"/>
      <c r="AD2016" s="36"/>
      <c r="AE2016" s="36"/>
      <c r="AT2016" s="19" t="s">
        <v>308</v>
      </c>
      <c r="AU2016" s="19" t="s">
        <v>79</v>
      </c>
    </row>
    <row r="2017" spans="2:51" s="14" customFormat="1" ht="11.25">
      <c r="B2017" s="223"/>
      <c r="C2017" s="224"/>
      <c r="D2017" s="209" t="s">
        <v>310</v>
      </c>
      <c r="E2017" s="225" t="s">
        <v>19</v>
      </c>
      <c r="F2017" s="226" t="s">
        <v>2784</v>
      </c>
      <c r="G2017" s="224"/>
      <c r="H2017" s="227">
        <v>1.4</v>
      </c>
      <c r="I2017" s="228"/>
      <c r="J2017" s="224"/>
      <c r="K2017" s="224"/>
      <c r="L2017" s="229"/>
      <c r="M2017" s="230"/>
      <c r="N2017" s="231"/>
      <c r="O2017" s="231"/>
      <c r="P2017" s="231"/>
      <c r="Q2017" s="231"/>
      <c r="R2017" s="231"/>
      <c r="S2017" s="231"/>
      <c r="T2017" s="232"/>
      <c r="AT2017" s="233" t="s">
        <v>310</v>
      </c>
      <c r="AU2017" s="233" t="s">
        <v>79</v>
      </c>
      <c r="AV2017" s="14" t="s">
        <v>79</v>
      </c>
      <c r="AW2017" s="14" t="s">
        <v>32</v>
      </c>
      <c r="AX2017" s="14" t="s">
        <v>70</v>
      </c>
      <c r="AY2017" s="233" t="s">
        <v>299</v>
      </c>
    </row>
    <row r="2018" spans="2:51" s="14" customFormat="1" ht="11.25">
      <c r="B2018" s="223"/>
      <c r="C2018" s="224"/>
      <c r="D2018" s="209" t="s">
        <v>310</v>
      </c>
      <c r="E2018" s="225" t="s">
        <v>19</v>
      </c>
      <c r="F2018" s="226" t="s">
        <v>2785</v>
      </c>
      <c r="G2018" s="224"/>
      <c r="H2018" s="227">
        <v>2.1</v>
      </c>
      <c r="I2018" s="228"/>
      <c r="J2018" s="224"/>
      <c r="K2018" s="224"/>
      <c r="L2018" s="229"/>
      <c r="M2018" s="230"/>
      <c r="N2018" s="231"/>
      <c r="O2018" s="231"/>
      <c r="P2018" s="231"/>
      <c r="Q2018" s="231"/>
      <c r="R2018" s="231"/>
      <c r="S2018" s="231"/>
      <c r="T2018" s="232"/>
      <c r="AT2018" s="233" t="s">
        <v>310</v>
      </c>
      <c r="AU2018" s="233" t="s">
        <v>79</v>
      </c>
      <c r="AV2018" s="14" t="s">
        <v>79</v>
      </c>
      <c r="AW2018" s="14" t="s">
        <v>32</v>
      </c>
      <c r="AX2018" s="14" t="s">
        <v>70</v>
      </c>
      <c r="AY2018" s="233" t="s">
        <v>299</v>
      </c>
    </row>
    <row r="2019" spans="2:51" s="14" customFormat="1" ht="11.25">
      <c r="B2019" s="223"/>
      <c r="C2019" s="224"/>
      <c r="D2019" s="209" t="s">
        <v>310</v>
      </c>
      <c r="E2019" s="225" t="s">
        <v>19</v>
      </c>
      <c r="F2019" s="226" t="s">
        <v>2786</v>
      </c>
      <c r="G2019" s="224"/>
      <c r="H2019" s="227">
        <v>0.9</v>
      </c>
      <c r="I2019" s="228"/>
      <c r="J2019" s="224"/>
      <c r="K2019" s="224"/>
      <c r="L2019" s="229"/>
      <c r="M2019" s="230"/>
      <c r="N2019" s="231"/>
      <c r="O2019" s="231"/>
      <c r="P2019" s="231"/>
      <c r="Q2019" s="231"/>
      <c r="R2019" s="231"/>
      <c r="S2019" s="231"/>
      <c r="T2019" s="232"/>
      <c r="AT2019" s="233" t="s">
        <v>310</v>
      </c>
      <c r="AU2019" s="233" t="s">
        <v>79</v>
      </c>
      <c r="AV2019" s="14" t="s">
        <v>79</v>
      </c>
      <c r="AW2019" s="14" t="s">
        <v>32</v>
      </c>
      <c r="AX2019" s="14" t="s">
        <v>70</v>
      </c>
      <c r="AY2019" s="233" t="s">
        <v>299</v>
      </c>
    </row>
    <row r="2020" spans="2:51" s="15" customFormat="1" ht="11.25">
      <c r="B2020" s="234"/>
      <c r="C2020" s="235"/>
      <c r="D2020" s="209" t="s">
        <v>310</v>
      </c>
      <c r="E2020" s="236" t="s">
        <v>19</v>
      </c>
      <c r="F2020" s="237" t="s">
        <v>313</v>
      </c>
      <c r="G2020" s="235"/>
      <c r="H2020" s="238">
        <v>4.4</v>
      </c>
      <c r="I2020" s="239"/>
      <c r="J2020" s="235"/>
      <c r="K2020" s="235"/>
      <c r="L2020" s="240"/>
      <c r="M2020" s="241"/>
      <c r="N2020" s="242"/>
      <c r="O2020" s="242"/>
      <c r="P2020" s="242"/>
      <c r="Q2020" s="242"/>
      <c r="R2020" s="242"/>
      <c r="S2020" s="242"/>
      <c r="T2020" s="243"/>
      <c r="AT2020" s="244" t="s">
        <v>310</v>
      </c>
      <c r="AU2020" s="244" t="s">
        <v>79</v>
      </c>
      <c r="AV2020" s="15" t="s">
        <v>306</v>
      </c>
      <c r="AW2020" s="15" t="s">
        <v>32</v>
      </c>
      <c r="AX2020" s="15" t="s">
        <v>77</v>
      </c>
      <c r="AY2020" s="244" t="s">
        <v>299</v>
      </c>
    </row>
    <row r="2021" spans="1:65" s="2" customFormat="1" ht="16.5" customHeight="1">
      <c r="A2021" s="36"/>
      <c r="B2021" s="37"/>
      <c r="C2021" s="246" t="s">
        <v>2787</v>
      </c>
      <c r="D2021" s="246" t="s">
        <v>458</v>
      </c>
      <c r="E2021" s="247" t="s">
        <v>2788</v>
      </c>
      <c r="F2021" s="248" t="s">
        <v>2789</v>
      </c>
      <c r="G2021" s="249" t="s">
        <v>553</v>
      </c>
      <c r="H2021" s="250">
        <v>4.84</v>
      </c>
      <c r="I2021" s="251"/>
      <c r="J2021" s="252">
        <f>ROUND(I2021*H2021,2)</f>
        <v>0</v>
      </c>
      <c r="K2021" s="248" t="s">
        <v>305</v>
      </c>
      <c r="L2021" s="253"/>
      <c r="M2021" s="254" t="s">
        <v>19</v>
      </c>
      <c r="N2021" s="255" t="s">
        <v>41</v>
      </c>
      <c r="O2021" s="66"/>
      <c r="P2021" s="205">
        <f>O2021*H2021</f>
        <v>0</v>
      </c>
      <c r="Q2021" s="205">
        <v>0.00026</v>
      </c>
      <c r="R2021" s="205">
        <f>Q2021*H2021</f>
        <v>0.0012583999999999998</v>
      </c>
      <c r="S2021" s="205">
        <v>0</v>
      </c>
      <c r="T2021" s="206">
        <f>S2021*H2021</f>
        <v>0</v>
      </c>
      <c r="U2021" s="36"/>
      <c r="V2021" s="36"/>
      <c r="W2021" s="36"/>
      <c r="X2021" s="36"/>
      <c r="Y2021" s="36"/>
      <c r="Z2021" s="36"/>
      <c r="AA2021" s="36"/>
      <c r="AB2021" s="36"/>
      <c r="AC2021" s="36"/>
      <c r="AD2021" s="36"/>
      <c r="AE2021" s="36"/>
      <c r="AR2021" s="207" t="s">
        <v>538</v>
      </c>
      <c r="AT2021" s="207" t="s">
        <v>458</v>
      </c>
      <c r="AU2021" s="207" t="s">
        <v>79</v>
      </c>
      <c r="AY2021" s="19" t="s">
        <v>299</v>
      </c>
      <c r="BE2021" s="208">
        <f>IF(N2021="základní",J2021,0)</f>
        <v>0</v>
      </c>
      <c r="BF2021" s="208">
        <f>IF(N2021="snížená",J2021,0)</f>
        <v>0</v>
      </c>
      <c r="BG2021" s="208">
        <f>IF(N2021="zákl. přenesená",J2021,0)</f>
        <v>0</v>
      </c>
      <c r="BH2021" s="208">
        <f>IF(N2021="sníž. přenesená",J2021,0)</f>
        <v>0</v>
      </c>
      <c r="BI2021" s="208">
        <f>IF(N2021="nulová",J2021,0)</f>
        <v>0</v>
      </c>
      <c r="BJ2021" s="19" t="s">
        <v>77</v>
      </c>
      <c r="BK2021" s="208">
        <f>ROUND(I2021*H2021,2)</f>
        <v>0</v>
      </c>
      <c r="BL2021" s="19" t="s">
        <v>406</v>
      </c>
      <c r="BM2021" s="207" t="s">
        <v>2790</v>
      </c>
    </row>
    <row r="2022" spans="1:47" s="2" customFormat="1" ht="11.25">
      <c r="A2022" s="36"/>
      <c r="B2022" s="37"/>
      <c r="C2022" s="38"/>
      <c r="D2022" s="209" t="s">
        <v>308</v>
      </c>
      <c r="E2022" s="38"/>
      <c r="F2022" s="210" t="s">
        <v>2789</v>
      </c>
      <c r="G2022" s="38"/>
      <c r="H2022" s="38"/>
      <c r="I2022" s="119"/>
      <c r="J2022" s="38"/>
      <c r="K2022" s="38"/>
      <c r="L2022" s="41"/>
      <c r="M2022" s="211"/>
      <c r="N2022" s="212"/>
      <c r="O2022" s="66"/>
      <c r="P2022" s="66"/>
      <c r="Q2022" s="66"/>
      <c r="R2022" s="66"/>
      <c r="S2022" s="66"/>
      <c r="T2022" s="67"/>
      <c r="U2022" s="36"/>
      <c r="V2022" s="36"/>
      <c r="W2022" s="36"/>
      <c r="X2022" s="36"/>
      <c r="Y2022" s="36"/>
      <c r="Z2022" s="36"/>
      <c r="AA2022" s="36"/>
      <c r="AB2022" s="36"/>
      <c r="AC2022" s="36"/>
      <c r="AD2022" s="36"/>
      <c r="AE2022" s="36"/>
      <c r="AT2022" s="19" t="s">
        <v>308</v>
      </c>
      <c r="AU2022" s="19" t="s">
        <v>79</v>
      </c>
    </row>
    <row r="2023" spans="2:51" s="14" customFormat="1" ht="11.25">
      <c r="B2023" s="223"/>
      <c r="C2023" s="224"/>
      <c r="D2023" s="209" t="s">
        <v>310</v>
      </c>
      <c r="E2023" s="225" t="s">
        <v>19</v>
      </c>
      <c r="F2023" s="226" t="s">
        <v>2791</v>
      </c>
      <c r="G2023" s="224"/>
      <c r="H2023" s="227">
        <v>4.84</v>
      </c>
      <c r="I2023" s="228"/>
      <c r="J2023" s="224"/>
      <c r="K2023" s="224"/>
      <c r="L2023" s="229"/>
      <c r="M2023" s="230"/>
      <c r="N2023" s="231"/>
      <c r="O2023" s="231"/>
      <c r="P2023" s="231"/>
      <c r="Q2023" s="231"/>
      <c r="R2023" s="231"/>
      <c r="S2023" s="231"/>
      <c r="T2023" s="232"/>
      <c r="AT2023" s="233" t="s">
        <v>310</v>
      </c>
      <c r="AU2023" s="233" t="s">
        <v>79</v>
      </c>
      <c r="AV2023" s="14" t="s">
        <v>79</v>
      </c>
      <c r="AW2023" s="14" t="s">
        <v>32</v>
      </c>
      <c r="AX2023" s="14" t="s">
        <v>77</v>
      </c>
      <c r="AY2023" s="233" t="s">
        <v>299</v>
      </c>
    </row>
    <row r="2024" spans="1:65" s="2" customFormat="1" ht="16.5" customHeight="1">
      <c r="A2024" s="36"/>
      <c r="B2024" s="37"/>
      <c r="C2024" s="196" t="s">
        <v>2792</v>
      </c>
      <c r="D2024" s="196" t="s">
        <v>301</v>
      </c>
      <c r="E2024" s="197" t="s">
        <v>2793</v>
      </c>
      <c r="F2024" s="198" t="s">
        <v>2794</v>
      </c>
      <c r="G2024" s="199" t="s">
        <v>304</v>
      </c>
      <c r="H2024" s="200">
        <v>164.725</v>
      </c>
      <c r="I2024" s="201"/>
      <c r="J2024" s="202">
        <f>ROUND(I2024*H2024,2)</f>
        <v>0</v>
      </c>
      <c r="K2024" s="198" t="s">
        <v>19</v>
      </c>
      <c r="L2024" s="41"/>
      <c r="M2024" s="203" t="s">
        <v>19</v>
      </c>
      <c r="N2024" s="204" t="s">
        <v>41</v>
      </c>
      <c r="O2024" s="66"/>
      <c r="P2024" s="205">
        <f>O2024*H2024</f>
        <v>0</v>
      </c>
      <c r="Q2024" s="205">
        <v>0</v>
      </c>
      <c r="R2024" s="205">
        <f>Q2024*H2024</f>
        <v>0</v>
      </c>
      <c r="S2024" s="205">
        <v>0</v>
      </c>
      <c r="T2024" s="206">
        <f>S2024*H2024</f>
        <v>0</v>
      </c>
      <c r="U2024" s="36"/>
      <c r="V2024" s="36"/>
      <c r="W2024" s="36"/>
      <c r="X2024" s="36"/>
      <c r="Y2024" s="36"/>
      <c r="Z2024" s="36"/>
      <c r="AA2024" s="36"/>
      <c r="AB2024" s="36"/>
      <c r="AC2024" s="36"/>
      <c r="AD2024" s="36"/>
      <c r="AE2024" s="36"/>
      <c r="AR2024" s="207" t="s">
        <v>406</v>
      </c>
      <c r="AT2024" s="207" t="s">
        <v>301</v>
      </c>
      <c r="AU2024" s="207" t="s">
        <v>79</v>
      </c>
      <c r="AY2024" s="19" t="s">
        <v>299</v>
      </c>
      <c r="BE2024" s="208">
        <f>IF(N2024="základní",J2024,0)</f>
        <v>0</v>
      </c>
      <c r="BF2024" s="208">
        <f>IF(N2024="snížená",J2024,0)</f>
        <v>0</v>
      </c>
      <c r="BG2024" s="208">
        <f>IF(N2024="zákl. přenesená",J2024,0)</f>
        <v>0</v>
      </c>
      <c r="BH2024" s="208">
        <f>IF(N2024="sníž. přenesená",J2024,0)</f>
        <v>0</v>
      </c>
      <c r="BI2024" s="208">
        <f>IF(N2024="nulová",J2024,0)</f>
        <v>0</v>
      </c>
      <c r="BJ2024" s="19" t="s">
        <v>77</v>
      </c>
      <c r="BK2024" s="208">
        <f>ROUND(I2024*H2024,2)</f>
        <v>0</v>
      </c>
      <c r="BL2024" s="19" t="s">
        <v>406</v>
      </c>
      <c r="BM2024" s="207" t="s">
        <v>2795</v>
      </c>
    </row>
    <row r="2025" spans="1:47" s="2" customFormat="1" ht="11.25">
      <c r="A2025" s="36"/>
      <c r="B2025" s="37"/>
      <c r="C2025" s="38"/>
      <c r="D2025" s="209" t="s">
        <v>308</v>
      </c>
      <c r="E2025" s="38"/>
      <c r="F2025" s="210" t="s">
        <v>2794</v>
      </c>
      <c r="G2025" s="38"/>
      <c r="H2025" s="38"/>
      <c r="I2025" s="119"/>
      <c r="J2025" s="38"/>
      <c r="K2025" s="38"/>
      <c r="L2025" s="41"/>
      <c r="M2025" s="211"/>
      <c r="N2025" s="212"/>
      <c r="O2025" s="66"/>
      <c r="P2025" s="66"/>
      <c r="Q2025" s="66"/>
      <c r="R2025" s="66"/>
      <c r="S2025" s="66"/>
      <c r="T2025" s="67"/>
      <c r="U2025" s="36"/>
      <c r="V2025" s="36"/>
      <c r="W2025" s="36"/>
      <c r="X2025" s="36"/>
      <c r="Y2025" s="36"/>
      <c r="Z2025" s="36"/>
      <c r="AA2025" s="36"/>
      <c r="AB2025" s="36"/>
      <c r="AC2025" s="36"/>
      <c r="AD2025" s="36"/>
      <c r="AE2025" s="36"/>
      <c r="AT2025" s="19" t="s">
        <v>308</v>
      </c>
      <c r="AU2025" s="19" t="s">
        <v>79</v>
      </c>
    </row>
    <row r="2026" spans="2:51" s="14" customFormat="1" ht="11.25">
      <c r="B2026" s="223"/>
      <c r="C2026" s="224"/>
      <c r="D2026" s="209" t="s">
        <v>310</v>
      </c>
      <c r="E2026" s="225" t="s">
        <v>19</v>
      </c>
      <c r="F2026" s="226" t="s">
        <v>2796</v>
      </c>
      <c r="G2026" s="224"/>
      <c r="H2026" s="227">
        <v>164.725</v>
      </c>
      <c r="I2026" s="228"/>
      <c r="J2026" s="224"/>
      <c r="K2026" s="224"/>
      <c r="L2026" s="229"/>
      <c r="M2026" s="230"/>
      <c r="N2026" s="231"/>
      <c r="O2026" s="231"/>
      <c r="P2026" s="231"/>
      <c r="Q2026" s="231"/>
      <c r="R2026" s="231"/>
      <c r="S2026" s="231"/>
      <c r="T2026" s="232"/>
      <c r="AT2026" s="233" t="s">
        <v>310</v>
      </c>
      <c r="AU2026" s="233" t="s">
        <v>79</v>
      </c>
      <c r="AV2026" s="14" t="s">
        <v>79</v>
      </c>
      <c r="AW2026" s="14" t="s">
        <v>32</v>
      </c>
      <c r="AX2026" s="14" t="s">
        <v>77</v>
      </c>
      <c r="AY2026" s="233" t="s">
        <v>299</v>
      </c>
    </row>
    <row r="2027" spans="1:65" s="2" customFormat="1" ht="16.5" customHeight="1">
      <c r="A2027" s="36"/>
      <c r="B2027" s="37"/>
      <c r="C2027" s="196" t="s">
        <v>2797</v>
      </c>
      <c r="D2027" s="196" t="s">
        <v>301</v>
      </c>
      <c r="E2027" s="197" t="s">
        <v>2798</v>
      </c>
      <c r="F2027" s="198" t="s">
        <v>2799</v>
      </c>
      <c r="G2027" s="199" t="s">
        <v>1478</v>
      </c>
      <c r="H2027" s="267"/>
      <c r="I2027" s="201"/>
      <c r="J2027" s="202">
        <f>ROUND(I2027*H2027,2)</f>
        <v>0</v>
      </c>
      <c r="K2027" s="198" t="s">
        <v>305</v>
      </c>
      <c r="L2027" s="41"/>
      <c r="M2027" s="203" t="s">
        <v>19</v>
      </c>
      <c r="N2027" s="204" t="s">
        <v>41</v>
      </c>
      <c r="O2027" s="66"/>
      <c r="P2027" s="205">
        <f>O2027*H2027</f>
        <v>0</v>
      </c>
      <c r="Q2027" s="205">
        <v>0</v>
      </c>
      <c r="R2027" s="205">
        <f>Q2027*H2027</f>
        <v>0</v>
      </c>
      <c r="S2027" s="205">
        <v>0</v>
      </c>
      <c r="T2027" s="206">
        <f>S2027*H2027</f>
        <v>0</v>
      </c>
      <c r="U2027" s="36"/>
      <c r="V2027" s="36"/>
      <c r="W2027" s="36"/>
      <c r="X2027" s="36"/>
      <c r="Y2027" s="36"/>
      <c r="Z2027" s="36"/>
      <c r="AA2027" s="36"/>
      <c r="AB2027" s="36"/>
      <c r="AC2027" s="36"/>
      <c r="AD2027" s="36"/>
      <c r="AE2027" s="36"/>
      <c r="AR2027" s="207" t="s">
        <v>406</v>
      </c>
      <c r="AT2027" s="207" t="s">
        <v>301</v>
      </c>
      <c r="AU2027" s="207" t="s">
        <v>79</v>
      </c>
      <c r="AY2027" s="19" t="s">
        <v>299</v>
      </c>
      <c r="BE2027" s="208">
        <f>IF(N2027="základní",J2027,0)</f>
        <v>0</v>
      </c>
      <c r="BF2027" s="208">
        <f>IF(N2027="snížená",J2027,0)</f>
        <v>0</v>
      </c>
      <c r="BG2027" s="208">
        <f>IF(N2027="zákl. přenesená",J2027,0)</f>
        <v>0</v>
      </c>
      <c r="BH2027" s="208">
        <f>IF(N2027="sníž. přenesená",J2027,0)</f>
        <v>0</v>
      </c>
      <c r="BI2027" s="208">
        <f>IF(N2027="nulová",J2027,0)</f>
        <v>0</v>
      </c>
      <c r="BJ2027" s="19" t="s">
        <v>77</v>
      </c>
      <c r="BK2027" s="208">
        <f>ROUND(I2027*H2027,2)</f>
        <v>0</v>
      </c>
      <c r="BL2027" s="19" t="s">
        <v>406</v>
      </c>
      <c r="BM2027" s="207" t="s">
        <v>2800</v>
      </c>
    </row>
    <row r="2028" spans="1:47" s="2" customFormat="1" ht="19.5">
      <c r="A2028" s="36"/>
      <c r="B2028" s="37"/>
      <c r="C2028" s="38"/>
      <c r="D2028" s="209" t="s">
        <v>308</v>
      </c>
      <c r="E2028" s="38"/>
      <c r="F2028" s="210" t="s">
        <v>2801</v>
      </c>
      <c r="G2028" s="38"/>
      <c r="H2028" s="38"/>
      <c r="I2028" s="119"/>
      <c r="J2028" s="38"/>
      <c r="K2028" s="38"/>
      <c r="L2028" s="41"/>
      <c r="M2028" s="211"/>
      <c r="N2028" s="212"/>
      <c r="O2028" s="66"/>
      <c r="P2028" s="66"/>
      <c r="Q2028" s="66"/>
      <c r="R2028" s="66"/>
      <c r="S2028" s="66"/>
      <c r="T2028" s="67"/>
      <c r="U2028" s="36"/>
      <c r="V2028" s="36"/>
      <c r="W2028" s="36"/>
      <c r="X2028" s="36"/>
      <c r="Y2028" s="36"/>
      <c r="Z2028" s="36"/>
      <c r="AA2028" s="36"/>
      <c r="AB2028" s="36"/>
      <c r="AC2028" s="36"/>
      <c r="AD2028" s="36"/>
      <c r="AE2028" s="36"/>
      <c r="AT2028" s="19" t="s">
        <v>308</v>
      </c>
      <c r="AU2028" s="19" t="s">
        <v>79</v>
      </c>
    </row>
    <row r="2029" spans="2:63" s="12" customFormat="1" ht="22.9" customHeight="1">
      <c r="B2029" s="180"/>
      <c r="C2029" s="181"/>
      <c r="D2029" s="182" t="s">
        <v>69</v>
      </c>
      <c r="E2029" s="194" t="s">
        <v>2802</v>
      </c>
      <c r="F2029" s="194" t="s">
        <v>2803</v>
      </c>
      <c r="G2029" s="181"/>
      <c r="H2029" s="181"/>
      <c r="I2029" s="184"/>
      <c r="J2029" s="195">
        <f>BK2029</f>
        <v>0</v>
      </c>
      <c r="K2029" s="181"/>
      <c r="L2029" s="186"/>
      <c r="M2029" s="187"/>
      <c r="N2029" s="188"/>
      <c r="O2029" s="188"/>
      <c r="P2029" s="189">
        <f>SUM(P2030:P2064)</f>
        <v>0</v>
      </c>
      <c r="Q2029" s="188"/>
      <c r="R2029" s="189">
        <f>SUM(R2030:R2064)</f>
        <v>0.45025800000000005</v>
      </c>
      <c r="S2029" s="188"/>
      <c r="T2029" s="190">
        <f>SUM(T2030:T2064)</f>
        <v>0</v>
      </c>
      <c r="AR2029" s="191" t="s">
        <v>79</v>
      </c>
      <c r="AT2029" s="192" t="s">
        <v>69</v>
      </c>
      <c r="AU2029" s="192" t="s">
        <v>77</v>
      </c>
      <c r="AY2029" s="191" t="s">
        <v>299</v>
      </c>
      <c r="BK2029" s="193">
        <f>SUM(BK2030:BK2064)</f>
        <v>0</v>
      </c>
    </row>
    <row r="2030" spans="1:65" s="2" customFormat="1" ht="16.5" customHeight="1">
      <c r="A2030" s="36"/>
      <c r="B2030" s="37"/>
      <c r="C2030" s="196" t="s">
        <v>194</v>
      </c>
      <c r="D2030" s="196" t="s">
        <v>301</v>
      </c>
      <c r="E2030" s="197" t="s">
        <v>2804</v>
      </c>
      <c r="F2030" s="198" t="s">
        <v>2805</v>
      </c>
      <c r="G2030" s="199" t="s">
        <v>304</v>
      </c>
      <c r="H2030" s="200">
        <v>75.043</v>
      </c>
      <c r="I2030" s="201"/>
      <c r="J2030" s="202">
        <f>ROUND(I2030*H2030,2)</f>
        <v>0</v>
      </c>
      <c r="K2030" s="198" t="s">
        <v>305</v>
      </c>
      <c r="L2030" s="41"/>
      <c r="M2030" s="203" t="s">
        <v>19</v>
      </c>
      <c r="N2030" s="204" t="s">
        <v>41</v>
      </c>
      <c r="O2030" s="66"/>
      <c r="P2030" s="205">
        <f>O2030*H2030</f>
        <v>0</v>
      </c>
      <c r="Q2030" s="205">
        <v>0.006</v>
      </c>
      <c r="R2030" s="205">
        <f>Q2030*H2030</f>
        <v>0.45025800000000005</v>
      </c>
      <c r="S2030" s="205">
        <v>0</v>
      </c>
      <c r="T2030" s="206">
        <f>S2030*H2030</f>
        <v>0</v>
      </c>
      <c r="U2030" s="36"/>
      <c r="V2030" s="36"/>
      <c r="W2030" s="36"/>
      <c r="X2030" s="36"/>
      <c r="Y2030" s="36"/>
      <c r="Z2030" s="36"/>
      <c r="AA2030" s="36"/>
      <c r="AB2030" s="36"/>
      <c r="AC2030" s="36"/>
      <c r="AD2030" s="36"/>
      <c r="AE2030" s="36"/>
      <c r="AR2030" s="207" t="s">
        <v>406</v>
      </c>
      <c r="AT2030" s="207" t="s">
        <v>301</v>
      </c>
      <c r="AU2030" s="207" t="s">
        <v>79</v>
      </c>
      <c r="AY2030" s="19" t="s">
        <v>299</v>
      </c>
      <c r="BE2030" s="208">
        <f>IF(N2030="základní",J2030,0)</f>
        <v>0</v>
      </c>
      <c r="BF2030" s="208">
        <f>IF(N2030="snížená",J2030,0)</f>
        <v>0</v>
      </c>
      <c r="BG2030" s="208">
        <f>IF(N2030="zákl. přenesená",J2030,0)</f>
        <v>0</v>
      </c>
      <c r="BH2030" s="208">
        <f>IF(N2030="sníž. přenesená",J2030,0)</f>
        <v>0</v>
      </c>
      <c r="BI2030" s="208">
        <f>IF(N2030="nulová",J2030,0)</f>
        <v>0</v>
      </c>
      <c r="BJ2030" s="19" t="s">
        <v>77</v>
      </c>
      <c r="BK2030" s="208">
        <f>ROUND(I2030*H2030,2)</f>
        <v>0</v>
      </c>
      <c r="BL2030" s="19" t="s">
        <v>406</v>
      </c>
      <c r="BM2030" s="207" t="s">
        <v>2806</v>
      </c>
    </row>
    <row r="2031" spans="1:47" s="2" customFormat="1" ht="11.25">
      <c r="A2031" s="36"/>
      <c r="B2031" s="37"/>
      <c r="C2031" s="38"/>
      <c r="D2031" s="209" t="s">
        <v>308</v>
      </c>
      <c r="E2031" s="38"/>
      <c r="F2031" s="210" t="s">
        <v>2807</v>
      </c>
      <c r="G2031" s="38"/>
      <c r="H2031" s="38"/>
      <c r="I2031" s="119"/>
      <c r="J2031" s="38"/>
      <c r="K2031" s="38"/>
      <c r="L2031" s="41"/>
      <c r="M2031" s="211"/>
      <c r="N2031" s="212"/>
      <c r="O2031" s="66"/>
      <c r="P2031" s="66"/>
      <c r="Q2031" s="66"/>
      <c r="R2031" s="66"/>
      <c r="S2031" s="66"/>
      <c r="T2031" s="67"/>
      <c r="U2031" s="36"/>
      <c r="V2031" s="36"/>
      <c r="W2031" s="36"/>
      <c r="X2031" s="36"/>
      <c r="Y2031" s="36"/>
      <c r="Z2031" s="36"/>
      <c r="AA2031" s="36"/>
      <c r="AB2031" s="36"/>
      <c r="AC2031" s="36"/>
      <c r="AD2031" s="36"/>
      <c r="AE2031" s="36"/>
      <c r="AT2031" s="19" t="s">
        <v>308</v>
      </c>
      <c r="AU2031" s="19" t="s">
        <v>79</v>
      </c>
    </row>
    <row r="2032" spans="1:47" s="2" customFormat="1" ht="19.5">
      <c r="A2032" s="36"/>
      <c r="B2032" s="37"/>
      <c r="C2032" s="38"/>
      <c r="D2032" s="209" t="s">
        <v>447</v>
      </c>
      <c r="E2032" s="38"/>
      <c r="F2032" s="245" t="s">
        <v>2808</v>
      </c>
      <c r="G2032" s="38"/>
      <c r="H2032" s="38"/>
      <c r="I2032" s="119"/>
      <c r="J2032" s="38"/>
      <c r="K2032" s="38"/>
      <c r="L2032" s="41"/>
      <c r="M2032" s="211"/>
      <c r="N2032" s="212"/>
      <c r="O2032" s="66"/>
      <c r="P2032" s="66"/>
      <c r="Q2032" s="66"/>
      <c r="R2032" s="66"/>
      <c r="S2032" s="66"/>
      <c r="T2032" s="67"/>
      <c r="U2032" s="36"/>
      <c r="V2032" s="36"/>
      <c r="W2032" s="36"/>
      <c r="X2032" s="36"/>
      <c r="Y2032" s="36"/>
      <c r="Z2032" s="36"/>
      <c r="AA2032" s="36"/>
      <c r="AB2032" s="36"/>
      <c r="AC2032" s="36"/>
      <c r="AD2032" s="36"/>
      <c r="AE2032" s="36"/>
      <c r="AT2032" s="19" t="s">
        <v>447</v>
      </c>
      <c r="AU2032" s="19" t="s">
        <v>79</v>
      </c>
    </row>
    <row r="2033" spans="2:51" s="14" customFormat="1" ht="11.25">
      <c r="B2033" s="223"/>
      <c r="C2033" s="224"/>
      <c r="D2033" s="209" t="s">
        <v>310</v>
      </c>
      <c r="E2033" s="225" t="s">
        <v>19</v>
      </c>
      <c r="F2033" s="226" t="s">
        <v>2809</v>
      </c>
      <c r="G2033" s="224"/>
      <c r="H2033" s="227">
        <v>10.228</v>
      </c>
      <c r="I2033" s="228"/>
      <c r="J2033" s="224"/>
      <c r="K2033" s="224"/>
      <c r="L2033" s="229"/>
      <c r="M2033" s="230"/>
      <c r="N2033" s="231"/>
      <c r="O2033" s="231"/>
      <c r="P2033" s="231"/>
      <c r="Q2033" s="231"/>
      <c r="R2033" s="231"/>
      <c r="S2033" s="231"/>
      <c r="T2033" s="232"/>
      <c r="AT2033" s="233" t="s">
        <v>310</v>
      </c>
      <c r="AU2033" s="233" t="s">
        <v>79</v>
      </c>
      <c r="AV2033" s="14" t="s">
        <v>79</v>
      </c>
      <c r="AW2033" s="14" t="s">
        <v>32</v>
      </c>
      <c r="AX2033" s="14" t="s">
        <v>70</v>
      </c>
      <c r="AY2033" s="233" t="s">
        <v>299</v>
      </c>
    </row>
    <row r="2034" spans="2:51" s="14" customFormat="1" ht="11.25">
      <c r="B2034" s="223"/>
      <c r="C2034" s="224"/>
      <c r="D2034" s="209" t="s">
        <v>310</v>
      </c>
      <c r="E2034" s="225" t="s">
        <v>19</v>
      </c>
      <c r="F2034" s="226" t="s">
        <v>2810</v>
      </c>
      <c r="G2034" s="224"/>
      <c r="H2034" s="227">
        <v>19.038</v>
      </c>
      <c r="I2034" s="228"/>
      <c r="J2034" s="224"/>
      <c r="K2034" s="224"/>
      <c r="L2034" s="229"/>
      <c r="M2034" s="230"/>
      <c r="N2034" s="231"/>
      <c r="O2034" s="231"/>
      <c r="P2034" s="231"/>
      <c r="Q2034" s="231"/>
      <c r="R2034" s="231"/>
      <c r="S2034" s="231"/>
      <c r="T2034" s="232"/>
      <c r="AT2034" s="233" t="s">
        <v>310</v>
      </c>
      <c r="AU2034" s="233" t="s">
        <v>79</v>
      </c>
      <c r="AV2034" s="14" t="s">
        <v>79</v>
      </c>
      <c r="AW2034" s="14" t="s">
        <v>32</v>
      </c>
      <c r="AX2034" s="14" t="s">
        <v>70</v>
      </c>
      <c r="AY2034" s="233" t="s">
        <v>299</v>
      </c>
    </row>
    <row r="2035" spans="2:51" s="14" customFormat="1" ht="11.25">
      <c r="B2035" s="223"/>
      <c r="C2035" s="224"/>
      <c r="D2035" s="209" t="s">
        <v>310</v>
      </c>
      <c r="E2035" s="225" t="s">
        <v>19</v>
      </c>
      <c r="F2035" s="226" t="s">
        <v>2811</v>
      </c>
      <c r="G2035" s="224"/>
      <c r="H2035" s="227">
        <v>10.312</v>
      </c>
      <c r="I2035" s="228"/>
      <c r="J2035" s="224"/>
      <c r="K2035" s="224"/>
      <c r="L2035" s="229"/>
      <c r="M2035" s="230"/>
      <c r="N2035" s="231"/>
      <c r="O2035" s="231"/>
      <c r="P2035" s="231"/>
      <c r="Q2035" s="231"/>
      <c r="R2035" s="231"/>
      <c r="S2035" s="231"/>
      <c r="T2035" s="232"/>
      <c r="AT2035" s="233" t="s">
        <v>310</v>
      </c>
      <c r="AU2035" s="233" t="s">
        <v>79</v>
      </c>
      <c r="AV2035" s="14" t="s">
        <v>79</v>
      </c>
      <c r="AW2035" s="14" t="s">
        <v>32</v>
      </c>
      <c r="AX2035" s="14" t="s">
        <v>70</v>
      </c>
      <c r="AY2035" s="233" t="s">
        <v>299</v>
      </c>
    </row>
    <row r="2036" spans="2:51" s="14" customFormat="1" ht="11.25">
      <c r="B2036" s="223"/>
      <c r="C2036" s="224"/>
      <c r="D2036" s="209" t="s">
        <v>310</v>
      </c>
      <c r="E2036" s="225" t="s">
        <v>19</v>
      </c>
      <c r="F2036" s="226" t="s">
        <v>2812</v>
      </c>
      <c r="G2036" s="224"/>
      <c r="H2036" s="227">
        <v>18.202</v>
      </c>
      <c r="I2036" s="228"/>
      <c r="J2036" s="224"/>
      <c r="K2036" s="224"/>
      <c r="L2036" s="229"/>
      <c r="M2036" s="230"/>
      <c r="N2036" s="231"/>
      <c r="O2036" s="231"/>
      <c r="P2036" s="231"/>
      <c r="Q2036" s="231"/>
      <c r="R2036" s="231"/>
      <c r="S2036" s="231"/>
      <c r="T2036" s="232"/>
      <c r="AT2036" s="233" t="s">
        <v>310</v>
      </c>
      <c r="AU2036" s="233" t="s">
        <v>79</v>
      </c>
      <c r="AV2036" s="14" t="s">
        <v>79</v>
      </c>
      <c r="AW2036" s="14" t="s">
        <v>32</v>
      </c>
      <c r="AX2036" s="14" t="s">
        <v>70</v>
      </c>
      <c r="AY2036" s="233" t="s">
        <v>299</v>
      </c>
    </row>
    <row r="2037" spans="2:51" s="14" customFormat="1" ht="11.25">
      <c r="B2037" s="223"/>
      <c r="C2037" s="224"/>
      <c r="D2037" s="209" t="s">
        <v>310</v>
      </c>
      <c r="E2037" s="225" t="s">
        <v>19</v>
      </c>
      <c r="F2037" s="226" t="s">
        <v>2813</v>
      </c>
      <c r="G2037" s="224"/>
      <c r="H2037" s="227">
        <v>17.263</v>
      </c>
      <c r="I2037" s="228"/>
      <c r="J2037" s="224"/>
      <c r="K2037" s="224"/>
      <c r="L2037" s="229"/>
      <c r="M2037" s="230"/>
      <c r="N2037" s="231"/>
      <c r="O2037" s="231"/>
      <c r="P2037" s="231"/>
      <c r="Q2037" s="231"/>
      <c r="R2037" s="231"/>
      <c r="S2037" s="231"/>
      <c r="T2037" s="232"/>
      <c r="AT2037" s="233" t="s">
        <v>310</v>
      </c>
      <c r="AU2037" s="233" t="s">
        <v>79</v>
      </c>
      <c r="AV2037" s="14" t="s">
        <v>79</v>
      </c>
      <c r="AW2037" s="14" t="s">
        <v>32</v>
      </c>
      <c r="AX2037" s="14" t="s">
        <v>70</v>
      </c>
      <c r="AY2037" s="233" t="s">
        <v>299</v>
      </c>
    </row>
    <row r="2038" spans="2:51" s="15" customFormat="1" ht="11.25">
      <c r="B2038" s="234"/>
      <c r="C2038" s="235"/>
      <c r="D2038" s="209" t="s">
        <v>310</v>
      </c>
      <c r="E2038" s="236" t="s">
        <v>203</v>
      </c>
      <c r="F2038" s="237" t="s">
        <v>313</v>
      </c>
      <c r="G2038" s="235"/>
      <c r="H2038" s="238">
        <v>75.043</v>
      </c>
      <c r="I2038" s="239"/>
      <c r="J2038" s="235"/>
      <c r="K2038" s="235"/>
      <c r="L2038" s="240"/>
      <c r="M2038" s="241"/>
      <c r="N2038" s="242"/>
      <c r="O2038" s="242"/>
      <c r="P2038" s="242"/>
      <c r="Q2038" s="242"/>
      <c r="R2038" s="242"/>
      <c r="S2038" s="242"/>
      <c r="T2038" s="243"/>
      <c r="AT2038" s="244" t="s">
        <v>310</v>
      </c>
      <c r="AU2038" s="244" t="s">
        <v>79</v>
      </c>
      <c r="AV2038" s="15" t="s">
        <v>306</v>
      </c>
      <c r="AW2038" s="15" t="s">
        <v>32</v>
      </c>
      <c r="AX2038" s="15" t="s">
        <v>77</v>
      </c>
      <c r="AY2038" s="244" t="s">
        <v>299</v>
      </c>
    </row>
    <row r="2039" spans="1:65" s="2" customFormat="1" ht="16.5" customHeight="1">
      <c r="A2039" s="36"/>
      <c r="B2039" s="37"/>
      <c r="C2039" s="246" t="s">
        <v>2814</v>
      </c>
      <c r="D2039" s="246" t="s">
        <v>458</v>
      </c>
      <c r="E2039" s="247" t="s">
        <v>2815</v>
      </c>
      <c r="F2039" s="248" t="s">
        <v>2816</v>
      </c>
      <c r="G2039" s="249" t="s">
        <v>304</v>
      </c>
      <c r="H2039" s="250">
        <v>82.547</v>
      </c>
      <c r="I2039" s="251"/>
      <c r="J2039" s="252">
        <f>ROUND(I2039*H2039,2)</f>
        <v>0</v>
      </c>
      <c r="K2039" s="248" t="s">
        <v>19</v>
      </c>
      <c r="L2039" s="253"/>
      <c r="M2039" s="254" t="s">
        <v>19</v>
      </c>
      <c r="N2039" s="255" t="s">
        <v>41</v>
      </c>
      <c r="O2039" s="66"/>
      <c r="P2039" s="205">
        <f>O2039*H2039</f>
        <v>0</v>
      </c>
      <c r="Q2039" s="205">
        <v>0</v>
      </c>
      <c r="R2039" s="205">
        <f>Q2039*H2039</f>
        <v>0</v>
      </c>
      <c r="S2039" s="205">
        <v>0</v>
      </c>
      <c r="T2039" s="206">
        <f>S2039*H2039</f>
        <v>0</v>
      </c>
      <c r="U2039" s="36"/>
      <c r="V2039" s="36"/>
      <c r="W2039" s="36"/>
      <c r="X2039" s="36"/>
      <c r="Y2039" s="36"/>
      <c r="Z2039" s="36"/>
      <c r="AA2039" s="36"/>
      <c r="AB2039" s="36"/>
      <c r="AC2039" s="36"/>
      <c r="AD2039" s="36"/>
      <c r="AE2039" s="36"/>
      <c r="AR2039" s="207" t="s">
        <v>538</v>
      </c>
      <c r="AT2039" s="207" t="s">
        <v>458</v>
      </c>
      <c r="AU2039" s="207" t="s">
        <v>79</v>
      </c>
      <c r="AY2039" s="19" t="s">
        <v>299</v>
      </c>
      <c r="BE2039" s="208">
        <f>IF(N2039="základní",J2039,0)</f>
        <v>0</v>
      </c>
      <c r="BF2039" s="208">
        <f>IF(N2039="snížená",J2039,0)</f>
        <v>0</v>
      </c>
      <c r="BG2039" s="208">
        <f>IF(N2039="zákl. přenesená",J2039,0)</f>
        <v>0</v>
      </c>
      <c r="BH2039" s="208">
        <f>IF(N2039="sníž. přenesená",J2039,0)</f>
        <v>0</v>
      </c>
      <c r="BI2039" s="208">
        <f>IF(N2039="nulová",J2039,0)</f>
        <v>0</v>
      </c>
      <c r="BJ2039" s="19" t="s">
        <v>77</v>
      </c>
      <c r="BK2039" s="208">
        <f>ROUND(I2039*H2039,2)</f>
        <v>0</v>
      </c>
      <c r="BL2039" s="19" t="s">
        <v>406</v>
      </c>
      <c r="BM2039" s="207" t="s">
        <v>2817</v>
      </c>
    </row>
    <row r="2040" spans="1:47" s="2" customFormat="1" ht="11.25">
      <c r="A2040" s="36"/>
      <c r="B2040" s="37"/>
      <c r="C2040" s="38"/>
      <c r="D2040" s="209" t="s">
        <v>308</v>
      </c>
      <c r="E2040" s="38"/>
      <c r="F2040" s="210" t="s">
        <v>2818</v>
      </c>
      <c r="G2040" s="38"/>
      <c r="H2040" s="38"/>
      <c r="I2040" s="119"/>
      <c r="J2040" s="38"/>
      <c r="K2040" s="38"/>
      <c r="L2040" s="41"/>
      <c r="M2040" s="211"/>
      <c r="N2040" s="212"/>
      <c r="O2040" s="66"/>
      <c r="P2040" s="66"/>
      <c r="Q2040" s="66"/>
      <c r="R2040" s="66"/>
      <c r="S2040" s="66"/>
      <c r="T2040" s="67"/>
      <c r="U2040" s="36"/>
      <c r="V2040" s="36"/>
      <c r="W2040" s="36"/>
      <c r="X2040" s="36"/>
      <c r="Y2040" s="36"/>
      <c r="Z2040" s="36"/>
      <c r="AA2040" s="36"/>
      <c r="AB2040" s="36"/>
      <c r="AC2040" s="36"/>
      <c r="AD2040" s="36"/>
      <c r="AE2040" s="36"/>
      <c r="AT2040" s="19" t="s">
        <v>308</v>
      </c>
      <c r="AU2040" s="19" t="s">
        <v>79</v>
      </c>
    </row>
    <row r="2041" spans="1:47" s="2" customFormat="1" ht="19.5">
      <c r="A2041" s="36"/>
      <c r="B2041" s="37"/>
      <c r="C2041" s="38"/>
      <c r="D2041" s="209" t="s">
        <v>447</v>
      </c>
      <c r="E2041" s="38"/>
      <c r="F2041" s="245" t="s">
        <v>2819</v>
      </c>
      <c r="G2041" s="38"/>
      <c r="H2041" s="38"/>
      <c r="I2041" s="119"/>
      <c r="J2041" s="38"/>
      <c r="K2041" s="38"/>
      <c r="L2041" s="41"/>
      <c r="M2041" s="211"/>
      <c r="N2041" s="212"/>
      <c r="O2041" s="66"/>
      <c r="P2041" s="66"/>
      <c r="Q2041" s="66"/>
      <c r="R2041" s="66"/>
      <c r="S2041" s="66"/>
      <c r="T2041" s="67"/>
      <c r="U2041" s="36"/>
      <c r="V2041" s="36"/>
      <c r="W2041" s="36"/>
      <c r="X2041" s="36"/>
      <c r="Y2041" s="36"/>
      <c r="Z2041" s="36"/>
      <c r="AA2041" s="36"/>
      <c r="AB2041" s="36"/>
      <c r="AC2041" s="36"/>
      <c r="AD2041" s="36"/>
      <c r="AE2041" s="36"/>
      <c r="AT2041" s="19" t="s">
        <v>447</v>
      </c>
      <c r="AU2041" s="19" t="s">
        <v>79</v>
      </c>
    </row>
    <row r="2042" spans="2:51" s="14" customFormat="1" ht="11.25">
      <c r="B2042" s="223"/>
      <c r="C2042" s="224"/>
      <c r="D2042" s="209" t="s">
        <v>310</v>
      </c>
      <c r="E2042" s="225" t="s">
        <v>19</v>
      </c>
      <c r="F2042" s="226" t="s">
        <v>2820</v>
      </c>
      <c r="G2042" s="224"/>
      <c r="H2042" s="227">
        <v>82.547</v>
      </c>
      <c r="I2042" s="228"/>
      <c r="J2042" s="224"/>
      <c r="K2042" s="224"/>
      <c r="L2042" s="229"/>
      <c r="M2042" s="230"/>
      <c r="N2042" s="231"/>
      <c r="O2042" s="231"/>
      <c r="P2042" s="231"/>
      <c r="Q2042" s="231"/>
      <c r="R2042" s="231"/>
      <c r="S2042" s="231"/>
      <c r="T2042" s="232"/>
      <c r="AT2042" s="233" t="s">
        <v>310</v>
      </c>
      <c r="AU2042" s="233" t="s">
        <v>79</v>
      </c>
      <c r="AV2042" s="14" t="s">
        <v>79</v>
      </c>
      <c r="AW2042" s="14" t="s">
        <v>32</v>
      </c>
      <c r="AX2042" s="14" t="s">
        <v>77</v>
      </c>
      <c r="AY2042" s="233" t="s">
        <v>299</v>
      </c>
    </row>
    <row r="2043" spans="1:65" s="2" customFormat="1" ht="16.5" customHeight="1">
      <c r="A2043" s="36"/>
      <c r="B2043" s="37"/>
      <c r="C2043" s="196" t="s">
        <v>2821</v>
      </c>
      <c r="D2043" s="196" t="s">
        <v>301</v>
      </c>
      <c r="E2043" s="197" t="s">
        <v>2822</v>
      </c>
      <c r="F2043" s="198" t="s">
        <v>2823</v>
      </c>
      <c r="G2043" s="199" t="s">
        <v>304</v>
      </c>
      <c r="H2043" s="200">
        <v>19.04</v>
      </c>
      <c r="I2043" s="201"/>
      <c r="J2043" s="202">
        <f>ROUND(I2043*H2043,2)</f>
        <v>0</v>
      </c>
      <c r="K2043" s="198" t="s">
        <v>305</v>
      </c>
      <c r="L2043" s="41"/>
      <c r="M2043" s="203" t="s">
        <v>19</v>
      </c>
      <c r="N2043" s="204" t="s">
        <v>41</v>
      </c>
      <c r="O2043" s="66"/>
      <c r="P2043" s="205">
        <f>O2043*H2043</f>
        <v>0</v>
      </c>
      <c r="Q2043" s="205">
        <v>0</v>
      </c>
      <c r="R2043" s="205">
        <f>Q2043*H2043</f>
        <v>0</v>
      </c>
      <c r="S2043" s="205">
        <v>0</v>
      </c>
      <c r="T2043" s="206">
        <f>S2043*H2043</f>
        <v>0</v>
      </c>
      <c r="U2043" s="36"/>
      <c r="V2043" s="36"/>
      <c r="W2043" s="36"/>
      <c r="X2043" s="36"/>
      <c r="Y2043" s="36"/>
      <c r="Z2043" s="36"/>
      <c r="AA2043" s="36"/>
      <c r="AB2043" s="36"/>
      <c r="AC2043" s="36"/>
      <c r="AD2043" s="36"/>
      <c r="AE2043" s="36"/>
      <c r="AR2043" s="207" t="s">
        <v>406</v>
      </c>
      <c r="AT2043" s="207" t="s">
        <v>301</v>
      </c>
      <c r="AU2043" s="207" t="s">
        <v>79</v>
      </c>
      <c r="AY2043" s="19" t="s">
        <v>299</v>
      </c>
      <c r="BE2043" s="208">
        <f>IF(N2043="základní",J2043,0)</f>
        <v>0</v>
      </c>
      <c r="BF2043" s="208">
        <f>IF(N2043="snížená",J2043,0)</f>
        <v>0</v>
      </c>
      <c r="BG2043" s="208">
        <f>IF(N2043="zákl. přenesená",J2043,0)</f>
        <v>0</v>
      </c>
      <c r="BH2043" s="208">
        <f>IF(N2043="sníž. přenesená",J2043,0)</f>
        <v>0</v>
      </c>
      <c r="BI2043" s="208">
        <f>IF(N2043="nulová",J2043,0)</f>
        <v>0</v>
      </c>
      <c r="BJ2043" s="19" t="s">
        <v>77</v>
      </c>
      <c r="BK2043" s="208">
        <f>ROUND(I2043*H2043,2)</f>
        <v>0</v>
      </c>
      <c r="BL2043" s="19" t="s">
        <v>406</v>
      </c>
      <c r="BM2043" s="207" t="s">
        <v>2824</v>
      </c>
    </row>
    <row r="2044" spans="1:47" s="2" customFormat="1" ht="11.25">
      <c r="A2044" s="36"/>
      <c r="B2044" s="37"/>
      <c r="C2044" s="38"/>
      <c r="D2044" s="209" t="s">
        <v>308</v>
      </c>
      <c r="E2044" s="38"/>
      <c r="F2044" s="210" t="s">
        <v>2825</v>
      </c>
      <c r="G2044" s="38"/>
      <c r="H2044" s="38"/>
      <c r="I2044" s="119"/>
      <c r="J2044" s="38"/>
      <c r="K2044" s="38"/>
      <c r="L2044" s="41"/>
      <c r="M2044" s="211"/>
      <c r="N2044" s="212"/>
      <c r="O2044" s="66"/>
      <c r="P2044" s="66"/>
      <c r="Q2044" s="66"/>
      <c r="R2044" s="66"/>
      <c r="S2044" s="66"/>
      <c r="T2044" s="67"/>
      <c r="U2044" s="36"/>
      <c r="V2044" s="36"/>
      <c r="W2044" s="36"/>
      <c r="X2044" s="36"/>
      <c r="Y2044" s="36"/>
      <c r="Z2044" s="36"/>
      <c r="AA2044" s="36"/>
      <c r="AB2044" s="36"/>
      <c r="AC2044" s="36"/>
      <c r="AD2044" s="36"/>
      <c r="AE2044" s="36"/>
      <c r="AT2044" s="19" t="s">
        <v>308</v>
      </c>
      <c r="AU2044" s="19" t="s">
        <v>79</v>
      </c>
    </row>
    <row r="2045" spans="2:51" s="14" customFormat="1" ht="11.25">
      <c r="B2045" s="223"/>
      <c r="C2045" s="224"/>
      <c r="D2045" s="209" t="s">
        <v>310</v>
      </c>
      <c r="E2045" s="225" t="s">
        <v>19</v>
      </c>
      <c r="F2045" s="226" t="s">
        <v>2826</v>
      </c>
      <c r="G2045" s="224"/>
      <c r="H2045" s="227">
        <v>9.478</v>
      </c>
      <c r="I2045" s="228"/>
      <c r="J2045" s="224"/>
      <c r="K2045" s="224"/>
      <c r="L2045" s="229"/>
      <c r="M2045" s="230"/>
      <c r="N2045" s="231"/>
      <c r="O2045" s="231"/>
      <c r="P2045" s="231"/>
      <c r="Q2045" s="231"/>
      <c r="R2045" s="231"/>
      <c r="S2045" s="231"/>
      <c r="T2045" s="232"/>
      <c r="AT2045" s="233" t="s">
        <v>310</v>
      </c>
      <c r="AU2045" s="233" t="s">
        <v>79</v>
      </c>
      <c r="AV2045" s="14" t="s">
        <v>79</v>
      </c>
      <c r="AW2045" s="14" t="s">
        <v>32</v>
      </c>
      <c r="AX2045" s="14" t="s">
        <v>70</v>
      </c>
      <c r="AY2045" s="233" t="s">
        <v>299</v>
      </c>
    </row>
    <row r="2046" spans="2:51" s="14" customFormat="1" ht="11.25">
      <c r="B2046" s="223"/>
      <c r="C2046" s="224"/>
      <c r="D2046" s="209" t="s">
        <v>310</v>
      </c>
      <c r="E2046" s="225" t="s">
        <v>19</v>
      </c>
      <c r="F2046" s="226" t="s">
        <v>2827</v>
      </c>
      <c r="G2046" s="224"/>
      <c r="H2046" s="227">
        <v>9.562</v>
      </c>
      <c r="I2046" s="228"/>
      <c r="J2046" s="224"/>
      <c r="K2046" s="224"/>
      <c r="L2046" s="229"/>
      <c r="M2046" s="230"/>
      <c r="N2046" s="231"/>
      <c r="O2046" s="231"/>
      <c r="P2046" s="231"/>
      <c r="Q2046" s="231"/>
      <c r="R2046" s="231"/>
      <c r="S2046" s="231"/>
      <c r="T2046" s="232"/>
      <c r="AT2046" s="233" t="s">
        <v>310</v>
      </c>
      <c r="AU2046" s="233" t="s">
        <v>79</v>
      </c>
      <c r="AV2046" s="14" t="s">
        <v>79</v>
      </c>
      <c r="AW2046" s="14" t="s">
        <v>32</v>
      </c>
      <c r="AX2046" s="14" t="s">
        <v>70</v>
      </c>
      <c r="AY2046" s="233" t="s">
        <v>299</v>
      </c>
    </row>
    <row r="2047" spans="2:51" s="15" customFormat="1" ht="11.25">
      <c r="B2047" s="234"/>
      <c r="C2047" s="235"/>
      <c r="D2047" s="209" t="s">
        <v>310</v>
      </c>
      <c r="E2047" s="236" t="s">
        <v>19</v>
      </c>
      <c r="F2047" s="237" t="s">
        <v>313</v>
      </c>
      <c r="G2047" s="235"/>
      <c r="H2047" s="238">
        <v>19.04</v>
      </c>
      <c r="I2047" s="239"/>
      <c r="J2047" s="235"/>
      <c r="K2047" s="235"/>
      <c r="L2047" s="240"/>
      <c r="M2047" s="241"/>
      <c r="N2047" s="242"/>
      <c r="O2047" s="242"/>
      <c r="P2047" s="242"/>
      <c r="Q2047" s="242"/>
      <c r="R2047" s="242"/>
      <c r="S2047" s="242"/>
      <c r="T2047" s="243"/>
      <c r="AT2047" s="244" t="s">
        <v>310</v>
      </c>
      <c r="AU2047" s="244" t="s">
        <v>79</v>
      </c>
      <c r="AV2047" s="15" t="s">
        <v>306</v>
      </c>
      <c r="AW2047" s="15" t="s">
        <v>32</v>
      </c>
      <c r="AX2047" s="15" t="s">
        <v>77</v>
      </c>
      <c r="AY2047" s="244" t="s">
        <v>299</v>
      </c>
    </row>
    <row r="2048" spans="1:65" s="2" customFormat="1" ht="16.5" customHeight="1">
      <c r="A2048" s="36"/>
      <c r="B2048" s="37"/>
      <c r="C2048" s="196" t="s">
        <v>2828</v>
      </c>
      <c r="D2048" s="196" t="s">
        <v>301</v>
      </c>
      <c r="E2048" s="197" t="s">
        <v>2829</v>
      </c>
      <c r="F2048" s="198" t="s">
        <v>2670</v>
      </c>
      <c r="G2048" s="199" t="s">
        <v>304</v>
      </c>
      <c r="H2048" s="200">
        <v>25.327</v>
      </c>
      <c r="I2048" s="201"/>
      <c r="J2048" s="202">
        <f>ROUND(I2048*H2048,2)</f>
        <v>0</v>
      </c>
      <c r="K2048" s="198" t="s">
        <v>19</v>
      </c>
      <c r="L2048" s="41"/>
      <c r="M2048" s="203" t="s">
        <v>19</v>
      </c>
      <c r="N2048" s="204" t="s">
        <v>41</v>
      </c>
      <c r="O2048" s="66"/>
      <c r="P2048" s="205">
        <f>O2048*H2048</f>
        <v>0</v>
      </c>
      <c r="Q2048" s="205">
        <v>0</v>
      </c>
      <c r="R2048" s="205">
        <f>Q2048*H2048</f>
        <v>0</v>
      </c>
      <c r="S2048" s="205">
        <v>0</v>
      </c>
      <c r="T2048" s="206">
        <f>S2048*H2048</f>
        <v>0</v>
      </c>
      <c r="U2048" s="36"/>
      <c r="V2048" s="36"/>
      <c r="W2048" s="36"/>
      <c r="X2048" s="36"/>
      <c r="Y2048" s="36"/>
      <c r="Z2048" s="36"/>
      <c r="AA2048" s="36"/>
      <c r="AB2048" s="36"/>
      <c r="AC2048" s="36"/>
      <c r="AD2048" s="36"/>
      <c r="AE2048" s="36"/>
      <c r="AR2048" s="207" t="s">
        <v>406</v>
      </c>
      <c r="AT2048" s="207" t="s">
        <v>301</v>
      </c>
      <c r="AU2048" s="207" t="s">
        <v>79</v>
      </c>
      <c r="AY2048" s="19" t="s">
        <v>299</v>
      </c>
      <c r="BE2048" s="208">
        <f>IF(N2048="základní",J2048,0)</f>
        <v>0</v>
      </c>
      <c r="BF2048" s="208">
        <f>IF(N2048="snížená",J2048,0)</f>
        <v>0</v>
      </c>
      <c r="BG2048" s="208">
        <f>IF(N2048="zákl. přenesená",J2048,0)</f>
        <v>0</v>
      </c>
      <c r="BH2048" s="208">
        <f>IF(N2048="sníž. přenesená",J2048,0)</f>
        <v>0</v>
      </c>
      <c r="BI2048" s="208">
        <f>IF(N2048="nulová",J2048,0)</f>
        <v>0</v>
      </c>
      <c r="BJ2048" s="19" t="s">
        <v>77</v>
      </c>
      <c r="BK2048" s="208">
        <f>ROUND(I2048*H2048,2)</f>
        <v>0</v>
      </c>
      <c r="BL2048" s="19" t="s">
        <v>406</v>
      </c>
      <c r="BM2048" s="207" t="s">
        <v>2830</v>
      </c>
    </row>
    <row r="2049" spans="1:47" s="2" customFormat="1" ht="29.25">
      <c r="A2049" s="36"/>
      <c r="B2049" s="37"/>
      <c r="C2049" s="38"/>
      <c r="D2049" s="209" t="s">
        <v>308</v>
      </c>
      <c r="E2049" s="38"/>
      <c r="F2049" s="210" t="s">
        <v>2672</v>
      </c>
      <c r="G2049" s="38"/>
      <c r="H2049" s="38"/>
      <c r="I2049" s="119"/>
      <c r="J2049" s="38"/>
      <c r="K2049" s="38"/>
      <c r="L2049" s="41"/>
      <c r="M2049" s="211"/>
      <c r="N2049" s="212"/>
      <c r="O2049" s="66"/>
      <c r="P2049" s="66"/>
      <c r="Q2049" s="66"/>
      <c r="R2049" s="66"/>
      <c r="S2049" s="66"/>
      <c r="T2049" s="67"/>
      <c r="U2049" s="36"/>
      <c r="V2049" s="36"/>
      <c r="W2049" s="36"/>
      <c r="X2049" s="36"/>
      <c r="Y2049" s="36"/>
      <c r="Z2049" s="36"/>
      <c r="AA2049" s="36"/>
      <c r="AB2049" s="36"/>
      <c r="AC2049" s="36"/>
      <c r="AD2049" s="36"/>
      <c r="AE2049" s="36"/>
      <c r="AT2049" s="19" t="s">
        <v>308</v>
      </c>
      <c r="AU2049" s="19" t="s">
        <v>79</v>
      </c>
    </row>
    <row r="2050" spans="2:51" s="14" customFormat="1" ht="11.25">
      <c r="B2050" s="223"/>
      <c r="C2050" s="224"/>
      <c r="D2050" s="209" t="s">
        <v>310</v>
      </c>
      <c r="E2050" s="225" t="s">
        <v>19</v>
      </c>
      <c r="F2050" s="226" t="s">
        <v>2831</v>
      </c>
      <c r="G2050" s="224"/>
      <c r="H2050" s="227">
        <v>8.978</v>
      </c>
      <c r="I2050" s="228"/>
      <c r="J2050" s="224"/>
      <c r="K2050" s="224"/>
      <c r="L2050" s="229"/>
      <c r="M2050" s="230"/>
      <c r="N2050" s="231"/>
      <c r="O2050" s="231"/>
      <c r="P2050" s="231"/>
      <c r="Q2050" s="231"/>
      <c r="R2050" s="231"/>
      <c r="S2050" s="231"/>
      <c r="T2050" s="232"/>
      <c r="AT2050" s="233" t="s">
        <v>310</v>
      </c>
      <c r="AU2050" s="233" t="s">
        <v>79</v>
      </c>
      <c r="AV2050" s="14" t="s">
        <v>79</v>
      </c>
      <c r="AW2050" s="14" t="s">
        <v>32</v>
      </c>
      <c r="AX2050" s="14" t="s">
        <v>70</v>
      </c>
      <c r="AY2050" s="233" t="s">
        <v>299</v>
      </c>
    </row>
    <row r="2051" spans="2:51" s="14" customFormat="1" ht="11.25">
      <c r="B2051" s="223"/>
      <c r="C2051" s="224"/>
      <c r="D2051" s="209" t="s">
        <v>310</v>
      </c>
      <c r="E2051" s="225" t="s">
        <v>19</v>
      </c>
      <c r="F2051" s="226" t="s">
        <v>2832</v>
      </c>
      <c r="G2051" s="224"/>
      <c r="H2051" s="227">
        <v>8.558</v>
      </c>
      <c r="I2051" s="228"/>
      <c r="J2051" s="224"/>
      <c r="K2051" s="224"/>
      <c r="L2051" s="229"/>
      <c r="M2051" s="230"/>
      <c r="N2051" s="231"/>
      <c r="O2051" s="231"/>
      <c r="P2051" s="231"/>
      <c r="Q2051" s="231"/>
      <c r="R2051" s="231"/>
      <c r="S2051" s="231"/>
      <c r="T2051" s="232"/>
      <c r="AT2051" s="233" t="s">
        <v>310</v>
      </c>
      <c r="AU2051" s="233" t="s">
        <v>79</v>
      </c>
      <c r="AV2051" s="14" t="s">
        <v>79</v>
      </c>
      <c r="AW2051" s="14" t="s">
        <v>32</v>
      </c>
      <c r="AX2051" s="14" t="s">
        <v>70</v>
      </c>
      <c r="AY2051" s="233" t="s">
        <v>299</v>
      </c>
    </row>
    <row r="2052" spans="2:51" s="14" customFormat="1" ht="11.25">
      <c r="B2052" s="223"/>
      <c r="C2052" s="224"/>
      <c r="D2052" s="209" t="s">
        <v>310</v>
      </c>
      <c r="E2052" s="225" t="s">
        <v>19</v>
      </c>
      <c r="F2052" s="226" t="s">
        <v>2833</v>
      </c>
      <c r="G2052" s="224"/>
      <c r="H2052" s="227">
        <v>7.791</v>
      </c>
      <c r="I2052" s="228"/>
      <c r="J2052" s="224"/>
      <c r="K2052" s="224"/>
      <c r="L2052" s="229"/>
      <c r="M2052" s="230"/>
      <c r="N2052" s="231"/>
      <c r="O2052" s="231"/>
      <c r="P2052" s="231"/>
      <c r="Q2052" s="231"/>
      <c r="R2052" s="231"/>
      <c r="S2052" s="231"/>
      <c r="T2052" s="232"/>
      <c r="AT2052" s="233" t="s">
        <v>310</v>
      </c>
      <c r="AU2052" s="233" t="s">
        <v>79</v>
      </c>
      <c r="AV2052" s="14" t="s">
        <v>79</v>
      </c>
      <c r="AW2052" s="14" t="s">
        <v>32</v>
      </c>
      <c r="AX2052" s="14" t="s">
        <v>70</v>
      </c>
      <c r="AY2052" s="233" t="s">
        <v>299</v>
      </c>
    </row>
    <row r="2053" spans="2:51" s="15" customFormat="1" ht="11.25">
      <c r="B2053" s="234"/>
      <c r="C2053" s="235"/>
      <c r="D2053" s="209" t="s">
        <v>310</v>
      </c>
      <c r="E2053" s="236" t="s">
        <v>19</v>
      </c>
      <c r="F2053" s="237" t="s">
        <v>313</v>
      </c>
      <c r="G2053" s="235"/>
      <c r="H2053" s="238">
        <v>25.327</v>
      </c>
      <c r="I2053" s="239"/>
      <c r="J2053" s="235"/>
      <c r="K2053" s="235"/>
      <c r="L2053" s="240"/>
      <c r="M2053" s="241"/>
      <c r="N2053" s="242"/>
      <c r="O2053" s="242"/>
      <c r="P2053" s="242"/>
      <c r="Q2053" s="242"/>
      <c r="R2053" s="242"/>
      <c r="S2053" s="242"/>
      <c r="T2053" s="243"/>
      <c r="AT2053" s="244" t="s">
        <v>310</v>
      </c>
      <c r="AU2053" s="244" t="s">
        <v>79</v>
      </c>
      <c r="AV2053" s="15" t="s">
        <v>306</v>
      </c>
      <c r="AW2053" s="15" t="s">
        <v>32</v>
      </c>
      <c r="AX2053" s="15" t="s">
        <v>77</v>
      </c>
      <c r="AY2053" s="244" t="s">
        <v>299</v>
      </c>
    </row>
    <row r="2054" spans="1:65" s="2" customFormat="1" ht="16.5" customHeight="1">
      <c r="A2054" s="36"/>
      <c r="B2054" s="37"/>
      <c r="C2054" s="196" t="s">
        <v>2834</v>
      </c>
      <c r="D2054" s="196" t="s">
        <v>301</v>
      </c>
      <c r="E2054" s="197" t="s">
        <v>2835</v>
      </c>
      <c r="F2054" s="198" t="s">
        <v>2685</v>
      </c>
      <c r="G2054" s="199" t="s">
        <v>553</v>
      </c>
      <c r="H2054" s="200">
        <v>62.638</v>
      </c>
      <c r="I2054" s="201"/>
      <c r="J2054" s="202">
        <f>ROUND(I2054*H2054,2)</f>
        <v>0</v>
      </c>
      <c r="K2054" s="198" t="s">
        <v>19</v>
      </c>
      <c r="L2054" s="41"/>
      <c r="M2054" s="203" t="s">
        <v>19</v>
      </c>
      <c r="N2054" s="204" t="s">
        <v>41</v>
      </c>
      <c r="O2054" s="66"/>
      <c r="P2054" s="205">
        <f>O2054*H2054</f>
        <v>0</v>
      </c>
      <c r="Q2054" s="205">
        <v>0</v>
      </c>
      <c r="R2054" s="205">
        <f>Q2054*H2054</f>
        <v>0</v>
      </c>
      <c r="S2054" s="205">
        <v>0</v>
      </c>
      <c r="T2054" s="206">
        <f>S2054*H2054</f>
        <v>0</v>
      </c>
      <c r="U2054" s="36"/>
      <c r="V2054" s="36"/>
      <c r="W2054" s="36"/>
      <c r="X2054" s="36"/>
      <c r="Y2054" s="36"/>
      <c r="Z2054" s="36"/>
      <c r="AA2054" s="36"/>
      <c r="AB2054" s="36"/>
      <c r="AC2054" s="36"/>
      <c r="AD2054" s="36"/>
      <c r="AE2054" s="36"/>
      <c r="AR2054" s="207" t="s">
        <v>406</v>
      </c>
      <c r="AT2054" s="207" t="s">
        <v>301</v>
      </c>
      <c r="AU2054" s="207" t="s">
        <v>79</v>
      </c>
      <c r="AY2054" s="19" t="s">
        <v>299</v>
      </c>
      <c r="BE2054" s="208">
        <f>IF(N2054="základní",J2054,0)</f>
        <v>0</v>
      </c>
      <c r="BF2054" s="208">
        <f>IF(N2054="snížená",J2054,0)</f>
        <v>0</v>
      </c>
      <c r="BG2054" s="208">
        <f>IF(N2054="zákl. přenesená",J2054,0)</f>
        <v>0</v>
      </c>
      <c r="BH2054" s="208">
        <f>IF(N2054="sníž. přenesená",J2054,0)</f>
        <v>0</v>
      </c>
      <c r="BI2054" s="208">
        <f>IF(N2054="nulová",J2054,0)</f>
        <v>0</v>
      </c>
      <c r="BJ2054" s="19" t="s">
        <v>77</v>
      </c>
      <c r="BK2054" s="208">
        <f>ROUND(I2054*H2054,2)</f>
        <v>0</v>
      </c>
      <c r="BL2054" s="19" t="s">
        <v>406</v>
      </c>
      <c r="BM2054" s="207" t="s">
        <v>2836</v>
      </c>
    </row>
    <row r="2055" spans="1:47" s="2" customFormat="1" ht="11.25">
      <c r="A2055" s="36"/>
      <c r="B2055" s="37"/>
      <c r="C2055" s="38"/>
      <c r="D2055" s="209" t="s">
        <v>308</v>
      </c>
      <c r="E2055" s="38"/>
      <c r="F2055" s="210" t="s">
        <v>2687</v>
      </c>
      <c r="G2055" s="38"/>
      <c r="H2055" s="38"/>
      <c r="I2055" s="119"/>
      <c r="J2055" s="38"/>
      <c r="K2055" s="38"/>
      <c r="L2055" s="41"/>
      <c r="M2055" s="211"/>
      <c r="N2055" s="212"/>
      <c r="O2055" s="66"/>
      <c r="P2055" s="66"/>
      <c r="Q2055" s="66"/>
      <c r="R2055" s="66"/>
      <c r="S2055" s="66"/>
      <c r="T2055" s="67"/>
      <c r="U2055" s="36"/>
      <c r="V2055" s="36"/>
      <c r="W2055" s="36"/>
      <c r="X2055" s="36"/>
      <c r="Y2055" s="36"/>
      <c r="Z2055" s="36"/>
      <c r="AA2055" s="36"/>
      <c r="AB2055" s="36"/>
      <c r="AC2055" s="36"/>
      <c r="AD2055" s="36"/>
      <c r="AE2055" s="36"/>
      <c r="AT2055" s="19" t="s">
        <v>308</v>
      </c>
      <c r="AU2055" s="19" t="s">
        <v>79</v>
      </c>
    </row>
    <row r="2056" spans="2:51" s="13" customFormat="1" ht="11.25">
      <c r="B2056" s="213"/>
      <c r="C2056" s="214"/>
      <c r="D2056" s="209" t="s">
        <v>310</v>
      </c>
      <c r="E2056" s="215" t="s">
        <v>19</v>
      </c>
      <c r="F2056" s="216" t="s">
        <v>2837</v>
      </c>
      <c r="G2056" s="214"/>
      <c r="H2056" s="215" t="s">
        <v>19</v>
      </c>
      <c r="I2056" s="217"/>
      <c r="J2056" s="214"/>
      <c r="K2056" s="214"/>
      <c r="L2056" s="218"/>
      <c r="M2056" s="219"/>
      <c r="N2056" s="220"/>
      <c r="O2056" s="220"/>
      <c r="P2056" s="220"/>
      <c r="Q2056" s="220"/>
      <c r="R2056" s="220"/>
      <c r="S2056" s="220"/>
      <c r="T2056" s="221"/>
      <c r="AT2056" s="222" t="s">
        <v>310</v>
      </c>
      <c r="AU2056" s="222" t="s">
        <v>79</v>
      </c>
      <c r="AV2056" s="13" t="s">
        <v>77</v>
      </c>
      <c r="AW2056" s="13" t="s">
        <v>32</v>
      </c>
      <c r="AX2056" s="13" t="s">
        <v>70</v>
      </c>
      <c r="AY2056" s="222" t="s">
        <v>299</v>
      </c>
    </row>
    <row r="2057" spans="2:51" s="14" customFormat="1" ht="11.25">
      <c r="B2057" s="223"/>
      <c r="C2057" s="224"/>
      <c r="D2057" s="209" t="s">
        <v>310</v>
      </c>
      <c r="E2057" s="225" t="s">
        <v>19</v>
      </c>
      <c r="F2057" s="226" t="s">
        <v>2838</v>
      </c>
      <c r="G2057" s="224"/>
      <c r="H2057" s="227">
        <v>10.01</v>
      </c>
      <c r="I2057" s="228"/>
      <c r="J2057" s="224"/>
      <c r="K2057" s="224"/>
      <c r="L2057" s="229"/>
      <c r="M2057" s="230"/>
      <c r="N2057" s="231"/>
      <c r="O2057" s="231"/>
      <c r="P2057" s="231"/>
      <c r="Q2057" s="231"/>
      <c r="R2057" s="231"/>
      <c r="S2057" s="231"/>
      <c r="T2057" s="232"/>
      <c r="AT2057" s="233" t="s">
        <v>310</v>
      </c>
      <c r="AU2057" s="233" t="s">
        <v>79</v>
      </c>
      <c r="AV2057" s="14" t="s">
        <v>79</v>
      </c>
      <c r="AW2057" s="14" t="s">
        <v>32</v>
      </c>
      <c r="AX2057" s="14" t="s">
        <v>70</v>
      </c>
      <c r="AY2057" s="233" t="s">
        <v>299</v>
      </c>
    </row>
    <row r="2058" spans="2:51" s="14" customFormat="1" ht="11.25">
      <c r="B2058" s="223"/>
      <c r="C2058" s="224"/>
      <c r="D2058" s="209" t="s">
        <v>310</v>
      </c>
      <c r="E2058" s="225" t="s">
        <v>19</v>
      </c>
      <c r="F2058" s="226" t="s">
        <v>2839</v>
      </c>
      <c r="G2058" s="224"/>
      <c r="H2058" s="227">
        <v>14.808</v>
      </c>
      <c r="I2058" s="228"/>
      <c r="J2058" s="224"/>
      <c r="K2058" s="224"/>
      <c r="L2058" s="229"/>
      <c r="M2058" s="230"/>
      <c r="N2058" s="231"/>
      <c r="O2058" s="231"/>
      <c r="P2058" s="231"/>
      <c r="Q2058" s="231"/>
      <c r="R2058" s="231"/>
      <c r="S2058" s="231"/>
      <c r="T2058" s="232"/>
      <c r="AT2058" s="233" t="s">
        <v>310</v>
      </c>
      <c r="AU2058" s="233" t="s">
        <v>79</v>
      </c>
      <c r="AV2058" s="14" t="s">
        <v>79</v>
      </c>
      <c r="AW2058" s="14" t="s">
        <v>32</v>
      </c>
      <c r="AX2058" s="14" t="s">
        <v>70</v>
      </c>
      <c r="AY2058" s="233" t="s">
        <v>299</v>
      </c>
    </row>
    <row r="2059" spans="2:51" s="14" customFormat="1" ht="11.25">
      <c r="B2059" s="223"/>
      <c r="C2059" s="224"/>
      <c r="D2059" s="209" t="s">
        <v>310</v>
      </c>
      <c r="E2059" s="225" t="s">
        <v>19</v>
      </c>
      <c r="F2059" s="226" t="s">
        <v>2840</v>
      </c>
      <c r="G2059" s="224"/>
      <c r="H2059" s="227">
        <v>10.05</v>
      </c>
      <c r="I2059" s="228"/>
      <c r="J2059" s="224"/>
      <c r="K2059" s="224"/>
      <c r="L2059" s="229"/>
      <c r="M2059" s="230"/>
      <c r="N2059" s="231"/>
      <c r="O2059" s="231"/>
      <c r="P2059" s="231"/>
      <c r="Q2059" s="231"/>
      <c r="R2059" s="231"/>
      <c r="S2059" s="231"/>
      <c r="T2059" s="232"/>
      <c r="AT2059" s="233" t="s">
        <v>310</v>
      </c>
      <c r="AU2059" s="233" t="s">
        <v>79</v>
      </c>
      <c r="AV2059" s="14" t="s">
        <v>79</v>
      </c>
      <c r="AW2059" s="14" t="s">
        <v>32</v>
      </c>
      <c r="AX2059" s="14" t="s">
        <v>70</v>
      </c>
      <c r="AY2059" s="233" t="s">
        <v>299</v>
      </c>
    </row>
    <row r="2060" spans="2:51" s="14" customFormat="1" ht="11.25">
      <c r="B2060" s="223"/>
      <c r="C2060" s="224"/>
      <c r="D2060" s="209" t="s">
        <v>310</v>
      </c>
      <c r="E2060" s="225" t="s">
        <v>19</v>
      </c>
      <c r="F2060" s="226" t="s">
        <v>2841</v>
      </c>
      <c r="G2060" s="224"/>
      <c r="H2060" s="227">
        <v>14.41</v>
      </c>
      <c r="I2060" s="228"/>
      <c r="J2060" s="224"/>
      <c r="K2060" s="224"/>
      <c r="L2060" s="229"/>
      <c r="M2060" s="230"/>
      <c r="N2060" s="231"/>
      <c r="O2060" s="231"/>
      <c r="P2060" s="231"/>
      <c r="Q2060" s="231"/>
      <c r="R2060" s="231"/>
      <c r="S2060" s="231"/>
      <c r="T2060" s="232"/>
      <c r="AT2060" s="233" t="s">
        <v>310</v>
      </c>
      <c r="AU2060" s="233" t="s">
        <v>79</v>
      </c>
      <c r="AV2060" s="14" t="s">
        <v>79</v>
      </c>
      <c r="AW2060" s="14" t="s">
        <v>32</v>
      </c>
      <c r="AX2060" s="14" t="s">
        <v>70</v>
      </c>
      <c r="AY2060" s="233" t="s">
        <v>299</v>
      </c>
    </row>
    <row r="2061" spans="2:51" s="14" customFormat="1" ht="11.25">
      <c r="B2061" s="223"/>
      <c r="C2061" s="224"/>
      <c r="D2061" s="209" t="s">
        <v>310</v>
      </c>
      <c r="E2061" s="225" t="s">
        <v>19</v>
      </c>
      <c r="F2061" s="226" t="s">
        <v>2842</v>
      </c>
      <c r="G2061" s="224"/>
      <c r="H2061" s="227">
        <v>13.36</v>
      </c>
      <c r="I2061" s="228"/>
      <c r="J2061" s="224"/>
      <c r="K2061" s="224"/>
      <c r="L2061" s="229"/>
      <c r="M2061" s="230"/>
      <c r="N2061" s="231"/>
      <c r="O2061" s="231"/>
      <c r="P2061" s="231"/>
      <c r="Q2061" s="231"/>
      <c r="R2061" s="231"/>
      <c r="S2061" s="231"/>
      <c r="T2061" s="232"/>
      <c r="AT2061" s="233" t="s">
        <v>310</v>
      </c>
      <c r="AU2061" s="233" t="s">
        <v>79</v>
      </c>
      <c r="AV2061" s="14" t="s">
        <v>79</v>
      </c>
      <c r="AW2061" s="14" t="s">
        <v>32</v>
      </c>
      <c r="AX2061" s="14" t="s">
        <v>70</v>
      </c>
      <c r="AY2061" s="233" t="s">
        <v>299</v>
      </c>
    </row>
    <row r="2062" spans="2:51" s="15" customFormat="1" ht="11.25">
      <c r="B2062" s="234"/>
      <c r="C2062" s="235"/>
      <c r="D2062" s="209" t="s">
        <v>310</v>
      </c>
      <c r="E2062" s="236" t="s">
        <v>19</v>
      </c>
      <c r="F2062" s="237" t="s">
        <v>313</v>
      </c>
      <c r="G2062" s="235"/>
      <c r="H2062" s="238">
        <v>62.638</v>
      </c>
      <c r="I2062" s="239"/>
      <c r="J2062" s="235"/>
      <c r="K2062" s="235"/>
      <c r="L2062" s="240"/>
      <c r="M2062" s="241"/>
      <c r="N2062" s="242"/>
      <c r="O2062" s="242"/>
      <c r="P2062" s="242"/>
      <c r="Q2062" s="242"/>
      <c r="R2062" s="242"/>
      <c r="S2062" s="242"/>
      <c r="T2062" s="243"/>
      <c r="AT2062" s="244" t="s">
        <v>310</v>
      </c>
      <c r="AU2062" s="244" t="s">
        <v>79</v>
      </c>
      <c r="AV2062" s="15" t="s">
        <v>306</v>
      </c>
      <c r="AW2062" s="15" t="s">
        <v>32</v>
      </c>
      <c r="AX2062" s="15" t="s">
        <v>77</v>
      </c>
      <c r="AY2062" s="244" t="s">
        <v>299</v>
      </c>
    </row>
    <row r="2063" spans="1:65" s="2" customFormat="1" ht="16.5" customHeight="1">
      <c r="A2063" s="36"/>
      <c r="B2063" s="37"/>
      <c r="C2063" s="196" t="s">
        <v>2843</v>
      </c>
      <c r="D2063" s="196" t="s">
        <v>301</v>
      </c>
      <c r="E2063" s="197" t="s">
        <v>2844</v>
      </c>
      <c r="F2063" s="198" t="s">
        <v>2845</v>
      </c>
      <c r="G2063" s="199" t="s">
        <v>1478</v>
      </c>
      <c r="H2063" s="267"/>
      <c r="I2063" s="201"/>
      <c r="J2063" s="202">
        <f>ROUND(I2063*H2063,2)</f>
        <v>0</v>
      </c>
      <c r="K2063" s="198" t="s">
        <v>305</v>
      </c>
      <c r="L2063" s="41"/>
      <c r="M2063" s="203" t="s">
        <v>19</v>
      </c>
      <c r="N2063" s="204" t="s">
        <v>41</v>
      </c>
      <c r="O2063" s="66"/>
      <c r="P2063" s="205">
        <f>O2063*H2063</f>
        <v>0</v>
      </c>
      <c r="Q2063" s="205">
        <v>0</v>
      </c>
      <c r="R2063" s="205">
        <f>Q2063*H2063</f>
        <v>0</v>
      </c>
      <c r="S2063" s="205">
        <v>0</v>
      </c>
      <c r="T2063" s="206">
        <f>S2063*H2063</f>
        <v>0</v>
      </c>
      <c r="U2063" s="36"/>
      <c r="V2063" s="36"/>
      <c r="W2063" s="36"/>
      <c r="X2063" s="36"/>
      <c r="Y2063" s="36"/>
      <c r="Z2063" s="36"/>
      <c r="AA2063" s="36"/>
      <c r="AB2063" s="36"/>
      <c r="AC2063" s="36"/>
      <c r="AD2063" s="36"/>
      <c r="AE2063" s="36"/>
      <c r="AR2063" s="207" t="s">
        <v>406</v>
      </c>
      <c r="AT2063" s="207" t="s">
        <v>301</v>
      </c>
      <c r="AU2063" s="207" t="s">
        <v>79</v>
      </c>
      <c r="AY2063" s="19" t="s">
        <v>299</v>
      </c>
      <c r="BE2063" s="208">
        <f>IF(N2063="základní",J2063,0)</f>
        <v>0</v>
      </c>
      <c r="BF2063" s="208">
        <f>IF(N2063="snížená",J2063,0)</f>
        <v>0</v>
      </c>
      <c r="BG2063" s="208">
        <f>IF(N2063="zákl. přenesená",J2063,0)</f>
        <v>0</v>
      </c>
      <c r="BH2063" s="208">
        <f>IF(N2063="sníž. přenesená",J2063,0)</f>
        <v>0</v>
      </c>
      <c r="BI2063" s="208">
        <f>IF(N2063="nulová",J2063,0)</f>
        <v>0</v>
      </c>
      <c r="BJ2063" s="19" t="s">
        <v>77</v>
      </c>
      <c r="BK2063" s="208">
        <f>ROUND(I2063*H2063,2)</f>
        <v>0</v>
      </c>
      <c r="BL2063" s="19" t="s">
        <v>406</v>
      </c>
      <c r="BM2063" s="207" t="s">
        <v>2846</v>
      </c>
    </row>
    <row r="2064" spans="1:47" s="2" customFormat="1" ht="19.5">
      <c r="A2064" s="36"/>
      <c r="B2064" s="37"/>
      <c r="C2064" s="38"/>
      <c r="D2064" s="209" t="s">
        <v>308</v>
      </c>
      <c r="E2064" s="38"/>
      <c r="F2064" s="210" t="s">
        <v>2847</v>
      </c>
      <c r="G2064" s="38"/>
      <c r="H2064" s="38"/>
      <c r="I2064" s="119"/>
      <c r="J2064" s="38"/>
      <c r="K2064" s="38"/>
      <c r="L2064" s="41"/>
      <c r="M2064" s="211"/>
      <c r="N2064" s="212"/>
      <c r="O2064" s="66"/>
      <c r="P2064" s="66"/>
      <c r="Q2064" s="66"/>
      <c r="R2064" s="66"/>
      <c r="S2064" s="66"/>
      <c r="T2064" s="67"/>
      <c r="U2064" s="36"/>
      <c r="V2064" s="36"/>
      <c r="W2064" s="36"/>
      <c r="X2064" s="36"/>
      <c r="Y2064" s="36"/>
      <c r="Z2064" s="36"/>
      <c r="AA2064" s="36"/>
      <c r="AB2064" s="36"/>
      <c r="AC2064" s="36"/>
      <c r="AD2064" s="36"/>
      <c r="AE2064" s="36"/>
      <c r="AT2064" s="19" t="s">
        <v>308</v>
      </c>
      <c r="AU2064" s="19" t="s">
        <v>79</v>
      </c>
    </row>
    <row r="2065" spans="2:63" s="12" customFormat="1" ht="22.9" customHeight="1">
      <c r="B2065" s="180"/>
      <c r="C2065" s="181"/>
      <c r="D2065" s="182" t="s">
        <v>69</v>
      </c>
      <c r="E2065" s="194" t="s">
        <v>2848</v>
      </c>
      <c r="F2065" s="194" t="s">
        <v>2849</v>
      </c>
      <c r="G2065" s="181"/>
      <c r="H2065" s="181"/>
      <c r="I2065" s="184"/>
      <c r="J2065" s="195">
        <f>BK2065</f>
        <v>0</v>
      </c>
      <c r="K2065" s="181"/>
      <c r="L2065" s="186"/>
      <c r="M2065" s="187"/>
      <c r="N2065" s="188"/>
      <c r="O2065" s="188"/>
      <c r="P2065" s="189">
        <f>SUM(P2066:P2099)</f>
        <v>0</v>
      </c>
      <c r="Q2065" s="188"/>
      <c r="R2065" s="189">
        <f>SUM(R2066:R2099)</f>
        <v>0.656792</v>
      </c>
      <c r="S2065" s="188"/>
      <c r="T2065" s="190">
        <f>SUM(T2066:T2099)</f>
        <v>0</v>
      </c>
      <c r="AR2065" s="191" t="s">
        <v>79</v>
      </c>
      <c r="AT2065" s="192" t="s">
        <v>69</v>
      </c>
      <c r="AU2065" s="192" t="s">
        <v>77</v>
      </c>
      <c r="AY2065" s="191" t="s">
        <v>299</v>
      </c>
      <c r="BK2065" s="193">
        <f>SUM(BK2066:BK2099)</f>
        <v>0</v>
      </c>
    </row>
    <row r="2066" spans="1:65" s="2" customFormat="1" ht="16.5" customHeight="1">
      <c r="A2066" s="36"/>
      <c r="B2066" s="37"/>
      <c r="C2066" s="196" t="s">
        <v>2850</v>
      </c>
      <c r="D2066" s="196" t="s">
        <v>301</v>
      </c>
      <c r="E2066" s="197" t="s">
        <v>2851</v>
      </c>
      <c r="F2066" s="198" t="s">
        <v>2852</v>
      </c>
      <c r="G2066" s="199" t="s">
        <v>304</v>
      </c>
      <c r="H2066" s="200">
        <v>1183.584</v>
      </c>
      <c r="I2066" s="201"/>
      <c r="J2066" s="202">
        <f>ROUND(I2066*H2066,2)</f>
        <v>0</v>
      </c>
      <c r="K2066" s="198" t="s">
        <v>305</v>
      </c>
      <c r="L2066" s="41"/>
      <c r="M2066" s="203" t="s">
        <v>19</v>
      </c>
      <c r="N2066" s="204" t="s">
        <v>41</v>
      </c>
      <c r="O2066" s="66"/>
      <c r="P2066" s="205">
        <f>O2066*H2066</f>
        <v>0</v>
      </c>
      <c r="Q2066" s="205">
        <v>0</v>
      </c>
      <c r="R2066" s="205">
        <f>Q2066*H2066</f>
        <v>0</v>
      </c>
      <c r="S2066" s="205">
        <v>0</v>
      </c>
      <c r="T2066" s="206">
        <f>S2066*H2066</f>
        <v>0</v>
      </c>
      <c r="U2066" s="36"/>
      <c r="V2066" s="36"/>
      <c r="W2066" s="36"/>
      <c r="X2066" s="36"/>
      <c r="Y2066" s="36"/>
      <c r="Z2066" s="36"/>
      <c r="AA2066" s="36"/>
      <c r="AB2066" s="36"/>
      <c r="AC2066" s="36"/>
      <c r="AD2066" s="36"/>
      <c r="AE2066" s="36"/>
      <c r="AR2066" s="207" t="s">
        <v>406</v>
      </c>
      <c r="AT2066" s="207" t="s">
        <v>301</v>
      </c>
      <c r="AU2066" s="207" t="s">
        <v>79</v>
      </c>
      <c r="AY2066" s="19" t="s">
        <v>299</v>
      </c>
      <c r="BE2066" s="208">
        <f>IF(N2066="základní",J2066,0)</f>
        <v>0</v>
      </c>
      <c r="BF2066" s="208">
        <f>IF(N2066="snížená",J2066,0)</f>
        <v>0</v>
      </c>
      <c r="BG2066" s="208">
        <f>IF(N2066="zákl. přenesená",J2066,0)</f>
        <v>0</v>
      </c>
      <c r="BH2066" s="208">
        <f>IF(N2066="sníž. přenesená",J2066,0)</f>
        <v>0</v>
      </c>
      <c r="BI2066" s="208">
        <f>IF(N2066="nulová",J2066,0)</f>
        <v>0</v>
      </c>
      <c r="BJ2066" s="19" t="s">
        <v>77</v>
      </c>
      <c r="BK2066" s="208">
        <f>ROUND(I2066*H2066,2)</f>
        <v>0</v>
      </c>
      <c r="BL2066" s="19" t="s">
        <v>406</v>
      </c>
      <c r="BM2066" s="207" t="s">
        <v>2853</v>
      </c>
    </row>
    <row r="2067" spans="1:47" s="2" customFormat="1" ht="11.25">
      <c r="A2067" s="36"/>
      <c r="B2067" s="37"/>
      <c r="C2067" s="38"/>
      <c r="D2067" s="209" t="s">
        <v>308</v>
      </c>
      <c r="E2067" s="38"/>
      <c r="F2067" s="210" t="s">
        <v>2854</v>
      </c>
      <c r="G2067" s="38"/>
      <c r="H2067" s="38"/>
      <c r="I2067" s="119"/>
      <c r="J2067" s="38"/>
      <c r="K2067" s="38"/>
      <c r="L2067" s="41"/>
      <c r="M2067" s="211"/>
      <c r="N2067" s="212"/>
      <c r="O2067" s="66"/>
      <c r="P2067" s="66"/>
      <c r="Q2067" s="66"/>
      <c r="R2067" s="66"/>
      <c r="S2067" s="66"/>
      <c r="T2067" s="67"/>
      <c r="U2067" s="36"/>
      <c r="V2067" s="36"/>
      <c r="W2067" s="36"/>
      <c r="X2067" s="36"/>
      <c r="Y2067" s="36"/>
      <c r="Z2067" s="36"/>
      <c r="AA2067" s="36"/>
      <c r="AB2067" s="36"/>
      <c r="AC2067" s="36"/>
      <c r="AD2067" s="36"/>
      <c r="AE2067" s="36"/>
      <c r="AT2067" s="19" t="s">
        <v>308</v>
      </c>
      <c r="AU2067" s="19" t="s">
        <v>79</v>
      </c>
    </row>
    <row r="2068" spans="2:51" s="14" customFormat="1" ht="11.25">
      <c r="B2068" s="223"/>
      <c r="C2068" s="224"/>
      <c r="D2068" s="209" t="s">
        <v>310</v>
      </c>
      <c r="E2068" s="225" t="s">
        <v>19</v>
      </c>
      <c r="F2068" s="226" t="s">
        <v>195</v>
      </c>
      <c r="G2068" s="224"/>
      <c r="H2068" s="227">
        <v>1183.584</v>
      </c>
      <c r="I2068" s="228"/>
      <c r="J2068" s="224"/>
      <c r="K2068" s="224"/>
      <c r="L2068" s="229"/>
      <c r="M2068" s="230"/>
      <c r="N2068" s="231"/>
      <c r="O2068" s="231"/>
      <c r="P2068" s="231"/>
      <c r="Q2068" s="231"/>
      <c r="R2068" s="231"/>
      <c r="S2068" s="231"/>
      <c r="T2068" s="232"/>
      <c r="AT2068" s="233" t="s">
        <v>310</v>
      </c>
      <c r="AU2068" s="233" t="s">
        <v>79</v>
      </c>
      <c r="AV2068" s="14" t="s">
        <v>79</v>
      </c>
      <c r="AW2068" s="14" t="s">
        <v>32</v>
      </c>
      <c r="AX2068" s="14" t="s">
        <v>77</v>
      </c>
      <c r="AY2068" s="233" t="s">
        <v>299</v>
      </c>
    </row>
    <row r="2069" spans="1:65" s="2" customFormat="1" ht="16.5" customHeight="1">
      <c r="A2069" s="36"/>
      <c r="B2069" s="37"/>
      <c r="C2069" s="196" t="s">
        <v>2855</v>
      </c>
      <c r="D2069" s="196" t="s">
        <v>301</v>
      </c>
      <c r="E2069" s="197" t="s">
        <v>2856</v>
      </c>
      <c r="F2069" s="198" t="s">
        <v>2857</v>
      </c>
      <c r="G2069" s="199" t="s">
        <v>304</v>
      </c>
      <c r="H2069" s="200">
        <v>130</v>
      </c>
      <c r="I2069" s="201"/>
      <c r="J2069" s="202">
        <f>ROUND(I2069*H2069,2)</f>
        <v>0</v>
      </c>
      <c r="K2069" s="198" t="s">
        <v>305</v>
      </c>
      <c r="L2069" s="41"/>
      <c r="M2069" s="203" t="s">
        <v>19</v>
      </c>
      <c r="N2069" s="204" t="s">
        <v>41</v>
      </c>
      <c r="O2069" s="66"/>
      <c r="P2069" s="205">
        <f>O2069*H2069</f>
        <v>0</v>
      </c>
      <c r="Q2069" s="205">
        <v>0</v>
      </c>
      <c r="R2069" s="205">
        <f>Q2069*H2069</f>
        <v>0</v>
      </c>
      <c r="S2069" s="205">
        <v>0</v>
      </c>
      <c r="T2069" s="206">
        <f>S2069*H2069</f>
        <v>0</v>
      </c>
      <c r="U2069" s="36"/>
      <c r="V2069" s="36"/>
      <c r="W2069" s="36"/>
      <c r="X2069" s="36"/>
      <c r="Y2069" s="36"/>
      <c r="Z2069" s="36"/>
      <c r="AA2069" s="36"/>
      <c r="AB2069" s="36"/>
      <c r="AC2069" s="36"/>
      <c r="AD2069" s="36"/>
      <c r="AE2069" s="36"/>
      <c r="AR2069" s="207" t="s">
        <v>406</v>
      </c>
      <c r="AT2069" s="207" t="s">
        <v>301</v>
      </c>
      <c r="AU2069" s="207" t="s">
        <v>79</v>
      </c>
      <c r="AY2069" s="19" t="s">
        <v>299</v>
      </c>
      <c r="BE2069" s="208">
        <f>IF(N2069="základní",J2069,0)</f>
        <v>0</v>
      </c>
      <c r="BF2069" s="208">
        <f>IF(N2069="snížená",J2069,0)</f>
        <v>0</v>
      </c>
      <c r="BG2069" s="208">
        <f>IF(N2069="zákl. přenesená",J2069,0)</f>
        <v>0</v>
      </c>
      <c r="BH2069" s="208">
        <f>IF(N2069="sníž. přenesená",J2069,0)</f>
        <v>0</v>
      </c>
      <c r="BI2069" s="208">
        <f>IF(N2069="nulová",J2069,0)</f>
        <v>0</v>
      </c>
      <c r="BJ2069" s="19" t="s">
        <v>77</v>
      </c>
      <c r="BK2069" s="208">
        <f>ROUND(I2069*H2069,2)</f>
        <v>0</v>
      </c>
      <c r="BL2069" s="19" t="s">
        <v>406</v>
      </c>
      <c r="BM2069" s="207" t="s">
        <v>2858</v>
      </c>
    </row>
    <row r="2070" spans="1:47" s="2" customFormat="1" ht="11.25">
      <c r="A2070" s="36"/>
      <c r="B2070" s="37"/>
      <c r="C2070" s="38"/>
      <c r="D2070" s="209" t="s">
        <v>308</v>
      </c>
      <c r="E2070" s="38"/>
      <c r="F2070" s="210" t="s">
        <v>2859</v>
      </c>
      <c r="G2070" s="38"/>
      <c r="H2070" s="38"/>
      <c r="I2070" s="119"/>
      <c r="J2070" s="38"/>
      <c r="K2070" s="38"/>
      <c r="L2070" s="41"/>
      <c r="M2070" s="211"/>
      <c r="N2070" s="212"/>
      <c r="O2070" s="66"/>
      <c r="P2070" s="66"/>
      <c r="Q2070" s="66"/>
      <c r="R2070" s="66"/>
      <c r="S2070" s="66"/>
      <c r="T2070" s="67"/>
      <c r="U2070" s="36"/>
      <c r="V2070" s="36"/>
      <c r="W2070" s="36"/>
      <c r="X2070" s="36"/>
      <c r="Y2070" s="36"/>
      <c r="Z2070" s="36"/>
      <c r="AA2070" s="36"/>
      <c r="AB2070" s="36"/>
      <c r="AC2070" s="36"/>
      <c r="AD2070" s="36"/>
      <c r="AE2070" s="36"/>
      <c r="AT2070" s="19" t="s">
        <v>308</v>
      </c>
      <c r="AU2070" s="19" t="s">
        <v>79</v>
      </c>
    </row>
    <row r="2071" spans="2:51" s="14" customFormat="1" ht="11.25">
      <c r="B2071" s="223"/>
      <c r="C2071" s="224"/>
      <c r="D2071" s="209" t="s">
        <v>310</v>
      </c>
      <c r="E2071" s="225" t="s">
        <v>19</v>
      </c>
      <c r="F2071" s="226" t="s">
        <v>229</v>
      </c>
      <c r="G2071" s="224"/>
      <c r="H2071" s="227">
        <v>130</v>
      </c>
      <c r="I2071" s="228"/>
      <c r="J2071" s="224"/>
      <c r="K2071" s="224"/>
      <c r="L2071" s="229"/>
      <c r="M2071" s="230"/>
      <c r="N2071" s="231"/>
      <c r="O2071" s="231"/>
      <c r="P2071" s="231"/>
      <c r="Q2071" s="231"/>
      <c r="R2071" s="231"/>
      <c r="S2071" s="231"/>
      <c r="T2071" s="232"/>
      <c r="AT2071" s="233" t="s">
        <v>310</v>
      </c>
      <c r="AU2071" s="233" t="s">
        <v>79</v>
      </c>
      <c r="AV2071" s="14" t="s">
        <v>79</v>
      </c>
      <c r="AW2071" s="14" t="s">
        <v>32</v>
      </c>
      <c r="AX2071" s="14" t="s">
        <v>77</v>
      </c>
      <c r="AY2071" s="233" t="s">
        <v>299</v>
      </c>
    </row>
    <row r="2072" spans="1:65" s="2" customFormat="1" ht="16.5" customHeight="1">
      <c r="A2072" s="36"/>
      <c r="B2072" s="37"/>
      <c r="C2072" s="196" t="s">
        <v>2860</v>
      </c>
      <c r="D2072" s="196" t="s">
        <v>301</v>
      </c>
      <c r="E2072" s="197" t="s">
        <v>2861</v>
      </c>
      <c r="F2072" s="198" t="s">
        <v>2862</v>
      </c>
      <c r="G2072" s="199" t="s">
        <v>304</v>
      </c>
      <c r="H2072" s="200">
        <v>377.68</v>
      </c>
      <c r="I2072" s="201"/>
      <c r="J2072" s="202">
        <f>ROUND(I2072*H2072,2)</f>
        <v>0</v>
      </c>
      <c r="K2072" s="198" t="s">
        <v>305</v>
      </c>
      <c r="L2072" s="41"/>
      <c r="M2072" s="203" t="s">
        <v>19</v>
      </c>
      <c r="N2072" s="204" t="s">
        <v>41</v>
      </c>
      <c r="O2072" s="66"/>
      <c r="P2072" s="205">
        <f>O2072*H2072</f>
        <v>0</v>
      </c>
      <c r="Q2072" s="205">
        <v>0</v>
      </c>
      <c r="R2072" s="205">
        <f>Q2072*H2072</f>
        <v>0</v>
      </c>
      <c r="S2072" s="205">
        <v>0</v>
      </c>
      <c r="T2072" s="206">
        <f>S2072*H2072</f>
        <v>0</v>
      </c>
      <c r="U2072" s="36"/>
      <c r="V2072" s="36"/>
      <c r="W2072" s="36"/>
      <c r="X2072" s="36"/>
      <c r="Y2072" s="36"/>
      <c r="Z2072" s="36"/>
      <c r="AA2072" s="36"/>
      <c r="AB2072" s="36"/>
      <c r="AC2072" s="36"/>
      <c r="AD2072" s="36"/>
      <c r="AE2072" s="36"/>
      <c r="AR2072" s="207" t="s">
        <v>406</v>
      </c>
      <c r="AT2072" s="207" t="s">
        <v>301</v>
      </c>
      <c r="AU2072" s="207" t="s">
        <v>79</v>
      </c>
      <c r="AY2072" s="19" t="s">
        <v>299</v>
      </c>
      <c r="BE2072" s="208">
        <f>IF(N2072="základní",J2072,0)</f>
        <v>0</v>
      </c>
      <c r="BF2072" s="208">
        <f>IF(N2072="snížená",J2072,0)</f>
        <v>0</v>
      </c>
      <c r="BG2072" s="208">
        <f>IF(N2072="zákl. přenesená",J2072,0)</f>
        <v>0</v>
      </c>
      <c r="BH2072" s="208">
        <f>IF(N2072="sníž. přenesená",J2072,0)</f>
        <v>0</v>
      </c>
      <c r="BI2072" s="208">
        <f>IF(N2072="nulová",J2072,0)</f>
        <v>0</v>
      </c>
      <c r="BJ2072" s="19" t="s">
        <v>77</v>
      </c>
      <c r="BK2072" s="208">
        <f>ROUND(I2072*H2072,2)</f>
        <v>0</v>
      </c>
      <c r="BL2072" s="19" t="s">
        <v>406</v>
      </c>
      <c r="BM2072" s="207" t="s">
        <v>2863</v>
      </c>
    </row>
    <row r="2073" spans="1:47" s="2" customFormat="1" ht="11.25">
      <c r="A2073" s="36"/>
      <c r="B2073" s="37"/>
      <c r="C2073" s="38"/>
      <c r="D2073" s="209" t="s">
        <v>308</v>
      </c>
      <c r="E2073" s="38"/>
      <c r="F2073" s="210" t="s">
        <v>2864</v>
      </c>
      <c r="G2073" s="38"/>
      <c r="H2073" s="38"/>
      <c r="I2073" s="119"/>
      <c r="J2073" s="38"/>
      <c r="K2073" s="38"/>
      <c r="L2073" s="41"/>
      <c r="M2073" s="211"/>
      <c r="N2073" s="212"/>
      <c r="O2073" s="66"/>
      <c r="P2073" s="66"/>
      <c r="Q2073" s="66"/>
      <c r="R2073" s="66"/>
      <c r="S2073" s="66"/>
      <c r="T2073" s="67"/>
      <c r="U2073" s="36"/>
      <c r="V2073" s="36"/>
      <c r="W2073" s="36"/>
      <c r="X2073" s="36"/>
      <c r="Y2073" s="36"/>
      <c r="Z2073" s="36"/>
      <c r="AA2073" s="36"/>
      <c r="AB2073" s="36"/>
      <c r="AC2073" s="36"/>
      <c r="AD2073" s="36"/>
      <c r="AE2073" s="36"/>
      <c r="AT2073" s="19" t="s">
        <v>308</v>
      </c>
      <c r="AU2073" s="19" t="s">
        <v>79</v>
      </c>
    </row>
    <row r="2074" spans="2:51" s="13" customFormat="1" ht="22.5">
      <c r="B2074" s="213"/>
      <c r="C2074" s="214"/>
      <c r="D2074" s="209" t="s">
        <v>310</v>
      </c>
      <c r="E2074" s="215" t="s">
        <v>19</v>
      </c>
      <c r="F2074" s="216" t="s">
        <v>543</v>
      </c>
      <c r="G2074" s="214"/>
      <c r="H2074" s="215" t="s">
        <v>19</v>
      </c>
      <c r="I2074" s="217"/>
      <c r="J2074" s="214"/>
      <c r="K2074" s="214"/>
      <c r="L2074" s="218"/>
      <c r="M2074" s="219"/>
      <c r="N2074" s="220"/>
      <c r="O2074" s="220"/>
      <c r="P2074" s="220"/>
      <c r="Q2074" s="220"/>
      <c r="R2074" s="220"/>
      <c r="S2074" s="220"/>
      <c r="T2074" s="221"/>
      <c r="AT2074" s="222" t="s">
        <v>310</v>
      </c>
      <c r="AU2074" s="222" t="s">
        <v>79</v>
      </c>
      <c r="AV2074" s="13" t="s">
        <v>77</v>
      </c>
      <c r="AW2074" s="13" t="s">
        <v>32</v>
      </c>
      <c r="AX2074" s="13" t="s">
        <v>70</v>
      </c>
      <c r="AY2074" s="222" t="s">
        <v>299</v>
      </c>
    </row>
    <row r="2075" spans="2:51" s="14" customFormat="1" ht="11.25">
      <c r="B2075" s="223"/>
      <c r="C2075" s="224"/>
      <c r="D2075" s="209" t="s">
        <v>310</v>
      </c>
      <c r="E2075" s="225" t="s">
        <v>19</v>
      </c>
      <c r="F2075" s="226" t="s">
        <v>688</v>
      </c>
      <c r="G2075" s="224"/>
      <c r="H2075" s="227">
        <v>57.54</v>
      </c>
      <c r="I2075" s="228"/>
      <c r="J2075" s="224"/>
      <c r="K2075" s="224"/>
      <c r="L2075" s="229"/>
      <c r="M2075" s="230"/>
      <c r="N2075" s="231"/>
      <c r="O2075" s="231"/>
      <c r="P2075" s="231"/>
      <c r="Q2075" s="231"/>
      <c r="R2075" s="231"/>
      <c r="S2075" s="231"/>
      <c r="T2075" s="232"/>
      <c r="AT2075" s="233" t="s">
        <v>310</v>
      </c>
      <c r="AU2075" s="233" t="s">
        <v>79</v>
      </c>
      <c r="AV2075" s="14" t="s">
        <v>79</v>
      </c>
      <c r="AW2075" s="14" t="s">
        <v>32</v>
      </c>
      <c r="AX2075" s="14" t="s">
        <v>70</v>
      </c>
      <c r="AY2075" s="233" t="s">
        <v>299</v>
      </c>
    </row>
    <row r="2076" spans="2:51" s="14" customFormat="1" ht="11.25">
      <c r="B2076" s="223"/>
      <c r="C2076" s="224"/>
      <c r="D2076" s="209" t="s">
        <v>310</v>
      </c>
      <c r="E2076" s="225" t="s">
        <v>19</v>
      </c>
      <c r="F2076" s="226" t="s">
        <v>689</v>
      </c>
      <c r="G2076" s="224"/>
      <c r="H2076" s="227">
        <v>113.34</v>
      </c>
      <c r="I2076" s="228"/>
      <c r="J2076" s="224"/>
      <c r="K2076" s="224"/>
      <c r="L2076" s="229"/>
      <c r="M2076" s="230"/>
      <c r="N2076" s="231"/>
      <c r="O2076" s="231"/>
      <c r="P2076" s="231"/>
      <c r="Q2076" s="231"/>
      <c r="R2076" s="231"/>
      <c r="S2076" s="231"/>
      <c r="T2076" s="232"/>
      <c r="AT2076" s="233" t="s">
        <v>310</v>
      </c>
      <c r="AU2076" s="233" t="s">
        <v>79</v>
      </c>
      <c r="AV2076" s="14" t="s">
        <v>79</v>
      </c>
      <c r="AW2076" s="14" t="s">
        <v>32</v>
      </c>
      <c r="AX2076" s="14" t="s">
        <v>70</v>
      </c>
      <c r="AY2076" s="233" t="s">
        <v>299</v>
      </c>
    </row>
    <row r="2077" spans="2:51" s="14" customFormat="1" ht="11.25">
      <c r="B2077" s="223"/>
      <c r="C2077" s="224"/>
      <c r="D2077" s="209" t="s">
        <v>310</v>
      </c>
      <c r="E2077" s="225" t="s">
        <v>19</v>
      </c>
      <c r="F2077" s="226" t="s">
        <v>690</v>
      </c>
      <c r="G2077" s="224"/>
      <c r="H2077" s="227">
        <v>108.65</v>
      </c>
      <c r="I2077" s="228"/>
      <c r="J2077" s="224"/>
      <c r="K2077" s="224"/>
      <c r="L2077" s="229"/>
      <c r="M2077" s="230"/>
      <c r="N2077" s="231"/>
      <c r="O2077" s="231"/>
      <c r="P2077" s="231"/>
      <c r="Q2077" s="231"/>
      <c r="R2077" s="231"/>
      <c r="S2077" s="231"/>
      <c r="T2077" s="232"/>
      <c r="AT2077" s="233" t="s">
        <v>310</v>
      </c>
      <c r="AU2077" s="233" t="s">
        <v>79</v>
      </c>
      <c r="AV2077" s="14" t="s">
        <v>79</v>
      </c>
      <c r="AW2077" s="14" t="s">
        <v>32</v>
      </c>
      <c r="AX2077" s="14" t="s">
        <v>70</v>
      </c>
      <c r="AY2077" s="233" t="s">
        <v>299</v>
      </c>
    </row>
    <row r="2078" spans="2:51" s="14" customFormat="1" ht="11.25">
      <c r="B2078" s="223"/>
      <c r="C2078" s="224"/>
      <c r="D2078" s="209" t="s">
        <v>310</v>
      </c>
      <c r="E2078" s="225" t="s">
        <v>19</v>
      </c>
      <c r="F2078" s="226" t="s">
        <v>831</v>
      </c>
      <c r="G2078" s="224"/>
      <c r="H2078" s="227">
        <v>98.15</v>
      </c>
      <c r="I2078" s="228"/>
      <c r="J2078" s="224"/>
      <c r="K2078" s="224"/>
      <c r="L2078" s="229"/>
      <c r="M2078" s="230"/>
      <c r="N2078" s="231"/>
      <c r="O2078" s="231"/>
      <c r="P2078" s="231"/>
      <c r="Q2078" s="231"/>
      <c r="R2078" s="231"/>
      <c r="S2078" s="231"/>
      <c r="T2078" s="232"/>
      <c r="AT2078" s="233" t="s">
        <v>310</v>
      </c>
      <c r="AU2078" s="233" t="s">
        <v>79</v>
      </c>
      <c r="AV2078" s="14" t="s">
        <v>79</v>
      </c>
      <c r="AW2078" s="14" t="s">
        <v>32</v>
      </c>
      <c r="AX2078" s="14" t="s">
        <v>70</v>
      </c>
      <c r="AY2078" s="233" t="s">
        <v>299</v>
      </c>
    </row>
    <row r="2079" spans="2:51" s="15" customFormat="1" ht="11.25">
      <c r="B2079" s="234"/>
      <c r="C2079" s="235"/>
      <c r="D2079" s="209" t="s">
        <v>310</v>
      </c>
      <c r="E2079" s="236" t="s">
        <v>19</v>
      </c>
      <c r="F2079" s="237" t="s">
        <v>313</v>
      </c>
      <c r="G2079" s="235"/>
      <c r="H2079" s="238">
        <v>377.68</v>
      </c>
      <c r="I2079" s="239"/>
      <c r="J2079" s="235"/>
      <c r="K2079" s="235"/>
      <c r="L2079" s="240"/>
      <c r="M2079" s="241"/>
      <c r="N2079" s="242"/>
      <c r="O2079" s="242"/>
      <c r="P2079" s="242"/>
      <c r="Q2079" s="242"/>
      <c r="R2079" s="242"/>
      <c r="S2079" s="242"/>
      <c r="T2079" s="243"/>
      <c r="AT2079" s="244" t="s">
        <v>310</v>
      </c>
      <c r="AU2079" s="244" t="s">
        <v>79</v>
      </c>
      <c r="AV2079" s="15" t="s">
        <v>306</v>
      </c>
      <c r="AW2079" s="15" t="s">
        <v>32</v>
      </c>
      <c r="AX2079" s="15" t="s">
        <v>77</v>
      </c>
      <c r="AY2079" s="244" t="s">
        <v>299</v>
      </c>
    </row>
    <row r="2080" spans="1:65" s="2" customFormat="1" ht="16.5" customHeight="1">
      <c r="A2080" s="36"/>
      <c r="B2080" s="37"/>
      <c r="C2080" s="246" t="s">
        <v>2865</v>
      </c>
      <c r="D2080" s="246" t="s">
        <v>458</v>
      </c>
      <c r="E2080" s="247" t="s">
        <v>2866</v>
      </c>
      <c r="F2080" s="248" t="s">
        <v>2867</v>
      </c>
      <c r="G2080" s="249" t="s">
        <v>304</v>
      </c>
      <c r="H2080" s="250">
        <v>434.332</v>
      </c>
      <c r="I2080" s="251"/>
      <c r="J2080" s="252">
        <f>ROUND(I2080*H2080,2)</f>
        <v>0</v>
      </c>
      <c r="K2080" s="248" t="s">
        <v>305</v>
      </c>
      <c r="L2080" s="253"/>
      <c r="M2080" s="254" t="s">
        <v>19</v>
      </c>
      <c r="N2080" s="255" t="s">
        <v>41</v>
      </c>
      <c r="O2080" s="66"/>
      <c r="P2080" s="205">
        <f>O2080*H2080</f>
        <v>0</v>
      </c>
      <c r="Q2080" s="205">
        <v>0</v>
      </c>
      <c r="R2080" s="205">
        <f>Q2080*H2080</f>
        <v>0</v>
      </c>
      <c r="S2080" s="205">
        <v>0</v>
      </c>
      <c r="T2080" s="206">
        <f>S2080*H2080</f>
        <v>0</v>
      </c>
      <c r="U2080" s="36"/>
      <c r="V2080" s="36"/>
      <c r="W2080" s="36"/>
      <c r="X2080" s="36"/>
      <c r="Y2080" s="36"/>
      <c r="Z2080" s="36"/>
      <c r="AA2080" s="36"/>
      <c r="AB2080" s="36"/>
      <c r="AC2080" s="36"/>
      <c r="AD2080" s="36"/>
      <c r="AE2080" s="36"/>
      <c r="AR2080" s="207" t="s">
        <v>538</v>
      </c>
      <c r="AT2080" s="207" t="s">
        <v>458</v>
      </c>
      <c r="AU2080" s="207" t="s">
        <v>79</v>
      </c>
      <c r="AY2080" s="19" t="s">
        <v>299</v>
      </c>
      <c r="BE2080" s="208">
        <f>IF(N2080="základní",J2080,0)</f>
        <v>0</v>
      </c>
      <c r="BF2080" s="208">
        <f>IF(N2080="snížená",J2080,0)</f>
        <v>0</v>
      </c>
      <c r="BG2080" s="208">
        <f>IF(N2080="zákl. přenesená",J2080,0)</f>
        <v>0</v>
      </c>
      <c r="BH2080" s="208">
        <f>IF(N2080="sníž. přenesená",J2080,0)</f>
        <v>0</v>
      </c>
      <c r="BI2080" s="208">
        <f>IF(N2080="nulová",J2080,0)</f>
        <v>0</v>
      </c>
      <c r="BJ2080" s="19" t="s">
        <v>77</v>
      </c>
      <c r="BK2080" s="208">
        <f>ROUND(I2080*H2080,2)</f>
        <v>0</v>
      </c>
      <c r="BL2080" s="19" t="s">
        <v>406</v>
      </c>
      <c r="BM2080" s="207" t="s">
        <v>2868</v>
      </c>
    </row>
    <row r="2081" spans="1:47" s="2" customFormat="1" ht="11.25">
      <c r="A2081" s="36"/>
      <c r="B2081" s="37"/>
      <c r="C2081" s="38"/>
      <c r="D2081" s="209" t="s">
        <v>308</v>
      </c>
      <c r="E2081" s="38"/>
      <c r="F2081" s="210" t="s">
        <v>2867</v>
      </c>
      <c r="G2081" s="38"/>
      <c r="H2081" s="38"/>
      <c r="I2081" s="119"/>
      <c r="J2081" s="38"/>
      <c r="K2081" s="38"/>
      <c r="L2081" s="41"/>
      <c r="M2081" s="211"/>
      <c r="N2081" s="212"/>
      <c r="O2081" s="66"/>
      <c r="P2081" s="66"/>
      <c r="Q2081" s="66"/>
      <c r="R2081" s="66"/>
      <c r="S2081" s="66"/>
      <c r="T2081" s="67"/>
      <c r="U2081" s="36"/>
      <c r="V2081" s="36"/>
      <c r="W2081" s="36"/>
      <c r="X2081" s="36"/>
      <c r="Y2081" s="36"/>
      <c r="Z2081" s="36"/>
      <c r="AA2081" s="36"/>
      <c r="AB2081" s="36"/>
      <c r="AC2081" s="36"/>
      <c r="AD2081" s="36"/>
      <c r="AE2081" s="36"/>
      <c r="AT2081" s="19" t="s">
        <v>308</v>
      </c>
      <c r="AU2081" s="19" t="s">
        <v>79</v>
      </c>
    </row>
    <row r="2082" spans="2:51" s="14" customFormat="1" ht="11.25">
      <c r="B2082" s="223"/>
      <c r="C2082" s="224"/>
      <c r="D2082" s="209" t="s">
        <v>310</v>
      </c>
      <c r="E2082" s="225" t="s">
        <v>19</v>
      </c>
      <c r="F2082" s="226" t="s">
        <v>2869</v>
      </c>
      <c r="G2082" s="224"/>
      <c r="H2082" s="227">
        <v>434.332</v>
      </c>
      <c r="I2082" s="228"/>
      <c r="J2082" s="224"/>
      <c r="K2082" s="224"/>
      <c r="L2082" s="229"/>
      <c r="M2082" s="230"/>
      <c r="N2082" s="231"/>
      <c r="O2082" s="231"/>
      <c r="P2082" s="231"/>
      <c r="Q2082" s="231"/>
      <c r="R2082" s="231"/>
      <c r="S2082" s="231"/>
      <c r="T2082" s="232"/>
      <c r="AT2082" s="233" t="s">
        <v>310</v>
      </c>
      <c r="AU2082" s="233" t="s">
        <v>79</v>
      </c>
      <c r="AV2082" s="14" t="s">
        <v>79</v>
      </c>
      <c r="AW2082" s="14" t="s">
        <v>32</v>
      </c>
      <c r="AX2082" s="14" t="s">
        <v>77</v>
      </c>
      <c r="AY2082" s="233" t="s">
        <v>299</v>
      </c>
    </row>
    <row r="2083" spans="1:65" s="2" customFormat="1" ht="16.5" customHeight="1">
      <c r="A2083" s="36"/>
      <c r="B2083" s="37"/>
      <c r="C2083" s="196" t="s">
        <v>2870</v>
      </c>
      <c r="D2083" s="196" t="s">
        <v>301</v>
      </c>
      <c r="E2083" s="197" t="s">
        <v>2871</v>
      </c>
      <c r="F2083" s="198" t="s">
        <v>2872</v>
      </c>
      <c r="G2083" s="199" t="s">
        <v>304</v>
      </c>
      <c r="H2083" s="200">
        <v>1183.584</v>
      </c>
      <c r="I2083" s="201"/>
      <c r="J2083" s="202">
        <f>ROUND(I2083*H2083,2)</f>
        <v>0</v>
      </c>
      <c r="K2083" s="198" t="s">
        <v>305</v>
      </c>
      <c r="L2083" s="41"/>
      <c r="M2083" s="203" t="s">
        <v>19</v>
      </c>
      <c r="N2083" s="204" t="s">
        <v>41</v>
      </c>
      <c r="O2083" s="66"/>
      <c r="P2083" s="205">
        <f>O2083*H2083</f>
        <v>0</v>
      </c>
      <c r="Q2083" s="205">
        <v>0.0002</v>
      </c>
      <c r="R2083" s="205">
        <f>Q2083*H2083</f>
        <v>0.23671680000000003</v>
      </c>
      <c r="S2083" s="205">
        <v>0</v>
      </c>
      <c r="T2083" s="206">
        <f>S2083*H2083</f>
        <v>0</v>
      </c>
      <c r="U2083" s="36"/>
      <c r="V2083" s="36"/>
      <c r="W2083" s="36"/>
      <c r="X2083" s="36"/>
      <c r="Y2083" s="36"/>
      <c r="Z2083" s="36"/>
      <c r="AA2083" s="36"/>
      <c r="AB2083" s="36"/>
      <c r="AC2083" s="36"/>
      <c r="AD2083" s="36"/>
      <c r="AE2083" s="36"/>
      <c r="AR2083" s="207" t="s">
        <v>406</v>
      </c>
      <c r="AT2083" s="207" t="s">
        <v>301</v>
      </c>
      <c r="AU2083" s="207" t="s">
        <v>79</v>
      </c>
      <c r="AY2083" s="19" t="s">
        <v>299</v>
      </c>
      <c r="BE2083" s="208">
        <f>IF(N2083="základní",J2083,0)</f>
        <v>0</v>
      </c>
      <c r="BF2083" s="208">
        <f>IF(N2083="snížená",J2083,0)</f>
        <v>0</v>
      </c>
      <c r="BG2083" s="208">
        <f>IF(N2083="zákl. přenesená",J2083,0)</f>
        <v>0</v>
      </c>
      <c r="BH2083" s="208">
        <f>IF(N2083="sníž. přenesená",J2083,0)</f>
        <v>0</v>
      </c>
      <c r="BI2083" s="208">
        <f>IF(N2083="nulová",J2083,0)</f>
        <v>0</v>
      </c>
      <c r="BJ2083" s="19" t="s">
        <v>77</v>
      </c>
      <c r="BK2083" s="208">
        <f>ROUND(I2083*H2083,2)</f>
        <v>0</v>
      </c>
      <c r="BL2083" s="19" t="s">
        <v>406</v>
      </c>
      <c r="BM2083" s="207" t="s">
        <v>2873</v>
      </c>
    </row>
    <row r="2084" spans="1:47" s="2" customFormat="1" ht="11.25">
      <c r="A2084" s="36"/>
      <c r="B2084" s="37"/>
      <c r="C2084" s="38"/>
      <c r="D2084" s="209" t="s">
        <v>308</v>
      </c>
      <c r="E2084" s="38"/>
      <c r="F2084" s="210" t="s">
        <v>2874</v>
      </c>
      <c r="G2084" s="38"/>
      <c r="H2084" s="38"/>
      <c r="I2084" s="119"/>
      <c r="J2084" s="38"/>
      <c r="K2084" s="38"/>
      <c r="L2084" s="41"/>
      <c r="M2084" s="211"/>
      <c r="N2084" s="212"/>
      <c r="O2084" s="66"/>
      <c r="P2084" s="66"/>
      <c r="Q2084" s="66"/>
      <c r="R2084" s="66"/>
      <c r="S2084" s="66"/>
      <c r="T2084" s="67"/>
      <c r="U2084" s="36"/>
      <c r="V2084" s="36"/>
      <c r="W2084" s="36"/>
      <c r="X2084" s="36"/>
      <c r="Y2084" s="36"/>
      <c r="Z2084" s="36"/>
      <c r="AA2084" s="36"/>
      <c r="AB2084" s="36"/>
      <c r="AC2084" s="36"/>
      <c r="AD2084" s="36"/>
      <c r="AE2084" s="36"/>
      <c r="AT2084" s="19" t="s">
        <v>308</v>
      </c>
      <c r="AU2084" s="19" t="s">
        <v>79</v>
      </c>
    </row>
    <row r="2085" spans="2:51" s="14" customFormat="1" ht="11.25">
      <c r="B2085" s="223"/>
      <c r="C2085" s="224"/>
      <c r="D2085" s="209" t="s">
        <v>310</v>
      </c>
      <c r="E2085" s="225" t="s">
        <v>19</v>
      </c>
      <c r="F2085" s="226" t="s">
        <v>195</v>
      </c>
      <c r="G2085" s="224"/>
      <c r="H2085" s="227">
        <v>1183.584</v>
      </c>
      <c r="I2085" s="228"/>
      <c r="J2085" s="224"/>
      <c r="K2085" s="224"/>
      <c r="L2085" s="229"/>
      <c r="M2085" s="230"/>
      <c r="N2085" s="231"/>
      <c r="O2085" s="231"/>
      <c r="P2085" s="231"/>
      <c r="Q2085" s="231"/>
      <c r="R2085" s="231"/>
      <c r="S2085" s="231"/>
      <c r="T2085" s="232"/>
      <c r="AT2085" s="233" t="s">
        <v>310</v>
      </c>
      <c r="AU2085" s="233" t="s">
        <v>79</v>
      </c>
      <c r="AV2085" s="14" t="s">
        <v>79</v>
      </c>
      <c r="AW2085" s="14" t="s">
        <v>32</v>
      </c>
      <c r="AX2085" s="14" t="s">
        <v>77</v>
      </c>
      <c r="AY2085" s="233" t="s">
        <v>299</v>
      </c>
    </row>
    <row r="2086" spans="1:65" s="2" customFormat="1" ht="16.5" customHeight="1">
      <c r="A2086" s="36"/>
      <c r="B2086" s="37"/>
      <c r="C2086" s="196" t="s">
        <v>2875</v>
      </c>
      <c r="D2086" s="196" t="s">
        <v>301</v>
      </c>
      <c r="E2086" s="197" t="s">
        <v>2876</v>
      </c>
      <c r="F2086" s="198" t="s">
        <v>2877</v>
      </c>
      <c r="G2086" s="199" t="s">
        <v>304</v>
      </c>
      <c r="H2086" s="200">
        <v>130</v>
      </c>
      <c r="I2086" s="201"/>
      <c r="J2086" s="202">
        <f>ROUND(I2086*H2086,2)</f>
        <v>0</v>
      </c>
      <c r="K2086" s="198" t="s">
        <v>305</v>
      </c>
      <c r="L2086" s="41"/>
      <c r="M2086" s="203" t="s">
        <v>19</v>
      </c>
      <c r="N2086" s="204" t="s">
        <v>41</v>
      </c>
      <c r="O2086" s="66"/>
      <c r="P2086" s="205">
        <f>O2086*H2086</f>
        <v>0</v>
      </c>
      <c r="Q2086" s="205">
        <v>0.0002</v>
      </c>
      <c r="R2086" s="205">
        <f>Q2086*H2086</f>
        <v>0.026000000000000002</v>
      </c>
      <c r="S2086" s="205">
        <v>0</v>
      </c>
      <c r="T2086" s="206">
        <f>S2086*H2086</f>
        <v>0</v>
      </c>
      <c r="U2086" s="36"/>
      <c r="V2086" s="36"/>
      <c r="W2086" s="36"/>
      <c r="X2086" s="36"/>
      <c r="Y2086" s="36"/>
      <c r="Z2086" s="36"/>
      <c r="AA2086" s="36"/>
      <c r="AB2086" s="36"/>
      <c r="AC2086" s="36"/>
      <c r="AD2086" s="36"/>
      <c r="AE2086" s="36"/>
      <c r="AR2086" s="207" t="s">
        <v>406</v>
      </c>
      <c r="AT2086" s="207" t="s">
        <v>301</v>
      </c>
      <c r="AU2086" s="207" t="s">
        <v>79</v>
      </c>
      <c r="AY2086" s="19" t="s">
        <v>299</v>
      </c>
      <c r="BE2086" s="208">
        <f>IF(N2086="základní",J2086,0)</f>
        <v>0</v>
      </c>
      <c r="BF2086" s="208">
        <f>IF(N2086="snížená",J2086,0)</f>
        <v>0</v>
      </c>
      <c r="BG2086" s="208">
        <f>IF(N2086="zákl. přenesená",J2086,0)</f>
        <v>0</v>
      </c>
      <c r="BH2086" s="208">
        <f>IF(N2086="sníž. přenesená",J2086,0)</f>
        <v>0</v>
      </c>
      <c r="BI2086" s="208">
        <f>IF(N2086="nulová",J2086,0)</f>
        <v>0</v>
      </c>
      <c r="BJ2086" s="19" t="s">
        <v>77</v>
      </c>
      <c r="BK2086" s="208">
        <f>ROUND(I2086*H2086,2)</f>
        <v>0</v>
      </c>
      <c r="BL2086" s="19" t="s">
        <v>406</v>
      </c>
      <c r="BM2086" s="207" t="s">
        <v>2878</v>
      </c>
    </row>
    <row r="2087" spans="1:47" s="2" customFormat="1" ht="11.25">
      <c r="A2087" s="36"/>
      <c r="B2087" s="37"/>
      <c r="C2087" s="38"/>
      <c r="D2087" s="209" t="s">
        <v>308</v>
      </c>
      <c r="E2087" s="38"/>
      <c r="F2087" s="210" t="s">
        <v>2879</v>
      </c>
      <c r="G2087" s="38"/>
      <c r="H2087" s="38"/>
      <c r="I2087" s="119"/>
      <c r="J2087" s="38"/>
      <c r="K2087" s="38"/>
      <c r="L2087" s="41"/>
      <c r="M2087" s="211"/>
      <c r="N2087" s="212"/>
      <c r="O2087" s="66"/>
      <c r="P2087" s="66"/>
      <c r="Q2087" s="66"/>
      <c r="R2087" s="66"/>
      <c r="S2087" s="66"/>
      <c r="T2087" s="67"/>
      <c r="U2087" s="36"/>
      <c r="V2087" s="36"/>
      <c r="W2087" s="36"/>
      <c r="X2087" s="36"/>
      <c r="Y2087" s="36"/>
      <c r="Z2087" s="36"/>
      <c r="AA2087" s="36"/>
      <c r="AB2087" s="36"/>
      <c r="AC2087" s="36"/>
      <c r="AD2087" s="36"/>
      <c r="AE2087" s="36"/>
      <c r="AT2087" s="19" t="s">
        <v>308</v>
      </c>
      <c r="AU2087" s="19" t="s">
        <v>79</v>
      </c>
    </row>
    <row r="2088" spans="2:51" s="14" customFormat="1" ht="11.25">
      <c r="B2088" s="223"/>
      <c r="C2088" s="224"/>
      <c r="D2088" s="209" t="s">
        <v>310</v>
      </c>
      <c r="E2088" s="225" t="s">
        <v>19</v>
      </c>
      <c r="F2088" s="226" t="s">
        <v>229</v>
      </c>
      <c r="G2088" s="224"/>
      <c r="H2088" s="227">
        <v>130</v>
      </c>
      <c r="I2088" s="228"/>
      <c r="J2088" s="224"/>
      <c r="K2088" s="224"/>
      <c r="L2088" s="229"/>
      <c r="M2088" s="230"/>
      <c r="N2088" s="231"/>
      <c r="O2088" s="231"/>
      <c r="P2088" s="231"/>
      <c r="Q2088" s="231"/>
      <c r="R2088" s="231"/>
      <c r="S2088" s="231"/>
      <c r="T2088" s="232"/>
      <c r="AT2088" s="233" t="s">
        <v>310</v>
      </c>
      <c r="AU2088" s="233" t="s">
        <v>79</v>
      </c>
      <c r="AV2088" s="14" t="s">
        <v>79</v>
      </c>
      <c r="AW2088" s="14" t="s">
        <v>32</v>
      </c>
      <c r="AX2088" s="14" t="s">
        <v>77</v>
      </c>
      <c r="AY2088" s="233" t="s">
        <v>299</v>
      </c>
    </row>
    <row r="2089" spans="1:65" s="2" customFormat="1" ht="16.5" customHeight="1">
      <c r="A2089" s="36"/>
      <c r="B2089" s="37"/>
      <c r="C2089" s="196" t="s">
        <v>2880</v>
      </c>
      <c r="D2089" s="196" t="s">
        <v>301</v>
      </c>
      <c r="E2089" s="197" t="s">
        <v>2881</v>
      </c>
      <c r="F2089" s="198" t="s">
        <v>2882</v>
      </c>
      <c r="G2089" s="199" t="s">
        <v>304</v>
      </c>
      <c r="H2089" s="200">
        <v>1183.584</v>
      </c>
      <c r="I2089" s="201"/>
      <c r="J2089" s="202">
        <f>ROUND(I2089*H2089,2)</f>
        <v>0</v>
      </c>
      <c r="K2089" s="198" t="s">
        <v>305</v>
      </c>
      <c r="L2089" s="41"/>
      <c r="M2089" s="203" t="s">
        <v>19</v>
      </c>
      <c r="N2089" s="204" t="s">
        <v>41</v>
      </c>
      <c r="O2089" s="66"/>
      <c r="P2089" s="205">
        <f>O2089*H2089</f>
        <v>0</v>
      </c>
      <c r="Q2089" s="205">
        <v>0.00029</v>
      </c>
      <c r="R2089" s="205">
        <f>Q2089*H2089</f>
        <v>0.34323936</v>
      </c>
      <c r="S2089" s="205">
        <v>0</v>
      </c>
      <c r="T2089" s="206">
        <f>S2089*H2089</f>
        <v>0</v>
      </c>
      <c r="U2089" s="36"/>
      <c r="V2089" s="36"/>
      <c r="W2089" s="36"/>
      <c r="X2089" s="36"/>
      <c r="Y2089" s="36"/>
      <c r="Z2089" s="36"/>
      <c r="AA2089" s="36"/>
      <c r="AB2089" s="36"/>
      <c r="AC2089" s="36"/>
      <c r="AD2089" s="36"/>
      <c r="AE2089" s="36"/>
      <c r="AR2089" s="207" t="s">
        <v>406</v>
      </c>
      <c r="AT2089" s="207" t="s">
        <v>301</v>
      </c>
      <c r="AU2089" s="207" t="s">
        <v>79</v>
      </c>
      <c r="AY2089" s="19" t="s">
        <v>299</v>
      </c>
      <c r="BE2089" s="208">
        <f>IF(N2089="základní",J2089,0)</f>
        <v>0</v>
      </c>
      <c r="BF2089" s="208">
        <f>IF(N2089="snížená",J2089,0)</f>
        <v>0</v>
      </c>
      <c r="BG2089" s="208">
        <f>IF(N2089="zákl. přenesená",J2089,0)</f>
        <v>0</v>
      </c>
      <c r="BH2089" s="208">
        <f>IF(N2089="sníž. přenesená",J2089,0)</f>
        <v>0</v>
      </c>
      <c r="BI2089" s="208">
        <f>IF(N2089="nulová",J2089,0)</f>
        <v>0</v>
      </c>
      <c r="BJ2089" s="19" t="s">
        <v>77</v>
      </c>
      <c r="BK2089" s="208">
        <f>ROUND(I2089*H2089,2)</f>
        <v>0</v>
      </c>
      <c r="BL2089" s="19" t="s">
        <v>406</v>
      </c>
      <c r="BM2089" s="207" t="s">
        <v>2883</v>
      </c>
    </row>
    <row r="2090" spans="1:47" s="2" customFormat="1" ht="11.25">
      <c r="A2090" s="36"/>
      <c r="B2090" s="37"/>
      <c r="C2090" s="38"/>
      <c r="D2090" s="209" t="s">
        <v>308</v>
      </c>
      <c r="E2090" s="38"/>
      <c r="F2090" s="210" t="s">
        <v>2884</v>
      </c>
      <c r="G2090" s="38"/>
      <c r="H2090" s="38"/>
      <c r="I2090" s="119"/>
      <c r="J2090" s="38"/>
      <c r="K2090" s="38"/>
      <c r="L2090" s="41"/>
      <c r="M2090" s="211"/>
      <c r="N2090" s="212"/>
      <c r="O2090" s="66"/>
      <c r="P2090" s="66"/>
      <c r="Q2090" s="66"/>
      <c r="R2090" s="66"/>
      <c r="S2090" s="66"/>
      <c r="T2090" s="67"/>
      <c r="U2090" s="36"/>
      <c r="V2090" s="36"/>
      <c r="W2090" s="36"/>
      <c r="X2090" s="36"/>
      <c r="Y2090" s="36"/>
      <c r="Z2090" s="36"/>
      <c r="AA2090" s="36"/>
      <c r="AB2090" s="36"/>
      <c r="AC2090" s="36"/>
      <c r="AD2090" s="36"/>
      <c r="AE2090" s="36"/>
      <c r="AT2090" s="19" t="s">
        <v>308</v>
      </c>
      <c r="AU2090" s="19" t="s">
        <v>79</v>
      </c>
    </row>
    <row r="2091" spans="2:51" s="14" customFormat="1" ht="11.25">
      <c r="B2091" s="223"/>
      <c r="C2091" s="224"/>
      <c r="D2091" s="209" t="s">
        <v>310</v>
      </c>
      <c r="E2091" s="225" t="s">
        <v>19</v>
      </c>
      <c r="F2091" s="226" t="s">
        <v>2885</v>
      </c>
      <c r="G2091" s="224"/>
      <c r="H2091" s="227">
        <v>1183.584</v>
      </c>
      <c r="I2091" s="228"/>
      <c r="J2091" s="224"/>
      <c r="K2091" s="224"/>
      <c r="L2091" s="229"/>
      <c r="M2091" s="230"/>
      <c r="N2091" s="231"/>
      <c r="O2091" s="231"/>
      <c r="P2091" s="231"/>
      <c r="Q2091" s="231"/>
      <c r="R2091" s="231"/>
      <c r="S2091" s="231"/>
      <c r="T2091" s="232"/>
      <c r="AT2091" s="233" t="s">
        <v>310</v>
      </c>
      <c r="AU2091" s="233" t="s">
        <v>79</v>
      </c>
      <c r="AV2091" s="14" t="s">
        <v>79</v>
      </c>
      <c r="AW2091" s="14" t="s">
        <v>32</v>
      </c>
      <c r="AX2091" s="14" t="s">
        <v>70</v>
      </c>
      <c r="AY2091" s="233" t="s">
        <v>299</v>
      </c>
    </row>
    <row r="2092" spans="2:51" s="15" customFormat="1" ht="11.25">
      <c r="B2092" s="234"/>
      <c r="C2092" s="235"/>
      <c r="D2092" s="209" t="s">
        <v>310</v>
      </c>
      <c r="E2092" s="236" t="s">
        <v>195</v>
      </c>
      <c r="F2092" s="237" t="s">
        <v>313</v>
      </c>
      <c r="G2092" s="235"/>
      <c r="H2092" s="238">
        <v>1183.584</v>
      </c>
      <c r="I2092" s="239"/>
      <c r="J2092" s="235"/>
      <c r="K2092" s="235"/>
      <c r="L2092" s="240"/>
      <c r="M2092" s="241"/>
      <c r="N2092" s="242"/>
      <c r="O2092" s="242"/>
      <c r="P2092" s="242"/>
      <c r="Q2092" s="242"/>
      <c r="R2092" s="242"/>
      <c r="S2092" s="242"/>
      <c r="T2092" s="243"/>
      <c r="AT2092" s="244" t="s">
        <v>310</v>
      </c>
      <c r="AU2092" s="244" t="s">
        <v>79</v>
      </c>
      <c r="AV2092" s="15" t="s">
        <v>306</v>
      </c>
      <c r="AW2092" s="15" t="s">
        <v>32</v>
      </c>
      <c r="AX2092" s="15" t="s">
        <v>77</v>
      </c>
      <c r="AY2092" s="244" t="s">
        <v>299</v>
      </c>
    </row>
    <row r="2093" spans="1:65" s="2" customFormat="1" ht="16.5" customHeight="1">
      <c r="A2093" s="36"/>
      <c r="B2093" s="37"/>
      <c r="C2093" s="196" t="s">
        <v>2886</v>
      </c>
      <c r="D2093" s="196" t="s">
        <v>301</v>
      </c>
      <c r="E2093" s="197" t="s">
        <v>2887</v>
      </c>
      <c r="F2093" s="198" t="s">
        <v>2888</v>
      </c>
      <c r="G2093" s="199" t="s">
        <v>304</v>
      </c>
      <c r="H2093" s="200">
        <v>130</v>
      </c>
      <c r="I2093" s="201"/>
      <c r="J2093" s="202">
        <f>ROUND(I2093*H2093,2)</f>
        <v>0</v>
      </c>
      <c r="K2093" s="198" t="s">
        <v>305</v>
      </c>
      <c r="L2093" s="41"/>
      <c r="M2093" s="203" t="s">
        <v>19</v>
      </c>
      <c r="N2093" s="204" t="s">
        <v>41</v>
      </c>
      <c r="O2093" s="66"/>
      <c r="P2093" s="205">
        <f>O2093*H2093</f>
        <v>0</v>
      </c>
      <c r="Q2093" s="205">
        <v>0.00029</v>
      </c>
      <c r="R2093" s="205">
        <f>Q2093*H2093</f>
        <v>0.0377</v>
      </c>
      <c r="S2093" s="205">
        <v>0</v>
      </c>
      <c r="T2093" s="206">
        <f>S2093*H2093</f>
        <v>0</v>
      </c>
      <c r="U2093" s="36"/>
      <c r="V2093" s="36"/>
      <c r="W2093" s="36"/>
      <c r="X2093" s="36"/>
      <c r="Y2093" s="36"/>
      <c r="Z2093" s="36"/>
      <c r="AA2093" s="36"/>
      <c r="AB2093" s="36"/>
      <c r="AC2093" s="36"/>
      <c r="AD2093" s="36"/>
      <c r="AE2093" s="36"/>
      <c r="AR2093" s="207" t="s">
        <v>406</v>
      </c>
      <c r="AT2093" s="207" t="s">
        <v>301</v>
      </c>
      <c r="AU2093" s="207" t="s">
        <v>79</v>
      </c>
      <c r="AY2093" s="19" t="s">
        <v>299</v>
      </c>
      <c r="BE2093" s="208">
        <f>IF(N2093="základní",J2093,0)</f>
        <v>0</v>
      </c>
      <c r="BF2093" s="208">
        <f>IF(N2093="snížená",J2093,0)</f>
        <v>0</v>
      </c>
      <c r="BG2093" s="208">
        <f>IF(N2093="zákl. přenesená",J2093,0)</f>
        <v>0</v>
      </c>
      <c r="BH2093" s="208">
        <f>IF(N2093="sníž. přenesená",J2093,0)</f>
        <v>0</v>
      </c>
      <c r="BI2093" s="208">
        <f>IF(N2093="nulová",J2093,0)</f>
        <v>0</v>
      </c>
      <c r="BJ2093" s="19" t="s">
        <v>77</v>
      </c>
      <c r="BK2093" s="208">
        <f>ROUND(I2093*H2093,2)</f>
        <v>0</v>
      </c>
      <c r="BL2093" s="19" t="s">
        <v>406</v>
      </c>
      <c r="BM2093" s="207" t="s">
        <v>2889</v>
      </c>
    </row>
    <row r="2094" spans="1:47" s="2" customFormat="1" ht="19.5">
      <c r="A2094" s="36"/>
      <c r="B2094" s="37"/>
      <c r="C2094" s="38"/>
      <c r="D2094" s="209" t="s">
        <v>308</v>
      </c>
      <c r="E2094" s="38"/>
      <c r="F2094" s="210" t="s">
        <v>2890</v>
      </c>
      <c r="G2094" s="38"/>
      <c r="H2094" s="38"/>
      <c r="I2094" s="119"/>
      <c r="J2094" s="38"/>
      <c r="K2094" s="38"/>
      <c r="L2094" s="41"/>
      <c r="M2094" s="211"/>
      <c r="N2094" s="212"/>
      <c r="O2094" s="66"/>
      <c r="P2094" s="66"/>
      <c r="Q2094" s="66"/>
      <c r="R2094" s="66"/>
      <c r="S2094" s="66"/>
      <c r="T2094" s="67"/>
      <c r="U2094" s="36"/>
      <c r="V2094" s="36"/>
      <c r="W2094" s="36"/>
      <c r="X2094" s="36"/>
      <c r="Y2094" s="36"/>
      <c r="Z2094" s="36"/>
      <c r="AA2094" s="36"/>
      <c r="AB2094" s="36"/>
      <c r="AC2094" s="36"/>
      <c r="AD2094" s="36"/>
      <c r="AE2094" s="36"/>
      <c r="AT2094" s="19" t="s">
        <v>308</v>
      </c>
      <c r="AU2094" s="19" t="s">
        <v>79</v>
      </c>
    </row>
    <row r="2095" spans="2:51" s="14" customFormat="1" ht="11.25">
      <c r="B2095" s="223"/>
      <c r="C2095" s="224"/>
      <c r="D2095" s="209" t="s">
        <v>310</v>
      </c>
      <c r="E2095" s="225" t="s">
        <v>19</v>
      </c>
      <c r="F2095" s="226" t="s">
        <v>223</v>
      </c>
      <c r="G2095" s="224"/>
      <c r="H2095" s="227">
        <v>130</v>
      </c>
      <c r="I2095" s="228"/>
      <c r="J2095" s="224"/>
      <c r="K2095" s="224"/>
      <c r="L2095" s="229"/>
      <c r="M2095" s="230"/>
      <c r="N2095" s="231"/>
      <c r="O2095" s="231"/>
      <c r="P2095" s="231"/>
      <c r="Q2095" s="231"/>
      <c r="R2095" s="231"/>
      <c r="S2095" s="231"/>
      <c r="T2095" s="232"/>
      <c r="AT2095" s="233" t="s">
        <v>310</v>
      </c>
      <c r="AU2095" s="233" t="s">
        <v>79</v>
      </c>
      <c r="AV2095" s="14" t="s">
        <v>79</v>
      </c>
      <c r="AW2095" s="14" t="s">
        <v>32</v>
      </c>
      <c r="AX2095" s="14" t="s">
        <v>70</v>
      </c>
      <c r="AY2095" s="233" t="s">
        <v>299</v>
      </c>
    </row>
    <row r="2096" spans="2:51" s="15" customFormat="1" ht="11.25">
      <c r="B2096" s="234"/>
      <c r="C2096" s="235"/>
      <c r="D2096" s="209" t="s">
        <v>310</v>
      </c>
      <c r="E2096" s="236" t="s">
        <v>229</v>
      </c>
      <c r="F2096" s="237" t="s">
        <v>313</v>
      </c>
      <c r="G2096" s="235"/>
      <c r="H2096" s="238">
        <v>130</v>
      </c>
      <c r="I2096" s="239"/>
      <c r="J2096" s="235"/>
      <c r="K2096" s="235"/>
      <c r="L2096" s="240"/>
      <c r="M2096" s="241"/>
      <c r="N2096" s="242"/>
      <c r="O2096" s="242"/>
      <c r="P2096" s="242"/>
      <c r="Q2096" s="242"/>
      <c r="R2096" s="242"/>
      <c r="S2096" s="242"/>
      <c r="T2096" s="243"/>
      <c r="AT2096" s="244" t="s">
        <v>310</v>
      </c>
      <c r="AU2096" s="244" t="s">
        <v>79</v>
      </c>
      <c r="AV2096" s="15" t="s">
        <v>306</v>
      </c>
      <c r="AW2096" s="15" t="s">
        <v>32</v>
      </c>
      <c r="AX2096" s="15" t="s">
        <v>77</v>
      </c>
      <c r="AY2096" s="244" t="s">
        <v>299</v>
      </c>
    </row>
    <row r="2097" spans="1:65" s="2" customFormat="1" ht="16.5" customHeight="1">
      <c r="A2097" s="36"/>
      <c r="B2097" s="37"/>
      <c r="C2097" s="196" t="s">
        <v>2891</v>
      </c>
      <c r="D2097" s="196" t="s">
        <v>301</v>
      </c>
      <c r="E2097" s="197" t="s">
        <v>2892</v>
      </c>
      <c r="F2097" s="198" t="s">
        <v>2893</v>
      </c>
      <c r="G2097" s="199" t="s">
        <v>304</v>
      </c>
      <c r="H2097" s="200">
        <v>1313.584</v>
      </c>
      <c r="I2097" s="201"/>
      <c r="J2097" s="202">
        <f>ROUND(I2097*H2097,2)</f>
        <v>0</v>
      </c>
      <c r="K2097" s="198" t="s">
        <v>305</v>
      </c>
      <c r="L2097" s="41"/>
      <c r="M2097" s="203" t="s">
        <v>19</v>
      </c>
      <c r="N2097" s="204" t="s">
        <v>41</v>
      </c>
      <c r="O2097" s="66"/>
      <c r="P2097" s="205">
        <f>O2097*H2097</f>
        <v>0</v>
      </c>
      <c r="Q2097" s="205">
        <v>1E-05</v>
      </c>
      <c r="R2097" s="205">
        <f>Q2097*H2097</f>
        <v>0.013135840000000001</v>
      </c>
      <c r="S2097" s="205">
        <v>0</v>
      </c>
      <c r="T2097" s="206">
        <f>S2097*H2097</f>
        <v>0</v>
      </c>
      <c r="U2097" s="36"/>
      <c r="V2097" s="36"/>
      <c r="W2097" s="36"/>
      <c r="X2097" s="36"/>
      <c r="Y2097" s="36"/>
      <c r="Z2097" s="36"/>
      <c r="AA2097" s="36"/>
      <c r="AB2097" s="36"/>
      <c r="AC2097" s="36"/>
      <c r="AD2097" s="36"/>
      <c r="AE2097" s="36"/>
      <c r="AR2097" s="207" t="s">
        <v>406</v>
      </c>
      <c r="AT2097" s="207" t="s">
        <v>301</v>
      </c>
      <c r="AU2097" s="207" t="s">
        <v>79</v>
      </c>
      <c r="AY2097" s="19" t="s">
        <v>299</v>
      </c>
      <c r="BE2097" s="208">
        <f>IF(N2097="základní",J2097,0)</f>
        <v>0</v>
      </c>
      <c r="BF2097" s="208">
        <f>IF(N2097="snížená",J2097,0)</f>
        <v>0</v>
      </c>
      <c r="BG2097" s="208">
        <f>IF(N2097="zákl. přenesená",J2097,0)</f>
        <v>0</v>
      </c>
      <c r="BH2097" s="208">
        <f>IF(N2097="sníž. přenesená",J2097,0)</f>
        <v>0</v>
      </c>
      <c r="BI2097" s="208">
        <f>IF(N2097="nulová",J2097,0)</f>
        <v>0</v>
      </c>
      <c r="BJ2097" s="19" t="s">
        <v>77</v>
      </c>
      <c r="BK2097" s="208">
        <f>ROUND(I2097*H2097,2)</f>
        <v>0</v>
      </c>
      <c r="BL2097" s="19" t="s">
        <v>406</v>
      </c>
      <c r="BM2097" s="207" t="s">
        <v>2894</v>
      </c>
    </row>
    <row r="2098" spans="1:47" s="2" customFormat="1" ht="19.5">
      <c r="A2098" s="36"/>
      <c r="B2098" s="37"/>
      <c r="C2098" s="38"/>
      <c r="D2098" s="209" t="s">
        <v>308</v>
      </c>
      <c r="E2098" s="38"/>
      <c r="F2098" s="210" t="s">
        <v>2895</v>
      </c>
      <c r="G2098" s="38"/>
      <c r="H2098" s="38"/>
      <c r="I2098" s="119"/>
      <c r="J2098" s="38"/>
      <c r="K2098" s="38"/>
      <c r="L2098" s="41"/>
      <c r="M2098" s="211"/>
      <c r="N2098" s="212"/>
      <c r="O2098" s="66"/>
      <c r="P2098" s="66"/>
      <c r="Q2098" s="66"/>
      <c r="R2098" s="66"/>
      <c r="S2098" s="66"/>
      <c r="T2098" s="67"/>
      <c r="U2098" s="36"/>
      <c r="V2098" s="36"/>
      <c r="W2098" s="36"/>
      <c r="X2098" s="36"/>
      <c r="Y2098" s="36"/>
      <c r="Z2098" s="36"/>
      <c r="AA2098" s="36"/>
      <c r="AB2098" s="36"/>
      <c r="AC2098" s="36"/>
      <c r="AD2098" s="36"/>
      <c r="AE2098" s="36"/>
      <c r="AT2098" s="19" t="s">
        <v>308</v>
      </c>
      <c r="AU2098" s="19" t="s">
        <v>79</v>
      </c>
    </row>
    <row r="2099" spans="2:51" s="14" customFormat="1" ht="11.25">
      <c r="B2099" s="223"/>
      <c r="C2099" s="224"/>
      <c r="D2099" s="209" t="s">
        <v>310</v>
      </c>
      <c r="E2099" s="225" t="s">
        <v>19</v>
      </c>
      <c r="F2099" s="226" t="s">
        <v>2896</v>
      </c>
      <c r="G2099" s="224"/>
      <c r="H2099" s="227">
        <v>1313.584</v>
      </c>
      <c r="I2099" s="228"/>
      <c r="J2099" s="224"/>
      <c r="K2099" s="224"/>
      <c r="L2099" s="229"/>
      <c r="M2099" s="230"/>
      <c r="N2099" s="231"/>
      <c r="O2099" s="231"/>
      <c r="P2099" s="231"/>
      <c r="Q2099" s="231"/>
      <c r="R2099" s="231"/>
      <c r="S2099" s="231"/>
      <c r="T2099" s="232"/>
      <c r="AT2099" s="233" t="s">
        <v>310</v>
      </c>
      <c r="AU2099" s="233" t="s">
        <v>79</v>
      </c>
      <c r="AV2099" s="14" t="s">
        <v>79</v>
      </c>
      <c r="AW2099" s="14" t="s">
        <v>32</v>
      </c>
      <c r="AX2099" s="14" t="s">
        <v>77</v>
      </c>
      <c r="AY2099" s="233" t="s">
        <v>299</v>
      </c>
    </row>
    <row r="2100" spans="2:63" s="12" customFormat="1" ht="25.9" customHeight="1">
      <c r="B2100" s="180"/>
      <c r="C2100" s="181"/>
      <c r="D2100" s="182" t="s">
        <v>69</v>
      </c>
      <c r="E2100" s="183" t="s">
        <v>2897</v>
      </c>
      <c r="F2100" s="183" t="s">
        <v>2898</v>
      </c>
      <c r="G2100" s="181"/>
      <c r="H2100" s="181"/>
      <c r="I2100" s="184"/>
      <c r="J2100" s="185">
        <f>BK2100</f>
        <v>0</v>
      </c>
      <c r="K2100" s="181"/>
      <c r="L2100" s="186"/>
      <c r="M2100" s="187"/>
      <c r="N2100" s="188"/>
      <c r="O2100" s="188"/>
      <c r="P2100" s="189">
        <f>SUM(P2101:P2102)</f>
        <v>0</v>
      </c>
      <c r="Q2100" s="188"/>
      <c r="R2100" s="189">
        <f>SUM(R2101:R2102)</f>
        <v>0</v>
      </c>
      <c r="S2100" s="188"/>
      <c r="T2100" s="190">
        <f>SUM(T2101:T2102)</f>
        <v>0</v>
      </c>
      <c r="AR2100" s="191" t="s">
        <v>306</v>
      </c>
      <c r="AT2100" s="192" t="s">
        <v>69</v>
      </c>
      <c r="AU2100" s="192" t="s">
        <v>70</v>
      </c>
      <c r="AY2100" s="191" t="s">
        <v>299</v>
      </c>
      <c r="BK2100" s="193">
        <f>SUM(BK2101:BK2102)</f>
        <v>0</v>
      </c>
    </row>
    <row r="2101" spans="1:65" s="2" customFormat="1" ht="16.5" customHeight="1">
      <c r="A2101" s="36"/>
      <c r="B2101" s="37"/>
      <c r="C2101" s="196" t="s">
        <v>2899</v>
      </c>
      <c r="D2101" s="196" t="s">
        <v>301</v>
      </c>
      <c r="E2101" s="197" t="s">
        <v>2900</v>
      </c>
      <c r="F2101" s="198" t="s">
        <v>2901</v>
      </c>
      <c r="G2101" s="199" t="s">
        <v>2902</v>
      </c>
      <c r="H2101" s="200">
        <v>160</v>
      </c>
      <c r="I2101" s="201"/>
      <c r="J2101" s="202">
        <f>ROUND(I2101*H2101,2)</f>
        <v>0</v>
      </c>
      <c r="K2101" s="198" t="s">
        <v>305</v>
      </c>
      <c r="L2101" s="41"/>
      <c r="M2101" s="203" t="s">
        <v>19</v>
      </c>
      <c r="N2101" s="204" t="s">
        <v>41</v>
      </c>
      <c r="O2101" s="66"/>
      <c r="P2101" s="205">
        <f>O2101*H2101</f>
        <v>0</v>
      </c>
      <c r="Q2101" s="205">
        <v>0</v>
      </c>
      <c r="R2101" s="205">
        <f>Q2101*H2101</f>
        <v>0</v>
      </c>
      <c r="S2101" s="205">
        <v>0</v>
      </c>
      <c r="T2101" s="206">
        <f>S2101*H2101</f>
        <v>0</v>
      </c>
      <c r="U2101" s="36"/>
      <c r="V2101" s="36"/>
      <c r="W2101" s="36"/>
      <c r="X2101" s="36"/>
      <c r="Y2101" s="36"/>
      <c r="Z2101" s="36"/>
      <c r="AA2101" s="36"/>
      <c r="AB2101" s="36"/>
      <c r="AC2101" s="36"/>
      <c r="AD2101" s="36"/>
      <c r="AE2101" s="36"/>
      <c r="AR2101" s="207" t="s">
        <v>2903</v>
      </c>
      <c r="AT2101" s="207" t="s">
        <v>301</v>
      </c>
      <c r="AU2101" s="207" t="s">
        <v>77</v>
      </c>
      <c r="AY2101" s="19" t="s">
        <v>299</v>
      </c>
      <c r="BE2101" s="208">
        <f>IF(N2101="základní",J2101,0)</f>
        <v>0</v>
      </c>
      <c r="BF2101" s="208">
        <f>IF(N2101="snížená",J2101,0)</f>
        <v>0</v>
      </c>
      <c r="BG2101" s="208">
        <f>IF(N2101="zákl. přenesená",J2101,0)</f>
        <v>0</v>
      </c>
      <c r="BH2101" s="208">
        <f>IF(N2101="sníž. přenesená",J2101,0)</f>
        <v>0</v>
      </c>
      <c r="BI2101" s="208">
        <f>IF(N2101="nulová",J2101,0)</f>
        <v>0</v>
      </c>
      <c r="BJ2101" s="19" t="s">
        <v>77</v>
      </c>
      <c r="BK2101" s="208">
        <f>ROUND(I2101*H2101,2)</f>
        <v>0</v>
      </c>
      <c r="BL2101" s="19" t="s">
        <v>2903</v>
      </c>
      <c r="BM2101" s="207" t="s">
        <v>2904</v>
      </c>
    </row>
    <row r="2102" spans="1:47" s="2" customFormat="1" ht="11.25">
      <c r="A2102" s="36"/>
      <c r="B2102" s="37"/>
      <c r="C2102" s="38"/>
      <c r="D2102" s="209" t="s">
        <v>308</v>
      </c>
      <c r="E2102" s="38"/>
      <c r="F2102" s="210" t="s">
        <v>2905</v>
      </c>
      <c r="G2102" s="38"/>
      <c r="H2102" s="38"/>
      <c r="I2102" s="119"/>
      <c r="J2102" s="38"/>
      <c r="K2102" s="38"/>
      <c r="L2102" s="41"/>
      <c r="M2102" s="268"/>
      <c r="N2102" s="269"/>
      <c r="O2102" s="270"/>
      <c r="P2102" s="270"/>
      <c r="Q2102" s="270"/>
      <c r="R2102" s="270"/>
      <c r="S2102" s="270"/>
      <c r="T2102" s="271"/>
      <c r="U2102" s="36"/>
      <c r="V2102" s="36"/>
      <c r="W2102" s="36"/>
      <c r="X2102" s="36"/>
      <c r="Y2102" s="36"/>
      <c r="Z2102" s="36"/>
      <c r="AA2102" s="36"/>
      <c r="AB2102" s="36"/>
      <c r="AC2102" s="36"/>
      <c r="AD2102" s="36"/>
      <c r="AE2102" s="36"/>
      <c r="AT2102" s="19" t="s">
        <v>308</v>
      </c>
      <c r="AU2102" s="19" t="s">
        <v>77</v>
      </c>
    </row>
    <row r="2103" spans="1:31" s="2" customFormat="1" ht="6.95" customHeight="1">
      <c r="A2103" s="36"/>
      <c r="B2103" s="49"/>
      <c r="C2103" s="50"/>
      <c r="D2103" s="50"/>
      <c r="E2103" s="50"/>
      <c r="F2103" s="50"/>
      <c r="G2103" s="50"/>
      <c r="H2103" s="50"/>
      <c r="I2103" s="146"/>
      <c r="J2103" s="50"/>
      <c r="K2103" s="50"/>
      <c r="L2103" s="41"/>
      <c r="M2103" s="36"/>
      <c r="O2103" s="36"/>
      <c r="P2103" s="36"/>
      <c r="Q2103" s="36"/>
      <c r="R2103" s="36"/>
      <c r="S2103" s="36"/>
      <c r="T2103" s="36"/>
      <c r="U2103" s="36"/>
      <c r="V2103" s="36"/>
      <c r="W2103" s="36"/>
      <c r="X2103" s="36"/>
      <c r="Y2103" s="36"/>
      <c r="Z2103" s="36"/>
      <c r="AA2103" s="36"/>
      <c r="AB2103" s="36"/>
      <c r="AC2103" s="36"/>
      <c r="AD2103" s="36"/>
      <c r="AE2103" s="36"/>
    </row>
  </sheetData>
  <sheetProtection algorithmName="SHA-512" hashValue="uZ8ywy2FmHCR7EwkG+irPpM4HBK/wJnQQno74QvP+JuirKrVlJgJV1NGgins6D8DPzgMAdJ19oBW7ye2KxPnCA==" saltValue="R5EvJeQnX4qk9nz6kc1pXg==" spinCount="100000" sheet="1" objects="1" scenarios="1" formatColumns="0" formatRows="0" autoFilter="0"/>
  <autoFilter ref="C119:K2102"/>
  <mergeCells count="15">
    <mergeCell ref="E106:H106"/>
    <mergeCell ref="E110:H110"/>
    <mergeCell ref="E108:H108"/>
    <mergeCell ref="E112:H112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3:H7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12"/>
      <c r="C3" s="113"/>
      <c r="D3" s="113"/>
      <c r="E3" s="113"/>
      <c r="F3" s="113"/>
      <c r="G3" s="113"/>
      <c r="H3" s="22"/>
    </row>
    <row r="4" spans="2:8" s="1" customFormat="1" ht="24.95" customHeight="1">
      <c r="B4" s="22"/>
      <c r="C4" s="115" t="s">
        <v>4911</v>
      </c>
      <c r="H4" s="22"/>
    </row>
    <row r="5" spans="2:8" s="1" customFormat="1" ht="12" customHeight="1">
      <c r="B5" s="22"/>
      <c r="C5" s="275" t="s">
        <v>13</v>
      </c>
      <c r="D5" s="419" t="s">
        <v>14</v>
      </c>
      <c r="E5" s="394"/>
      <c r="F5" s="394"/>
      <c r="H5" s="22"/>
    </row>
    <row r="6" spans="2:8" s="1" customFormat="1" ht="36.95" customHeight="1">
      <c r="B6" s="22"/>
      <c r="C6" s="276" t="s">
        <v>16</v>
      </c>
      <c r="D6" s="424" t="s">
        <v>17</v>
      </c>
      <c r="E6" s="394"/>
      <c r="F6" s="394"/>
      <c r="H6" s="22"/>
    </row>
    <row r="7" spans="2:8" s="1" customFormat="1" ht="16.5" customHeight="1">
      <c r="B7" s="22"/>
      <c r="C7" s="117" t="s">
        <v>23</v>
      </c>
      <c r="D7" s="122" t="str">
        <f>'Rekapitulace stavby'!AN8</f>
        <v>17. 3. 2018</v>
      </c>
      <c r="H7" s="22"/>
    </row>
    <row r="8" spans="1:8" s="2" customFormat="1" ht="10.9" customHeight="1">
      <c r="A8" s="36"/>
      <c r="B8" s="41"/>
      <c r="C8" s="36"/>
      <c r="D8" s="36"/>
      <c r="E8" s="36"/>
      <c r="F8" s="36"/>
      <c r="G8" s="36"/>
      <c r="H8" s="41"/>
    </row>
    <row r="9" spans="1:8" s="11" customFormat="1" ht="29.25" customHeight="1">
      <c r="A9" s="168"/>
      <c r="B9" s="277"/>
      <c r="C9" s="278" t="s">
        <v>51</v>
      </c>
      <c r="D9" s="279" t="s">
        <v>52</v>
      </c>
      <c r="E9" s="279" t="s">
        <v>286</v>
      </c>
      <c r="F9" s="280" t="s">
        <v>4912</v>
      </c>
      <c r="G9" s="168"/>
      <c r="H9" s="277"/>
    </row>
    <row r="10" spans="1:8" s="2" customFormat="1" ht="26.45" customHeight="1">
      <c r="A10" s="36"/>
      <c r="B10" s="41"/>
      <c r="C10" s="281" t="s">
        <v>4913</v>
      </c>
      <c r="D10" s="281" t="s">
        <v>86</v>
      </c>
      <c r="E10" s="36"/>
      <c r="F10" s="36"/>
      <c r="G10" s="36"/>
      <c r="H10" s="41"/>
    </row>
    <row r="11" spans="1:8" s="2" customFormat="1" ht="16.9" customHeight="1">
      <c r="A11" s="36"/>
      <c r="B11" s="41"/>
      <c r="C11" s="282" t="s">
        <v>230</v>
      </c>
      <c r="D11" s="283" t="s">
        <v>19</v>
      </c>
      <c r="E11" s="284" t="s">
        <v>19</v>
      </c>
      <c r="F11" s="285">
        <v>18.44</v>
      </c>
      <c r="G11" s="36"/>
      <c r="H11" s="41"/>
    </row>
    <row r="12" spans="1:8" s="2" customFormat="1" ht="16.9" customHeight="1">
      <c r="A12" s="36"/>
      <c r="B12" s="41"/>
      <c r="C12" s="286" t="s">
        <v>19</v>
      </c>
      <c r="D12" s="286" t="s">
        <v>626</v>
      </c>
      <c r="E12" s="19" t="s">
        <v>19</v>
      </c>
      <c r="F12" s="287">
        <v>0</v>
      </c>
      <c r="G12" s="36"/>
      <c r="H12" s="41"/>
    </row>
    <row r="13" spans="1:8" s="2" customFormat="1" ht="16.9" customHeight="1">
      <c r="A13" s="36"/>
      <c r="B13" s="41"/>
      <c r="C13" s="286" t="s">
        <v>19</v>
      </c>
      <c r="D13" s="286" t="s">
        <v>633</v>
      </c>
      <c r="E13" s="19" t="s">
        <v>19</v>
      </c>
      <c r="F13" s="287">
        <v>18.44</v>
      </c>
      <c r="G13" s="36"/>
      <c r="H13" s="41"/>
    </row>
    <row r="14" spans="1:8" s="2" customFormat="1" ht="16.9" customHeight="1">
      <c r="A14" s="36"/>
      <c r="B14" s="41"/>
      <c r="C14" s="286" t="s">
        <v>230</v>
      </c>
      <c r="D14" s="286" t="s">
        <v>313</v>
      </c>
      <c r="E14" s="19" t="s">
        <v>19</v>
      </c>
      <c r="F14" s="287">
        <v>18.44</v>
      </c>
      <c r="G14" s="36"/>
      <c r="H14" s="41"/>
    </row>
    <row r="15" spans="1:8" s="2" customFormat="1" ht="16.9" customHeight="1">
      <c r="A15" s="36"/>
      <c r="B15" s="41"/>
      <c r="C15" s="288" t="s">
        <v>4914</v>
      </c>
      <c r="D15" s="36"/>
      <c r="E15" s="36"/>
      <c r="F15" s="36"/>
      <c r="G15" s="36"/>
      <c r="H15" s="41"/>
    </row>
    <row r="16" spans="1:8" s="2" customFormat="1" ht="16.9" customHeight="1">
      <c r="A16" s="36"/>
      <c r="B16" s="41"/>
      <c r="C16" s="286" t="s">
        <v>629</v>
      </c>
      <c r="D16" s="286" t="s">
        <v>630</v>
      </c>
      <c r="E16" s="19" t="s">
        <v>304</v>
      </c>
      <c r="F16" s="287">
        <v>18.44</v>
      </c>
      <c r="G16" s="36"/>
      <c r="H16" s="41"/>
    </row>
    <row r="17" spans="1:8" s="2" customFormat="1" ht="16.9" customHeight="1">
      <c r="A17" s="36"/>
      <c r="B17" s="41"/>
      <c r="C17" s="286" t="s">
        <v>635</v>
      </c>
      <c r="D17" s="286" t="s">
        <v>636</v>
      </c>
      <c r="E17" s="19" t="s">
        <v>304</v>
      </c>
      <c r="F17" s="287">
        <v>18.44</v>
      </c>
      <c r="G17" s="36"/>
      <c r="H17" s="41"/>
    </row>
    <row r="18" spans="1:8" s="2" customFormat="1" ht="16.9" customHeight="1">
      <c r="A18" s="36"/>
      <c r="B18" s="41"/>
      <c r="C18" s="282" t="s">
        <v>237</v>
      </c>
      <c r="D18" s="283" t="s">
        <v>19</v>
      </c>
      <c r="E18" s="284" t="s">
        <v>19</v>
      </c>
      <c r="F18" s="285">
        <v>10</v>
      </c>
      <c r="G18" s="36"/>
      <c r="H18" s="41"/>
    </row>
    <row r="19" spans="1:8" s="2" customFormat="1" ht="16.9" customHeight="1">
      <c r="A19" s="36"/>
      <c r="B19" s="41"/>
      <c r="C19" s="286" t="s">
        <v>19</v>
      </c>
      <c r="D19" s="286" t="s">
        <v>593</v>
      </c>
      <c r="E19" s="19" t="s">
        <v>19</v>
      </c>
      <c r="F19" s="287">
        <v>10</v>
      </c>
      <c r="G19" s="36"/>
      <c r="H19" s="41"/>
    </row>
    <row r="20" spans="1:8" s="2" customFormat="1" ht="16.9" customHeight="1">
      <c r="A20" s="36"/>
      <c r="B20" s="41"/>
      <c r="C20" s="286" t="s">
        <v>237</v>
      </c>
      <c r="D20" s="286" t="s">
        <v>313</v>
      </c>
      <c r="E20" s="19" t="s">
        <v>19</v>
      </c>
      <c r="F20" s="287">
        <v>10</v>
      </c>
      <c r="G20" s="36"/>
      <c r="H20" s="41"/>
    </row>
    <row r="21" spans="1:8" s="2" customFormat="1" ht="16.9" customHeight="1">
      <c r="A21" s="36"/>
      <c r="B21" s="41"/>
      <c r="C21" s="288" t="s">
        <v>4914</v>
      </c>
      <c r="D21" s="36"/>
      <c r="E21" s="36"/>
      <c r="F21" s="36"/>
      <c r="G21" s="36"/>
      <c r="H21" s="41"/>
    </row>
    <row r="22" spans="1:8" s="2" customFormat="1" ht="16.9" customHeight="1">
      <c r="A22" s="36"/>
      <c r="B22" s="41"/>
      <c r="C22" s="286" t="s">
        <v>589</v>
      </c>
      <c r="D22" s="286" t="s">
        <v>590</v>
      </c>
      <c r="E22" s="19" t="s">
        <v>304</v>
      </c>
      <c r="F22" s="287">
        <v>10</v>
      </c>
      <c r="G22" s="36"/>
      <c r="H22" s="41"/>
    </row>
    <row r="23" spans="1:8" s="2" customFormat="1" ht="16.9" customHeight="1">
      <c r="A23" s="36"/>
      <c r="B23" s="41"/>
      <c r="C23" s="286" t="s">
        <v>595</v>
      </c>
      <c r="D23" s="286" t="s">
        <v>596</v>
      </c>
      <c r="E23" s="19" t="s">
        <v>304</v>
      </c>
      <c r="F23" s="287">
        <v>10</v>
      </c>
      <c r="G23" s="36"/>
      <c r="H23" s="41"/>
    </row>
    <row r="24" spans="1:8" s="2" customFormat="1" ht="16.9" customHeight="1">
      <c r="A24" s="36"/>
      <c r="B24" s="41"/>
      <c r="C24" s="282" t="s">
        <v>238</v>
      </c>
      <c r="D24" s="283" t="s">
        <v>19</v>
      </c>
      <c r="E24" s="284" t="s">
        <v>19</v>
      </c>
      <c r="F24" s="285">
        <v>10</v>
      </c>
      <c r="G24" s="36"/>
      <c r="H24" s="41"/>
    </row>
    <row r="25" spans="1:8" s="2" customFormat="1" ht="16.9" customHeight="1">
      <c r="A25" s="36"/>
      <c r="B25" s="41"/>
      <c r="C25" s="286" t="s">
        <v>19</v>
      </c>
      <c r="D25" s="286" t="s">
        <v>401</v>
      </c>
      <c r="E25" s="19" t="s">
        <v>19</v>
      </c>
      <c r="F25" s="287">
        <v>10</v>
      </c>
      <c r="G25" s="36"/>
      <c r="H25" s="41"/>
    </row>
    <row r="26" spans="1:8" s="2" customFormat="1" ht="16.9" customHeight="1">
      <c r="A26" s="36"/>
      <c r="B26" s="41"/>
      <c r="C26" s="286" t="s">
        <v>238</v>
      </c>
      <c r="D26" s="286" t="s">
        <v>313</v>
      </c>
      <c r="E26" s="19" t="s">
        <v>19</v>
      </c>
      <c r="F26" s="287">
        <v>10</v>
      </c>
      <c r="G26" s="36"/>
      <c r="H26" s="41"/>
    </row>
    <row r="27" spans="1:8" s="2" customFormat="1" ht="16.9" customHeight="1">
      <c r="A27" s="36"/>
      <c r="B27" s="41"/>
      <c r="C27" s="288" t="s">
        <v>4914</v>
      </c>
      <c r="D27" s="36"/>
      <c r="E27" s="36"/>
      <c r="F27" s="36"/>
      <c r="G27" s="36"/>
      <c r="H27" s="41"/>
    </row>
    <row r="28" spans="1:8" s="2" customFormat="1" ht="16.9" customHeight="1">
      <c r="A28" s="36"/>
      <c r="B28" s="41"/>
      <c r="C28" s="286" t="s">
        <v>397</v>
      </c>
      <c r="D28" s="286" t="s">
        <v>398</v>
      </c>
      <c r="E28" s="19" t="s">
        <v>304</v>
      </c>
      <c r="F28" s="287">
        <v>10</v>
      </c>
      <c r="G28" s="36"/>
      <c r="H28" s="41"/>
    </row>
    <row r="29" spans="1:8" s="2" customFormat="1" ht="16.9" customHeight="1">
      <c r="A29" s="36"/>
      <c r="B29" s="41"/>
      <c r="C29" s="286" t="s">
        <v>402</v>
      </c>
      <c r="D29" s="286" t="s">
        <v>403</v>
      </c>
      <c r="E29" s="19" t="s">
        <v>304</v>
      </c>
      <c r="F29" s="287">
        <v>10</v>
      </c>
      <c r="G29" s="36"/>
      <c r="H29" s="41"/>
    </row>
    <row r="30" spans="1:8" s="2" customFormat="1" ht="16.9" customHeight="1">
      <c r="A30" s="36"/>
      <c r="B30" s="41"/>
      <c r="C30" s="282" t="s">
        <v>172</v>
      </c>
      <c r="D30" s="283" t="s">
        <v>19</v>
      </c>
      <c r="E30" s="284" t="s">
        <v>19</v>
      </c>
      <c r="F30" s="285">
        <v>3</v>
      </c>
      <c r="G30" s="36"/>
      <c r="H30" s="41"/>
    </row>
    <row r="31" spans="1:8" s="2" customFormat="1" ht="16.9" customHeight="1">
      <c r="A31" s="36"/>
      <c r="B31" s="41"/>
      <c r="C31" s="286" t="s">
        <v>172</v>
      </c>
      <c r="D31" s="286" t="s">
        <v>87</v>
      </c>
      <c r="E31" s="19" t="s">
        <v>19</v>
      </c>
      <c r="F31" s="287">
        <v>3</v>
      </c>
      <c r="G31" s="36"/>
      <c r="H31" s="41"/>
    </row>
    <row r="32" spans="1:8" s="2" customFormat="1" ht="16.9" customHeight="1">
      <c r="A32" s="36"/>
      <c r="B32" s="41"/>
      <c r="C32" s="288" t="s">
        <v>4914</v>
      </c>
      <c r="D32" s="36"/>
      <c r="E32" s="36"/>
      <c r="F32" s="36"/>
      <c r="G32" s="36"/>
      <c r="H32" s="41"/>
    </row>
    <row r="33" spans="1:8" s="2" customFormat="1" ht="16.9" customHeight="1">
      <c r="A33" s="36"/>
      <c r="B33" s="41"/>
      <c r="C33" s="286" t="s">
        <v>1008</v>
      </c>
      <c r="D33" s="286" t="s">
        <v>1009</v>
      </c>
      <c r="E33" s="19" t="s">
        <v>304</v>
      </c>
      <c r="F33" s="287">
        <v>3</v>
      </c>
      <c r="G33" s="36"/>
      <c r="H33" s="41"/>
    </row>
    <row r="34" spans="1:8" s="2" customFormat="1" ht="16.9" customHeight="1">
      <c r="A34" s="36"/>
      <c r="B34" s="41"/>
      <c r="C34" s="286" t="s">
        <v>1013</v>
      </c>
      <c r="D34" s="286" t="s">
        <v>1014</v>
      </c>
      <c r="E34" s="19" t="s">
        <v>304</v>
      </c>
      <c r="F34" s="287">
        <v>3</v>
      </c>
      <c r="G34" s="36"/>
      <c r="H34" s="41"/>
    </row>
    <row r="35" spans="1:8" s="2" customFormat="1" ht="16.9" customHeight="1">
      <c r="A35" s="36"/>
      <c r="B35" s="41"/>
      <c r="C35" s="282" t="s">
        <v>148</v>
      </c>
      <c r="D35" s="283" t="s">
        <v>19</v>
      </c>
      <c r="E35" s="284" t="s">
        <v>19</v>
      </c>
      <c r="F35" s="285">
        <v>4.438</v>
      </c>
      <c r="G35" s="36"/>
      <c r="H35" s="41"/>
    </row>
    <row r="36" spans="1:8" s="2" customFormat="1" ht="16.9" customHeight="1">
      <c r="A36" s="36"/>
      <c r="B36" s="41"/>
      <c r="C36" s="286" t="s">
        <v>19</v>
      </c>
      <c r="D36" s="286" t="s">
        <v>1179</v>
      </c>
      <c r="E36" s="19" t="s">
        <v>19</v>
      </c>
      <c r="F36" s="287">
        <v>0</v>
      </c>
      <c r="G36" s="36"/>
      <c r="H36" s="41"/>
    </row>
    <row r="37" spans="1:8" s="2" customFormat="1" ht="16.9" customHeight="1">
      <c r="A37" s="36"/>
      <c r="B37" s="41"/>
      <c r="C37" s="286" t="s">
        <v>148</v>
      </c>
      <c r="D37" s="286" t="s">
        <v>1180</v>
      </c>
      <c r="E37" s="19" t="s">
        <v>19</v>
      </c>
      <c r="F37" s="287">
        <v>4.438</v>
      </c>
      <c r="G37" s="36"/>
      <c r="H37" s="41"/>
    </row>
    <row r="38" spans="1:8" s="2" customFormat="1" ht="16.9" customHeight="1">
      <c r="A38" s="36"/>
      <c r="B38" s="41"/>
      <c r="C38" s="288" t="s">
        <v>4914</v>
      </c>
      <c r="D38" s="36"/>
      <c r="E38" s="36"/>
      <c r="F38" s="36"/>
      <c r="G38" s="36"/>
      <c r="H38" s="41"/>
    </row>
    <row r="39" spans="1:8" s="2" customFormat="1" ht="16.9" customHeight="1">
      <c r="A39" s="36"/>
      <c r="B39" s="41"/>
      <c r="C39" s="286" t="s">
        <v>1175</v>
      </c>
      <c r="D39" s="286" t="s">
        <v>1176</v>
      </c>
      <c r="E39" s="19" t="s">
        <v>304</v>
      </c>
      <c r="F39" s="287">
        <v>4.438</v>
      </c>
      <c r="G39" s="36"/>
      <c r="H39" s="41"/>
    </row>
    <row r="40" spans="1:8" s="2" customFormat="1" ht="16.9" customHeight="1">
      <c r="A40" s="36"/>
      <c r="B40" s="41"/>
      <c r="C40" s="286" t="s">
        <v>1412</v>
      </c>
      <c r="D40" s="286" t="s">
        <v>1413</v>
      </c>
      <c r="E40" s="19" t="s">
        <v>304</v>
      </c>
      <c r="F40" s="287">
        <v>122.952</v>
      </c>
      <c r="G40" s="36"/>
      <c r="H40" s="41"/>
    </row>
    <row r="41" spans="1:8" s="2" customFormat="1" ht="16.9" customHeight="1">
      <c r="A41" s="36"/>
      <c r="B41" s="41"/>
      <c r="C41" s="286" t="s">
        <v>1195</v>
      </c>
      <c r="D41" s="286" t="s">
        <v>1196</v>
      </c>
      <c r="E41" s="19" t="s">
        <v>304</v>
      </c>
      <c r="F41" s="287">
        <v>44.424</v>
      </c>
      <c r="G41" s="36"/>
      <c r="H41" s="41"/>
    </row>
    <row r="42" spans="1:8" s="2" customFormat="1" ht="16.9" customHeight="1">
      <c r="A42" s="36"/>
      <c r="B42" s="41"/>
      <c r="C42" s="282" t="s">
        <v>146</v>
      </c>
      <c r="D42" s="283" t="s">
        <v>19</v>
      </c>
      <c r="E42" s="284" t="s">
        <v>19</v>
      </c>
      <c r="F42" s="285">
        <v>4.438</v>
      </c>
      <c r="G42" s="36"/>
      <c r="H42" s="41"/>
    </row>
    <row r="43" spans="1:8" s="2" customFormat="1" ht="16.9" customHeight="1">
      <c r="A43" s="36"/>
      <c r="B43" s="41"/>
      <c r="C43" s="286" t="s">
        <v>146</v>
      </c>
      <c r="D43" s="286" t="s">
        <v>2607</v>
      </c>
      <c r="E43" s="19" t="s">
        <v>19</v>
      </c>
      <c r="F43" s="287">
        <v>4.438</v>
      </c>
      <c r="G43" s="36"/>
      <c r="H43" s="41"/>
    </row>
    <row r="44" spans="1:8" s="2" customFormat="1" ht="16.9" customHeight="1">
      <c r="A44" s="36"/>
      <c r="B44" s="41"/>
      <c r="C44" s="288" t="s">
        <v>4914</v>
      </c>
      <c r="D44" s="36"/>
      <c r="E44" s="36"/>
      <c r="F44" s="36"/>
      <c r="G44" s="36"/>
      <c r="H44" s="41"/>
    </row>
    <row r="45" spans="1:8" s="2" customFormat="1" ht="16.9" customHeight="1">
      <c r="A45" s="36"/>
      <c r="B45" s="41"/>
      <c r="C45" s="286" t="s">
        <v>2602</v>
      </c>
      <c r="D45" s="286" t="s">
        <v>2603</v>
      </c>
      <c r="E45" s="19" t="s">
        <v>304</v>
      </c>
      <c r="F45" s="287">
        <v>19.993</v>
      </c>
      <c r="G45" s="36"/>
      <c r="H45" s="41"/>
    </row>
    <row r="46" spans="1:8" s="2" customFormat="1" ht="16.9" customHeight="1">
      <c r="A46" s="36"/>
      <c r="B46" s="41"/>
      <c r="C46" s="286" t="s">
        <v>1412</v>
      </c>
      <c r="D46" s="286" t="s">
        <v>1413</v>
      </c>
      <c r="E46" s="19" t="s">
        <v>304</v>
      </c>
      <c r="F46" s="287">
        <v>122.952</v>
      </c>
      <c r="G46" s="36"/>
      <c r="H46" s="41"/>
    </row>
    <row r="47" spans="1:8" s="2" customFormat="1" ht="16.9" customHeight="1">
      <c r="A47" s="36"/>
      <c r="B47" s="41"/>
      <c r="C47" s="286" t="s">
        <v>1195</v>
      </c>
      <c r="D47" s="286" t="s">
        <v>1196</v>
      </c>
      <c r="E47" s="19" t="s">
        <v>304</v>
      </c>
      <c r="F47" s="287">
        <v>44.424</v>
      </c>
      <c r="G47" s="36"/>
      <c r="H47" s="41"/>
    </row>
    <row r="48" spans="1:8" s="2" customFormat="1" ht="16.9" customHeight="1">
      <c r="A48" s="36"/>
      <c r="B48" s="41"/>
      <c r="C48" s="282" t="s">
        <v>141</v>
      </c>
      <c r="D48" s="283" t="s">
        <v>19</v>
      </c>
      <c r="E48" s="284" t="s">
        <v>19</v>
      </c>
      <c r="F48" s="285">
        <v>160.002</v>
      </c>
      <c r="G48" s="36"/>
      <c r="H48" s="41"/>
    </row>
    <row r="49" spans="1:8" s="2" customFormat="1" ht="16.9" customHeight="1">
      <c r="A49" s="36"/>
      <c r="B49" s="41"/>
      <c r="C49" s="286" t="s">
        <v>19</v>
      </c>
      <c r="D49" s="286" t="s">
        <v>1784</v>
      </c>
      <c r="E49" s="19" t="s">
        <v>19</v>
      </c>
      <c r="F49" s="287">
        <v>0</v>
      </c>
      <c r="G49" s="36"/>
      <c r="H49" s="41"/>
    </row>
    <row r="50" spans="1:8" s="2" customFormat="1" ht="16.9" customHeight="1">
      <c r="A50" s="36"/>
      <c r="B50" s="41"/>
      <c r="C50" s="286" t="s">
        <v>141</v>
      </c>
      <c r="D50" s="286" t="s">
        <v>1785</v>
      </c>
      <c r="E50" s="19" t="s">
        <v>19</v>
      </c>
      <c r="F50" s="287">
        <v>160.002</v>
      </c>
      <c r="G50" s="36"/>
      <c r="H50" s="41"/>
    </row>
    <row r="51" spans="1:8" s="2" customFormat="1" ht="16.9" customHeight="1">
      <c r="A51" s="36"/>
      <c r="B51" s="41"/>
      <c r="C51" s="288" t="s">
        <v>4914</v>
      </c>
      <c r="D51" s="36"/>
      <c r="E51" s="36"/>
      <c r="F51" s="36"/>
      <c r="G51" s="36"/>
      <c r="H51" s="41"/>
    </row>
    <row r="52" spans="1:8" s="2" customFormat="1" ht="16.9" customHeight="1">
      <c r="A52" s="36"/>
      <c r="B52" s="41"/>
      <c r="C52" s="286" t="s">
        <v>2043</v>
      </c>
      <c r="D52" s="286" t="s">
        <v>2044</v>
      </c>
      <c r="E52" s="19" t="s">
        <v>304</v>
      </c>
      <c r="F52" s="287">
        <v>160.002</v>
      </c>
      <c r="G52" s="36"/>
      <c r="H52" s="41"/>
    </row>
    <row r="53" spans="1:8" s="2" customFormat="1" ht="16.9" customHeight="1">
      <c r="A53" s="36"/>
      <c r="B53" s="41"/>
      <c r="C53" s="286" t="s">
        <v>1515</v>
      </c>
      <c r="D53" s="286" t="s">
        <v>1516</v>
      </c>
      <c r="E53" s="19" t="s">
        <v>304</v>
      </c>
      <c r="F53" s="287">
        <v>160.002</v>
      </c>
      <c r="G53" s="36"/>
      <c r="H53" s="41"/>
    </row>
    <row r="54" spans="1:8" s="2" customFormat="1" ht="16.9" customHeight="1">
      <c r="A54" s="36"/>
      <c r="B54" s="41"/>
      <c r="C54" s="286" t="s">
        <v>1775</v>
      </c>
      <c r="D54" s="286" t="s">
        <v>1776</v>
      </c>
      <c r="E54" s="19" t="s">
        <v>304</v>
      </c>
      <c r="F54" s="287">
        <v>160.002</v>
      </c>
      <c r="G54" s="36"/>
      <c r="H54" s="41"/>
    </row>
    <row r="55" spans="1:8" s="2" customFormat="1" ht="16.9" customHeight="1">
      <c r="A55" s="36"/>
      <c r="B55" s="41"/>
      <c r="C55" s="286" t="s">
        <v>2048</v>
      </c>
      <c r="D55" s="286" t="s">
        <v>2049</v>
      </c>
      <c r="E55" s="19" t="s">
        <v>304</v>
      </c>
      <c r="F55" s="287">
        <v>160.002</v>
      </c>
      <c r="G55" s="36"/>
      <c r="H55" s="41"/>
    </row>
    <row r="56" spans="1:8" s="2" customFormat="1" ht="16.9" customHeight="1">
      <c r="A56" s="36"/>
      <c r="B56" s="41"/>
      <c r="C56" s="286" t="s">
        <v>1370</v>
      </c>
      <c r="D56" s="286" t="s">
        <v>1371</v>
      </c>
      <c r="E56" s="19" t="s">
        <v>368</v>
      </c>
      <c r="F56" s="287">
        <v>2.88</v>
      </c>
      <c r="G56" s="36"/>
      <c r="H56" s="41"/>
    </row>
    <row r="57" spans="1:8" s="2" customFormat="1" ht="16.9" customHeight="1">
      <c r="A57" s="36"/>
      <c r="B57" s="41"/>
      <c r="C57" s="282" t="s">
        <v>143</v>
      </c>
      <c r="D57" s="283" t="s">
        <v>19</v>
      </c>
      <c r="E57" s="284" t="s">
        <v>19</v>
      </c>
      <c r="F57" s="285">
        <v>15.555</v>
      </c>
      <c r="G57" s="36"/>
      <c r="H57" s="41"/>
    </row>
    <row r="58" spans="1:8" s="2" customFormat="1" ht="16.9" customHeight="1">
      <c r="A58" s="36"/>
      <c r="B58" s="41"/>
      <c r="C58" s="286" t="s">
        <v>19</v>
      </c>
      <c r="D58" s="286" t="s">
        <v>1199</v>
      </c>
      <c r="E58" s="19" t="s">
        <v>19</v>
      </c>
      <c r="F58" s="287">
        <v>0</v>
      </c>
      <c r="G58" s="36"/>
      <c r="H58" s="41"/>
    </row>
    <row r="59" spans="1:8" s="2" customFormat="1" ht="16.9" customHeight="1">
      <c r="A59" s="36"/>
      <c r="B59" s="41"/>
      <c r="C59" s="286" t="s">
        <v>143</v>
      </c>
      <c r="D59" s="286" t="s">
        <v>2606</v>
      </c>
      <c r="E59" s="19" t="s">
        <v>19</v>
      </c>
      <c r="F59" s="287">
        <v>15.555</v>
      </c>
      <c r="G59" s="36"/>
      <c r="H59" s="41"/>
    </row>
    <row r="60" spans="1:8" s="2" customFormat="1" ht="16.9" customHeight="1">
      <c r="A60" s="36"/>
      <c r="B60" s="41"/>
      <c r="C60" s="288" t="s">
        <v>4914</v>
      </c>
      <c r="D60" s="36"/>
      <c r="E60" s="36"/>
      <c r="F60" s="36"/>
      <c r="G60" s="36"/>
      <c r="H60" s="41"/>
    </row>
    <row r="61" spans="1:8" s="2" customFormat="1" ht="16.9" customHeight="1">
      <c r="A61" s="36"/>
      <c r="B61" s="41"/>
      <c r="C61" s="286" t="s">
        <v>2602</v>
      </c>
      <c r="D61" s="286" t="s">
        <v>2603</v>
      </c>
      <c r="E61" s="19" t="s">
        <v>304</v>
      </c>
      <c r="F61" s="287">
        <v>19.993</v>
      </c>
      <c r="G61" s="36"/>
      <c r="H61" s="41"/>
    </row>
    <row r="62" spans="1:8" s="2" customFormat="1" ht="16.9" customHeight="1">
      <c r="A62" s="36"/>
      <c r="B62" s="41"/>
      <c r="C62" s="286" t="s">
        <v>1412</v>
      </c>
      <c r="D62" s="286" t="s">
        <v>1413</v>
      </c>
      <c r="E62" s="19" t="s">
        <v>304</v>
      </c>
      <c r="F62" s="287">
        <v>122.952</v>
      </c>
      <c r="G62" s="36"/>
      <c r="H62" s="41"/>
    </row>
    <row r="63" spans="1:8" s="2" customFormat="1" ht="16.9" customHeight="1">
      <c r="A63" s="36"/>
      <c r="B63" s="41"/>
      <c r="C63" s="286" t="s">
        <v>1572</v>
      </c>
      <c r="D63" s="286" t="s">
        <v>1573</v>
      </c>
      <c r="E63" s="19" t="s">
        <v>304</v>
      </c>
      <c r="F63" s="287">
        <v>15.555</v>
      </c>
      <c r="G63" s="36"/>
      <c r="H63" s="41"/>
    </row>
    <row r="64" spans="1:8" s="2" customFormat="1" ht="16.9" customHeight="1">
      <c r="A64" s="36"/>
      <c r="B64" s="41"/>
      <c r="C64" s="286" t="s">
        <v>1195</v>
      </c>
      <c r="D64" s="286" t="s">
        <v>1196</v>
      </c>
      <c r="E64" s="19" t="s">
        <v>304</v>
      </c>
      <c r="F64" s="287">
        <v>44.424</v>
      </c>
      <c r="G64" s="36"/>
      <c r="H64" s="41"/>
    </row>
    <row r="65" spans="1:8" s="2" customFormat="1" ht="16.9" customHeight="1">
      <c r="A65" s="36"/>
      <c r="B65" s="41"/>
      <c r="C65" s="282" t="s">
        <v>165</v>
      </c>
      <c r="D65" s="283" t="s">
        <v>19</v>
      </c>
      <c r="E65" s="284" t="s">
        <v>19</v>
      </c>
      <c r="F65" s="285">
        <v>161.07</v>
      </c>
      <c r="G65" s="36"/>
      <c r="H65" s="41"/>
    </row>
    <row r="66" spans="1:8" s="2" customFormat="1" ht="16.9" customHeight="1">
      <c r="A66" s="36"/>
      <c r="B66" s="41"/>
      <c r="C66" s="286" t="s">
        <v>19</v>
      </c>
      <c r="D66" s="286" t="s">
        <v>2631</v>
      </c>
      <c r="E66" s="19" t="s">
        <v>19</v>
      </c>
      <c r="F66" s="287">
        <v>0</v>
      </c>
      <c r="G66" s="36"/>
      <c r="H66" s="41"/>
    </row>
    <row r="67" spans="1:8" s="2" customFormat="1" ht="16.9" customHeight="1">
      <c r="A67" s="36"/>
      <c r="B67" s="41"/>
      <c r="C67" s="286" t="s">
        <v>19</v>
      </c>
      <c r="D67" s="286" t="s">
        <v>2632</v>
      </c>
      <c r="E67" s="19" t="s">
        <v>19</v>
      </c>
      <c r="F67" s="287">
        <v>8.232</v>
      </c>
      <c r="G67" s="36"/>
      <c r="H67" s="41"/>
    </row>
    <row r="68" spans="1:8" s="2" customFormat="1" ht="16.9" customHeight="1">
      <c r="A68" s="36"/>
      <c r="B68" s="41"/>
      <c r="C68" s="286" t="s">
        <v>19</v>
      </c>
      <c r="D68" s="286" t="s">
        <v>2633</v>
      </c>
      <c r="E68" s="19" t="s">
        <v>19</v>
      </c>
      <c r="F68" s="287">
        <v>6.87</v>
      </c>
      <c r="G68" s="36"/>
      <c r="H68" s="41"/>
    </row>
    <row r="69" spans="1:8" s="2" customFormat="1" ht="16.9" customHeight="1">
      <c r="A69" s="36"/>
      <c r="B69" s="41"/>
      <c r="C69" s="286" t="s">
        <v>19</v>
      </c>
      <c r="D69" s="286" t="s">
        <v>2634</v>
      </c>
      <c r="E69" s="19" t="s">
        <v>19</v>
      </c>
      <c r="F69" s="287">
        <v>1.458</v>
      </c>
      <c r="G69" s="36"/>
      <c r="H69" s="41"/>
    </row>
    <row r="70" spans="1:8" s="2" customFormat="1" ht="16.9" customHeight="1">
      <c r="A70" s="36"/>
      <c r="B70" s="41"/>
      <c r="C70" s="286" t="s">
        <v>19</v>
      </c>
      <c r="D70" s="286" t="s">
        <v>2635</v>
      </c>
      <c r="E70" s="19" t="s">
        <v>19</v>
      </c>
      <c r="F70" s="287">
        <v>6.13</v>
      </c>
      <c r="G70" s="36"/>
      <c r="H70" s="41"/>
    </row>
    <row r="71" spans="1:8" s="2" customFormat="1" ht="16.9" customHeight="1">
      <c r="A71" s="36"/>
      <c r="B71" s="41"/>
      <c r="C71" s="286" t="s">
        <v>19</v>
      </c>
      <c r="D71" s="286" t="s">
        <v>2636</v>
      </c>
      <c r="E71" s="19" t="s">
        <v>19</v>
      </c>
      <c r="F71" s="287">
        <v>1.912</v>
      </c>
      <c r="G71" s="36"/>
      <c r="H71" s="41"/>
    </row>
    <row r="72" spans="1:8" s="2" customFormat="1" ht="16.9" customHeight="1">
      <c r="A72" s="36"/>
      <c r="B72" s="41"/>
      <c r="C72" s="286" t="s">
        <v>19</v>
      </c>
      <c r="D72" s="286" t="s">
        <v>2637</v>
      </c>
      <c r="E72" s="19" t="s">
        <v>19</v>
      </c>
      <c r="F72" s="287">
        <v>15.358</v>
      </c>
      <c r="G72" s="36"/>
      <c r="H72" s="41"/>
    </row>
    <row r="73" spans="1:8" s="2" customFormat="1" ht="16.9" customHeight="1">
      <c r="A73" s="36"/>
      <c r="B73" s="41"/>
      <c r="C73" s="286" t="s">
        <v>19</v>
      </c>
      <c r="D73" s="286" t="s">
        <v>2638</v>
      </c>
      <c r="E73" s="19" t="s">
        <v>19</v>
      </c>
      <c r="F73" s="287">
        <v>2.39</v>
      </c>
      <c r="G73" s="36"/>
      <c r="H73" s="41"/>
    </row>
    <row r="74" spans="1:8" s="2" customFormat="1" ht="16.9" customHeight="1">
      <c r="A74" s="36"/>
      <c r="B74" s="41"/>
      <c r="C74" s="286" t="s">
        <v>19</v>
      </c>
      <c r="D74" s="286" t="s">
        <v>2639</v>
      </c>
      <c r="E74" s="19" t="s">
        <v>19</v>
      </c>
      <c r="F74" s="287">
        <v>1.478</v>
      </c>
      <c r="G74" s="36"/>
      <c r="H74" s="41"/>
    </row>
    <row r="75" spans="1:8" s="2" customFormat="1" ht="16.9" customHeight="1">
      <c r="A75" s="36"/>
      <c r="B75" s="41"/>
      <c r="C75" s="286" t="s">
        <v>19</v>
      </c>
      <c r="D75" s="286" t="s">
        <v>2640</v>
      </c>
      <c r="E75" s="19" t="s">
        <v>19</v>
      </c>
      <c r="F75" s="287">
        <v>5.69</v>
      </c>
      <c r="G75" s="36"/>
      <c r="H75" s="41"/>
    </row>
    <row r="76" spans="1:8" s="2" customFormat="1" ht="16.9" customHeight="1">
      <c r="A76" s="36"/>
      <c r="B76" s="41"/>
      <c r="C76" s="286" t="s">
        <v>19</v>
      </c>
      <c r="D76" s="286" t="s">
        <v>2641</v>
      </c>
      <c r="E76" s="19" t="s">
        <v>19</v>
      </c>
      <c r="F76" s="287">
        <v>13.204</v>
      </c>
      <c r="G76" s="36"/>
      <c r="H76" s="41"/>
    </row>
    <row r="77" spans="1:8" s="2" customFormat="1" ht="16.9" customHeight="1">
      <c r="A77" s="36"/>
      <c r="B77" s="41"/>
      <c r="C77" s="286" t="s">
        <v>19</v>
      </c>
      <c r="D77" s="286" t="s">
        <v>2642</v>
      </c>
      <c r="E77" s="19" t="s">
        <v>19</v>
      </c>
      <c r="F77" s="287">
        <v>4.33</v>
      </c>
      <c r="G77" s="36"/>
      <c r="H77" s="41"/>
    </row>
    <row r="78" spans="1:8" s="2" customFormat="1" ht="16.9" customHeight="1">
      <c r="A78" s="36"/>
      <c r="B78" s="41"/>
      <c r="C78" s="286" t="s">
        <v>19</v>
      </c>
      <c r="D78" s="286" t="s">
        <v>2643</v>
      </c>
      <c r="E78" s="19" t="s">
        <v>19</v>
      </c>
      <c r="F78" s="287">
        <v>12.38</v>
      </c>
      <c r="G78" s="36"/>
      <c r="H78" s="41"/>
    </row>
    <row r="79" spans="1:8" s="2" customFormat="1" ht="16.9" customHeight="1">
      <c r="A79" s="36"/>
      <c r="B79" s="41"/>
      <c r="C79" s="286" t="s">
        <v>19</v>
      </c>
      <c r="D79" s="286" t="s">
        <v>2644</v>
      </c>
      <c r="E79" s="19" t="s">
        <v>19</v>
      </c>
      <c r="F79" s="287">
        <v>21.53</v>
      </c>
      <c r="G79" s="36"/>
      <c r="H79" s="41"/>
    </row>
    <row r="80" spans="1:8" s="2" customFormat="1" ht="16.9" customHeight="1">
      <c r="A80" s="36"/>
      <c r="B80" s="41"/>
      <c r="C80" s="286" t="s">
        <v>19</v>
      </c>
      <c r="D80" s="286" t="s">
        <v>2645</v>
      </c>
      <c r="E80" s="19" t="s">
        <v>19</v>
      </c>
      <c r="F80" s="287">
        <v>20.202</v>
      </c>
      <c r="G80" s="36"/>
      <c r="H80" s="41"/>
    </row>
    <row r="81" spans="1:8" s="2" customFormat="1" ht="16.9" customHeight="1">
      <c r="A81" s="36"/>
      <c r="B81" s="41"/>
      <c r="C81" s="286" t="s">
        <v>19</v>
      </c>
      <c r="D81" s="286" t="s">
        <v>2646</v>
      </c>
      <c r="E81" s="19" t="s">
        <v>19</v>
      </c>
      <c r="F81" s="287">
        <v>9.636</v>
      </c>
      <c r="G81" s="36"/>
      <c r="H81" s="41"/>
    </row>
    <row r="82" spans="1:8" s="2" customFormat="1" ht="16.9" customHeight="1">
      <c r="A82" s="36"/>
      <c r="B82" s="41"/>
      <c r="C82" s="286" t="s">
        <v>19</v>
      </c>
      <c r="D82" s="286" t="s">
        <v>1420</v>
      </c>
      <c r="E82" s="19" t="s">
        <v>19</v>
      </c>
      <c r="F82" s="287">
        <v>5.65</v>
      </c>
      <c r="G82" s="36"/>
      <c r="H82" s="41"/>
    </row>
    <row r="83" spans="1:8" s="2" customFormat="1" ht="16.9" customHeight="1">
      <c r="A83" s="36"/>
      <c r="B83" s="41"/>
      <c r="C83" s="286" t="s">
        <v>19</v>
      </c>
      <c r="D83" s="286" t="s">
        <v>1421</v>
      </c>
      <c r="E83" s="19" t="s">
        <v>19</v>
      </c>
      <c r="F83" s="287">
        <v>22.43</v>
      </c>
      <c r="G83" s="36"/>
      <c r="H83" s="41"/>
    </row>
    <row r="84" spans="1:8" s="2" customFormat="1" ht="16.9" customHeight="1">
      <c r="A84" s="36"/>
      <c r="B84" s="41"/>
      <c r="C84" s="286" t="s">
        <v>19</v>
      </c>
      <c r="D84" s="286" t="s">
        <v>2647</v>
      </c>
      <c r="E84" s="19" t="s">
        <v>19</v>
      </c>
      <c r="F84" s="287">
        <v>2.19</v>
      </c>
      <c r="G84" s="36"/>
      <c r="H84" s="41"/>
    </row>
    <row r="85" spans="1:8" s="2" customFormat="1" ht="16.9" customHeight="1">
      <c r="A85" s="36"/>
      <c r="B85" s="41"/>
      <c r="C85" s="286" t="s">
        <v>165</v>
      </c>
      <c r="D85" s="286" t="s">
        <v>313</v>
      </c>
      <c r="E85" s="19" t="s">
        <v>19</v>
      </c>
      <c r="F85" s="287">
        <v>161.07</v>
      </c>
      <c r="G85" s="36"/>
      <c r="H85" s="41"/>
    </row>
    <row r="86" spans="1:8" s="2" customFormat="1" ht="16.9" customHeight="1">
      <c r="A86" s="36"/>
      <c r="B86" s="41"/>
      <c r="C86" s="288" t="s">
        <v>4914</v>
      </c>
      <c r="D86" s="36"/>
      <c r="E86" s="36"/>
      <c r="F86" s="36"/>
      <c r="G86" s="36"/>
      <c r="H86" s="41"/>
    </row>
    <row r="87" spans="1:8" s="2" customFormat="1" ht="16.9" customHeight="1">
      <c r="A87" s="36"/>
      <c r="B87" s="41"/>
      <c r="C87" s="286" t="s">
        <v>2626</v>
      </c>
      <c r="D87" s="286" t="s">
        <v>2627</v>
      </c>
      <c r="E87" s="19" t="s">
        <v>304</v>
      </c>
      <c r="F87" s="287">
        <v>161.07</v>
      </c>
      <c r="G87" s="36"/>
      <c r="H87" s="41"/>
    </row>
    <row r="88" spans="1:8" s="2" customFormat="1" ht="16.9" customHeight="1">
      <c r="A88" s="36"/>
      <c r="B88" s="41"/>
      <c r="C88" s="286" t="s">
        <v>2658</v>
      </c>
      <c r="D88" s="286" t="s">
        <v>2659</v>
      </c>
      <c r="E88" s="19" t="s">
        <v>304</v>
      </c>
      <c r="F88" s="287">
        <v>187.07</v>
      </c>
      <c r="G88" s="36"/>
      <c r="H88" s="41"/>
    </row>
    <row r="89" spans="1:8" s="2" customFormat="1" ht="16.9" customHeight="1">
      <c r="A89" s="36"/>
      <c r="B89" s="41"/>
      <c r="C89" s="286" t="s">
        <v>2664</v>
      </c>
      <c r="D89" s="286" t="s">
        <v>2665</v>
      </c>
      <c r="E89" s="19" t="s">
        <v>304</v>
      </c>
      <c r="F89" s="287">
        <v>187.07</v>
      </c>
      <c r="G89" s="36"/>
      <c r="H89" s="41"/>
    </row>
    <row r="90" spans="1:8" s="2" customFormat="1" ht="16.9" customHeight="1">
      <c r="A90" s="36"/>
      <c r="B90" s="41"/>
      <c r="C90" s="282" t="s">
        <v>249</v>
      </c>
      <c r="D90" s="283" t="s">
        <v>19</v>
      </c>
      <c r="E90" s="284" t="s">
        <v>19</v>
      </c>
      <c r="F90" s="285">
        <v>26</v>
      </c>
      <c r="G90" s="36"/>
      <c r="H90" s="41"/>
    </row>
    <row r="91" spans="1:8" s="2" customFormat="1" ht="16.9" customHeight="1">
      <c r="A91" s="36"/>
      <c r="B91" s="41"/>
      <c r="C91" s="286" t="s">
        <v>19</v>
      </c>
      <c r="D91" s="286" t="s">
        <v>210</v>
      </c>
      <c r="E91" s="19" t="s">
        <v>19</v>
      </c>
      <c r="F91" s="287">
        <v>26</v>
      </c>
      <c r="G91" s="36"/>
      <c r="H91" s="41"/>
    </row>
    <row r="92" spans="1:8" s="2" customFormat="1" ht="16.9" customHeight="1">
      <c r="A92" s="36"/>
      <c r="B92" s="41"/>
      <c r="C92" s="286" t="s">
        <v>249</v>
      </c>
      <c r="D92" s="286" t="s">
        <v>313</v>
      </c>
      <c r="E92" s="19" t="s">
        <v>19</v>
      </c>
      <c r="F92" s="287">
        <v>26</v>
      </c>
      <c r="G92" s="36"/>
      <c r="H92" s="41"/>
    </row>
    <row r="93" spans="1:8" s="2" customFormat="1" ht="16.9" customHeight="1">
      <c r="A93" s="36"/>
      <c r="B93" s="41"/>
      <c r="C93" s="288" t="s">
        <v>4914</v>
      </c>
      <c r="D93" s="36"/>
      <c r="E93" s="36"/>
      <c r="F93" s="36"/>
      <c r="G93" s="36"/>
      <c r="H93" s="41"/>
    </row>
    <row r="94" spans="1:8" s="2" customFormat="1" ht="16.9" customHeight="1">
      <c r="A94" s="36"/>
      <c r="B94" s="41"/>
      <c r="C94" s="286" t="s">
        <v>2578</v>
      </c>
      <c r="D94" s="286" t="s">
        <v>2579</v>
      </c>
      <c r="E94" s="19" t="s">
        <v>304</v>
      </c>
      <c r="F94" s="287">
        <v>28.6</v>
      </c>
      <c r="G94" s="36"/>
      <c r="H94" s="41"/>
    </row>
    <row r="95" spans="1:8" s="2" customFormat="1" ht="16.9" customHeight="1">
      <c r="A95" s="36"/>
      <c r="B95" s="41"/>
      <c r="C95" s="286" t="s">
        <v>2658</v>
      </c>
      <c r="D95" s="286" t="s">
        <v>2659</v>
      </c>
      <c r="E95" s="19" t="s">
        <v>304</v>
      </c>
      <c r="F95" s="287">
        <v>187.07</v>
      </c>
      <c r="G95" s="36"/>
      <c r="H95" s="41"/>
    </row>
    <row r="96" spans="1:8" s="2" customFormat="1" ht="16.9" customHeight="1">
      <c r="A96" s="36"/>
      <c r="B96" s="41"/>
      <c r="C96" s="286" t="s">
        <v>2664</v>
      </c>
      <c r="D96" s="286" t="s">
        <v>2665</v>
      </c>
      <c r="E96" s="19" t="s">
        <v>304</v>
      </c>
      <c r="F96" s="287">
        <v>187.07</v>
      </c>
      <c r="G96" s="36"/>
      <c r="H96" s="41"/>
    </row>
    <row r="97" spans="1:8" s="2" customFormat="1" ht="16.9" customHeight="1">
      <c r="A97" s="36"/>
      <c r="B97" s="41"/>
      <c r="C97" s="282" t="s">
        <v>162</v>
      </c>
      <c r="D97" s="283" t="s">
        <v>19</v>
      </c>
      <c r="E97" s="284" t="s">
        <v>19</v>
      </c>
      <c r="F97" s="285">
        <v>111.625</v>
      </c>
      <c r="G97" s="36"/>
      <c r="H97" s="41"/>
    </row>
    <row r="98" spans="1:8" s="2" customFormat="1" ht="16.9" customHeight="1">
      <c r="A98" s="36"/>
      <c r="B98" s="41"/>
      <c r="C98" s="286" t="s">
        <v>19</v>
      </c>
      <c r="D98" s="286" t="s">
        <v>2592</v>
      </c>
      <c r="E98" s="19" t="s">
        <v>19</v>
      </c>
      <c r="F98" s="287">
        <v>53</v>
      </c>
      <c r="G98" s="36"/>
      <c r="H98" s="41"/>
    </row>
    <row r="99" spans="1:8" s="2" customFormat="1" ht="16.9" customHeight="1">
      <c r="A99" s="36"/>
      <c r="B99" s="41"/>
      <c r="C99" s="286" t="s">
        <v>19</v>
      </c>
      <c r="D99" s="286" t="s">
        <v>2593</v>
      </c>
      <c r="E99" s="19" t="s">
        <v>19</v>
      </c>
      <c r="F99" s="287">
        <v>43.04</v>
      </c>
      <c r="G99" s="36"/>
      <c r="H99" s="41"/>
    </row>
    <row r="100" spans="1:8" s="2" customFormat="1" ht="16.9" customHeight="1">
      <c r="A100" s="36"/>
      <c r="B100" s="41"/>
      <c r="C100" s="286" t="s">
        <v>19</v>
      </c>
      <c r="D100" s="286" t="s">
        <v>2594</v>
      </c>
      <c r="E100" s="19" t="s">
        <v>19</v>
      </c>
      <c r="F100" s="287">
        <v>15.585</v>
      </c>
      <c r="G100" s="36"/>
      <c r="H100" s="41"/>
    </row>
    <row r="101" spans="1:8" s="2" customFormat="1" ht="16.9" customHeight="1">
      <c r="A101" s="36"/>
      <c r="B101" s="41"/>
      <c r="C101" s="286" t="s">
        <v>162</v>
      </c>
      <c r="D101" s="286" t="s">
        <v>313</v>
      </c>
      <c r="E101" s="19" t="s">
        <v>19</v>
      </c>
      <c r="F101" s="287">
        <v>111.625</v>
      </c>
      <c r="G101" s="36"/>
      <c r="H101" s="41"/>
    </row>
    <row r="102" spans="1:8" s="2" customFormat="1" ht="16.9" customHeight="1">
      <c r="A102" s="36"/>
      <c r="B102" s="41"/>
      <c r="C102" s="288" t="s">
        <v>4914</v>
      </c>
      <c r="D102" s="36"/>
      <c r="E102" s="36"/>
      <c r="F102" s="36"/>
      <c r="G102" s="36"/>
      <c r="H102" s="41"/>
    </row>
    <row r="103" spans="1:8" s="2" customFormat="1" ht="16.9" customHeight="1">
      <c r="A103" s="36"/>
      <c r="B103" s="41"/>
      <c r="C103" s="286" t="s">
        <v>2588</v>
      </c>
      <c r="D103" s="286" t="s">
        <v>2589</v>
      </c>
      <c r="E103" s="19" t="s">
        <v>553</v>
      </c>
      <c r="F103" s="287">
        <v>111.625</v>
      </c>
      <c r="G103" s="36"/>
      <c r="H103" s="41"/>
    </row>
    <row r="104" spans="1:8" s="2" customFormat="1" ht="16.9" customHeight="1">
      <c r="A104" s="36"/>
      <c r="B104" s="41"/>
      <c r="C104" s="286" t="s">
        <v>2684</v>
      </c>
      <c r="D104" s="286" t="s">
        <v>2685</v>
      </c>
      <c r="E104" s="19" t="s">
        <v>553</v>
      </c>
      <c r="F104" s="287">
        <v>159.625</v>
      </c>
      <c r="G104" s="36"/>
      <c r="H104" s="41"/>
    </row>
    <row r="105" spans="1:8" s="2" customFormat="1" ht="16.9" customHeight="1">
      <c r="A105" s="36"/>
      <c r="B105" s="41"/>
      <c r="C105" s="282" t="s">
        <v>234</v>
      </c>
      <c r="D105" s="283" t="s">
        <v>19</v>
      </c>
      <c r="E105" s="284" t="s">
        <v>19</v>
      </c>
      <c r="F105" s="285">
        <v>28.56</v>
      </c>
      <c r="G105" s="36"/>
      <c r="H105" s="41"/>
    </row>
    <row r="106" spans="1:8" s="2" customFormat="1" ht="16.9" customHeight="1">
      <c r="A106" s="36"/>
      <c r="B106" s="41"/>
      <c r="C106" s="286" t="s">
        <v>19</v>
      </c>
      <c r="D106" s="286" t="s">
        <v>530</v>
      </c>
      <c r="E106" s="19" t="s">
        <v>19</v>
      </c>
      <c r="F106" s="287">
        <v>0</v>
      </c>
      <c r="G106" s="36"/>
      <c r="H106" s="41"/>
    </row>
    <row r="107" spans="1:8" s="2" customFormat="1" ht="16.9" customHeight="1">
      <c r="A107" s="36"/>
      <c r="B107" s="41"/>
      <c r="C107" s="286" t="s">
        <v>19</v>
      </c>
      <c r="D107" s="286" t="s">
        <v>614</v>
      </c>
      <c r="E107" s="19" t="s">
        <v>19</v>
      </c>
      <c r="F107" s="287">
        <v>28.56</v>
      </c>
      <c r="G107" s="36"/>
      <c r="H107" s="41"/>
    </row>
    <row r="108" spans="1:8" s="2" customFormat="1" ht="16.9" customHeight="1">
      <c r="A108" s="36"/>
      <c r="B108" s="41"/>
      <c r="C108" s="286" t="s">
        <v>234</v>
      </c>
      <c r="D108" s="286" t="s">
        <v>313</v>
      </c>
      <c r="E108" s="19" t="s">
        <v>19</v>
      </c>
      <c r="F108" s="287">
        <v>28.56</v>
      </c>
      <c r="G108" s="36"/>
      <c r="H108" s="41"/>
    </row>
    <row r="109" spans="1:8" s="2" customFormat="1" ht="16.9" customHeight="1">
      <c r="A109" s="36"/>
      <c r="B109" s="41"/>
      <c r="C109" s="288" t="s">
        <v>4914</v>
      </c>
      <c r="D109" s="36"/>
      <c r="E109" s="36"/>
      <c r="F109" s="36"/>
      <c r="G109" s="36"/>
      <c r="H109" s="41"/>
    </row>
    <row r="110" spans="1:8" s="2" customFormat="1" ht="16.9" customHeight="1">
      <c r="A110" s="36"/>
      <c r="B110" s="41"/>
      <c r="C110" s="286" t="s">
        <v>610</v>
      </c>
      <c r="D110" s="286" t="s">
        <v>611</v>
      </c>
      <c r="E110" s="19" t="s">
        <v>304</v>
      </c>
      <c r="F110" s="287">
        <v>28.56</v>
      </c>
      <c r="G110" s="36"/>
      <c r="H110" s="41"/>
    </row>
    <row r="111" spans="1:8" s="2" customFormat="1" ht="16.9" customHeight="1">
      <c r="A111" s="36"/>
      <c r="B111" s="41"/>
      <c r="C111" s="286" t="s">
        <v>583</v>
      </c>
      <c r="D111" s="286" t="s">
        <v>584</v>
      </c>
      <c r="E111" s="19" t="s">
        <v>316</v>
      </c>
      <c r="F111" s="287">
        <v>2.57</v>
      </c>
      <c r="G111" s="36"/>
      <c r="H111" s="41"/>
    </row>
    <row r="112" spans="1:8" s="2" customFormat="1" ht="16.9" customHeight="1">
      <c r="A112" s="36"/>
      <c r="B112" s="41"/>
      <c r="C112" s="286" t="s">
        <v>600</v>
      </c>
      <c r="D112" s="286" t="s">
        <v>601</v>
      </c>
      <c r="E112" s="19" t="s">
        <v>304</v>
      </c>
      <c r="F112" s="287">
        <v>28.56</v>
      </c>
      <c r="G112" s="36"/>
      <c r="H112" s="41"/>
    </row>
    <row r="113" spans="1:8" s="2" customFormat="1" ht="16.9" customHeight="1">
      <c r="A113" s="36"/>
      <c r="B113" s="41"/>
      <c r="C113" s="286" t="s">
        <v>605</v>
      </c>
      <c r="D113" s="286" t="s">
        <v>606</v>
      </c>
      <c r="E113" s="19" t="s">
        <v>304</v>
      </c>
      <c r="F113" s="287">
        <v>28.56</v>
      </c>
      <c r="G113" s="36"/>
      <c r="H113" s="41"/>
    </row>
    <row r="114" spans="1:8" s="2" customFormat="1" ht="16.9" customHeight="1">
      <c r="A114" s="36"/>
      <c r="B114" s="41"/>
      <c r="C114" s="286" t="s">
        <v>616</v>
      </c>
      <c r="D114" s="286" t="s">
        <v>617</v>
      </c>
      <c r="E114" s="19" t="s">
        <v>368</v>
      </c>
      <c r="F114" s="287">
        <v>0.206</v>
      </c>
      <c r="G114" s="36"/>
      <c r="H114" s="41"/>
    </row>
    <row r="115" spans="1:8" s="2" customFormat="1" ht="16.9" customHeight="1">
      <c r="A115" s="36"/>
      <c r="B115" s="41"/>
      <c r="C115" s="286" t="s">
        <v>991</v>
      </c>
      <c r="D115" s="286" t="s">
        <v>992</v>
      </c>
      <c r="E115" s="19" t="s">
        <v>316</v>
      </c>
      <c r="F115" s="287">
        <v>7.251</v>
      </c>
      <c r="G115" s="36"/>
      <c r="H115" s="41"/>
    </row>
    <row r="116" spans="1:8" s="2" customFormat="1" ht="16.9" customHeight="1">
      <c r="A116" s="36"/>
      <c r="B116" s="41"/>
      <c r="C116" s="286" t="s">
        <v>1018</v>
      </c>
      <c r="D116" s="286" t="s">
        <v>1019</v>
      </c>
      <c r="E116" s="19" t="s">
        <v>368</v>
      </c>
      <c r="F116" s="287">
        <v>0.514</v>
      </c>
      <c r="G116" s="36"/>
      <c r="H116" s="41"/>
    </row>
    <row r="117" spans="1:8" s="2" customFormat="1" ht="16.9" customHeight="1">
      <c r="A117" s="36"/>
      <c r="B117" s="41"/>
      <c r="C117" s="286" t="s">
        <v>1825</v>
      </c>
      <c r="D117" s="286" t="s">
        <v>1826</v>
      </c>
      <c r="E117" s="19" t="s">
        <v>304</v>
      </c>
      <c r="F117" s="287">
        <v>28.56</v>
      </c>
      <c r="G117" s="36"/>
      <c r="H117" s="41"/>
    </row>
    <row r="118" spans="1:8" s="2" customFormat="1" ht="16.9" customHeight="1">
      <c r="A118" s="36"/>
      <c r="B118" s="41"/>
      <c r="C118" s="286" t="s">
        <v>1549</v>
      </c>
      <c r="D118" s="286" t="s">
        <v>1550</v>
      </c>
      <c r="E118" s="19" t="s">
        <v>304</v>
      </c>
      <c r="F118" s="287">
        <v>130.375</v>
      </c>
      <c r="G118" s="36"/>
      <c r="H118" s="41"/>
    </row>
    <row r="119" spans="1:8" s="2" customFormat="1" ht="16.9" customHeight="1">
      <c r="A119" s="36"/>
      <c r="B119" s="41"/>
      <c r="C119" s="286" t="s">
        <v>1554</v>
      </c>
      <c r="D119" s="286" t="s">
        <v>1555</v>
      </c>
      <c r="E119" s="19" t="s">
        <v>316</v>
      </c>
      <c r="F119" s="287">
        <v>14.666</v>
      </c>
      <c r="G119" s="36"/>
      <c r="H119" s="41"/>
    </row>
    <row r="120" spans="1:8" s="2" customFormat="1" ht="16.9" customHeight="1">
      <c r="A120" s="36"/>
      <c r="B120" s="41"/>
      <c r="C120" s="282" t="s">
        <v>1873</v>
      </c>
      <c r="D120" s="283" t="s">
        <v>1873</v>
      </c>
      <c r="E120" s="284" t="s">
        <v>19</v>
      </c>
      <c r="F120" s="285">
        <v>22.63</v>
      </c>
      <c r="G120" s="36"/>
      <c r="H120" s="41"/>
    </row>
    <row r="121" spans="1:8" s="2" customFormat="1" ht="16.9" customHeight="1">
      <c r="A121" s="36"/>
      <c r="B121" s="41"/>
      <c r="C121" s="286" t="s">
        <v>19</v>
      </c>
      <c r="D121" s="286" t="s">
        <v>1599</v>
      </c>
      <c r="E121" s="19" t="s">
        <v>19</v>
      </c>
      <c r="F121" s="287">
        <v>0</v>
      </c>
      <c r="G121" s="36"/>
      <c r="H121" s="41"/>
    </row>
    <row r="122" spans="1:8" s="2" customFormat="1" ht="16.9" customHeight="1">
      <c r="A122" s="36"/>
      <c r="B122" s="41"/>
      <c r="C122" s="286" t="s">
        <v>19</v>
      </c>
      <c r="D122" s="286" t="s">
        <v>1872</v>
      </c>
      <c r="E122" s="19" t="s">
        <v>19</v>
      </c>
      <c r="F122" s="287">
        <v>22.63</v>
      </c>
      <c r="G122" s="36"/>
      <c r="H122" s="41"/>
    </row>
    <row r="123" spans="1:8" s="2" customFormat="1" ht="16.9" customHeight="1">
      <c r="A123" s="36"/>
      <c r="B123" s="41"/>
      <c r="C123" s="286" t="s">
        <v>1873</v>
      </c>
      <c r="D123" s="286" t="s">
        <v>313</v>
      </c>
      <c r="E123" s="19" t="s">
        <v>19</v>
      </c>
      <c r="F123" s="287">
        <v>22.63</v>
      </c>
      <c r="G123" s="36"/>
      <c r="H123" s="41"/>
    </row>
    <row r="124" spans="1:8" s="2" customFormat="1" ht="16.9" customHeight="1">
      <c r="A124" s="36"/>
      <c r="B124" s="41"/>
      <c r="C124" s="282" t="s">
        <v>183</v>
      </c>
      <c r="D124" s="283" t="s">
        <v>19</v>
      </c>
      <c r="E124" s="284" t="s">
        <v>19</v>
      </c>
      <c r="F124" s="285">
        <v>57.52</v>
      </c>
      <c r="G124" s="36"/>
      <c r="H124" s="41"/>
    </row>
    <row r="125" spans="1:8" s="2" customFormat="1" ht="16.9" customHeight="1">
      <c r="A125" s="36"/>
      <c r="B125" s="41"/>
      <c r="C125" s="286" t="s">
        <v>19</v>
      </c>
      <c r="D125" s="286" t="s">
        <v>1564</v>
      </c>
      <c r="E125" s="19" t="s">
        <v>19</v>
      </c>
      <c r="F125" s="287">
        <v>0</v>
      </c>
      <c r="G125" s="36"/>
      <c r="H125" s="41"/>
    </row>
    <row r="126" spans="1:8" s="2" customFormat="1" ht="16.9" customHeight="1">
      <c r="A126" s="36"/>
      <c r="B126" s="41"/>
      <c r="C126" s="286" t="s">
        <v>19</v>
      </c>
      <c r="D126" s="286" t="s">
        <v>1565</v>
      </c>
      <c r="E126" s="19" t="s">
        <v>19</v>
      </c>
      <c r="F126" s="287">
        <v>57.52</v>
      </c>
      <c r="G126" s="36"/>
      <c r="H126" s="41"/>
    </row>
    <row r="127" spans="1:8" s="2" customFormat="1" ht="16.9" customHeight="1">
      <c r="A127" s="36"/>
      <c r="B127" s="41"/>
      <c r="C127" s="286" t="s">
        <v>183</v>
      </c>
      <c r="D127" s="286" t="s">
        <v>313</v>
      </c>
      <c r="E127" s="19" t="s">
        <v>19</v>
      </c>
      <c r="F127" s="287">
        <v>57.52</v>
      </c>
      <c r="G127" s="36"/>
      <c r="H127" s="41"/>
    </row>
    <row r="128" spans="1:8" s="2" customFormat="1" ht="16.9" customHeight="1">
      <c r="A128" s="36"/>
      <c r="B128" s="41"/>
      <c r="C128" s="288" t="s">
        <v>4914</v>
      </c>
      <c r="D128" s="36"/>
      <c r="E128" s="36"/>
      <c r="F128" s="36"/>
      <c r="G128" s="36"/>
      <c r="H128" s="41"/>
    </row>
    <row r="129" spans="1:8" s="2" customFormat="1" ht="16.9" customHeight="1">
      <c r="A129" s="36"/>
      <c r="B129" s="41"/>
      <c r="C129" s="286" t="s">
        <v>1560</v>
      </c>
      <c r="D129" s="286" t="s">
        <v>1561</v>
      </c>
      <c r="E129" s="19" t="s">
        <v>304</v>
      </c>
      <c r="F129" s="287">
        <v>57.52</v>
      </c>
      <c r="G129" s="36"/>
      <c r="H129" s="41"/>
    </row>
    <row r="130" spans="1:8" s="2" customFormat="1" ht="16.9" customHeight="1">
      <c r="A130" s="36"/>
      <c r="B130" s="41"/>
      <c r="C130" s="286" t="s">
        <v>679</v>
      </c>
      <c r="D130" s="286" t="s">
        <v>680</v>
      </c>
      <c r="E130" s="19" t="s">
        <v>304</v>
      </c>
      <c r="F130" s="287">
        <v>57.52</v>
      </c>
      <c r="G130" s="36"/>
      <c r="H130" s="41"/>
    </row>
    <row r="131" spans="1:8" s="2" customFormat="1" ht="16.9" customHeight="1">
      <c r="A131" s="36"/>
      <c r="B131" s="41"/>
      <c r="C131" s="282" t="s">
        <v>175</v>
      </c>
      <c r="D131" s="283" t="s">
        <v>19</v>
      </c>
      <c r="E131" s="284" t="s">
        <v>19</v>
      </c>
      <c r="F131" s="285">
        <v>24</v>
      </c>
      <c r="G131" s="36"/>
      <c r="H131" s="41"/>
    </row>
    <row r="132" spans="1:8" s="2" customFormat="1" ht="16.9" customHeight="1">
      <c r="A132" s="36"/>
      <c r="B132" s="41"/>
      <c r="C132" s="286" t="s">
        <v>19</v>
      </c>
      <c r="D132" s="286" t="s">
        <v>383</v>
      </c>
      <c r="E132" s="19" t="s">
        <v>19</v>
      </c>
      <c r="F132" s="287">
        <v>0</v>
      </c>
      <c r="G132" s="36"/>
      <c r="H132" s="41"/>
    </row>
    <row r="133" spans="1:8" s="2" customFormat="1" ht="16.9" customHeight="1">
      <c r="A133" s="36"/>
      <c r="B133" s="41"/>
      <c r="C133" s="286" t="s">
        <v>19</v>
      </c>
      <c r="D133" s="286" t="s">
        <v>1407</v>
      </c>
      <c r="E133" s="19" t="s">
        <v>19</v>
      </c>
      <c r="F133" s="287">
        <v>24</v>
      </c>
      <c r="G133" s="36"/>
      <c r="H133" s="41"/>
    </row>
    <row r="134" spans="1:8" s="2" customFormat="1" ht="16.9" customHeight="1">
      <c r="A134" s="36"/>
      <c r="B134" s="41"/>
      <c r="C134" s="286" t="s">
        <v>175</v>
      </c>
      <c r="D134" s="286" t="s">
        <v>313</v>
      </c>
      <c r="E134" s="19" t="s">
        <v>19</v>
      </c>
      <c r="F134" s="287">
        <v>24</v>
      </c>
      <c r="G134" s="36"/>
      <c r="H134" s="41"/>
    </row>
    <row r="135" spans="1:8" s="2" customFormat="1" ht="16.9" customHeight="1">
      <c r="A135" s="36"/>
      <c r="B135" s="41"/>
      <c r="C135" s="288" t="s">
        <v>4914</v>
      </c>
      <c r="D135" s="36"/>
      <c r="E135" s="36"/>
      <c r="F135" s="36"/>
      <c r="G135" s="36"/>
      <c r="H135" s="41"/>
    </row>
    <row r="136" spans="1:8" s="2" customFormat="1" ht="16.9" customHeight="1">
      <c r="A136" s="36"/>
      <c r="B136" s="41"/>
      <c r="C136" s="286" t="s">
        <v>1403</v>
      </c>
      <c r="D136" s="286" t="s">
        <v>1404</v>
      </c>
      <c r="E136" s="19" t="s">
        <v>304</v>
      </c>
      <c r="F136" s="287">
        <v>24</v>
      </c>
      <c r="G136" s="36"/>
      <c r="H136" s="41"/>
    </row>
    <row r="137" spans="1:8" s="2" customFormat="1" ht="16.9" customHeight="1">
      <c r="A137" s="36"/>
      <c r="B137" s="41"/>
      <c r="C137" s="286" t="s">
        <v>1447</v>
      </c>
      <c r="D137" s="286" t="s">
        <v>1448</v>
      </c>
      <c r="E137" s="19" t="s">
        <v>304</v>
      </c>
      <c r="F137" s="287">
        <v>48</v>
      </c>
      <c r="G137" s="36"/>
      <c r="H137" s="41"/>
    </row>
    <row r="138" spans="1:8" s="2" customFormat="1" ht="22.5">
      <c r="A138" s="36"/>
      <c r="B138" s="41"/>
      <c r="C138" s="286" t="s">
        <v>1438</v>
      </c>
      <c r="D138" s="286" t="s">
        <v>1439</v>
      </c>
      <c r="E138" s="19" t="s">
        <v>304</v>
      </c>
      <c r="F138" s="287">
        <v>27.6</v>
      </c>
      <c r="G138" s="36"/>
      <c r="H138" s="41"/>
    </row>
    <row r="139" spans="1:8" s="2" customFormat="1" ht="22.5">
      <c r="A139" s="36"/>
      <c r="B139" s="41"/>
      <c r="C139" s="286" t="s">
        <v>1443</v>
      </c>
      <c r="D139" s="286" t="s">
        <v>1444</v>
      </c>
      <c r="E139" s="19" t="s">
        <v>304</v>
      </c>
      <c r="F139" s="287">
        <v>27.6</v>
      </c>
      <c r="G139" s="36"/>
      <c r="H139" s="41"/>
    </row>
    <row r="140" spans="1:8" s="2" customFormat="1" ht="16.9" customHeight="1">
      <c r="A140" s="36"/>
      <c r="B140" s="41"/>
      <c r="C140" s="282" t="s">
        <v>173</v>
      </c>
      <c r="D140" s="283" t="s">
        <v>19</v>
      </c>
      <c r="E140" s="284" t="s">
        <v>19</v>
      </c>
      <c r="F140" s="285">
        <v>101.815</v>
      </c>
      <c r="G140" s="36"/>
      <c r="H140" s="41"/>
    </row>
    <row r="141" spans="1:8" s="2" customFormat="1" ht="16.9" customHeight="1">
      <c r="A141" s="36"/>
      <c r="B141" s="41"/>
      <c r="C141" s="286" t="s">
        <v>19</v>
      </c>
      <c r="D141" s="286" t="s">
        <v>383</v>
      </c>
      <c r="E141" s="19" t="s">
        <v>19</v>
      </c>
      <c r="F141" s="287">
        <v>0</v>
      </c>
      <c r="G141" s="36"/>
      <c r="H141" s="41"/>
    </row>
    <row r="142" spans="1:8" s="2" customFormat="1" ht="16.9" customHeight="1">
      <c r="A142" s="36"/>
      <c r="B142" s="41"/>
      <c r="C142" s="286" t="s">
        <v>19</v>
      </c>
      <c r="D142" s="286" t="s">
        <v>1028</v>
      </c>
      <c r="E142" s="19" t="s">
        <v>19</v>
      </c>
      <c r="F142" s="287">
        <v>101.815</v>
      </c>
      <c r="G142" s="36"/>
      <c r="H142" s="41"/>
    </row>
    <row r="143" spans="1:8" s="2" customFormat="1" ht="16.9" customHeight="1">
      <c r="A143" s="36"/>
      <c r="B143" s="41"/>
      <c r="C143" s="286" t="s">
        <v>173</v>
      </c>
      <c r="D143" s="286" t="s">
        <v>313</v>
      </c>
      <c r="E143" s="19" t="s">
        <v>19</v>
      </c>
      <c r="F143" s="287">
        <v>101.815</v>
      </c>
      <c r="G143" s="36"/>
      <c r="H143" s="41"/>
    </row>
    <row r="144" spans="1:8" s="2" customFormat="1" ht="16.9" customHeight="1">
      <c r="A144" s="36"/>
      <c r="B144" s="41"/>
      <c r="C144" s="288" t="s">
        <v>4914</v>
      </c>
      <c r="D144" s="36"/>
      <c r="E144" s="36"/>
      <c r="F144" s="36"/>
      <c r="G144" s="36"/>
      <c r="H144" s="41"/>
    </row>
    <row r="145" spans="1:8" s="2" customFormat="1" ht="16.9" customHeight="1">
      <c r="A145" s="36"/>
      <c r="B145" s="41"/>
      <c r="C145" s="286" t="s">
        <v>1392</v>
      </c>
      <c r="D145" s="286" t="s">
        <v>1393</v>
      </c>
      <c r="E145" s="19" t="s">
        <v>304</v>
      </c>
      <c r="F145" s="287">
        <v>101.815</v>
      </c>
      <c r="G145" s="36"/>
      <c r="H145" s="41"/>
    </row>
    <row r="146" spans="1:8" s="2" customFormat="1" ht="16.9" customHeight="1">
      <c r="A146" s="36"/>
      <c r="B146" s="41"/>
      <c r="C146" s="286" t="s">
        <v>1432</v>
      </c>
      <c r="D146" s="286" t="s">
        <v>1433</v>
      </c>
      <c r="E146" s="19" t="s">
        <v>304</v>
      </c>
      <c r="F146" s="287">
        <v>203.63</v>
      </c>
      <c r="G146" s="36"/>
      <c r="H146" s="41"/>
    </row>
    <row r="147" spans="1:8" s="2" customFormat="1" ht="22.5">
      <c r="A147" s="36"/>
      <c r="B147" s="41"/>
      <c r="C147" s="286" t="s">
        <v>1438</v>
      </c>
      <c r="D147" s="286" t="s">
        <v>1439</v>
      </c>
      <c r="E147" s="19" t="s">
        <v>304</v>
      </c>
      <c r="F147" s="287">
        <v>117.087</v>
      </c>
      <c r="G147" s="36"/>
      <c r="H147" s="41"/>
    </row>
    <row r="148" spans="1:8" s="2" customFormat="1" ht="22.5">
      <c r="A148" s="36"/>
      <c r="B148" s="41"/>
      <c r="C148" s="286" t="s">
        <v>1443</v>
      </c>
      <c r="D148" s="286" t="s">
        <v>1444</v>
      </c>
      <c r="E148" s="19" t="s">
        <v>304</v>
      </c>
      <c r="F148" s="287">
        <v>117.087</v>
      </c>
      <c r="G148" s="36"/>
      <c r="H148" s="41"/>
    </row>
    <row r="149" spans="1:8" s="2" customFormat="1" ht="16.9" customHeight="1">
      <c r="A149" s="36"/>
      <c r="B149" s="41"/>
      <c r="C149" s="282" t="s">
        <v>227</v>
      </c>
      <c r="D149" s="283" t="s">
        <v>19</v>
      </c>
      <c r="E149" s="284" t="s">
        <v>19</v>
      </c>
      <c r="F149" s="285">
        <v>394.36</v>
      </c>
      <c r="G149" s="36"/>
      <c r="H149" s="41"/>
    </row>
    <row r="150" spans="1:8" s="2" customFormat="1" ht="16.9" customHeight="1">
      <c r="A150" s="36"/>
      <c r="B150" s="41"/>
      <c r="C150" s="286" t="s">
        <v>19</v>
      </c>
      <c r="D150" s="286" t="s">
        <v>543</v>
      </c>
      <c r="E150" s="19" t="s">
        <v>19</v>
      </c>
      <c r="F150" s="287">
        <v>0</v>
      </c>
      <c r="G150" s="36"/>
      <c r="H150" s="41"/>
    </row>
    <row r="151" spans="1:8" s="2" customFormat="1" ht="16.9" customHeight="1">
      <c r="A151" s="36"/>
      <c r="B151" s="41"/>
      <c r="C151" s="286" t="s">
        <v>19</v>
      </c>
      <c r="D151" s="286" t="s">
        <v>228</v>
      </c>
      <c r="E151" s="19" t="s">
        <v>19</v>
      </c>
      <c r="F151" s="287">
        <v>394.36</v>
      </c>
      <c r="G151" s="36"/>
      <c r="H151" s="41"/>
    </row>
    <row r="152" spans="1:8" s="2" customFormat="1" ht="16.9" customHeight="1">
      <c r="A152" s="36"/>
      <c r="B152" s="41"/>
      <c r="C152" s="286" t="s">
        <v>227</v>
      </c>
      <c r="D152" s="286" t="s">
        <v>313</v>
      </c>
      <c r="E152" s="19" t="s">
        <v>19</v>
      </c>
      <c r="F152" s="287">
        <v>394.36</v>
      </c>
      <c r="G152" s="36"/>
      <c r="H152" s="41"/>
    </row>
    <row r="153" spans="1:8" s="2" customFormat="1" ht="16.9" customHeight="1">
      <c r="A153" s="36"/>
      <c r="B153" s="41"/>
      <c r="C153" s="288" t="s">
        <v>4914</v>
      </c>
      <c r="D153" s="36"/>
      <c r="E153" s="36"/>
      <c r="F153" s="36"/>
      <c r="G153" s="36"/>
      <c r="H153" s="41"/>
    </row>
    <row r="154" spans="1:8" s="2" customFormat="1" ht="16.9" customHeight="1">
      <c r="A154" s="36"/>
      <c r="B154" s="41"/>
      <c r="C154" s="286" t="s">
        <v>960</v>
      </c>
      <c r="D154" s="286" t="s">
        <v>961</v>
      </c>
      <c r="E154" s="19" t="s">
        <v>304</v>
      </c>
      <c r="F154" s="287">
        <v>394.36</v>
      </c>
      <c r="G154" s="36"/>
      <c r="H154" s="41"/>
    </row>
    <row r="155" spans="1:8" s="2" customFormat="1" ht="16.9" customHeight="1">
      <c r="A155" s="36"/>
      <c r="B155" s="41"/>
      <c r="C155" s="286" t="s">
        <v>770</v>
      </c>
      <c r="D155" s="286" t="s">
        <v>771</v>
      </c>
      <c r="E155" s="19" t="s">
        <v>304</v>
      </c>
      <c r="F155" s="287">
        <v>476.22</v>
      </c>
      <c r="G155" s="36"/>
      <c r="H155" s="41"/>
    </row>
    <row r="156" spans="1:8" s="2" customFormat="1" ht="16.9" customHeight="1">
      <c r="A156" s="36"/>
      <c r="B156" s="41"/>
      <c r="C156" s="286" t="s">
        <v>975</v>
      </c>
      <c r="D156" s="286" t="s">
        <v>976</v>
      </c>
      <c r="E156" s="19" t="s">
        <v>304</v>
      </c>
      <c r="F156" s="287">
        <v>414.759</v>
      </c>
      <c r="G156" s="36"/>
      <c r="H156" s="41"/>
    </row>
    <row r="157" spans="1:8" s="2" customFormat="1" ht="16.9" customHeight="1">
      <c r="A157" s="36"/>
      <c r="B157" s="41"/>
      <c r="C157" s="286" t="s">
        <v>800</v>
      </c>
      <c r="D157" s="286" t="s">
        <v>801</v>
      </c>
      <c r="E157" s="19" t="s">
        <v>304</v>
      </c>
      <c r="F157" s="287">
        <v>476.22</v>
      </c>
      <c r="G157" s="36"/>
      <c r="H157" s="41"/>
    </row>
    <row r="158" spans="1:8" s="2" customFormat="1" ht="16.9" customHeight="1">
      <c r="A158" s="36"/>
      <c r="B158" s="41"/>
      <c r="C158" s="282" t="s">
        <v>217</v>
      </c>
      <c r="D158" s="283" t="s">
        <v>19</v>
      </c>
      <c r="E158" s="284" t="s">
        <v>19</v>
      </c>
      <c r="F158" s="285">
        <v>1.36</v>
      </c>
      <c r="G158" s="36"/>
      <c r="H158" s="41"/>
    </row>
    <row r="159" spans="1:8" s="2" customFormat="1" ht="16.9" customHeight="1">
      <c r="A159" s="36"/>
      <c r="B159" s="41"/>
      <c r="C159" s="286" t="s">
        <v>217</v>
      </c>
      <c r="D159" s="286" t="s">
        <v>955</v>
      </c>
      <c r="E159" s="19" t="s">
        <v>19</v>
      </c>
      <c r="F159" s="287">
        <v>1.36</v>
      </c>
      <c r="G159" s="36"/>
      <c r="H159" s="41"/>
    </row>
    <row r="160" spans="1:8" s="2" customFormat="1" ht="16.9" customHeight="1">
      <c r="A160" s="36"/>
      <c r="B160" s="41"/>
      <c r="C160" s="288" t="s">
        <v>4914</v>
      </c>
      <c r="D160" s="36"/>
      <c r="E160" s="36"/>
      <c r="F160" s="36"/>
      <c r="G160" s="36"/>
      <c r="H160" s="41"/>
    </row>
    <row r="161" spans="1:8" s="2" customFormat="1" ht="16.9" customHeight="1">
      <c r="A161" s="36"/>
      <c r="B161" s="41"/>
      <c r="C161" s="286" t="s">
        <v>951</v>
      </c>
      <c r="D161" s="286" t="s">
        <v>952</v>
      </c>
      <c r="E161" s="19" t="s">
        <v>304</v>
      </c>
      <c r="F161" s="287">
        <v>1.36</v>
      </c>
      <c r="G161" s="36"/>
      <c r="H161" s="41"/>
    </row>
    <row r="162" spans="1:8" s="2" customFormat="1" ht="16.9" customHeight="1">
      <c r="A162" s="36"/>
      <c r="B162" s="41"/>
      <c r="C162" s="286" t="s">
        <v>770</v>
      </c>
      <c r="D162" s="286" t="s">
        <v>771</v>
      </c>
      <c r="E162" s="19" t="s">
        <v>304</v>
      </c>
      <c r="F162" s="287">
        <v>476.22</v>
      </c>
      <c r="G162" s="36"/>
      <c r="H162" s="41"/>
    </row>
    <row r="163" spans="1:8" s="2" customFormat="1" ht="16.9" customHeight="1">
      <c r="A163" s="36"/>
      <c r="B163" s="41"/>
      <c r="C163" s="286" t="s">
        <v>800</v>
      </c>
      <c r="D163" s="286" t="s">
        <v>801</v>
      </c>
      <c r="E163" s="19" t="s">
        <v>304</v>
      </c>
      <c r="F163" s="287">
        <v>476.22</v>
      </c>
      <c r="G163" s="36"/>
      <c r="H163" s="41"/>
    </row>
    <row r="164" spans="1:8" s="2" customFormat="1" ht="16.9" customHeight="1">
      <c r="A164" s="36"/>
      <c r="B164" s="41"/>
      <c r="C164" s="282" t="s">
        <v>216</v>
      </c>
      <c r="D164" s="283" t="s">
        <v>19</v>
      </c>
      <c r="E164" s="284" t="s">
        <v>19</v>
      </c>
      <c r="F164" s="285">
        <v>5.7</v>
      </c>
      <c r="G164" s="36"/>
      <c r="H164" s="41"/>
    </row>
    <row r="165" spans="1:8" s="2" customFormat="1" ht="16.9" customHeight="1">
      <c r="A165" s="36"/>
      <c r="B165" s="41"/>
      <c r="C165" s="286" t="s">
        <v>19</v>
      </c>
      <c r="D165" s="286" t="s">
        <v>842</v>
      </c>
      <c r="E165" s="19" t="s">
        <v>19</v>
      </c>
      <c r="F165" s="287">
        <v>0</v>
      </c>
      <c r="G165" s="36"/>
      <c r="H165" s="41"/>
    </row>
    <row r="166" spans="1:8" s="2" customFormat="1" ht="16.9" customHeight="1">
      <c r="A166" s="36"/>
      <c r="B166" s="41"/>
      <c r="C166" s="286" t="s">
        <v>19</v>
      </c>
      <c r="D166" s="286" t="s">
        <v>191</v>
      </c>
      <c r="E166" s="19" t="s">
        <v>19</v>
      </c>
      <c r="F166" s="287">
        <v>5.7</v>
      </c>
      <c r="G166" s="36"/>
      <c r="H166" s="41"/>
    </row>
    <row r="167" spans="1:8" s="2" customFormat="1" ht="16.9" customHeight="1">
      <c r="A167" s="36"/>
      <c r="B167" s="41"/>
      <c r="C167" s="286" t="s">
        <v>216</v>
      </c>
      <c r="D167" s="286" t="s">
        <v>313</v>
      </c>
      <c r="E167" s="19" t="s">
        <v>19</v>
      </c>
      <c r="F167" s="287">
        <v>5.7</v>
      </c>
      <c r="G167" s="36"/>
      <c r="H167" s="41"/>
    </row>
    <row r="168" spans="1:8" s="2" customFormat="1" ht="16.9" customHeight="1">
      <c r="A168" s="36"/>
      <c r="B168" s="41"/>
      <c r="C168" s="288" t="s">
        <v>4914</v>
      </c>
      <c r="D168" s="36"/>
      <c r="E168" s="36"/>
      <c r="F168" s="36"/>
      <c r="G168" s="36"/>
      <c r="H168" s="41"/>
    </row>
    <row r="169" spans="1:8" s="2" customFormat="1" ht="16.9" customHeight="1">
      <c r="A169" s="36"/>
      <c r="B169" s="41"/>
      <c r="C169" s="286" t="s">
        <v>838</v>
      </c>
      <c r="D169" s="286" t="s">
        <v>839</v>
      </c>
      <c r="E169" s="19" t="s">
        <v>304</v>
      </c>
      <c r="F169" s="287">
        <v>5.7</v>
      </c>
      <c r="G169" s="36"/>
      <c r="H169" s="41"/>
    </row>
    <row r="170" spans="1:8" s="2" customFormat="1" ht="16.9" customHeight="1">
      <c r="A170" s="36"/>
      <c r="B170" s="41"/>
      <c r="C170" s="286" t="s">
        <v>770</v>
      </c>
      <c r="D170" s="286" t="s">
        <v>771</v>
      </c>
      <c r="E170" s="19" t="s">
        <v>304</v>
      </c>
      <c r="F170" s="287">
        <v>476.22</v>
      </c>
      <c r="G170" s="36"/>
      <c r="H170" s="41"/>
    </row>
    <row r="171" spans="1:8" s="2" customFormat="1" ht="16.9" customHeight="1">
      <c r="A171" s="36"/>
      <c r="B171" s="41"/>
      <c r="C171" s="286" t="s">
        <v>860</v>
      </c>
      <c r="D171" s="286" t="s">
        <v>861</v>
      </c>
      <c r="E171" s="19" t="s">
        <v>304</v>
      </c>
      <c r="F171" s="287">
        <v>7.89</v>
      </c>
      <c r="G171" s="36"/>
      <c r="H171" s="41"/>
    </row>
    <row r="172" spans="1:8" s="2" customFormat="1" ht="16.9" customHeight="1">
      <c r="A172" s="36"/>
      <c r="B172" s="41"/>
      <c r="C172" s="286" t="s">
        <v>800</v>
      </c>
      <c r="D172" s="286" t="s">
        <v>801</v>
      </c>
      <c r="E172" s="19" t="s">
        <v>304</v>
      </c>
      <c r="F172" s="287">
        <v>476.22</v>
      </c>
      <c r="G172" s="36"/>
      <c r="H172" s="41"/>
    </row>
    <row r="173" spans="1:8" s="2" customFormat="1" ht="16.9" customHeight="1">
      <c r="A173" s="36"/>
      <c r="B173" s="41"/>
      <c r="C173" s="282" t="s">
        <v>215</v>
      </c>
      <c r="D173" s="283" t="s">
        <v>19</v>
      </c>
      <c r="E173" s="284" t="s">
        <v>19</v>
      </c>
      <c r="F173" s="285">
        <v>2.19</v>
      </c>
      <c r="G173" s="36"/>
      <c r="H173" s="41"/>
    </row>
    <row r="174" spans="1:8" s="2" customFormat="1" ht="16.9" customHeight="1">
      <c r="A174" s="36"/>
      <c r="B174" s="41"/>
      <c r="C174" s="286" t="s">
        <v>19</v>
      </c>
      <c r="D174" s="286" t="s">
        <v>853</v>
      </c>
      <c r="E174" s="19" t="s">
        <v>19</v>
      </c>
      <c r="F174" s="287">
        <v>2.19</v>
      </c>
      <c r="G174" s="36"/>
      <c r="H174" s="41"/>
    </row>
    <row r="175" spans="1:8" s="2" customFormat="1" ht="16.9" customHeight="1">
      <c r="A175" s="36"/>
      <c r="B175" s="41"/>
      <c r="C175" s="286" t="s">
        <v>215</v>
      </c>
      <c r="D175" s="286" t="s">
        <v>313</v>
      </c>
      <c r="E175" s="19" t="s">
        <v>19</v>
      </c>
      <c r="F175" s="287">
        <v>2.19</v>
      </c>
      <c r="G175" s="36"/>
      <c r="H175" s="41"/>
    </row>
    <row r="176" spans="1:8" s="2" customFormat="1" ht="16.9" customHeight="1">
      <c r="A176" s="36"/>
      <c r="B176" s="41"/>
      <c r="C176" s="288" t="s">
        <v>4914</v>
      </c>
      <c r="D176" s="36"/>
      <c r="E176" s="36"/>
      <c r="F176" s="36"/>
      <c r="G176" s="36"/>
      <c r="H176" s="41"/>
    </row>
    <row r="177" spans="1:8" s="2" customFormat="1" ht="16.9" customHeight="1">
      <c r="A177" s="36"/>
      <c r="B177" s="41"/>
      <c r="C177" s="286" t="s">
        <v>849</v>
      </c>
      <c r="D177" s="286" t="s">
        <v>850</v>
      </c>
      <c r="E177" s="19" t="s">
        <v>304</v>
      </c>
      <c r="F177" s="287">
        <v>2.19</v>
      </c>
      <c r="G177" s="36"/>
      <c r="H177" s="41"/>
    </row>
    <row r="178" spans="1:8" s="2" customFormat="1" ht="16.9" customHeight="1">
      <c r="A178" s="36"/>
      <c r="B178" s="41"/>
      <c r="C178" s="286" t="s">
        <v>770</v>
      </c>
      <c r="D178" s="286" t="s">
        <v>771</v>
      </c>
      <c r="E178" s="19" t="s">
        <v>304</v>
      </c>
      <c r="F178" s="287">
        <v>476.22</v>
      </c>
      <c r="G178" s="36"/>
      <c r="H178" s="41"/>
    </row>
    <row r="179" spans="1:8" s="2" customFormat="1" ht="16.9" customHeight="1">
      <c r="A179" s="36"/>
      <c r="B179" s="41"/>
      <c r="C179" s="286" t="s">
        <v>860</v>
      </c>
      <c r="D179" s="286" t="s">
        <v>861</v>
      </c>
      <c r="E179" s="19" t="s">
        <v>304</v>
      </c>
      <c r="F179" s="287">
        <v>7.89</v>
      </c>
      <c r="G179" s="36"/>
      <c r="H179" s="41"/>
    </row>
    <row r="180" spans="1:8" s="2" customFormat="1" ht="16.9" customHeight="1">
      <c r="A180" s="36"/>
      <c r="B180" s="41"/>
      <c r="C180" s="286" t="s">
        <v>800</v>
      </c>
      <c r="D180" s="286" t="s">
        <v>801</v>
      </c>
      <c r="E180" s="19" t="s">
        <v>304</v>
      </c>
      <c r="F180" s="287">
        <v>476.22</v>
      </c>
      <c r="G180" s="36"/>
      <c r="H180" s="41"/>
    </row>
    <row r="181" spans="1:8" s="2" customFormat="1" ht="16.9" customHeight="1">
      <c r="A181" s="36"/>
      <c r="B181" s="41"/>
      <c r="C181" s="282" t="s">
        <v>193</v>
      </c>
      <c r="D181" s="283" t="s">
        <v>19</v>
      </c>
      <c r="E181" s="284" t="s">
        <v>19</v>
      </c>
      <c r="F181" s="285">
        <v>392</v>
      </c>
      <c r="G181" s="36"/>
      <c r="H181" s="41"/>
    </row>
    <row r="182" spans="1:8" s="2" customFormat="1" ht="16.9" customHeight="1">
      <c r="A182" s="36"/>
      <c r="B182" s="41"/>
      <c r="C182" s="286" t="s">
        <v>19</v>
      </c>
      <c r="D182" s="286" t="s">
        <v>1061</v>
      </c>
      <c r="E182" s="19" t="s">
        <v>19</v>
      </c>
      <c r="F182" s="287">
        <v>0</v>
      </c>
      <c r="G182" s="36"/>
      <c r="H182" s="41"/>
    </row>
    <row r="183" spans="1:8" s="2" customFormat="1" ht="16.9" customHeight="1">
      <c r="A183" s="36"/>
      <c r="B183" s="41"/>
      <c r="C183" s="286" t="s">
        <v>19</v>
      </c>
      <c r="D183" s="286" t="s">
        <v>194</v>
      </c>
      <c r="E183" s="19" t="s">
        <v>19</v>
      </c>
      <c r="F183" s="287">
        <v>392</v>
      </c>
      <c r="G183" s="36"/>
      <c r="H183" s="41"/>
    </row>
    <row r="184" spans="1:8" s="2" customFormat="1" ht="16.9" customHeight="1">
      <c r="A184" s="36"/>
      <c r="B184" s="41"/>
      <c r="C184" s="286" t="s">
        <v>193</v>
      </c>
      <c r="D184" s="286" t="s">
        <v>313</v>
      </c>
      <c r="E184" s="19" t="s">
        <v>19</v>
      </c>
      <c r="F184" s="287">
        <v>392</v>
      </c>
      <c r="G184" s="36"/>
      <c r="H184" s="41"/>
    </row>
    <row r="185" spans="1:8" s="2" customFormat="1" ht="16.9" customHeight="1">
      <c r="A185" s="36"/>
      <c r="B185" s="41"/>
      <c r="C185" s="288" t="s">
        <v>4914</v>
      </c>
      <c r="D185" s="36"/>
      <c r="E185" s="36"/>
      <c r="F185" s="36"/>
      <c r="G185" s="36"/>
      <c r="H185" s="41"/>
    </row>
    <row r="186" spans="1:8" s="2" customFormat="1" ht="16.9" customHeight="1">
      <c r="A186" s="36"/>
      <c r="B186" s="41"/>
      <c r="C186" s="286" t="s">
        <v>1057</v>
      </c>
      <c r="D186" s="286" t="s">
        <v>1058</v>
      </c>
      <c r="E186" s="19" t="s">
        <v>304</v>
      </c>
      <c r="F186" s="287">
        <v>392</v>
      </c>
      <c r="G186" s="36"/>
      <c r="H186" s="41"/>
    </row>
    <row r="187" spans="1:8" s="2" customFormat="1" ht="16.9" customHeight="1">
      <c r="A187" s="36"/>
      <c r="B187" s="41"/>
      <c r="C187" s="286" t="s">
        <v>1063</v>
      </c>
      <c r="D187" s="286" t="s">
        <v>1064</v>
      </c>
      <c r="E187" s="19" t="s">
        <v>304</v>
      </c>
      <c r="F187" s="287">
        <v>23520</v>
      </c>
      <c r="G187" s="36"/>
      <c r="H187" s="41"/>
    </row>
    <row r="188" spans="1:8" s="2" customFormat="1" ht="16.9" customHeight="1">
      <c r="A188" s="36"/>
      <c r="B188" s="41"/>
      <c r="C188" s="286" t="s">
        <v>1069</v>
      </c>
      <c r="D188" s="286" t="s">
        <v>1070</v>
      </c>
      <c r="E188" s="19" t="s">
        <v>304</v>
      </c>
      <c r="F188" s="287">
        <v>392</v>
      </c>
      <c r="G188" s="36"/>
      <c r="H188" s="41"/>
    </row>
    <row r="189" spans="1:8" s="2" customFormat="1" ht="16.9" customHeight="1">
      <c r="A189" s="36"/>
      <c r="B189" s="41"/>
      <c r="C189" s="286" t="s">
        <v>1074</v>
      </c>
      <c r="D189" s="286" t="s">
        <v>1075</v>
      </c>
      <c r="E189" s="19" t="s">
        <v>304</v>
      </c>
      <c r="F189" s="287">
        <v>392</v>
      </c>
      <c r="G189" s="36"/>
      <c r="H189" s="41"/>
    </row>
    <row r="190" spans="1:8" s="2" customFormat="1" ht="16.9" customHeight="1">
      <c r="A190" s="36"/>
      <c r="B190" s="41"/>
      <c r="C190" s="286" t="s">
        <v>1079</v>
      </c>
      <c r="D190" s="286" t="s">
        <v>1080</v>
      </c>
      <c r="E190" s="19" t="s">
        <v>304</v>
      </c>
      <c r="F190" s="287">
        <v>392</v>
      </c>
      <c r="G190" s="36"/>
      <c r="H190" s="41"/>
    </row>
    <row r="191" spans="1:8" s="2" customFormat="1" ht="16.9" customHeight="1">
      <c r="A191" s="36"/>
      <c r="B191" s="41"/>
      <c r="C191" s="286" t="s">
        <v>1084</v>
      </c>
      <c r="D191" s="286" t="s">
        <v>1085</v>
      </c>
      <c r="E191" s="19" t="s">
        <v>304</v>
      </c>
      <c r="F191" s="287">
        <v>392</v>
      </c>
      <c r="G191" s="36"/>
      <c r="H191" s="41"/>
    </row>
    <row r="192" spans="1:8" s="2" customFormat="1" ht="16.9" customHeight="1">
      <c r="A192" s="36"/>
      <c r="B192" s="41"/>
      <c r="C192" s="282" t="s">
        <v>195</v>
      </c>
      <c r="D192" s="283" t="s">
        <v>19</v>
      </c>
      <c r="E192" s="284" t="s">
        <v>19</v>
      </c>
      <c r="F192" s="285">
        <v>1183.584</v>
      </c>
      <c r="G192" s="36"/>
      <c r="H192" s="41"/>
    </row>
    <row r="193" spans="1:8" s="2" customFormat="1" ht="16.9" customHeight="1">
      <c r="A193" s="36"/>
      <c r="B193" s="41"/>
      <c r="C193" s="286" t="s">
        <v>19</v>
      </c>
      <c r="D193" s="286" t="s">
        <v>2885</v>
      </c>
      <c r="E193" s="19" t="s">
        <v>19</v>
      </c>
      <c r="F193" s="287">
        <v>1183.584</v>
      </c>
      <c r="G193" s="36"/>
      <c r="H193" s="41"/>
    </row>
    <row r="194" spans="1:8" s="2" customFormat="1" ht="16.9" customHeight="1">
      <c r="A194" s="36"/>
      <c r="B194" s="41"/>
      <c r="C194" s="286" t="s">
        <v>195</v>
      </c>
      <c r="D194" s="286" t="s">
        <v>313</v>
      </c>
      <c r="E194" s="19" t="s">
        <v>19</v>
      </c>
      <c r="F194" s="287">
        <v>1183.584</v>
      </c>
      <c r="G194" s="36"/>
      <c r="H194" s="41"/>
    </row>
    <row r="195" spans="1:8" s="2" customFormat="1" ht="16.9" customHeight="1">
      <c r="A195" s="36"/>
      <c r="B195" s="41"/>
      <c r="C195" s="288" t="s">
        <v>4914</v>
      </c>
      <c r="D195" s="36"/>
      <c r="E195" s="36"/>
      <c r="F195" s="36"/>
      <c r="G195" s="36"/>
      <c r="H195" s="41"/>
    </row>
    <row r="196" spans="1:8" s="2" customFormat="1" ht="16.9" customHeight="1">
      <c r="A196" s="36"/>
      <c r="B196" s="41"/>
      <c r="C196" s="286" t="s">
        <v>2881</v>
      </c>
      <c r="D196" s="286" t="s">
        <v>2882</v>
      </c>
      <c r="E196" s="19" t="s">
        <v>304</v>
      </c>
      <c r="F196" s="287">
        <v>1183.584</v>
      </c>
      <c r="G196" s="36"/>
      <c r="H196" s="41"/>
    </row>
    <row r="197" spans="1:8" s="2" customFormat="1" ht="16.9" customHeight="1">
      <c r="A197" s="36"/>
      <c r="B197" s="41"/>
      <c r="C197" s="286" t="s">
        <v>2851</v>
      </c>
      <c r="D197" s="286" t="s">
        <v>2852</v>
      </c>
      <c r="E197" s="19" t="s">
        <v>304</v>
      </c>
      <c r="F197" s="287">
        <v>1183.584</v>
      </c>
      <c r="G197" s="36"/>
      <c r="H197" s="41"/>
    </row>
    <row r="198" spans="1:8" s="2" customFormat="1" ht="16.9" customHeight="1">
      <c r="A198" s="36"/>
      <c r="B198" s="41"/>
      <c r="C198" s="286" t="s">
        <v>2871</v>
      </c>
      <c r="D198" s="286" t="s">
        <v>2872</v>
      </c>
      <c r="E198" s="19" t="s">
        <v>304</v>
      </c>
      <c r="F198" s="287">
        <v>1183.584</v>
      </c>
      <c r="G198" s="36"/>
      <c r="H198" s="41"/>
    </row>
    <row r="199" spans="1:8" s="2" customFormat="1" ht="16.9" customHeight="1">
      <c r="A199" s="36"/>
      <c r="B199" s="41"/>
      <c r="C199" s="286" t="s">
        <v>2892</v>
      </c>
      <c r="D199" s="286" t="s">
        <v>2893</v>
      </c>
      <c r="E199" s="19" t="s">
        <v>304</v>
      </c>
      <c r="F199" s="287">
        <v>1313.584</v>
      </c>
      <c r="G199" s="36"/>
      <c r="H199" s="41"/>
    </row>
    <row r="200" spans="1:8" s="2" customFormat="1" ht="16.9" customHeight="1">
      <c r="A200" s="36"/>
      <c r="B200" s="41"/>
      <c r="C200" s="282" t="s">
        <v>229</v>
      </c>
      <c r="D200" s="283" t="s">
        <v>19</v>
      </c>
      <c r="E200" s="284" t="s">
        <v>19</v>
      </c>
      <c r="F200" s="285">
        <v>130</v>
      </c>
      <c r="G200" s="36"/>
      <c r="H200" s="41"/>
    </row>
    <row r="201" spans="1:8" s="2" customFormat="1" ht="16.9" customHeight="1">
      <c r="A201" s="36"/>
      <c r="B201" s="41"/>
      <c r="C201" s="286" t="s">
        <v>19</v>
      </c>
      <c r="D201" s="286" t="s">
        <v>223</v>
      </c>
      <c r="E201" s="19" t="s">
        <v>19</v>
      </c>
      <c r="F201" s="287">
        <v>130</v>
      </c>
      <c r="G201" s="36"/>
      <c r="H201" s="41"/>
    </row>
    <row r="202" spans="1:8" s="2" customFormat="1" ht="16.9" customHeight="1">
      <c r="A202" s="36"/>
      <c r="B202" s="41"/>
      <c r="C202" s="286" t="s">
        <v>229</v>
      </c>
      <c r="D202" s="286" t="s">
        <v>313</v>
      </c>
      <c r="E202" s="19" t="s">
        <v>19</v>
      </c>
      <c r="F202" s="287">
        <v>130</v>
      </c>
      <c r="G202" s="36"/>
      <c r="H202" s="41"/>
    </row>
    <row r="203" spans="1:8" s="2" customFormat="1" ht="16.9" customHeight="1">
      <c r="A203" s="36"/>
      <c r="B203" s="41"/>
      <c r="C203" s="288" t="s">
        <v>4914</v>
      </c>
      <c r="D203" s="36"/>
      <c r="E203" s="36"/>
      <c r="F203" s="36"/>
      <c r="G203" s="36"/>
      <c r="H203" s="41"/>
    </row>
    <row r="204" spans="1:8" s="2" customFormat="1" ht="16.9" customHeight="1">
      <c r="A204" s="36"/>
      <c r="B204" s="41"/>
      <c r="C204" s="286" t="s">
        <v>2887</v>
      </c>
      <c r="D204" s="286" t="s">
        <v>2888</v>
      </c>
      <c r="E204" s="19" t="s">
        <v>304</v>
      </c>
      <c r="F204" s="287">
        <v>130</v>
      </c>
      <c r="G204" s="36"/>
      <c r="H204" s="41"/>
    </row>
    <row r="205" spans="1:8" s="2" customFormat="1" ht="16.9" customHeight="1">
      <c r="A205" s="36"/>
      <c r="B205" s="41"/>
      <c r="C205" s="286" t="s">
        <v>2856</v>
      </c>
      <c r="D205" s="286" t="s">
        <v>2857</v>
      </c>
      <c r="E205" s="19" t="s">
        <v>304</v>
      </c>
      <c r="F205" s="287">
        <v>130</v>
      </c>
      <c r="G205" s="36"/>
      <c r="H205" s="41"/>
    </row>
    <row r="206" spans="1:8" s="2" customFormat="1" ht="16.9" customHeight="1">
      <c r="A206" s="36"/>
      <c r="B206" s="41"/>
      <c r="C206" s="286" t="s">
        <v>2876</v>
      </c>
      <c r="D206" s="286" t="s">
        <v>2877</v>
      </c>
      <c r="E206" s="19" t="s">
        <v>304</v>
      </c>
      <c r="F206" s="287">
        <v>130</v>
      </c>
      <c r="G206" s="36"/>
      <c r="H206" s="41"/>
    </row>
    <row r="207" spans="1:8" s="2" customFormat="1" ht="16.9" customHeight="1">
      <c r="A207" s="36"/>
      <c r="B207" s="41"/>
      <c r="C207" s="286" t="s">
        <v>2892</v>
      </c>
      <c r="D207" s="286" t="s">
        <v>2893</v>
      </c>
      <c r="E207" s="19" t="s">
        <v>304</v>
      </c>
      <c r="F207" s="287">
        <v>1313.584</v>
      </c>
      <c r="G207" s="36"/>
      <c r="H207" s="41"/>
    </row>
    <row r="208" spans="1:8" s="2" customFormat="1" ht="16.9" customHeight="1">
      <c r="A208" s="36"/>
      <c r="B208" s="41"/>
      <c r="C208" s="282" t="s">
        <v>170</v>
      </c>
      <c r="D208" s="283" t="s">
        <v>19</v>
      </c>
      <c r="E208" s="284" t="s">
        <v>19</v>
      </c>
      <c r="F208" s="285">
        <v>7.251</v>
      </c>
      <c r="G208" s="36"/>
      <c r="H208" s="41"/>
    </row>
    <row r="209" spans="1:8" s="2" customFormat="1" ht="16.9" customHeight="1">
      <c r="A209" s="36"/>
      <c r="B209" s="41"/>
      <c r="C209" s="286" t="s">
        <v>19</v>
      </c>
      <c r="D209" s="286" t="s">
        <v>383</v>
      </c>
      <c r="E209" s="19" t="s">
        <v>19</v>
      </c>
      <c r="F209" s="287">
        <v>0</v>
      </c>
      <c r="G209" s="36"/>
      <c r="H209" s="41"/>
    </row>
    <row r="210" spans="1:8" s="2" customFormat="1" ht="16.9" customHeight="1">
      <c r="A210" s="36"/>
      <c r="B210" s="41"/>
      <c r="C210" s="286" t="s">
        <v>19</v>
      </c>
      <c r="D210" s="286" t="s">
        <v>995</v>
      </c>
      <c r="E210" s="19" t="s">
        <v>19</v>
      </c>
      <c r="F210" s="287">
        <v>6.109</v>
      </c>
      <c r="G210" s="36"/>
      <c r="H210" s="41"/>
    </row>
    <row r="211" spans="1:8" s="2" customFormat="1" ht="16.9" customHeight="1">
      <c r="A211" s="36"/>
      <c r="B211" s="41"/>
      <c r="C211" s="286" t="s">
        <v>19</v>
      </c>
      <c r="D211" s="286" t="s">
        <v>996</v>
      </c>
      <c r="E211" s="19" t="s">
        <v>19</v>
      </c>
      <c r="F211" s="287">
        <v>1.142</v>
      </c>
      <c r="G211" s="36"/>
      <c r="H211" s="41"/>
    </row>
    <row r="212" spans="1:8" s="2" customFormat="1" ht="16.9" customHeight="1">
      <c r="A212" s="36"/>
      <c r="B212" s="41"/>
      <c r="C212" s="286" t="s">
        <v>170</v>
      </c>
      <c r="D212" s="286" t="s">
        <v>313</v>
      </c>
      <c r="E212" s="19" t="s">
        <v>19</v>
      </c>
      <c r="F212" s="287">
        <v>7.251</v>
      </c>
      <c r="G212" s="36"/>
      <c r="H212" s="41"/>
    </row>
    <row r="213" spans="1:8" s="2" customFormat="1" ht="16.9" customHeight="1">
      <c r="A213" s="36"/>
      <c r="B213" s="41"/>
      <c r="C213" s="288" t="s">
        <v>4914</v>
      </c>
      <c r="D213" s="36"/>
      <c r="E213" s="36"/>
      <c r="F213" s="36"/>
      <c r="G213" s="36"/>
      <c r="H213" s="41"/>
    </row>
    <row r="214" spans="1:8" s="2" customFormat="1" ht="16.9" customHeight="1">
      <c r="A214" s="36"/>
      <c r="B214" s="41"/>
      <c r="C214" s="286" t="s">
        <v>991</v>
      </c>
      <c r="D214" s="286" t="s">
        <v>992</v>
      </c>
      <c r="E214" s="19" t="s">
        <v>316</v>
      </c>
      <c r="F214" s="287">
        <v>7.251</v>
      </c>
      <c r="G214" s="36"/>
      <c r="H214" s="41"/>
    </row>
    <row r="215" spans="1:8" s="2" customFormat="1" ht="16.9" customHeight="1">
      <c r="A215" s="36"/>
      <c r="B215" s="41"/>
      <c r="C215" s="286" t="s">
        <v>998</v>
      </c>
      <c r="D215" s="286" t="s">
        <v>999</v>
      </c>
      <c r="E215" s="19" t="s">
        <v>316</v>
      </c>
      <c r="F215" s="287">
        <v>7.251</v>
      </c>
      <c r="G215" s="36"/>
      <c r="H215" s="41"/>
    </row>
    <row r="216" spans="1:8" s="2" customFormat="1" ht="16.9" customHeight="1">
      <c r="A216" s="36"/>
      <c r="B216" s="41"/>
      <c r="C216" s="286" t="s">
        <v>1003</v>
      </c>
      <c r="D216" s="286" t="s">
        <v>1004</v>
      </c>
      <c r="E216" s="19" t="s">
        <v>316</v>
      </c>
      <c r="F216" s="287">
        <v>7.251</v>
      </c>
      <c r="G216" s="36"/>
      <c r="H216" s="41"/>
    </row>
    <row r="217" spans="1:8" s="2" customFormat="1" ht="16.9" customHeight="1">
      <c r="A217" s="36"/>
      <c r="B217" s="41"/>
      <c r="C217" s="282" t="s">
        <v>203</v>
      </c>
      <c r="D217" s="283" t="s">
        <v>19</v>
      </c>
      <c r="E217" s="284" t="s">
        <v>19</v>
      </c>
      <c r="F217" s="285">
        <v>75.043</v>
      </c>
      <c r="G217" s="36"/>
      <c r="H217" s="41"/>
    </row>
    <row r="218" spans="1:8" s="2" customFormat="1" ht="16.9" customHeight="1">
      <c r="A218" s="36"/>
      <c r="B218" s="41"/>
      <c r="C218" s="286" t="s">
        <v>19</v>
      </c>
      <c r="D218" s="286" t="s">
        <v>2809</v>
      </c>
      <c r="E218" s="19" t="s">
        <v>19</v>
      </c>
      <c r="F218" s="287">
        <v>10.228</v>
      </c>
      <c r="G218" s="36"/>
      <c r="H218" s="41"/>
    </row>
    <row r="219" spans="1:8" s="2" customFormat="1" ht="16.9" customHeight="1">
      <c r="A219" s="36"/>
      <c r="B219" s="41"/>
      <c r="C219" s="286" t="s">
        <v>19</v>
      </c>
      <c r="D219" s="286" t="s">
        <v>2810</v>
      </c>
      <c r="E219" s="19" t="s">
        <v>19</v>
      </c>
      <c r="F219" s="287">
        <v>19.038</v>
      </c>
      <c r="G219" s="36"/>
      <c r="H219" s="41"/>
    </row>
    <row r="220" spans="1:8" s="2" customFormat="1" ht="16.9" customHeight="1">
      <c r="A220" s="36"/>
      <c r="B220" s="41"/>
      <c r="C220" s="286" t="s">
        <v>19</v>
      </c>
      <c r="D220" s="286" t="s">
        <v>2811</v>
      </c>
      <c r="E220" s="19" t="s">
        <v>19</v>
      </c>
      <c r="F220" s="287">
        <v>10.312</v>
      </c>
      <c r="G220" s="36"/>
      <c r="H220" s="41"/>
    </row>
    <row r="221" spans="1:8" s="2" customFormat="1" ht="16.9" customHeight="1">
      <c r="A221" s="36"/>
      <c r="B221" s="41"/>
      <c r="C221" s="286" t="s">
        <v>19</v>
      </c>
      <c r="D221" s="286" t="s">
        <v>2812</v>
      </c>
      <c r="E221" s="19" t="s">
        <v>19</v>
      </c>
      <c r="F221" s="287">
        <v>18.202</v>
      </c>
      <c r="G221" s="36"/>
      <c r="H221" s="41"/>
    </row>
    <row r="222" spans="1:8" s="2" customFormat="1" ht="16.9" customHeight="1">
      <c r="A222" s="36"/>
      <c r="B222" s="41"/>
      <c r="C222" s="286" t="s">
        <v>19</v>
      </c>
      <c r="D222" s="286" t="s">
        <v>2813</v>
      </c>
      <c r="E222" s="19" t="s">
        <v>19</v>
      </c>
      <c r="F222" s="287">
        <v>17.263</v>
      </c>
      <c r="G222" s="36"/>
      <c r="H222" s="41"/>
    </row>
    <row r="223" spans="1:8" s="2" customFormat="1" ht="16.9" customHeight="1">
      <c r="A223" s="36"/>
      <c r="B223" s="41"/>
      <c r="C223" s="286" t="s">
        <v>203</v>
      </c>
      <c r="D223" s="286" t="s">
        <v>313</v>
      </c>
      <c r="E223" s="19" t="s">
        <v>19</v>
      </c>
      <c r="F223" s="287">
        <v>75.043</v>
      </c>
      <c r="G223" s="36"/>
      <c r="H223" s="41"/>
    </row>
    <row r="224" spans="1:8" s="2" customFormat="1" ht="16.9" customHeight="1">
      <c r="A224" s="36"/>
      <c r="B224" s="41"/>
      <c r="C224" s="288" t="s">
        <v>4914</v>
      </c>
      <c r="D224" s="36"/>
      <c r="E224" s="36"/>
      <c r="F224" s="36"/>
      <c r="G224" s="36"/>
      <c r="H224" s="41"/>
    </row>
    <row r="225" spans="1:8" s="2" customFormat="1" ht="16.9" customHeight="1">
      <c r="A225" s="36"/>
      <c r="B225" s="41"/>
      <c r="C225" s="286" t="s">
        <v>2804</v>
      </c>
      <c r="D225" s="286" t="s">
        <v>2805</v>
      </c>
      <c r="E225" s="19" t="s">
        <v>304</v>
      </c>
      <c r="F225" s="287">
        <v>75.043</v>
      </c>
      <c r="G225" s="36"/>
      <c r="H225" s="41"/>
    </row>
    <row r="226" spans="1:8" s="2" customFormat="1" ht="16.9" customHeight="1">
      <c r="A226" s="36"/>
      <c r="B226" s="41"/>
      <c r="C226" s="286" t="s">
        <v>710</v>
      </c>
      <c r="D226" s="286" t="s">
        <v>711</v>
      </c>
      <c r="E226" s="19" t="s">
        <v>304</v>
      </c>
      <c r="F226" s="287">
        <v>761.097</v>
      </c>
      <c r="G226" s="36"/>
      <c r="H226" s="41"/>
    </row>
    <row r="227" spans="1:8" s="2" customFormat="1" ht="16.9" customHeight="1">
      <c r="A227" s="36"/>
      <c r="B227" s="41"/>
      <c r="C227" s="286" t="s">
        <v>716</v>
      </c>
      <c r="D227" s="286" t="s">
        <v>717</v>
      </c>
      <c r="E227" s="19" t="s">
        <v>304</v>
      </c>
      <c r="F227" s="287">
        <v>75.043</v>
      </c>
      <c r="G227" s="36"/>
      <c r="H227" s="41"/>
    </row>
    <row r="228" spans="1:8" s="2" customFormat="1" ht="16.9" customHeight="1">
      <c r="A228" s="36"/>
      <c r="B228" s="41"/>
      <c r="C228" s="286" t="s">
        <v>764</v>
      </c>
      <c r="D228" s="286" t="s">
        <v>765</v>
      </c>
      <c r="E228" s="19" t="s">
        <v>304</v>
      </c>
      <c r="F228" s="287">
        <v>1522.194</v>
      </c>
      <c r="G228" s="36"/>
      <c r="H228" s="41"/>
    </row>
    <row r="229" spans="1:8" s="2" customFormat="1" ht="16.9" customHeight="1">
      <c r="A229" s="36"/>
      <c r="B229" s="41"/>
      <c r="C229" s="282" t="s">
        <v>156</v>
      </c>
      <c r="D229" s="283" t="s">
        <v>19</v>
      </c>
      <c r="E229" s="284" t="s">
        <v>19</v>
      </c>
      <c r="F229" s="285">
        <v>80.56</v>
      </c>
      <c r="G229" s="36"/>
      <c r="H229" s="41"/>
    </row>
    <row r="230" spans="1:8" s="2" customFormat="1" ht="16.9" customHeight="1">
      <c r="A230" s="36"/>
      <c r="B230" s="41"/>
      <c r="C230" s="286" t="s">
        <v>156</v>
      </c>
      <c r="D230" s="286" t="s">
        <v>354</v>
      </c>
      <c r="E230" s="19" t="s">
        <v>19</v>
      </c>
      <c r="F230" s="287">
        <v>80.56</v>
      </c>
      <c r="G230" s="36"/>
      <c r="H230" s="41"/>
    </row>
    <row r="231" spans="1:8" s="2" customFormat="1" ht="16.9" customHeight="1">
      <c r="A231" s="36"/>
      <c r="B231" s="41"/>
      <c r="C231" s="288" t="s">
        <v>4914</v>
      </c>
      <c r="D231" s="36"/>
      <c r="E231" s="36"/>
      <c r="F231" s="36"/>
      <c r="G231" s="36"/>
      <c r="H231" s="41"/>
    </row>
    <row r="232" spans="1:8" s="2" customFormat="1" ht="16.9" customHeight="1">
      <c r="A232" s="36"/>
      <c r="B232" s="41"/>
      <c r="C232" s="286" t="s">
        <v>350</v>
      </c>
      <c r="D232" s="286" t="s">
        <v>351</v>
      </c>
      <c r="E232" s="19" t="s">
        <v>316</v>
      </c>
      <c r="F232" s="287">
        <v>80.56</v>
      </c>
      <c r="G232" s="36"/>
      <c r="H232" s="41"/>
    </row>
    <row r="233" spans="1:8" s="2" customFormat="1" ht="16.9" customHeight="1">
      <c r="A233" s="36"/>
      <c r="B233" s="41"/>
      <c r="C233" s="286" t="s">
        <v>356</v>
      </c>
      <c r="D233" s="286" t="s">
        <v>357</v>
      </c>
      <c r="E233" s="19" t="s">
        <v>316</v>
      </c>
      <c r="F233" s="287">
        <v>80.56</v>
      </c>
      <c r="G233" s="36"/>
      <c r="H233" s="41"/>
    </row>
    <row r="234" spans="1:8" s="2" customFormat="1" ht="16.9" customHeight="1">
      <c r="A234" s="36"/>
      <c r="B234" s="41"/>
      <c r="C234" s="286" t="s">
        <v>366</v>
      </c>
      <c r="D234" s="286" t="s">
        <v>367</v>
      </c>
      <c r="E234" s="19" t="s">
        <v>368</v>
      </c>
      <c r="F234" s="287">
        <v>145.008</v>
      </c>
      <c r="G234" s="36"/>
      <c r="H234" s="41"/>
    </row>
    <row r="235" spans="1:8" s="2" customFormat="1" ht="16.9" customHeight="1">
      <c r="A235" s="36"/>
      <c r="B235" s="41"/>
      <c r="C235" s="282" t="s">
        <v>223</v>
      </c>
      <c r="D235" s="283" t="s">
        <v>19</v>
      </c>
      <c r="E235" s="284" t="s">
        <v>19</v>
      </c>
      <c r="F235" s="285">
        <v>130</v>
      </c>
      <c r="G235" s="36"/>
      <c r="H235" s="41"/>
    </row>
    <row r="236" spans="1:8" s="2" customFormat="1" ht="16.9" customHeight="1">
      <c r="A236" s="36"/>
      <c r="B236" s="41"/>
      <c r="C236" s="286" t="s">
        <v>19</v>
      </c>
      <c r="D236" s="286" t="s">
        <v>696</v>
      </c>
      <c r="E236" s="19" t="s">
        <v>19</v>
      </c>
      <c r="F236" s="287">
        <v>130</v>
      </c>
      <c r="G236" s="36"/>
      <c r="H236" s="41"/>
    </row>
    <row r="237" spans="1:8" s="2" customFormat="1" ht="16.9" customHeight="1">
      <c r="A237" s="36"/>
      <c r="B237" s="41"/>
      <c r="C237" s="286" t="s">
        <v>223</v>
      </c>
      <c r="D237" s="286" t="s">
        <v>313</v>
      </c>
      <c r="E237" s="19" t="s">
        <v>19</v>
      </c>
      <c r="F237" s="287">
        <v>130</v>
      </c>
      <c r="G237" s="36"/>
      <c r="H237" s="41"/>
    </row>
    <row r="238" spans="1:8" s="2" customFormat="1" ht="16.9" customHeight="1">
      <c r="A238" s="36"/>
      <c r="B238" s="41"/>
      <c r="C238" s="288" t="s">
        <v>4914</v>
      </c>
      <c r="D238" s="36"/>
      <c r="E238" s="36"/>
      <c r="F238" s="36"/>
      <c r="G238" s="36"/>
      <c r="H238" s="41"/>
    </row>
    <row r="239" spans="1:8" s="2" customFormat="1" ht="16.9" customHeight="1">
      <c r="A239" s="36"/>
      <c r="B239" s="41"/>
      <c r="C239" s="286" t="s">
        <v>692</v>
      </c>
      <c r="D239" s="286" t="s">
        <v>693</v>
      </c>
      <c r="E239" s="19" t="s">
        <v>304</v>
      </c>
      <c r="F239" s="287">
        <v>130</v>
      </c>
      <c r="G239" s="36"/>
      <c r="H239" s="41"/>
    </row>
    <row r="240" spans="1:8" s="2" customFormat="1" ht="16.9" customHeight="1">
      <c r="A240" s="36"/>
      <c r="B240" s="41"/>
      <c r="C240" s="286" t="s">
        <v>674</v>
      </c>
      <c r="D240" s="286" t="s">
        <v>675</v>
      </c>
      <c r="E240" s="19" t="s">
        <v>304</v>
      </c>
      <c r="F240" s="287">
        <v>130</v>
      </c>
      <c r="G240" s="36"/>
      <c r="H240" s="41"/>
    </row>
    <row r="241" spans="1:8" s="2" customFormat="1" ht="16.9" customHeight="1">
      <c r="A241" s="36"/>
      <c r="B241" s="41"/>
      <c r="C241" s="286" t="s">
        <v>704</v>
      </c>
      <c r="D241" s="286" t="s">
        <v>705</v>
      </c>
      <c r="E241" s="19" t="s">
        <v>304</v>
      </c>
      <c r="F241" s="287">
        <v>260</v>
      </c>
      <c r="G241" s="36"/>
      <c r="H241" s="41"/>
    </row>
    <row r="242" spans="1:8" s="2" customFormat="1" ht="16.9" customHeight="1">
      <c r="A242" s="36"/>
      <c r="B242" s="41"/>
      <c r="C242" s="286" t="s">
        <v>2887</v>
      </c>
      <c r="D242" s="286" t="s">
        <v>2888</v>
      </c>
      <c r="E242" s="19" t="s">
        <v>304</v>
      </c>
      <c r="F242" s="287">
        <v>130</v>
      </c>
      <c r="G242" s="36"/>
      <c r="H242" s="41"/>
    </row>
    <row r="243" spans="1:8" s="2" customFormat="1" ht="16.9" customHeight="1">
      <c r="A243" s="36"/>
      <c r="B243" s="41"/>
      <c r="C243" s="282" t="s">
        <v>221</v>
      </c>
      <c r="D243" s="283" t="s">
        <v>19</v>
      </c>
      <c r="E243" s="284" t="s">
        <v>19</v>
      </c>
      <c r="F243" s="285">
        <v>279.53</v>
      </c>
      <c r="G243" s="36"/>
      <c r="H243" s="41"/>
    </row>
    <row r="244" spans="1:8" s="2" customFormat="1" ht="16.9" customHeight="1">
      <c r="A244" s="36"/>
      <c r="B244" s="41"/>
      <c r="C244" s="286" t="s">
        <v>19</v>
      </c>
      <c r="D244" s="286" t="s">
        <v>543</v>
      </c>
      <c r="E244" s="19" t="s">
        <v>19</v>
      </c>
      <c r="F244" s="287">
        <v>0</v>
      </c>
      <c r="G244" s="36"/>
      <c r="H244" s="41"/>
    </row>
    <row r="245" spans="1:8" s="2" customFormat="1" ht="16.9" customHeight="1">
      <c r="A245" s="36"/>
      <c r="B245" s="41"/>
      <c r="C245" s="286" t="s">
        <v>19</v>
      </c>
      <c r="D245" s="286" t="s">
        <v>688</v>
      </c>
      <c r="E245" s="19" t="s">
        <v>19</v>
      </c>
      <c r="F245" s="287">
        <v>57.54</v>
      </c>
      <c r="G245" s="36"/>
      <c r="H245" s="41"/>
    </row>
    <row r="246" spans="1:8" s="2" customFormat="1" ht="16.9" customHeight="1">
      <c r="A246" s="36"/>
      <c r="B246" s="41"/>
      <c r="C246" s="286" t="s">
        <v>19</v>
      </c>
      <c r="D246" s="286" t="s">
        <v>689</v>
      </c>
      <c r="E246" s="19" t="s">
        <v>19</v>
      </c>
      <c r="F246" s="287">
        <v>113.34</v>
      </c>
      <c r="G246" s="36"/>
      <c r="H246" s="41"/>
    </row>
    <row r="247" spans="1:8" s="2" customFormat="1" ht="16.9" customHeight="1">
      <c r="A247" s="36"/>
      <c r="B247" s="41"/>
      <c r="C247" s="286" t="s">
        <v>19</v>
      </c>
      <c r="D247" s="286" t="s">
        <v>690</v>
      </c>
      <c r="E247" s="19" t="s">
        <v>19</v>
      </c>
      <c r="F247" s="287">
        <v>108.65</v>
      </c>
      <c r="G247" s="36"/>
      <c r="H247" s="41"/>
    </row>
    <row r="248" spans="1:8" s="2" customFormat="1" ht="16.9" customHeight="1">
      <c r="A248" s="36"/>
      <c r="B248" s="41"/>
      <c r="C248" s="286" t="s">
        <v>221</v>
      </c>
      <c r="D248" s="286" t="s">
        <v>313</v>
      </c>
      <c r="E248" s="19" t="s">
        <v>19</v>
      </c>
      <c r="F248" s="287">
        <v>279.53</v>
      </c>
      <c r="G248" s="36"/>
      <c r="H248" s="41"/>
    </row>
    <row r="249" spans="1:8" s="2" customFormat="1" ht="16.9" customHeight="1">
      <c r="A249" s="36"/>
      <c r="B249" s="41"/>
      <c r="C249" s="288" t="s">
        <v>4914</v>
      </c>
      <c r="D249" s="36"/>
      <c r="E249" s="36"/>
      <c r="F249" s="36"/>
      <c r="G249" s="36"/>
      <c r="H249" s="41"/>
    </row>
    <row r="250" spans="1:8" s="2" customFormat="1" ht="16.9" customHeight="1">
      <c r="A250" s="36"/>
      <c r="B250" s="41"/>
      <c r="C250" s="286" t="s">
        <v>684</v>
      </c>
      <c r="D250" s="286" t="s">
        <v>685</v>
      </c>
      <c r="E250" s="19" t="s">
        <v>304</v>
      </c>
      <c r="F250" s="287">
        <v>279.53</v>
      </c>
      <c r="G250" s="36"/>
      <c r="H250" s="41"/>
    </row>
    <row r="251" spans="1:8" s="2" customFormat="1" ht="16.9" customHeight="1">
      <c r="A251" s="36"/>
      <c r="B251" s="41"/>
      <c r="C251" s="286" t="s">
        <v>669</v>
      </c>
      <c r="D251" s="286" t="s">
        <v>670</v>
      </c>
      <c r="E251" s="19" t="s">
        <v>304</v>
      </c>
      <c r="F251" s="287">
        <v>279.53</v>
      </c>
      <c r="G251" s="36"/>
      <c r="H251" s="41"/>
    </row>
    <row r="252" spans="1:8" s="2" customFormat="1" ht="16.9" customHeight="1">
      <c r="A252" s="36"/>
      <c r="B252" s="41"/>
      <c r="C252" s="286" t="s">
        <v>698</v>
      </c>
      <c r="D252" s="286" t="s">
        <v>699</v>
      </c>
      <c r="E252" s="19" t="s">
        <v>304</v>
      </c>
      <c r="F252" s="287">
        <v>559.06</v>
      </c>
      <c r="G252" s="36"/>
      <c r="H252" s="41"/>
    </row>
    <row r="253" spans="1:8" s="2" customFormat="1" ht="16.9" customHeight="1">
      <c r="A253" s="36"/>
      <c r="B253" s="41"/>
      <c r="C253" s="286" t="s">
        <v>2881</v>
      </c>
      <c r="D253" s="286" t="s">
        <v>2882</v>
      </c>
      <c r="E253" s="19" t="s">
        <v>304</v>
      </c>
      <c r="F253" s="287">
        <v>1183.584</v>
      </c>
      <c r="G253" s="36"/>
      <c r="H253" s="41"/>
    </row>
    <row r="254" spans="1:8" s="2" customFormat="1" ht="16.9" customHeight="1">
      <c r="A254" s="36"/>
      <c r="B254" s="41"/>
      <c r="C254" s="282" t="s">
        <v>201</v>
      </c>
      <c r="D254" s="283" t="s">
        <v>19</v>
      </c>
      <c r="E254" s="284" t="s">
        <v>19</v>
      </c>
      <c r="F254" s="285">
        <v>686.054</v>
      </c>
      <c r="G254" s="36"/>
      <c r="H254" s="41"/>
    </row>
    <row r="255" spans="1:8" s="2" customFormat="1" ht="16.9" customHeight="1">
      <c r="A255" s="36"/>
      <c r="B255" s="41"/>
      <c r="C255" s="286" t="s">
        <v>19</v>
      </c>
      <c r="D255" s="286" t="s">
        <v>725</v>
      </c>
      <c r="E255" s="19" t="s">
        <v>19</v>
      </c>
      <c r="F255" s="287">
        <v>0</v>
      </c>
      <c r="G255" s="36"/>
      <c r="H255" s="41"/>
    </row>
    <row r="256" spans="1:8" s="2" customFormat="1" ht="16.9" customHeight="1">
      <c r="A256" s="36"/>
      <c r="B256" s="41"/>
      <c r="C256" s="286" t="s">
        <v>19</v>
      </c>
      <c r="D256" s="286" t="s">
        <v>726</v>
      </c>
      <c r="E256" s="19" t="s">
        <v>19</v>
      </c>
      <c r="F256" s="287">
        <v>19.15</v>
      </c>
      <c r="G256" s="36"/>
      <c r="H256" s="41"/>
    </row>
    <row r="257" spans="1:8" s="2" customFormat="1" ht="16.9" customHeight="1">
      <c r="A257" s="36"/>
      <c r="B257" s="41"/>
      <c r="C257" s="286" t="s">
        <v>19</v>
      </c>
      <c r="D257" s="286" t="s">
        <v>727</v>
      </c>
      <c r="E257" s="19" t="s">
        <v>19</v>
      </c>
      <c r="F257" s="287">
        <v>89.03</v>
      </c>
      <c r="G257" s="36"/>
      <c r="H257" s="41"/>
    </row>
    <row r="258" spans="1:8" s="2" customFormat="1" ht="16.9" customHeight="1">
      <c r="A258" s="36"/>
      <c r="B258" s="41"/>
      <c r="C258" s="286" t="s">
        <v>19</v>
      </c>
      <c r="D258" s="286" t="s">
        <v>728</v>
      </c>
      <c r="E258" s="19" t="s">
        <v>19</v>
      </c>
      <c r="F258" s="287">
        <v>40.309</v>
      </c>
      <c r="G258" s="36"/>
      <c r="H258" s="41"/>
    </row>
    <row r="259" spans="1:8" s="2" customFormat="1" ht="16.9" customHeight="1">
      <c r="A259" s="36"/>
      <c r="B259" s="41"/>
      <c r="C259" s="286" t="s">
        <v>19</v>
      </c>
      <c r="D259" s="286" t="s">
        <v>729</v>
      </c>
      <c r="E259" s="19" t="s">
        <v>19</v>
      </c>
      <c r="F259" s="287">
        <v>36.159</v>
      </c>
      <c r="G259" s="36"/>
      <c r="H259" s="41"/>
    </row>
    <row r="260" spans="1:8" s="2" customFormat="1" ht="16.9" customHeight="1">
      <c r="A260" s="36"/>
      <c r="B260" s="41"/>
      <c r="C260" s="286" t="s">
        <v>19</v>
      </c>
      <c r="D260" s="286" t="s">
        <v>730</v>
      </c>
      <c r="E260" s="19" t="s">
        <v>19</v>
      </c>
      <c r="F260" s="287">
        <v>38.104</v>
      </c>
      <c r="G260" s="36"/>
      <c r="H260" s="41"/>
    </row>
    <row r="261" spans="1:8" s="2" customFormat="1" ht="16.9" customHeight="1">
      <c r="A261" s="36"/>
      <c r="B261" s="41"/>
      <c r="C261" s="286" t="s">
        <v>19</v>
      </c>
      <c r="D261" s="286" t="s">
        <v>731</v>
      </c>
      <c r="E261" s="19" t="s">
        <v>19</v>
      </c>
      <c r="F261" s="287">
        <v>37.896</v>
      </c>
      <c r="G261" s="36"/>
      <c r="H261" s="41"/>
    </row>
    <row r="262" spans="1:8" s="2" customFormat="1" ht="16.9" customHeight="1">
      <c r="A262" s="36"/>
      <c r="B262" s="41"/>
      <c r="C262" s="286" t="s">
        <v>19</v>
      </c>
      <c r="D262" s="286" t="s">
        <v>732</v>
      </c>
      <c r="E262" s="19" t="s">
        <v>19</v>
      </c>
      <c r="F262" s="287">
        <v>2.585</v>
      </c>
      <c r="G262" s="36"/>
      <c r="H262" s="41"/>
    </row>
    <row r="263" spans="1:8" s="2" customFormat="1" ht="16.9" customHeight="1">
      <c r="A263" s="36"/>
      <c r="B263" s="41"/>
      <c r="C263" s="286" t="s">
        <v>19</v>
      </c>
      <c r="D263" s="286" t="s">
        <v>733</v>
      </c>
      <c r="E263" s="19" t="s">
        <v>19</v>
      </c>
      <c r="F263" s="287">
        <v>4.984</v>
      </c>
      <c r="G263" s="36"/>
      <c r="H263" s="41"/>
    </row>
    <row r="264" spans="1:8" s="2" customFormat="1" ht="16.9" customHeight="1">
      <c r="A264" s="36"/>
      <c r="B264" s="41"/>
      <c r="C264" s="286" t="s">
        <v>19</v>
      </c>
      <c r="D264" s="286" t="s">
        <v>734</v>
      </c>
      <c r="E264" s="19" t="s">
        <v>19</v>
      </c>
      <c r="F264" s="287">
        <v>14.325</v>
      </c>
      <c r="G264" s="36"/>
      <c r="H264" s="41"/>
    </row>
    <row r="265" spans="1:8" s="2" customFormat="1" ht="16.9" customHeight="1">
      <c r="A265" s="36"/>
      <c r="B265" s="41"/>
      <c r="C265" s="286" t="s">
        <v>19</v>
      </c>
      <c r="D265" s="286" t="s">
        <v>735</v>
      </c>
      <c r="E265" s="19" t="s">
        <v>19</v>
      </c>
      <c r="F265" s="287">
        <v>0</v>
      </c>
      <c r="G265" s="36"/>
      <c r="H265" s="41"/>
    </row>
    <row r="266" spans="1:8" s="2" customFormat="1" ht="16.9" customHeight="1">
      <c r="A266" s="36"/>
      <c r="B266" s="41"/>
      <c r="C266" s="286" t="s">
        <v>19</v>
      </c>
      <c r="D266" s="286" t="s">
        <v>736</v>
      </c>
      <c r="E266" s="19" t="s">
        <v>19</v>
      </c>
      <c r="F266" s="287">
        <v>46.431</v>
      </c>
      <c r="G266" s="36"/>
      <c r="H266" s="41"/>
    </row>
    <row r="267" spans="1:8" s="2" customFormat="1" ht="16.9" customHeight="1">
      <c r="A267" s="36"/>
      <c r="B267" s="41"/>
      <c r="C267" s="286" t="s">
        <v>19</v>
      </c>
      <c r="D267" s="286" t="s">
        <v>737</v>
      </c>
      <c r="E267" s="19" t="s">
        <v>19</v>
      </c>
      <c r="F267" s="287">
        <v>69.2</v>
      </c>
      <c r="G267" s="36"/>
      <c r="H267" s="41"/>
    </row>
    <row r="268" spans="1:8" s="2" customFormat="1" ht="16.9" customHeight="1">
      <c r="A268" s="36"/>
      <c r="B268" s="41"/>
      <c r="C268" s="286" t="s">
        <v>19</v>
      </c>
      <c r="D268" s="286" t="s">
        <v>738</v>
      </c>
      <c r="E268" s="19" t="s">
        <v>19</v>
      </c>
      <c r="F268" s="287">
        <v>34.399</v>
      </c>
      <c r="G268" s="36"/>
      <c r="H268" s="41"/>
    </row>
    <row r="269" spans="1:8" s="2" customFormat="1" ht="16.9" customHeight="1">
      <c r="A269" s="36"/>
      <c r="B269" s="41"/>
      <c r="C269" s="286" t="s">
        <v>19</v>
      </c>
      <c r="D269" s="286" t="s">
        <v>739</v>
      </c>
      <c r="E269" s="19" t="s">
        <v>19</v>
      </c>
      <c r="F269" s="287">
        <v>34.969</v>
      </c>
      <c r="G269" s="36"/>
      <c r="H269" s="41"/>
    </row>
    <row r="270" spans="1:8" s="2" customFormat="1" ht="16.9" customHeight="1">
      <c r="A270" s="36"/>
      <c r="B270" s="41"/>
      <c r="C270" s="286" t="s">
        <v>19</v>
      </c>
      <c r="D270" s="286" t="s">
        <v>740</v>
      </c>
      <c r="E270" s="19" t="s">
        <v>19</v>
      </c>
      <c r="F270" s="287">
        <v>32.954</v>
      </c>
      <c r="G270" s="36"/>
      <c r="H270" s="41"/>
    </row>
    <row r="271" spans="1:8" s="2" customFormat="1" ht="16.9" customHeight="1">
      <c r="A271" s="36"/>
      <c r="B271" s="41"/>
      <c r="C271" s="286" t="s">
        <v>19</v>
      </c>
      <c r="D271" s="286" t="s">
        <v>741</v>
      </c>
      <c r="E271" s="19" t="s">
        <v>19</v>
      </c>
      <c r="F271" s="287">
        <v>15.63</v>
      </c>
      <c r="G271" s="36"/>
      <c r="H271" s="41"/>
    </row>
    <row r="272" spans="1:8" s="2" customFormat="1" ht="16.9" customHeight="1">
      <c r="A272" s="36"/>
      <c r="B272" s="41"/>
      <c r="C272" s="286" t="s">
        <v>19</v>
      </c>
      <c r="D272" s="286" t="s">
        <v>742</v>
      </c>
      <c r="E272" s="19" t="s">
        <v>19</v>
      </c>
      <c r="F272" s="287">
        <v>2.345</v>
      </c>
      <c r="G272" s="36"/>
      <c r="H272" s="41"/>
    </row>
    <row r="273" spans="1:8" s="2" customFormat="1" ht="16.9" customHeight="1">
      <c r="A273" s="36"/>
      <c r="B273" s="41"/>
      <c r="C273" s="286" t="s">
        <v>19</v>
      </c>
      <c r="D273" s="286" t="s">
        <v>743</v>
      </c>
      <c r="E273" s="19" t="s">
        <v>19</v>
      </c>
      <c r="F273" s="287">
        <v>4.307</v>
      </c>
      <c r="G273" s="36"/>
      <c r="H273" s="41"/>
    </row>
    <row r="274" spans="1:8" s="2" customFormat="1" ht="16.9" customHeight="1">
      <c r="A274" s="36"/>
      <c r="B274" s="41"/>
      <c r="C274" s="286" t="s">
        <v>19</v>
      </c>
      <c r="D274" s="286" t="s">
        <v>744</v>
      </c>
      <c r="E274" s="19" t="s">
        <v>19</v>
      </c>
      <c r="F274" s="287">
        <v>0</v>
      </c>
      <c r="G274" s="36"/>
      <c r="H274" s="41"/>
    </row>
    <row r="275" spans="1:8" s="2" customFormat="1" ht="16.9" customHeight="1">
      <c r="A275" s="36"/>
      <c r="B275" s="41"/>
      <c r="C275" s="286" t="s">
        <v>19</v>
      </c>
      <c r="D275" s="286" t="s">
        <v>745</v>
      </c>
      <c r="E275" s="19" t="s">
        <v>19</v>
      </c>
      <c r="F275" s="287">
        <v>2.556</v>
      </c>
      <c r="G275" s="36"/>
      <c r="H275" s="41"/>
    </row>
    <row r="276" spans="1:8" s="2" customFormat="1" ht="16.9" customHeight="1">
      <c r="A276" s="36"/>
      <c r="B276" s="41"/>
      <c r="C276" s="286" t="s">
        <v>19</v>
      </c>
      <c r="D276" s="286" t="s">
        <v>746</v>
      </c>
      <c r="E276" s="19" t="s">
        <v>19</v>
      </c>
      <c r="F276" s="287">
        <v>48.07</v>
      </c>
      <c r="G276" s="36"/>
      <c r="H276" s="41"/>
    </row>
    <row r="277" spans="1:8" s="2" customFormat="1" ht="16.9" customHeight="1">
      <c r="A277" s="36"/>
      <c r="B277" s="41"/>
      <c r="C277" s="286" t="s">
        <v>19</v>
      </c>
      <c r="D277" s="286" t="s">
        <v>747</v>
      </c>
      <c r="E277" s="19" t="s">
        <v>19</v>
      </c>
      <c r="F277" s="287">
        <v>32.24</v>
      </c>
      <c r="G277" s="36"/>
      <c r="H277" s="41"/>
    </row>
    <row r="278" spans="1:8" s="2" customFormat="1" ht="16.9" customHeight="1">
      <c r="A278" s="36"/>
      <c r="B278" s="41"/>
      <c r="C278" s="286" t="s">
        <v>19</v>
      </c>
      <c r="D278" s="286" t="s">
        <v>748</v>
      </c>
      <c r="E278" s="19" t="s">
        <v>19</v>
      </c>
      <c r="F278" s="287">
        <v>56.288</v>
      </c>
      <c r="G278" s="36"/>
      <c r="H278" s="41"/>
    </row>
    <row r="279" spans="1:8" s="2" customFormat="1" ht="16.9" customHeight="1">
      <c r="A279" s="36"/>
      <c r="B279" s="41"/>
      <c r="C279" s="286" t="s">
        <v>19</v>
      </c>
      <c r="D279" s="286" t="s">
        <v>749</v>
      </c>
      <c r="E279" s="19" t="s">
        <v>19</v>
      </c>
      <c r="F279" s="287">
        <v>0</v>
      </c>
      <c r="G279" s="36"/>
      <c r="H279" s="41"/>
    </row>
    <row r="280" spans="1:8" s="2" customFormat="1" ht="16.9" customHeight="1">
      <c r="A280" s="36"/>
      <c r="B280" s="41"/>
      <c r="C280" s="286" t="s">
        <v>19</v>
      </c>
      <c r="D280" s="286" t="s">
        <v>750</v>
      </c>
      <c r="E280" s="19" t="s">
        <v>19</v>
      </c>
      <c r="F280" s="287">
        <v>3.276</v>
      </c>
      <c r="G280" s="36"/>
      <c r="H280" s="41"/>
    </row>
    <row r="281" spans="1:8" s="2" customFormat="1" ht="16.9" customHeight="1">
      <c r="A281" s="36"/>
      <c r="B281" s="41"/>
      <c r="C281" s="286" t="s">
        <v>19</v>
      </c>
      <c r="D281" s="286" t="s">
        <v>751</v>
      </c>
      <c r="E281" s="19" t="s">
        <v>19</v>
      </c>
      <c r="F281" s="287">
        <v>3.855</v>
      </c>
      <c r="G281" s="36"/>
      <c r="H281" s="41"/>
    </row>
    <row r="282" spans="1:8" s="2" customFormat="1" ht="16.9" customHeight="1">
      <c r="A282" s="36"/>
      <c r="B282" s="41"/>
      <c r="C282" s="286" t="s">
        <v>19</v>
      </c>
      <c r="D282" s="286" t="s">
        <v>752</v>
      </c>
      <c r="E282" s="19" t="s">
        <v>19</v>
      </c>
      <c r="F282" s="287">
        <v>1.95</v>
      </c>
      <c r="G282" s="36"/>
      <c r="H282" s="41"/>
    </row>
    <row r="283" spans="1:8" s="2" customFormat="1" ht="16.9" customHeight="1">
      <c r="A283" s="36"/>
      <c r="B283" s="41"/>
      <c r="C283" s="286" t="s">
        <v>19</v>
      </c>
      <c r="D283" s="286" t="s">
        <v>753</v>
      </c>
      <c r="E283" s="19" t="s">
        <v>19</v>
      </c>
      <c r="F283" s="287">
        <v>1.44</v>
      </c>
      <c r="G283" s="36"/>
      <c r="H283" s="41"/>
    </row>
    <row r="284" spans="1:8" s="2" customFormat="1" ht="16.9" customHeight="1">
      <c r="A284" s="36"/>
      <c r="B284" s="41"/>
      <c r="C284" s="286" t="s">
        <v>19</v>
      </c>
      <c r="D284" s="286" t="s">
        <v>754</v>
      </c>
      <c r="E284" s="19" t="s">
        <v>19</v>
      </c>
      <c r="F284" s="287">
        <v>1.44</v>
      </c>
      <c r="G284" s="36"/>
      <c r="H284" s="41"/>
    </row>
    <row r="285" spans="1:8" s="2" customFormat="1" ht="16.9" customHeight="1">
      <c r="A285" s="36"/>
      <c r="B285" s="41"/>
      <c r="C285" s="286" t="s">
        <v>19</v>
      </c>
      <c r="D285" s="286" t="s">
        <v>755</v>
      </c>
      <c r="E285" s="19" t="s">
        <v>19</v>
      </c>
      <c r="F285" s="287">
        <v>0.786</v>
      </c>
      <c r="G285" s="36"/>
      <c r="H285" s="41"/>
    </row>
    <row r="286" spans="1:8" s="2" customFormat="1" ht="16.9" customHeight="1">
      <c r="A286" s="36"/>
      <c r="B286" s="41"/>
      <c r="C286" s="286" t="s">
        <v>19</v>
      </c>
      <c r="D286" s="286" t="s">
        <v>756</v>
      </c>
      <c r="E286" s="19" t="s">
        <v>19</v>
      </c>
      <c r="F286" s="287">
        <v>0</v>
      </c>
      <c r="G286" s="36"/>
      <c r="H286" s="41"/>
    </row>
    <row r="287" spans="1:8" s="2" customFormat="1" ht="16.9" customHeight="1">
      <c r="A287" s="36"/>
      <c r="B287" s="41"/>
      <c r="C287" s="286" t="s">
        <v>19</v>
      </c>
      <c r="D287" s="286" t="s">
        <v>757</v>
      </c>
      <c r="E287" s="19" t="s">
        <v>19</v>
      </c>
      <c r="F287" s="287">
        <v>2.88</v>
      </c>
      <c r="G287" s="36"/>
      <c r="H287" s="41"/>
    </row>
    <row r="288" spans="1:8" s="2" customFormat="1" ht="16.9" customHeight="1">
      <c r="A288" s="36"/>
      <c r="B288" s="41"/>
      <c r="C288" s="286" t="s">
        <v>19</v>
      </c>
      <c r="D288" s="286" t="s">
        <v>758</v>
      </c>
      <c r="E288" s="19" t="s">
        <v>19</v>
      </c>
      <c r="F288" s="287">
        <v>2.88</v>
      </c>
      <c r="G288" s="36"/>
      <c r="H288" s="41"/>
    </row>
    <row r="289" spans="1:8" s="2" customFormat="1" ht="16.9" customHeight="1">
      <c r="A289" s="36"/>
      <c r="B289" s="41"/>
      <c r="C289" s="286" t="s">
        <v>19</v>
      </c>
      <c r="D289" s="286" t="s">
        <v>759</v>
      </c>
      <c r="E289" s="19" t="s">
        <v>19</v>
      </c>
      <c r="F289" s="287">
        <v>1.95</v>
      </c>
      <c r="G289" s="36"/>
      <c r="H289" s="41"/>
    </row>
    <row r="290" spans="1:8" s="2" customFormat="1" ht="16.9" customHeight="1">
      <c r="A290" s="36"/>
      <c r="B290" s="41"/>
      <c r="C290" s="286" t="s">
        <v>19</v>
      </c>
      <c r="D290" s="286" t="s">
        <v>760</v>
      </c>
      <c r="E290" s="19" t="s">
        <v>19</v>
      </c>
      <c r="F290" s="287">
        <v>1.44</v>
      </c>
      <c r="G290" s="36"/>
      <c r="H290" s="41"/>
    </row>
    <row r="291" spans="1:8" s="2" customFormat="1" ht="16.9" customHeight="1">
      <c r="A291" s="36"/>
      <c r="B291" s="41"/>
      <c r="C291" s="286" t="s">
        <v>19</v>
      </c>
      <c r="D291" s="286" t="s">
        <v>761</v>
      </c>
      <c r="E291" s="19" t="s">
        <v>19</v>
      </c>
      <c r="F291" s="287">
        <v>1.44</v>
      </c>
      <c r="G291" s="36"/>
      <c r="H291" s="41"/>
    </row>
    <row r="292" spans="1:8" s="2" customFormat="1" ht="16.9" customHeight="1">
      <c r="A292" s="36"/>
      <c r="B292" s="41"/>
      <c r="C292" s="286" t="s">
        <v>19</v>
      </c>
      <c r="D292" s="286" t="s">
        <v>762</v>
      </c>
      <c r="E292" s="19" t="s">
        <v>19</v>
      </c>
      <c r="F292" s="287">
        <v>0.786</v>
      </c>
      <c r="G292" s="36"/>
      <c r="H292" s="41"/>
    </row>
    <row r="293" spans="1:8" s="2" customFormat="1" ht="16.9" customHeight="1">
      <c r="A293" s="36"/>
      <c r="B293" s="41"/>
      <c r="C293" s="286" t="s">
        <v>201</v>
      </c>
      <c r="D293" s="286" t="s">
        <v>313</v>
      </c>
      <c r="E293" s="19" t="s">
        <v>19</v>
      </c>
      <c r="F293" s="287">
        <v>686.054</v>
      </c>
      <c r="G293" s="36"/>
      <c r="H293" s="41"/>
    </row>
    <row r="294" spans="1:8" s="2" customFormat="1" ht="16.9" customHeight="1">
      <c r="A294" s="36"/>
      <c r="B294" s="41"/>
      <c r="C294" s="288" t="s">
        <v>4914</v>
      </c>
      <c r="D294" s="36"/>
      <c r="E294" s="36"/>
      <c r="F294" s="36"/>
      <c r="G294" s="36"/>
      <c r="H294" s="41"/>
    </row>
    <row r="295" spans="1:8" s="2" customFormat="1" ht="16.9" customHeight="1">
      <c r="A295" s="36"/>
      <c r="B295" s="41"/>
      <c r="C295" s="286" t="s">
        <v>721</v>
      </c>
      <c r="D295" s="286" t="s">
        <v>722</v>
      </c>
      <c r="E295" s="19" t="s">
        <v>304</v>
      </c>
      <c r="F295" s="287">
        <v>686.054</v>
      </c>
      <c r="G295" s="36"/>
      <c r="H295" s="41"/>
    </row>
    <row r="296" spans="1:8" s="2" customFormat="1" ht="16.9" customHeight="1">
      <c r="A296" s="36"/>
      <c r="B296" s="41"/>
      <c r="C296" s="286" t="s">
        <v>710</v>
      </c>
      <c r="D296" s="286" t="s">
        <v>711</v>
      </c>
      <c r="E296" s="19" t="s">
        <v>304</v>
      </c>
      <c r="F296" s="287">
        <v>761.097</v>
      </c>
      <c r="G296" s="36"/>
      <c r="H296" s="41"/>
    </row>
    <row r="297" spans="1:8" s="2" customFormat="1" ht="16.9" customHeight="1">
      <c r="A297" s="36"/>
      <c r="B297" s="41"/>
      <c r="C297" s="286" t="s">
        <v>764</v>
      </c>
      <c r="D297" s="286" t="s">
        <v>765</v>
      </c>
      <c r="E297" s="19" t="s">
        <v>304</v>
      </c>
      <c r="F297" s="287">
        <v>1522.194</v>
      </c>
      <c r="G297" s="36"/>
      <c r="H297" s="41"/>
    </row>
    <row r="298" spans="1:8" s="2" customFormat="1" ht="16.9" customHeight="1">
      <c r="A298" s="36"/>
      <c r="B298" s="41"/>
      <c r="C298" s="286" t="s">
        <v>2881</v>
      </c>
      <c r="D298" s="286" t="s">
        <v>2882</v>
      </c>
      <c r="E298" s="19" t="s">
        <v>304</v>
      </c>
      <c r="F298" s="287">
        <v>1183.584</v>
      </c>
      <c r="G298" s="36"/>
      <c r="H298" s="41"/>
    </row>
    <row r="299" spans="1:8" s="2" customFormat="1" ht="16.9" customHeight="1">
      <c r="A299" s="36"/>
      <c r="B299" s="41"/>
      <c r="C299" s="282" t="s">
        <v>245</v>
      </c>
      <c r="D299" s="283" t="s">
        <v>19</v>
      </c>
      <c r="E299" s="284" t="s">
        <v>19</v>
      </c>
      <c r="F299" s="285">
        <v>125</v>
      </c>
      <c r="G299" s="36"/>
      <c r="H299" s="41"/>
    </row>
    <row r="300" spans="1:8" s="2" customFormat="1" ht="16.9" customHeight="1">
      <c r="A300" s="36"/>
      <c r="B300" s="41"/>
      <c r="C300" s="286" t="s">
        <v>245</v>
      </c>
      <c r="D300" s="286" t="s">
        <v>1834</v>
      </c>
      <c r="E300" s="19" t="s">
        <v>19</v>
      </c>
      <c r="F300" s="287">
        <v>125</v>
      </c>
      <c r="G300" s="36"/>
      <c r="H300" s="41"/>
    </row>
    <row r="301" spans="1:8" s="2" customFormat="1" ht="16.9" customHeight="1">
      <c r="A301" s="36"/>
      <c r="B301" s="41"/>
      <c r="C301" s="288" t="s">
        <v>4914</v>
      </c>
      <c r="D301" s="36"/>
      <c r="E301" s="36"/>
      <c r="F301" s="36"/>
      <c r="G301" s="36"/>
      <c r="H301" s="41"/>
    </row>
    <row r="302" spans="1:8" s="2" customFormat="1" ht="16.9" customHeight="1">
      <c r="A302" s="36"/>
      <c r="B302" s="41"/>
      <c r="C302" s="286" t="s">
        <v>1830</v>
      </c>
      <c r="D302" s="286" t="s">
        <v>1831</v>
      </c>
      <c r="E302" s="19" t="s">
        <v>304</v>
      </c>
      <c r="F302" s="287">
        <v>125</v>
      </c>
      <c r="G302" s="36"/>
      <c r="H302" s="41"/>
    </row>
    <row r="303" spans="1:8" s="2" customFormat="1" ht="16.9" customHeight="1">
      <c r="A303" s="36"/>
      <c r="B303" s="41"/>
      <c r="C303" s="286" t="s">
        <v>1836</v>
      </c>
      <c r="D303" s="286" t="s">
        <v>1837</v>
      </c>
      <c r="E303" s="19" t="s">
        <v>304</v>
      </c>
      <c r="F303" s="287">
        <v>125</v>
      </c>
      <c r="G303" s="36"/>
      <c r="H303" s="41"/>
    </row>
    <row r="304" spans="1:8" s="2" customFormat="1" ht="16.9" customHeight="1">
      <c r="A304" s="36"/>
      <c r="B304" s="41"/>
      <c r="C304" s="286" t="s">
        <v>2881</v>
      </c>
      <c r="D304" s="286" t="s">
        <v>2882</v>
      </c>
      <c r="E304" s="19" t="s">
        <v>304</v>
      </c>
      <c r="F304" s="287">
        <v>1183.584</v>
      </c>
      <c r="G304" s="36"/>
      <c r="H304" s="41"/>
    </row>
    <row r="305" spans="1:8" s="2" customFormat="1" ht="16.9" customHeight="1">
      <c r="A305" s="36"/>
      <c r="B305" s="41"/>
      <c r="C305" s="282" t="s">
        <v>205</v>
      </c>
      <c r="D305" s="283" t="s">
        <v>19</v>
      </c>
      <c r="E305" s="284" t="s">
        <v>19</v>
      </c>
      <c r="F305" s="285">
        <v>113.33</v>
      </c>
      <c r="G305" s="36"/>
      <c r="H305" s="41"/>
    </row>
    <row r="306" spans="1:8" s="2" customFormat="1" ht="16.9" customHeight="1">
      <c r="A306" s="36"/>
      <c r="B306" s="41"/>
      <c r="C306" s="286" t="s">
        <v>19</v>
      </c>
      <c r="D306" s="286" t="s">
        <v>882</v>
      </c>
      <c r="E306" s="19" t="s">
        <v>19</v>
      </c>
      <c r="F306" s="287">
        <v>0</v>
      </c>
      <c r="G306" s="36"/>
      <c r="H306" s="41"/>
    </row>
    <row r="307" spans="1:8" s="2" customFormat="1" ht="16.9" customHeight="1">
      <c r="A307" s="36"/>
      <c r="B307" s="41"/>
      <c r="C307" s="286" t="s">
        <v>19</v>
      </c>
      <c r="D307" s="286" t="s">
        <v>897</v>
      </c>
      <c r="E307" s="19" t="s">
        <v>19</v>
      </c>
      <c r="F307" s="287">
        <v>0</v>
      </c>
      <c r="G307" s="36"/>
      <c r="H307" s="41"/>
    </row>
    <row r="308" spans="1:8" s="2" customFormat="1" ht="16.9" customHeight="1">
      <c r="A308" s="36"/>
      <c r="B308" s="41"/>
      <c r="C308" s="286" t="s">
        <v>19</v>
      </c>
      <c r="D308" s="286" t="s">
        <v>898</v>
      </c>
      <c r="E308" s="19" t="s">
        <v>19</v>
      </c>
      <c r="F308" s="287">
        <v>5.4</v>
      </c>
      <c r="G308" s="36"/>
      <c r="H308" s="41"/>
    </row>
    <row r="309" spans="1:8" s="2" customFormat="1" ht="16.9" customHeight="1">
      <c r="A309" s="36"/>
      <c r="B309" s="41"/>
      <c r="C309" s="286" t="s">
        <v>19</v>
      </c>
      <c r="D309" s="286" t="s">
        <v>899</v>
      </c>
      <c r="E309" s="19" t="s">
        <v>19</v>
      </c>
      <c r="F309" s="287">
        <v>58.65</v>
      </c>
      <c r="G309" s="36"/>
      <c r="H309" s="41"/>
    </row>
    <row r="310" spans="1:8" s="2" customFormat="1" ht="16.9" customHeight="1">
      <c r="A310" s="36"/>
      <c r="B310" s="41"/>
      <c r="C310" s="286" t="s">
        <v>19</v>
      </c>
      <c r="D310" s="286" t="s">
        <v>900</v>
      </c>
      <c r="E310" s="19" t="s">
        <v>19</v>
      </c>
      <c r="F310" s="287">
        <v>49.28</v>
      </c>
      <c r="G310" s="36"/>
      <c r="H310" s="41"/>
    </row>
    <row r="311" spans="1:8" s="2" customFormat="1" ht="16.9" customHeight="1">
      <c r="A311" s="36"/>
      <c r="B311" s="41"/>
      <c r="C311" s="286" t="s">
        <v>205</v>
      </c>
      <c r="D311" s="286" t="s">
        <v>901</v>
      </c>
      <c r="E311" s="19" t="s">
        <v>19</v>
      </c>
      <c r="F311" s="287">
        <v>113.33</v>
      </c>
      <c r="G311" s="36"/>
      <c r="H311" s="41"/>
    </row>
    <row r="312" spans="1:8" s="2" customFormat="1" ht="16.9" customHeight="1">
      <c r="A312" s="36"/>
      <c r="B312" s="41"/>
      <c r="C312" s="288" t="s">
        <v>4914</v>
      </c>
      <c r="D312" s="36"/>
      <c r="E312" s="36"/>
      <c r="F312" s="36"/>
      <c r="G312" s="36"/>
      <c r="H312" s="41"/>
    </row>
    <row r="313" spans="1:8" s="2" customFormat="1" ht="16.9" customHeight="1">
      <c r="A313" s="36"/>
      <c r="B313" s="41"/>
      <c r="C313" s="286" t="s">
        <v>893</v>
      </c>
      <c r="D313" s="286" t="s">
        <v>894</v>
      </c>
      <c r="E313" s="19" t="s">
        <v>553</v>
      </c>
      <c r="F313" s="287">
        <v>176.39</v>
      </c>
      <c r="G313" s="36"/>
      <c r="H313" s="41"/>
    </row>
    <row r="314" spans="1:8" s="2" customFormat="1" ht="16.9" customHeight="1">
      <c r="A314" s="36"/>
      <c r="B314" s="41"/>
      <c r="C314" s="286" t="s">
        <v>909</v>
      </c>
      <c r="D314" s="286" t="s">
        <v>910</v>
      </c>
      <c r="E314" s="19" t="s">
        <v>553</v>
      </c>
      <c r="F314" s="287">
        <v>118.997</v>
      </c>
      <c r="G314" s="36"/>
      <c r="H314" s="41"/>
    </row>
    <row r="315" spans="1:8" s="2" customFormat="1" ht="16.9" customHeight="1">
      <c r="A315" s="36"/>
      <c r="B315" s="41"/>
      <c r="C315" s="282" t="s">
        <v>207</v>
      </c>
      <c r="D315" s="283" t="s">
        <v>19</v>
      </c>
      <c r="E315" s="284" t="s">
        <v>19</v>
      </c>
      <c r="F315" s="285">
        <v>27.06</v>
      </c>
      <c r="G315" s="36"/>
      <c r="H315" s="41"/>
    </row>
    <row r="316" spans="1:8" s="2" customFormat="1" ht="16.9" customHeight="1">
      <c r="A316" s="36"/>
      <c r="B316" s="41"/>
      <c r="C316" s="286" t="s">
        <v>19</v>
      </c>
      <c r="D316" s="286" t="s">
        <v>902</v>
      </c>
      <c r="E316" s="19" t="s">
        <v>19</v>
      </c>
      <c r="F316" s="287">
        <v>0</v>
      </c>
      <c r="G316" s="36"/>
      <c r="H316" s="41"/>
    </row>
    <row r="317" spans="1:8" s="2" customFormat="1" ht="16.9" customHeight="1">
      <c r="A317" s="36"/>
      <c r="B317" s="41"/>
      <c r="C317" s="286" t="s">
        <v>19</v>
      </c>
      <c r="D317" s="286" t="s">
        <v>903</v>
      </c>
      <c r="E317" s="19" t="s">
        <v>19</v>
      </c>
      <c r="F317" s="287">
        <v>1.5</v>
      </c>
      <c r="G317" s="36"/>
      <c r="H317" s="41"/>
    </row>
    <row r="318" spans="1:8" s="2" customFormat="1" ht="16.9" customHeight="1">
      <c r="A318" s="36"/>
      <c r="B318" s="41"/>
      <c r="C318" s="286" t="s">
        <v>19</v>
      </c>
      <c r="D318" s="286" t="s">
        <v>904</v>
      </c>
      <c r="E318" s="19" t="s">
        <v>19</v>
      </c>
      <c r="F318" s="287">
        <v>14.85</v>
      </c>
      <c r="G318" s="36"/>
      <c r="H318" s="41"/>
    </row>
    <row r="319" spans="1:8" s="2" customFormat="1" ht="16.9" customHeight="1">
      <c r="A319" s="36"/>
      <c r="B319" s="41"/>
      <c r="C319" s="286" t="s">
        <v>19</v>
      </c>
      <c r="D319" s="286" t="s">
        <v>905</v>
      </c>
      <c r="E319" s="19" t="s">
        <v>19</v>
      </c>
      <c r="F319" s="287">
        <v>10.71</v>
      </c>
      <c r="G319" s="36"/>
      <c r="H319" s="41"/>
    </row>
    <row r="320" spans="1:8" s="2" customFormat="1" ht="16.9" customHeight="1">
      <c r="A320" s="36"/>
      <c r="B320" s="41"/>
      <c r="C320" s="286" t="s">
        <v>207</v>
      </c>
      <c r="D320" s="286" t="s">
        <v>901</v>
      </c>
      <c r="E320" s="19" t="s">
        <v>19</v>
      </c>
      <c r="F320" s="287">
        <v>27.06</v>
      </c>
      <c r="G320" s="36"/>
      <c r="H320" s="41"/>
    </row>
    <row r="321" spans="1:8" s="2" customFormat="1" ht="16.9" customHeight="1">
      <c r="A321" s="36"/>
      <c r="B321" s="41"/>
      <c r="C321" s="288" t="s">
        <v>4914</v>
      </c>
      <c r="D321" s="36"/>
      <c r="E321" s="36"/>
      <c r="F321" s="36"/>
      <c r="G321" s="36"/>
      <c r="H321" s="41"/>
    </row>
    <row r="322" spans="1:8" s="2" customFormat="1" ht="16.9" customHeight="1">
      <c r="A322" s="36"/>
      <c r="B322" s="41"/>
      <c r="C322" s="286" t="s">
        <v>893</v>
      </c>
      <c r="D322" s="286" t="s">
        <v>894</v>
      </c>
      <c r="E322" s="19" t="s">
        <v>553</v>
      </c>
      <c r="F322" s="287">
        <v>176.39</v>
      </c>
      <c r="G322" s="36"/>
      <c r="H322" s="41"/>
    </row>
    <row r="323" spans="1:8" s="2" customFormat="1" ht="16.9" customHeight="1">
      <c r="A323" s="36"/>
      <c r="B323" s="41"/>
      <c r="C323" s="286" t="s">
        <v>914</v>
      </c>
      <c r="D323" s="286" t="s">
        <v>915</v>
      </c>
      <c r="E323" s="19" t="s">
        <v>553</v>
      </c>
      <c r="F323" s="287">
        <v>28.413</v>
      </c>
      <c r="G323" s="36"/>
      <c r="H323" s="41"/>
    </row>
    <row r="324" spans="1:8" s="2" customFormat="1" ht="16.9" customHeight="1">
      <c r="A324" s="36"/>
      <c r="B324" s="41"/>
      <c r="C324" s="282" t="s">
        <v>209</v>
      </c>
      <c r="D324" s="283" t="s">
        <v>19</v>
      </c>
      <c r="E324" s="284" t="s">
        <v>19</v>
      </c>
      <c r="F324" s="285">
        <v>26</v>
      </c>
      <c r="G324" s="36"/>
      <c r="H324" s="41"/>
    </row>
    <row r="325" spans="1:8" s="2" customFormat="1" ht="16.9" customHeight="1">
      <c r="A325" s="36"/>
      <c r="B325" s="41"/>
      <c r="C325" s="286" t="s">
        <v>19</v>
      </c>
      <c r="D325" s="286" t="s">
        <v>906</v>
      </c>
      <c r="E325" s="19" t="s">
        <v>19</v>
      </c>
      <c r="F325" s="287">
        <v>0</v>
      </c>
      <c r="G325" s="36"/>
      <c r="H325" s="41"/>
    </row>
    <row r="326" spans="1:8" s="2" customFormat="1" ht="16.9" customHeight="1">
      <c r="A326" s="36"/>
      <c r="B326" s="41"/>
      <c r="C326" s="286" t="s">
        <v>19</v>
      </c>
      <c r="D326" s="286" t="s">
        <v>210</v>
      </c>
      <c r="E326" s="19" t="s">
        <v>19</v>
      </c>
      <c r="F326" s="287">
        <v>26</v>
      </c>
      <c r="G326" s="36"/>
      <c r="H326" s="41"/>
    </row>
    <row r="327" spans="1:8" s="2" customFormat="1" ht="16.9" customHeight="1">
      <c r="A327" s="36"/>
      <c r="B327" s="41"/>
      <c r="C327" s="286" t="s">
        <v>209</v>
      </c>
      <c r="D327" s="286" t="s">
        <v>901</v>
      </c>
      <c r="E327" s="19" t="s">
        <v>19</v>
      </c>
      <c r="F327" s="287">
        <v>26</v>
      </c>
      <c r="G327" s="36"/>
      <c r="H327" s="41"/>
    </row>
    <row r="328" spans="1:8" s="2" customFormat="1" ht="16.9" customHeight="1">
      <c r="A328" s="36"/>
      <c r="B328" s="41"/>
      <c r="C328" s="288" t="s">
        <v>4914</v>
      </c>
      <c r="D328" s="36"/>
      <c r="E328" s="36"/>
      <c r="F328" s="36"/>
      <c r="G328" s="36"/>
      <c r="H328" s="41"/>
    </row>
    <row r="329" spans="1:8" s="2" customFormat="1" ht="16.9" customHeight="1">
      <c r="A329" s="36"/>
      <c r="B329" s="41"/>
      <c r="C329" s="286" t="s">
        <v>893</v>
      </c>
      <c r="D329" s="286" t="s">
        <v>894</v>
      </c>
      <c r="E329" s="19" t="s">
        <v>553</v>
      </c>
      <c r="F329" s="287">
        <v>176.39</v>
      </c>
      <c r="G329" s="36"/>
      <c r="H329" s="41"/>
    </row>
    <row r="330" spans="1:8" s="2" customFormat="1" ht="16.9" customHeight="1">
      <c r="A330" s="36"/>
      <c r="B330" s="41"/>
      <c r="C330" s="286" t="s">
        <v>919</v>
      </c>
      <c r="D330" s="286" t="s">
        <v>920</v>
      </c>
      <c r="E330" s="19" t="s">
        <v>553</v>
      </c>
      <c r="F330" s="287">
        <v>27.3</v>
      </c>
      <c r="G330" s="36"/>
      <c r="H330" s="41"/>
    </row>
    <row r="331" spans="1:8" s="2" customFormat="1" ht="16.9" customHeight="1">
      <c r="A331" s="36"/>
      <c r="B331" s="41"/>
      <c r="C331" s="282" t="s">
        <v>211</v>
      </c>
      <c r="D331" s="283" t="s">
        <v>19</v>
      </c>
      <c r="E331" s="284" t="s">
        <v>19</v>
      </c>
      <c r="F331" s="285">
        <v>10</v>
      </c>
      <c r="G331" s="36"/>
      <c r="H331" s="41"/>
    </row>
    <row r="332" spans="1:8" s="2" customFormat="1" ht="16.9" customHeight="1">
      <c r="A332" s="36"/>
      <c r="B332" s="41"/>
      <c r="C332" s="286" t="s">
        <v>19</v>
      </c>
      <c r="D332" s="286" t="s">
        <v>907</v>
      </c>
      <c r="E332" s="19" t="s">
        <v>19</v>
      </c>
      <c r="F332" s="287">
        <v>0</v>
      </c>
      <c r="G332" s="36"/>
      <c r="H332" s="41"/>
    </row>
    <row r="333" spans="1:8" s="2" customFormat="1" ht="16.9" customHeight="1">
      <c r="A333" s="36"/>
      <c r="B333" s="41"/>
      <c r="C333" s="286" t="s">
        <v>19</v>
      </c>
      <c r="D333" s="286" t="s">
        <v>212</v>
      </c>
      <c r="E333" s="19" t="s">
        <v>19</v>
      </c>
      <c r="F333" s="287">
        <v>10</v>
      </c>
      <c r="G333" s="36"/>
      <c r="H333" s="41"/>
    </row>
    <row r="334" spans="1:8" s="2" customFormat="1" ht="16.9" customHeight="1">
      <c r="A334" s="36"/>
      <c r="B334" s="41"/>
      <c r="C334" s="286" t="s">
        <v>211</v>
      </c>
      <c r="D334" s="286" t="s">
        <v>901</v>
      </c>
      <c r="E334" s="19" t="s">
        <v>19</v>
      </c>
      <c r="F334" s="287">
        <v>10</v>
      </c>
      <c r="G334" s="36"/>
      <c r="H334" s="41"/>
    </row>
    <row r="335" spans="1:8" s="2" customFormat="1" ht="16.9" customHeight="1">
      <c r="A335" s="36"/>
      <c r="B335" s="41"/>
      <c r="C335" s="288" t="s">
        <v>4914</v>
      </c>
      <c r="D335" s="36"/>
      <c r="E335" s="36"/>
      <c r="F335" s="36"/>
      <c r="G335" s="36"/>
      <c r="H335" s="41"/>
    </row>
    <row r="336" spans="1:8" s="2" customFormat="1" ht="16.9" customHeight="1">
      <c r="A336" s="36"/>
      <c r="B336" s="41"/>
      <c r="C336" s="286" t="s">
        <v>893</v>
      </c>
      <c r="D336" s="286" t="s">
        <v>894</v>
      </c>
      <c r="E336" s="19" t="s">
        <v>553</v>
      </c>
      <c r="F336" s="287">
        <v>176.39</v>
      </c>
      <c r="G336" s="36"/>
      <c r="H336" s="41"/>
    </row>
    <row r="337" spans="1:8" s="2" customFormat="1" ht="16.9" customHeight="1">
      <c r="A337" s="36"/>
      <c r="B337" s="41"/>
      <c r="C337" s="286" t="s">
        <v>924</v>
      </c>
      <c r="D337" s="286" t="s">
        <v>925</v>
      </c>
      <c r="E337" s="19" t="s">
        <v>553</v>
      </c>
      <c r="F337" s="287">
        <v>10.5</v>
      </c>
      <c r="G337" s="36"/>
      <c r="H337" s="41"/>
    </row>
    <row r="338" spans="1:8" s="2" customFormat="1" ht="16.9" customHeight="1">
      <c r="A338" s="36"/>
      <c r="B338" s="41"/>
      <c r="C338" s="282" t="s">
        <v>219</v>
      </c>
      <c r="D338" s="283" t="s">
        <v>19</v>
      </c>
      <c r="E338" s="284" t="s">
        <v>19</v>
      </c>
      <c r="F338" s="285">
        <v>93</v>
      </c>
      <c r="G338" s="36"/>
      <c r="H338" s="41"/>
    </row>
    <row r="339" spans="1:8" s="2" customFormat="1" ht="16.9" customHeight="1">
      <c r="A339" s="36"/>
      <c r="B339" s="41"/>
      <c r="C339" s="286" t="s">
        <v>19</v>
      </c>
      <c r="D339" s="286" t="s">
        <v>813</v>
      </c>
      <c r="E339" s="19" t="s">
        <v>19</v>
      </c>
      <c r="F339" s="287">
        <v>93</v>
      </c>
      <c r="G339" s="36"/>
      <c r="H339" s="41"/>
    </row>
    <row r="340" spans="1:8" s="2" customFormat="1" ht="16.9" customHeight="1">
      <c r="A340" s="36"/>
      <c r="B340" s="41"/>
      <c r="C340" s="286" t="s">
        <v>219</v>
      </c>
      <c r="D340" s="286" t="s">
        <v>313</v>
      </c>
      <c r="E340" s="19" t="s">
        <v>19</v>
      </c>
      <c r="F340" s="287">
        <v>93</v>
      </c>
      <c r="G340" s="36"/>
      <c r="H340" s="41"/>
    </row>
    <row r="341" spans="1:8" s="2" customFormat="1" ht="16.9" customHeight="1">
      <c r="A341" s="36"/>
      <c r="B341" s="41"/>
      <c r="C341" s="288" t="s">
        <v>4914</v>
      </c>
      <c r="D341" s="36"/>
      <c r="E341" s="36"/>
      <c r="F341" s="36"/>
      <c r="G341" s="36"/>
      <c r="H341" s="41"/>
    </row>
    <row r="342" spans="1:8" s="2" customFormat="1" ht="16.9" customHeight="1">
      <c r="A342" s="36"/>
      <c r="B342" s="41"/>
      <c r="C342" s="286" t="s">
        <v>809</v>
      </c>
      <c r="D342" s="286" t="s">
        <v>810</v>
      </c>
      <c r="E342" s="19" t="s">
        <v>304</v>
      </c>
      <c r="F342" s="287">
        <v>93</v>
      </c>
      <c r="G342" s="36"/>
      <c r="H342" s="41"/>
    </row>
    <row r="343" spans="1:8" s="2" customFormat="1" ht="16.9" customHeight="1">
      <c r="A343" s="36"/>
      <c r="B343" s="41"/>
      <c r="C343" s="286" t="s">
        <v>815</v>
      </c>
      <c r="D343" s="286" t="s">
        <v>816</v>
      </c>
      <c r="E343" s="19" t="s">
        <v>304</v>
      </c>
      <c r="F343" s="287">
        <v>23.25</v>
      </c>
      <c r="G343" s="36"/>
      <c r="H343" s="41"/>
    </row>
    <row r="344" spans="1:8" s="2" customFormat="1" ht="16.9" customHeight="1">
      <c r="A344" s="36"/>
      <c r="B344" s="41"/>
      <c r="C344" s="286" t="s">
        <v>2881</v>
      </c>
      <c r="D344" s="286" t="s">
        <v>2882</v>
      </c>
      <c r="E344" s="19" t="s">
        <v>304</v>
      </c>
      <c r="F344" s="287">
        <v>1183.584</v>
      </c>
      <c r="G344" s="36"/>
      <c r="H344" s="41"/>
    </row>
    <row r="345" spans="1:8" s="2" customFormat="1" ht="16.9" customHeight="1">
      <c r="A345" s="36"/>
      <c r="B345" s="41"/>
      <c r="C345" s="286" t="s">
        <v>1328</v>
      </c>
      <c r="D345" s="286" t="s">
        <v>1329</v>
      </c>
      <c r="E345" s="19" t="s">
        <v>304</v>
      </c>
      <c r="F345" s="287">
        <v>93</v>
      </c>
      <c r="G345" s="36"/>
      <c r="H345" s="41"/>
    </row>
    <row r="346" spans="1:8" s="2" customFormat="1" ht="16.9" customHeight="1">
      <c r="A346" s="36"/>
      <c r="B346" s="41"/>
      <c r="C346" s="286" t="s">
        <v>1332</v>
      </c>
      <c r="D346" s="286" t="s">
        <v>1333</v>
      </c>
      <c r="E346" s="19" t="s">
        <v>304</v>
      </c>
      <c r="F346" s="287">
        <v>93</v>
      </c>
      <c r="G346" s="36"/>
      <c r="H346" s="41"/>
    </row>
    <row r="347" spans="1:8" s="2" customFormat="1" ht="16.9" customHeight="1">
      <c r="A347" s="36"/>
      <c r="B347" s="41"/>
      <c r="C347" s="286" t="s">
        <v>805</v>
      </c>
      <c r="D347" s="286" t="s">
        <v>806</v>
      </c>
      <c r="E347" s="19" t="s">
        <v>304</v>
      </c>
      <c r="F347" s="287">
        <v>93</v>
      </c>
      <c r="G347" s="36"/>
      <c r="H347" s="41"/>
    </row>
    <row r="348" spans="1:8" s="2" customFormat="1" ht="16.9" customHeight="1">
      <c r="A348" s="36"/>
      <c r="B348" s="41"/>
      <c r="C348" s="286" t="s">
        <v>823</v>
      </c>
      <c r="D348" s="286" t="s">
        <v>824</v>
      </c>
      <c r="E348" s="19" t="s">
        <v>304</v>
      </c>
      <c r="F348" s="287">
        <v>93</v>
      </c>
      <c r="G348" s="36"/>
      <c r="H348" s="41"/>
    </row>
    <row r="349" spans="1:8" s="2" customFormat="1" ht="16.9" customHeight="1">
      <c r="A349" s="36"/>
      <c r="B349" s="41"/>
      <c r="C349" s="282" t="s">
        <v>168</v>
      </c>
      <c r="D349" s="283" t="s">
        <v>19</v>
      </c>
      <c r="E349" s="284" t="s">
        <v>19</v>
      </c>
      <c r="F349" s="285">
        <v>8.232</v>
      </c>
      <c r="G349" s="36"/>
      <c r="H349" s="41"/>
    </row>
    <row r="350" spans="1:8" s="2" customFormat="1" ht="16.9" customHeight="1">
      <c r="A350" s="36"/>
      <c r="B350" s="41"/>
      <c r="C350" s="286" t="s">
        <v>19</v>
      </c>
      <c r="D350" s="286" t="s">
        <v>2631</v>
      </c>
      <c r="E350" s="19" t="s">
        <v>19</v>
      </c>
      <c r="F350" s="287">
        <v>0</v>
      </c>
      <c r="G350" s="36"/>
      <c r="H350" s="41"/>
    </row>
    <row r="351" spans="1:8" s="2" customFormat="1" ht="16.9" customHeight="1">
      <c r="A351" s="36"/>
      <c r="B351" s="41"/>
      <c r="C351" s="286" t="s">
        <v>19</v>
      </c>
      <c r="D351" s="286" t="s">
        <v>2632</v>
      </c>
      <c r="E351" s="19" t="s">
        <v>19</v>
      </c>
      <c r="F351" s="287">
        <v>8.232</v>
      </c>
      <c r="G351" s="36"/>
      <c r="H351" s="41"/>
    </row>
    <row r="352" spans="1:8" s="2" customFormat="1" ht="16.9" customHeight="1">
      <c r="A352" s="36"/>
      <c r="B352" s="41"/>
      <c r="C352" s="286" t="s">
        <v>168</v>
      </c>
      <c r="D352" s="286" t="s">
        <v>901</v>
      </c>
      <c r="E352" s="19" t="s">
        <v>19</v>
      </c>
      <c r="F352" s="287">
        <v>8.232</v>
      </c>
      <c r="G352" s="36"/>
      <c r="H352" s="41"/>
    </row>
    <row r="353" spans="1:8" s="2" customFormat="1" ht="16.9" customHeight="1">
      <c r="A353" s="36"/>
      <c r="B353" s="41"/>
      <c r="C353" s="288" t="s">
        <v>4914</v>
      </c>
      <c r="D353" s="36"/>
      <c r="E353" s="36"/>
      <c r="F353" s="36"/>
      <c r="G353" s="36"/>
      <c r="H353" s="41"/>
    </row>
    <row r="354" spans="1:8" s="2" customFormat="1" ht="16.9" customHeight="1">
      <c r="A354" s="36"/>
      <c r="B354" s="41"/>
      <c r="C354" s="286" t="s">
        <v>2626</v>
      </c>
      <c r="D354" s="286" t="s">
        <v>2627</v>
      </c>
      <c r="E354" s="19" t="s">
        <v>304</v>
      </c>
      <c r="F354" s="287">
        <v>161.07</v>
      </c>
      <c r="G354" s="36"/>
      <c r="H354" s="41"/>
    </row>
    <row r="355" spans="1:8" s="2" customFormat="1" ht="16.9" customHeight="1">
      <c r="A355" s="36"/>
      <c r="B355" s="41"/>
      <c r="C355" s="286" t="s">
        <v>379</v>
      </c>
      <c r="D355" s="286" t="s">
        <v>380</v>
      </c>
      <c r="E355" s="19" t="s">
        <v>316</v>
      </c>
      <c r="F355" s="287">
        <v>15.272</v>
      </c>
      <c r="G355" s="36"/>
      <c r="H355" s="41"/>
    </row>
    <row r="356" spans="1:8" s="2" customFormat="1" ht="16.9" customHeight="1">
      <c r="A356" s="36"/>
      <c r="B356" s="41"/>
      <c r="C356" s="286" t="s">
        <v>386</v>
      </c>
      <c r="D356" s="286" t="s">
        <v>387</v>
      </c>
      <c r="E356" s="19" t="s">
        <v>316</v>
      </c>
      <c r="F356" s="287">
        <v>5.091</v>
      </c>
      <c r="G356" s="36"/>
      <c r="H356" s="41"/>
    </row>
    <row r="357" spans="1:8" s="2" customFormat="1" ht="16.9" customHeight="1">
      <c r="A357" s="36"/>
      <c r="B357" s="41"/>
      <c r="C357" s="286" t="s">
        <v>392</v>
      </c>
      <c r="D357" s="286" t="s">
        <v>393</v>
      </c>
      <c r="E357" s="19" t="s">
        <v>316</v>
      </c>
      <c r="F357" s="287">
        <v>15.272</v>
      </c>
      <c r="G357" s="36"/>
      <c r="H357" s="41"/>
    </row>
    <row r="358" spans="1:8" s="2" customFormat="1" ht="16.9" customHeight="1">
      <c r="A358" s="36"/>
      <c r="B358" s="41"/>
      <c r="C358" s="286" t="s">
        <v>407</v>
      </c>
      <c r="D358" s="286" t="s">
        <v>408</v>
      </c>
      <c r="E358" s="19" t="s">
        <v>368</v>
      </c>
      <c r="F358" s="287">
        <v>1.429</v>
      </c>
      <c r="G358" s="36"/>
      <c r="H358" s="41"/>
    </row>
    <row r="359" spans="1:8" s="2" customFormat="1" ht="16.9" customHeight="1">
      <c r="A359" s="36"/>
      <c r="B359" s="41"/>
      <c r="C359" s="286" t="s">
        <v>991</v>
      </c>
      <c r="D359" s="286" t="s">
        <v>992</v>
      </c>
      <c r="E359" s="19" t="s">
        <v>316</v>
      </c>
      <c r="F359" s="287">
        <v>7.251</v>
      </c>
      <c r="G359" s="36"/>
      <c r="H359" s="41"/>
    </row>
    <row r="360" spans="1:8" s="2" customFormat="1" ht="16.9" customHeight="1">
      <c r="A360" s="36"/>
      <c r="B360" s="41"/>
      <c r="C360" s="286" t="s">
        <v>1018</v>
      </c>
      <c r="D360" s="286" t="s">
        <v>1019</v>
      </c>
      <c r="E360" s="19" t="s">
        <v>368</v>
      </c>
      <c r="F360" s="287">
        <v>0.514</v>
      </c>
      <c r="G360" s="36"/>
      <c r="H360" s="41"/>
    </row>
    <row r="361" spans="1:8" s="2" customFormat="1" ht="16.9" customHeight="1">
      <c r="A361" s="36"/>
      <c r="B361" s="41"/>
      <c r="C361" s="286" t="s">
        <v>1024</v>
      </c>
      <c r="D361" s="286" t="s">
        <v>1025</v>
      </c>
      <c r="E361" s="19" t="s">
        <v>304</v>
      </c>
      <c r="F361" s="287">
        <v>101.815</v>
      </c>
      <c r="G361" s="36"/>
      <c r="H361" s="41"/>
    </row>
    <row r="362" spans="1:8" s="2" customFormat="1" ht="16.9" customHeight="1">
      <c r="A362" s="36"/>
      <c r="B362" s="41"/>
      <c r="C362" s="286" t="s">
        <v>1392</v>
      </c>
      <c r="D362" s="286" t="s">
        <v>1393</v>
      </c>
      <c r="E362" s="19" t="s">
        <v>304</v>
      </c>
      <c r="F362" s="287">
        <v>101.815</v>
      </c>
      <c r="G362" s="36"/>
      <c r="H362" s="41"/>
    </row>
    <row r="363" spans="1:8" s="2" customFormat="1" ht="16.9" customHeight="1">
      <c r="A363" s="36"/>
      <c r="B363" s="41"/>
      <c r="C363" s="286" t="s">
        <v>1549</v>
      </c>
      <c r="D363" s="286" t="s">
        <v>1550</v>
      </c>
      <c r="E363" s="19" t="s">
        <v>304</v>
      </c>
      <c r="F363" s="287">
        <v>130.375</v>
      </c>
      <c r="G363" s="36"/>
      <c r="H363" s="41"/>
    </row>
    <row r="364" spans="1:8" s="2" customFormat="1" ht="16.9" customHeight="1">
      <c r="A364" s="36"/>
      <c r="B364" s="41"/>
      <c r="C364" s="286" t="s">
        <v>1554</v>
      </c>
      <c r="D364" s="286" t="s">
        <v>1555</v>
      </c>
      <c r="E364" s="19" t="s">
        <v>316</v>
      </c>
      <c r="F364" s="287">
        <v>14.666</v>
      </c>
      <c r="G364" s="36"/>
      <c r="H364" s="41"/>
    </row>
    <row r="365" spans="1:8" s="2" customFormat="1" ht="16.9" customHeight="1">
      <c r="A365" s="36"/>
      <c r="B365" s="41"/>
      <c r="C365" s="286" t="s">
        <v>2578</v>
      </c>
      <c r="D365" s="286" t="s">
        <v>2579</v>
      </c>
      <c r="E365" s="19" t="s">
        <v>304</v>
      </c>
      <c r="F365" s="287">
        <v>174.768</v>
      </c>
      <c r="G365" s="36"/>
      <c r="H365" s="41"/>
    </row>
    <row r="366" spans="1:8" s="2" customFormat="1" ht="16.9" customHeight="1">
      <c r="A366" s="36"/>
      <c r="B366" s="41"/>
      <c r="C366" s="282" t="s">
        <v>179</v>
      </c>
      <c r="D366" s="283" t="s">
        <v>19</v>
      </c>
      <c r="E366" s="284" t="s">
        <v>19</v>
      </c>
      <c r="F366" s="285">
        <v>35.665</v>
      </c>
      <c r="G366" s="36"/>
      <c r="H366" s="41"/>
    </row>
    <row r="367" spans="1:8" s="2" customFormat="1" ht="16.9" customHeight="1">
      <c r="A367" s="36"/>
      <c r="B367" s="41"/>
      <c r="C367" s="286" t="s">
        <v>19</v>
      </c>
      <c r="D367" s="286" t="s">
        <v>2741</v>
      </c>
      <c r="E367" s="19" t="s">
        <v>19</v>
      </c>
      <c r="F367" s="287">
        <v>0</v>
      </c>
      <c r="G367" s="36"/>
      <c r="H367" s="41"/>
    </row>
    <row r="368" spans="1:8" s="2" customFormat="1" ht="16.9" customHeight="1">
      <c r="A368" s="36"/>
      <c r="B368" s="41"/>
      <c r="C368" s="286" t="s">
        <v>19</v>
      </c>
      <c r="D368" s="286" t="s">
        <v>2742</v>
      </c>
      <c r="E368" s="19" t="s">
        <v>19</v>
      </c>
      <c r="F368" s="287">
        <v>16.575</v>
      </c>
      <c r="G368" s="36"/>
      <c r="H368" s="41"/>
    </row>
    <row r="369" spans="1:8" s="2" customFormat="1" ht="16.9" customHeight="1">
      <c r="A369" s="36"/>
      <c r="B369" s="41"/>
      <c r="C369" s="286" t="s">
        <v>19</v>
      </c>
      <c r="D369" s="286" t="s">
        <v>2743</v>
      </c>
      <c r="E369" s="19" t="s">
        <v>19</v>
      </c>
      <c r="F369" s="287">
        <v>3</v>
      </c>
      <c r="G369" s="36"/>
      <c r="H369" s="41"/>
    </row>
    <row r="370" spans="1:8" s="2" customFormat="1" ht="16.9" customHeight="1">
      <c r="A370" s="36"/>
      <c r="B370" s="41"/>
      <c r="C370" s="286" t="s">
        <v>19</v>
      </c>
      <c r="D370" s="286" t="s">
        <v>2744</v>
      </c>
      <c r="E370" s="19" t="s">
        <v>19</v>
      </c>
      <c r="F370" s="287">
        <v>16.09</v>
      </c>
      <c r="G370" s="36"/>
      <c r="H370" s="41"/>
    </row>
    <row r="371" spans="1:8" s="2" customFormat="1" ht="16.9" customHeight="1">
      <c r="A371" s="36"/>
      <c r="B371" s="41"/>
      <c r="C371" s="286" t="s">
        <v>179</v>
      </c>
      <c r="D371" s="286" t="s">
        <v>901</v>
      </c>
      <c r="E371" s="19" t="s">
        <v>19</v>
      </c>
      <c r="F371" s="287">
        <v>35.665</v>
      </c>
      <c r="G371" s="36"/>
      <c r="H371" s="41"/>
    </row>
    <row r="372" spans="1:8" s="2" customFormat="1" ht="16.9" customHeight="1">
      <c r="A372" s="36"/>
      <c r="B372" s="41"/>
      <c r="C372" s="288" t="s">
        <v>4914</v>
      </c>
      <c r="D372" s="36"/>
      <c r="E372" s="36"/>
      <c r="F372" s="36"/>
      <c r="G372" s="36"/>
      <c r="H372" s="41"/>
    </row>
    <row r="373" spans="1:8" s="2" customFormat="1" ht="16.9" customHeight="1">
      <c r="A373" s="36"/>
      <c r="B373" s="41"/>
      <c r="C373" s="286" t="s">
        <v>2737</v>
      </c>
      <c r="D373" s="286" t="s">
        <v>2738</v>
      </c>
      <c r="E373" s="19" t="s">
        <v>304</v>
      </c>
      <c r="F373" s="287">
        <v>200.39</v>
      </c>
      <c r="G373" s="36"/>
      <c r="H373" s="41"/>
    </row>
    <row r="374" spans="1:8" s="2" customFormat="1" ht="16.9" customHeight="1">
      <c r="A374" s="36"/>
      <c r="B374" s="41"/>
      <c r="C374" s="286" t="s">
        <v>379</v>
      </c>
      <c r="D374" s="286" t="s">
        <v>380</v>
      </c>
      <c r="E374" s="19" t="s">
        <v>316</v>
      </c>
      <c r="F374" s="287">
        <v>15.272</v>
      </c>
      <c r="G374" s="36"/>
      <c r="H374" s="41"/>
    </row>
    <row r="375" spans="1:8" s="2" customFormat="1" ht="16.9" customHeight="1">
      <c r="A375" s="36"/>
      <c r="B375" s="41"/>
      <c r="C375" s="286" t="s">
        <v>386</v>
      </c>
      <c r="D375" s="286" t="s">
        <v>387</v>
      </c>
      <c r="E375" s="19" t="s">
        <v>316</v>
      </c>
      <c r="F375" s="287">
        <v>5.091</v>
      </c>
      <c r="G375" s="36"/>
      <c r="H375" s="41"/>
    </row>
    <row r="376" spans="1:8" s="2" customFormat="1" ht="16.9" customHeight="1">
      <c r="A376" s="36"/>
      <c r="B376" s="41"/>
      <c r="C376" s="286" t="s">
        <v>392</v>
      </c>
      <c r="D376" s="286" t="s">
        <v>393</v>
      </c>
      <c r="E376" s="19" t="s">
        <v>316</v>
      </c>
      <c r="F376" s="287">
        <v>15.272</v>
      </c>
      <c r="G376" s="36"/>
      <c r="H376" s="41"/>
    </row>
    <row r="377" spans="1:8" s="2" customFormat="1" ht="16.9" customHeight="1">
      <c r="A377" s="36"/>
      <c r="B377" s="41"/>
      <c r="C377" s="286" t="s">
        <v>407</v>
      </c>
      <c r="D377" s="286" t="s">
        <v>408</v>
      </c>
      <c r="E377" s="19" t="s">
        <v>368</v>
      </c>
      <c r="F377" s="287">
        <v>1.429</v>
      </c>
      <c r="G377" s="36"/>
      <c r="H377" s="41"/>
    </row>
    <row r="378" spans="1:8" s="2" customFormat="1" ht="16.9" customHeight="1">
      <c r="A378" s="36"/>
      <c r="B378" s="41"/>
      <c r="C378" s="286" t="s">
        <v>991</v>
      </c>
      <c r="D378" s="286" t="s">
        <v>992</v>
      </c>
      <c r="E378" s="19" t="s">
        <v>316</v>
      </c>
      <c r="F378" s="287">
        <v>7.251</v>
      </c>
      <c r="G378" s="36"/>
      <c r="H378" s="41"/>
    </row>
    <row r="379" spans="1:8" s="2" customFormat="1" ht="16.9" customHeight="1">
      <c r="A379" s="36"/>
      <c r="B379" s="41"/>
      <c r="C379" s="286" t="s">
        <v>1018</v>
      </c>
      <c r="D379" s="286" t="s">
        <v>1019</v>
      </c>
      <c r="E379" s="19" t="s">
        <v>368</v>
      </c>
      <c r="F379" s="287">
        <v>0.514</v>
      </c>
      <c r="G379" s="36"/>
      <c r="H379" s="41"/>
    </row>
    <row r="380" spans="1:8" s="2" customFormat="1" ht="16.9" customHeight="1">
      <c r="A380" s="36"/>
      <c r="B380" s="41"/>
      <c r="C380" s="286" t="s">
        <v>1024</v>
      </c>
      <c r="D380" s="286" t="s">
        <v>1025</v>
      </c>
      <c r="E380" s="19" t="s">
        <v>304</v>
      </c>
      <c r="F380" s="287">
        <v>101.815</v>
      </c>
      <c r="G380" s="36"/>
      <c r="H380" s="41"/>
    </row>
    <row r="381" spans="1:8" s="2" customFormat="1" ht="16.9" customHeight="1">
      <c r="A381" s="36"/>
      <c r="B381" s="41"/>
      <c r="C381" s="286" t="s">
        <v>1392</v>
      </c>
      <c r="D381" s="286" t="s">
        <v>1393</v>
      </c>
      <c r="E381" s="19" t="s">
        <v>304</v>
      </c>
      <c r="F381" s="287">
        <v>101.815</v>
      </c>
      <c r="G381" s="36"/>
      <c r="H381" s="41"/>
    </row>
    <row r="382" spans="1:8" s="2" customFormat="1" ht="16.9" customHeight="1">
      <c r="A382" s="36"/>
      <c r="B382" s="41"/>
      <c r="C382" s="286" t="s">
        <v>1549</v>
      </c>
      <c r="D382" s="286" t="s">
        <v>1550</v>
      </c>
      <c r="E382" s="19" t="s">
        <v>304</v>
      </c>
      <c r="F382" s="287">
        <v>130.375</v>
      </c>
      <c r="G382" s="36"/>
      <c r="H382" s="41"/>
    </row>
    <row r="383" spans="1:8" s="2" customFormat="1" ht="16.9" customHeight="1">
      <c r="A383" s="36"/>
      <c r="B383" s="41"/>
      <c r="C383" s="286" t="s">
        <v>1554</v>
      </c>
      <c r="D383" s="286" t="s">
        <v>1555</v>
      </c>
      <c r="E383" s="19" t="s">
        <v>316</v>
      </c>
      <c r="F383" s="287">
        <v>14.666</v>
      </c>
      <c r="G383" s="36"/>
      <c r="H383" s="41"/>
    </row>
    <row r="384" spans="1:8" s="2" customFormat="1" ht="16.9" customHeight="1">
      <c r="A384" s="36"/>
      <c r="B384" s="41"/>
      <c r="C384" s="282" t="s">
        <v>181</v>
      </c>
      <c r="D384" s="283" t="s">
        <v>19</v>
      </c>
      <c r="E384" s="284" t="s">
        <v>19</v>
      </c>
      <c r="F384" s="285">
        <v>16.37</v>
      </c>
      <c r="G384" s="36"/>
      <c r="H384" s="41"/>
    </row>
    <row r="385" spans="1:8" s="2" customFormat="1" ht="16.9" customHeight="1">
      <c r="A385" s="36"/>
      <c r="B385" s="41"/>
      <c r="C385" s="286" t="s">
        <v>19</v>
      </c>
      <c r="D385" s="286" t="s">
        <v>2633</v>
      </c>
      <c r="E385" s="19" t="s">
        <v>19</v>
      </c>
      <c r="F385" s="287">
        <v>6.87</v>
      </c>
      <c r="G385" s="36"/>
      <c r="H385" s="41"/>
    </row>
    <row r="386" spans="1:8" s="2" customFormat="1" ht="16.9" customHeight="1">
      <c r="A386" s="36"/>
      <c r="B386" s="41"/>
      <c r="C386" s="286" t="s">
        <v>19</v>
      </c>
      <c r="D386" s="286" t="s">
        <v>2634</v>
      </c>
      <c r="E386" s="19" t="s">
        <v>19</v>
      </c>
      <c r="F386" s="287">
        <v>1.458</v>
      </c>
      <c r="G386" s="36"/>
      <c r="H386" s="41"/>
    </row>
    <row r="387" spans="1:8" s="2" customFormat="1" ht="16.9" customHeight="1">
      <c r="A387" s="36"/>
      <c r="B387" s="41"/>
      <c r="C387" s="286" t="s">
        <v>19</v>
      </c>
      <c r="D387" s="286" t="s">
        <v>2635</v>
      </c>
      <c r="E387" s="19" t="s">
        <v>19</v>
      </c>
      <c r="F387" s="287">
        <v>6.13</v>
      </c>
      <c r="G387" s="36"/>
      <c r="H387" s="41"/>
    </row>
    <row r="388" spans="1:8" s="2" customFormat="1" ht="16.9" customHeight="1">
      <c r="A388" s="36"/>
      <c r="B388" s="41"/>
      <c r="C388" s="286" t="s">
        <v>19</v>
      </c>
      <c r="D388" s="286" t="s">
        <v>2636</v>
      </c>
      <c r="E388" s="19" t="s">
        <v>19</v>
      </c>
      <c r="F388" s="287">
        <v>1.912</v>
      </c>
      <c r="G388" s="36"/>
      <c r="H388" s="41"/>
    </row>
    <row r="389" spans="1:8" s="2" customFormat="1" ht="16.9" customHeight="1">
      <c r="A389" s="36"/>
      <c r="B389" s="41"/>
      <c r="C389" s="286" t="s">
        <v>181</v>
      </c>
      <c r="D389" s="286" t="s">
        <v>901</v>
      </c>
      <c r="E389" s="19" t="s">
        <v>19</v>
      </c>
      <c r="F389" s="287">
        <v>16.37</v>
      </c>
      <c r="G389" s="36"/>
      <c r="H389" s="41"/>
    </row>
    <row r="390" spans="1:8" s="2" customFormat="1" ht="16.9" customHeight="1">
      <c r="A390" s="36"/>
      <c r="B390" s="41"/>
      <c r="C390" s="288" t="s">
        <v>4914</v>
      </c>
      <c r="D390" s="36"/>
      <c r="E390" s="36"/>
      <c r="F390" s="36"/>
      <c r="G390" s="36"/>
      <c r="H390" s="41"/>
    </row>
    <row r="391" spans="1:8" s="2" customFormat="1" ht="16.9" customHeight="1">
      <c r="A391" s="36"/>
      <c r="B391" s="41"/>
      <c r="C391" s="286" t="s">
        <v>2626</v>
      </c>
      <c r="D391" s="286" t="s">
        <v>2627</v>
      </c>
      <c r="E391" s="19" t="s">
        <v>304</v>
      </c>
      <c r="F391" s="287">
        <v>161.07</v>
      </c>
      <c r="G391" s="36"/>
      <c r="H391" s="41"/>
    </row>
    <row r="392" spans="1:8" s="2" customFormat="1" ht="16.9" customHeight="1">
      <c r="A392" s="36"/>
      <c r="B392" s="41"/>
      <c r="C392" s="286" t="s">
        <v>2679</v>
      </c>
      <c r="D392" s="286" t="s">
        <v>2680</v>
      </c>
      <c r="E392" s="19" t="s">
        <v>304</v>
      </c>
      <c r="F392" s="287">
        <v>94.92</v>
      </c>
      <c r="G392" s="36"/>
      <c r="H392" s="41"/>
    </row>
    <row r="393" spans="1:8" s="2" customFormat="1" ht="16.9" customHeight="1">
      <c r="A393" s="36"/>
      <c r="B393" s="41"/>
      <c r="C393" s="286" t="s">
        <v>2578</v>
      </c>
      <c r="D393" s="286" t="s">
        <v>2579</v>
      </c>
      <c r="E393" s="19" t="s">
        <v>304</v>
      </c>
      <c r="F393" s="287">
        <v>174.768</v>
      </c>
      <c r="G393" s="36"/>
      <c r="H393" s="41"/>
    </row>
    <row r="394" spans="1:8" s="2" customFormat="1" ht="16.9" customHeight="1">
      <c r="A394" s="36"/>
      <c r="B394" s="41"/>
      <c r="C394" s="282" t="s">
        <v>185</v>
      </c>
      <c r="D394" s="283" t="s">
        <v>19</v>
      </c>
      <c r="E394" s="284" t="s">
        <v>19</v>
      </c>
      <c r="F394" s="285">
        <v>54.67</v>
      </c>
      <c r="G394" s="36"/>
      <c r="H394" s="41"/>
    </row>
    <row r="395" spans="1:8" s="2" customFormat="1" ht="16.9" customHeight="1">
      <c r="A395" s="36"/>
      <c r="B395" s="41"/>
      <c r="C395" s="286" t="s">
        <v>19</v>
      </c>
      <c r="D395" s="286" t="s">
        <v>2745</v>
      </c>
      <c r="E395" s="19" t="s">
        <v>19</v>
      </c>
      <c r="F395" s="287">
        <v>18.53</v>
      </c>
      <c r="G395" s="36"/>
      <c r="H395" s="41"/>
    </row>
    <row r="396" spans="1:8" s="2" customFormat="1" ht="16.9" customHeight="1">
      <c r="A396" s="36"/>
      <c r="B396" s="41"/>
      <c r="C396" s="286" t="s">
        <v>19</v>
      </c>
      <c r="D396" s="286" t="s">
        <v>2746</v>
      </c>
      <c r="E396" s="19" t="s">
        <v>19</v>
      </c>
      <c r="F396" s="287">
        <v>22.81</v>
      </c>
      <c r="G396" s="36"/>
      <c r="H396" s="41"/>
    </row>
    <row r="397" spans="1:8" s="2" customFormat="1" ht="16.9" customHeight="1">
      <c r="A397" s="36"/>
      <c r="B397" s="41"/>
      <c r="C397" s="286" t="s">
        <v>19</v>
      </c>
      <c r="D397" s="286" t="s">
        <v>2747</v>
      </c>
      <c r="E397" s="19" t="s">
        <v>19</v>
      </c>
      <c r="F397" s="287">
        <v>13.33</v>
      </c>
      <c r="G397" s="36"/>
      <c r="H397" s="41"/>
    </row>
    <row r="398" spans="1:8" s="2" customFormat="1" ht="16.9" customHeight="1">
      <c r="A398" s="36"/>
      <c r="B398" s="41"/>
      <c r="C398" s="286" t="s">
        <v>185</v>
      </c>
      <c r="D398" s="286" t="s">
        <v>901</v>
      </c>
      <c r="E398" s="19" t="s">
        <v>19</v>
      </c>
      <c r="F398" s="287">
        <v>54.67</v>
      </c>
      <c r="G398" s="36"/>
      <c r="H398" s="41"/>
    </row>
    <row r="399" spans="1:8" s="2" customFormat="1" ht="16.9" customHeight="1">
      <c r="A399" s="36"/>
      <c r="B399" s="41"/>
      <c r="C399" s="288" t="s">
        <v>4914</v>
      </c>
      <c r="D399" s="36"/>
      <c r="E399" s="36"/>
      <c r="F399" s="36"/>
      <c r="G399" s="36"/>
      <c r="H399" s="41"/>
    </row>
    <row r="400" spans="1:8" s="2" customFormat="1" ht="16.9" customHeight="1">
      <c r="A400" s="36"/>
      <c r="B400" s="41"/>
      <c r="C400" s="286" t="s">
        <v>2737</v>
      </c>
      <c r="D400" s="286" t="s">
        <v>2738</v>
      </c>
      <c r="E400" s="19" t="s">
        <v>304</v>
      </c>
      <c r="F400" s="287">
        <v>200.39</v>
      </c>
      <c r="G400" s="36"/>
      <c r="H400" s="41"/>
    </row>
    <row r="401" spans="1:8" s="2" customFormat="1" ht="16.9" customHeight="1">
      <c r="A401" s="36"/>
      <c r="B401" s="41"/>
      <c r="C401" s="286" t="s">
        <v>2793</v>
      </c>
      <c r="D401" s="286" t="s">
        <v>2794</v>
      </c>
      <c r="E401" s="19" t="s">
        <v>304</v>
      </c>
      <c r="F401" s="287">
        <v>164.725</v>
      </c>
      <c r="G401" s="36"/>
      <c r="H401" s="41"/>
    </row>
    <row r="402" spans="1:8" s="2" customFormat="1" ht="16.9" customHeight="1">
      <c r="A402" s="36"/>
      <c r="B402" s="41"/>
      <c r="C402" s="282" t="s">
        <v>187</v>
      </c>
      <c r="D402" s="283" t="s">
        <v>19</v>
      </c>
      <c r="E402" s="284" t="s">
        <v>19</v>
      </c>
      <c r="F402" s="285">
        <v>76.36</v>
      </c>
      <c r="G402" s="36"/>
      <c r="H402" s="41"/>
    </row>
    <row r="403" spans="1:8" s="2" customFormat="1" ht="16.9" customHeight="1">
      <c r="A403" s="36"/>
      <c r="B403" s="41"/>
      <c r="C403" s="286" t="s">
        <v>19</v>
      </c>
      <c r="D403" s="286" t="s">
        <v>2637</v>
      </c>
      <c r="E403" s="19" t="s">
        <v>19</v>
      </c>
      <c r="F403" s="287">
        <v>15.358</v>
      </c>
      <c r="G403" s="36"/>
      <c r="H403" s="41"/>
    </row>
    <row r="404" spans="1:8" s="2" customFormat="1" ht="16.9" customHeight="1">
      <c r="A404" s="36"/>
      <c r="B404" s="41"/>
      <c r="C404" s="286" t="s">
        <v>19</v>
      </c>
      <c r="D404" s="286" t="s">
        <v>2638</v>
      </c>
      <c r="E404" s="19" t="s">
        <v>19</v>
      </c>
      <c r="F404" s="287">
        <v>2.39</v>
      </c>
      <c r="G404" s="36"/>
      <c r="H404" s="41"/>
    </row>
    <row r="405" spans="1:8" s="2" customFormat="1" ht="16.9" customHeight="1">
      <c r="A405" s="36"/>
      <c r="B405" s="41"/>
      <c r="C405" s="286" t="s">
        <v>19</v>
      </c>
      <c r="D405" s="286" t="s">
        <v>2639</v>
      </c>
      <c r="E405" s="19" t="s">
        <v>19</v>
      </c>
      <c r="F405" s="287">
        <v>1.478</v>
      </c>
      <c r="G405" s="36"/>
      <c r="H405" s="41"/>
    </row>
    <row r="406" spans="1:8" s="2" customFormat="1" ht="16.9" customHeight="1">
      <c r="A406" s="36"/>
      <c r="B406" s="41"/>
      <c r="C406" s="286" t="s">
        <v>19</v>
      </c>
      <c r="D406" s="286" t="s">
        <v>2640</v>
      </c>
      <c r="E406" s="19" t="s">
        <v>19</v>
      </c>
      <c r="F406" s="287">
        <v>5.69</v>
      </c>
      <c r="G406" s="36"/>
      <c r="H406" s="41"/>
    </row>
    <row r="407" spans="1:8" s="2" customFormat="1" ht="16.9" customHeight="1">
      <c r="A407" s="36"/>
      <c r="B407" s="41"/>
      <c r="C407" s="286" t="s">
        <v>19</v>
      </c>
      <c r="D407" s="286" t="s">
        <v>2641</v>
      </c>
      <c r="E407" s="19" t="s">
        <v>19</v>
      </c>
      <c r="F407" s="287">
        <v>13.204</v>
      </c>
      <c r="G407" s="36"/>
      <c r="H407" s="41"/>
    </row>
    <row r="408" spans="1:8" s="2" customFormat="1" ht="16.9" customHeight="1">
      <c r="A408" s="36"/>
      <c r="B408" s="41"/>
      <c r="C408" s="286" t="s">
        <v>19</v>
      </c>
      <c r="D408" s="286" t="s">
        <v>2642</v>
      </c>
      <c r="E408" s="19" t="s">
        <v>19</v>
      </c>
      <c r="F408" s="287">
        <v>4.33</v>
      </c>
      <c r="G408" s="36"/>
      <c r="H408" s="41"/>
    </row>
    <row r="409" spans="1:8" s="2" customFormat="1" ht="16.9" customHeight="1">
      <c r="A409" s="36"/>
      <c r="B409" s="41"/>
      <c r="C409" s="286" t="s">
        <v>19</v>
      </c>
      <c r="D409" s="286" t="s">
        <v>2643</v>
      </c>
      <c r="E409" s="19" t="s">
        <v>19</v>
      </c>
      <c r="F409" s="287">
        <v>12.38</v>
      </c>
      <c r="G409" s="36"/>
      <c r="H409" s="41"/>
    </row>
    <row r="410" spans="1:8" s="2" customFormat="1" ht="16.9" customHeight="1">
      <c r="A410" s="36"/>
      <c r="B410" s="41"/>
      <c r="C410" s="286" t="s">
        <v>19</v>
      </c>
      <c r="D410" s="286" t="s">
        <v>2644</v>
      </c>
      <c r="E410" s="19" t="s">
        <v>19</v>
      </c>
      <c r="F410" s="287">
        <v>21.53</v>
      </c>
      <c r="G410" s="36"/>
      <c r="H410" s="41"/>
    </row>
    <row r="411" spans="1:8" s="2" customFormat="1" ht="16.9" customHeight="1">
      <c r="A411" s="36"/>
      <c r="B411" s="41"/>
      <c r="C411" s="286" t="s">
        <v>187</v>
      </c>
      <c r="D411" s="286" t="s">
        <v>901</v>
      </c>
      <c r="E411" s="19" t="s">
        <v>19</v>
      </c>
      <c r="F411" s="287">
        <v>76.36</v>
      </c>
      <c r="G411" s="36"/>
      <c r="H411" s="41"/>
    </row>
    <row r="412" spans="1:8" s="2" customFormat="1" ht="16.9" customHeight="1">
      <c r="A412" s="36"/>
      <c r="B412" s="41"/>
      <c r="C412" s="288" t="s">
        <v>4914</v>
      </c>
      <c r="D412" s="36"/>
      <c r="E412" s="36"/>
      <c r="F412" s="36"/>
      <c r="G412" s="36"/>
      <c r="H412" s="41"/>
    </row>
    <row r="413" spans="1:8" s="2" customFormat="1" ht="16.9" customHeight="1">
      <c r="A413" s="36"/>
      <c r="B413" s="41"/>
      <c r="C413" s="286" t="s">
        <v>2626</v>
      </c>
      <c r="D413" s="286" t="s">
        <v>2627</v>
      </c>
      <c r="E413" s="19" t="s">
        <v>304</v>
      </c>
      <c r="F413" s="287">
        <v>161.07</v>
      </c>
      <c r="G413" s="36"/>
      <c r="H413" s="41"/>
    </row>
    <row r="414" spans="1:8" s="2" customFormat="1" ht="16.9" customHeight="1">
      <c r="A414" s="36"/>
      <c r="B414" s="41"/>
      <c r="C414" s="286" t="s">
        <v>2679</v>
      </c>
      <c r="D414" s="286" t="s">
        <v>2680</v>
      </c>
      <c r="E414" s="19" t="s">
        <v>304</v>
      </c>
      <c r="F414" s="287">
        <v>94.92</v>
      </c>
      <c r="G414" s="36"/>
      <c r="H414" s="41"/>
    </row>
    <row r="415" spans="1:8" s="2" customFormat="1" ht="16.9" customHeight="1">
      <c r="A415" s="36"/>
      <c r="B415" s="41"/>
      <c r="C415" s="286" t="s">
        <v>2578</v>
      </c>
      <c r="D415" s="286" t="s">
        <v>2579</v>
      </c>
      <c r="E415" s="19" t="s">
        <v>304</v>
      </c>
      <c r="F415" s="287">
        <v>174.768</v>
      </c>
      <c r="G415" s="36"/>
      <c r="H415" s="41"/>
    </row>
    <row r="416" spans="1:8" s="2" customFormat="1" ht="16.9" customHeight="1">
      <c r="A416" s="36"/>
      <c r="B416" s="41"/>
      <c r="C416" s="282" t="s">
        <v>189</v>
      </c>
      <c r="D416" s="283" t="s">
        <v>19</v>
      </c>
      <c r="E416" s="284" t="s">
        <v>19</v>
      </c>
      <c r="F416" s="285">
        <v>110.055</v>
      </c>
      <c r="G416" s="36"/>
      <c r="H416" s="41"/>
    </row>
    <row r="417" spans="1:8" s="2" customFormat="1" ht="16.9" customHeight="1">
      <c r="A417" s="36"/>
      <c r="B417" s="41"/>
      <c r="C417" s="286" t="s">
        <v>19</v>
      </c>
      <c r="D417" s="286" t="s">
        <v>2748</v>
      </c>
      <c r="E417" s="19" t="s">
        <v>19</v>
      </c>
      <c r="F417" s="287">
        <v>23.958</v>
      </c>
      <c r="G417" s="36"/>
      <c r="H417" s="41"/>
    </row>
    <row r="418" spans="1:8" s="2" customFormat="1" ht="16.9" customHeight="1">
      <c r="A418" s="36"/>
      <c r="B418" s="41"/>
      <c r="C418" s="286" t="s">
        <v>19</v>
      </c>
      <c r="D418" s="286" t="s">
        <v>2749</v>
      </c>
      <c r="E418" s="19" t="s">
        <v>19</v>
      </c>
      <c r="F418" s="287">
        <v>15.582</v>
      </c>
      <c r="G418" s="36"/>
      <c r="H418" s="41"/>
    </row>
    <row r="419" spans="1:8" s="2" customFormat="1" ht="16.9" customHeight="1">
      <c r="A419" s="36"/>
      <c r="B419" s="41"/>
      <c r="C419" s="286" t="s">
        <v>19</v>
      </c>
      <c r="D419" s="286" t="s">
        <v>2750</v>
      </c>
      <c r="E419" s="19" t="s">
        <v>19</v>
      </c>
      <c r="F419" s="287">
        <v>16.115</v>
      </c>
      <c r="G419" s="36"/>
      <c r="H419" s="41"/>
    </row>
    <row r="420" spans="1:8" s="2" customFormat="1" ht="16.9" customHeight="1">
      <c r="A420" s="36"/>
      <c r="B420" s="41"/>
      <c r="C420" s="286" t="s">
        <v>19</v>
      </c>
      <c r="D420" s="286" t="s">
        <v>2751</v>
      </c>
      <c r="E420" s="19" t="s">
        <v>19</v>
      </c>
      <c r="F420" s="287">
        <v>14.8</v>
      </c>
      <c r="G420" s="36"/>
      <c r="H420" s="41"/>
    </row>
    <row r="421" spans="1:8" s="2" customFormat="1" ht="16.9" customHeight="1">
      <c r="A421" s="36"/>
      <c r="B421" s="41"/>
      <c r="C421" s="286" t="s">
        <v>19</v>
      </c>
      <c r="D421" s="286" t="s">
        <v>2752</v>
      </c>
      <c r="E421" s="19" t="s">
        <v>19</v>
      </c>
      <c r="F421" s="287">
        <v>13.3</v>
      </c>
      <c r="G421" s="36"/>
      <c r="H421" s="41"/>
    </row>
    <row r="422" spans="1:8" s="2" customFormat="1" ht="16.9" customHeight="1">
      <c r="A422" s="36"/>
      <c r="B422" s="41"/>
      <c r="C422" s="286" t="s">
        <v>19</v>
      </c>
      <c r="D422" s="286" t="s">
        <v>2753</v>
      </c>
      <c r="E422" s="19" t="s">
        <v>19</v>
      </c>
      <c r="F422" s="287">
        <v>26.3</v>
      </c>
      <c r="G422" s="36"/>
      <c r="H422" s="41"/>
    </row>
    <row r="423" spans="1:8" s="2" customFormat="1" ht="16.9" customHeight="1">
      <c r="A423" s="36"/>
      <c r="B423" s="41"/>
      <c r="C423" s="286" t="s">
        <v>189</v>
      </c>
      <c r="D423" s="286" t="s">
        <v>901</v>
      </c>
      <c r="E423" s="19" t="s">
        <v>19</v>
      </c>
      <c r="F423" s="287">
        <v>110.055</v>
      </c>
      <c r="G423" s="36"/>
      <c r="H423" s="41"/>
    </row>
    <row r="424" spans="1:8" s="2" customFormat="1" ht="16.9" customHeight="1">
      <c r="A424" s="36"/>
      <c r="B424" s="41"/>
      <c r="C424" s="288" t="s">
        <v>4914</v>
      </c>
      <c r="D424" s="36"/>
      <c r="E424" s="36"/>
      <c r="F424" s="36"/>
      <c r="G424" s="36"/>
      <c r="H424" s="41"/>
    </row>
    <row r="425" spans="1:8" s="2" customFormat="1" ht="16.9" customHeight="1">
      <c r="A425" s="36"/>
      <c r="B425" s="41"/>
      <c r="C425" s="286" t="s">
        <v>2737</v>
      </c>
      <c r="D425" s="286" t="s">
        <v>2738</v>
      </c>
      <c r="E425" s="19" t="s">
        <v>304</v>
      </c>
      <c r="F425" s="287">
        <v>200.39</v>
      </c>
      <c r="G425" s="36"/>
      <c r="H425" s="41"/>
    </row>
    <row r="426" spans="1:8" s="2" customFormat="1" ht="16.9" customHeight="1">
      <c r="A426" s="36"/>
      <c r="B426" s="41"/>
      <c r="C426" s="286" t="s">
        <v>2793</v>
      </c>
      <c r="D426" s="286" t="s">
        <v>2794</v>
      </c>
      <c r="E426" s="19" t="s">
        <v>304</v>
      </c>
      <c r="F426" s="287">
        <v>164.725</v>
      </c>
      <c r="G426" s="36"/>
      <c r="H426" s="41"/>
    </row>
    <row r="427" spans="1:8" s="2" customFormat="1" ht="16.9" customHeight="1">
      <c r="A427" s="36"/>
      <c r="B427" s="41"/>
      <c r="C427" s="282" t="s">
        <v>197</v>
      </c>
      <c r="D427" s="283" t="s">
        <v>19</v>
      </c>
      <c r="E427" s="284" t="s">
        <v>19</v>
      </c>
      <c r="F427" s="285">
        <v>57.918</v>
      </c>
      <c r="G427" s="36"/>
      <c r="H427" s="41"/>
    </row>
    <row r="428" spans="1:8" s="2" customFormat="1" ht="16.9" customHeight="1">
      <c r="A428" s="36"/>
      <c r="B428" s="41"/>
      <c r="C428" s="286" t="s">
        <v>19</v>
      </c>
      <c r="D428" s="286" t="s">
        <v>2645</v>
      </c>
      <c r="E428" s="19" t="s">
        <v>19</v>
      </c>
      <c r="F428" s="287">
        <v>20.202</v>
      </c>
      <c r="G428" s="36"/>
      <c r="H428" s="41"/>
    </row>
    <row r="429" spans="1:8" s="2" customFormat="1" ht="16.9" customHeight="1">
      <c r="A429" s="36"/>
      <c r="B429" s="41"/>
      <c r="C429" s="286" t="s">
        <v>19</v>
      </c>
      <c r="D429" s="286" t="s">
        <v>2646</v>
      </c>
      <c r="E429" s="19" t="s">
        <v>19</v>
      </c>
      <c r="F429" s="287">
        <v>9.636</v>
      </c>
      <c r="G429" s="36"/>
      <c r="H429" s="41"/>
    </row>
    <row r="430" spans="1:8" s="2" customFormat="1" ht="16.9" customHeight="1">
      <c r="A430" s="36"/>
      <c r="B430" s="41"/>
      <c r="C430" s="286" t="s">
        <v>19</v>
      </c>
      <c r="D430" s="286" t="s">
        <v>1420</v>
      </c>
      <c r="E430" s="19" t="s">
        <v>19</v>
      </c>
      <c r="F430" s="287">
        <v>5.65</v>
      </c>
      <c r="G430" s="36"/>
      <c r="H430" s="41"/>
    </row>
    <row r="431" spans="1:8" s="2" customFormat="1" ht="16.9" customHeight="1">
      <c r="A431" s="36"/>
      <c r="B431" s="41"/>
      <c r="C431" s="286" t="s">
        <v>19</v>
      </c>
      <c r="D431" s="286" t="s">
        <v>1421</v>
      </c>
      <c r="E431" s="19" t="s">
        <v>19</v>
      </c>
      <c r="F431" s="287">
        <v>22.43</v>
      </c>
      <c r="G431" s="36"/>
      <c r="H431" s="41"/>
    </row>
    <row r="432" spans="1:8" s="2" customFormat="1" ht="16.9" customHeight="1">
      <c r="A432" s="36"/>
      <c r="B432" s="41"/>
      <c r="C432" s="286" t="s">
        <v>197</v>
      </c>
      <c r="D432" s="286" t="s">
        <v>901</v>
      </c>
      <c r="E432" s="19" t="s">
        <v>19</v>
      </c>
      <c r="F432" s="287">
        <v>57.918</v>
      </c>
      <c r="G432" s="36"/>
      <c r="H432" s="41"/>
    </row>
    <row r="433" spans="1:8" s="2" customFormat="1" ht="16.9" customHeight="1">
      <c r="A433" s="36"/>
      <c r="B433" s="41"/>
      <c r="C433" s="288" t="s">
        <v>4914</v>
      </c>
      <c r="D433" s="36"/>
      <c r="E433" s="36"/>
      <c r="F433" s="36"/>
      <c r="G433" s="36"/>
      <c r="H433" s="41"/>
    </row>
    <row r="434" spans="1:8" s="2" customFormat="1" ht="16.9" customHeight="1">
      <c r="A434" s="36"/>
      <c r="B434" s="41"/>
      <c r="C434" s="286" t="s">
        <v>2626</v>
      </c>
      <c r="D434" s="286" t="s">
        <v>2627</v>
      </c>
      <c r="E434" s="19" t="s">
        <v>304</v>
      </c>
      <c r="F434" s="287">
        <v>161.07</v>
      </c>
      <c r="G434" s="36"/>
      <c r="H434" s="41"/>
    </row>
    <row r="435" spans="1:8" s="2" customFormat="1" ht="16.9" customHeight="1">
      <c r="A435" s="36"/>
      <c r="B435" s="41"/>
      <c r="C435" s="286" t="s">
        <v>379</v>
      </c>
      <c r="D435" s="286" t="s">
        <v>380</v>
      </c>
      <c r="E435" s="19" t="s">
        <v>316</v>
      </c>
      <c r="F435" s="287">
        <v>15.272</v>
      </c>
      <c r="G435" s="36"/>
      <c r="H435" s="41"/>
    </row>
    <row r="436" spans="1:8" s="2" customFormat="1" ht="16.9" customHeight="1">
      <c r="A436" s="36"/>
      <c r="B436" s="41"/>
      <c r="C436" s="286" t="s">
        <v>386</v>
      </c>
      <c r="D436" s="286" t="s">
        <v>387</v>
      </c>
      <c r="E436" s="19" t="s">
        <v>316</v>
      </c>
      <c r="F436" s="287">
        <v>5.091</v>
      </c>
      <c r="G436" s="36"/>
      <c r="H436" s="41"/>
    </row>
    <row r="437" spans="1:8" s="2" customFormat="1" ht="16.9" customHeight="1">
      <c r="A437" s="36"/>
      <c r="B437" s="41"/>
      <c r="C437" s="286" t="s">
        <v>392</v>
      </c>
      <c r="D437" s="286" t="s">
        <v>393</v>
      </c>
      <c r="E437" s="19" t="s">
        <v>316</v>
      </c>
      <c r="F437" s="287">
        <v>15.272</v>
      </c>
      <c r="G437" s="36"/>
      <c r="H437" s="41"/>
    </row>
    <row r="438" spans="1:8" s="2" customFormat="1" ht="16.9" customHeight="1">
      <c r="A438" s="36"/>
      <c r="B438" s="41"/>
      <c r="C438" s="286" t="s">
        <v>407</v>
      </c>
      <c r="D438" s="286" t="s">
        <v>408</v>
      </c>
      <c r="E438" s="19" t="s">
        <v>368</v>
      </c>
      <c r="F438" s="287">
        <v>1.429</v>
      </c>
      <c r="G438" s="36"/>
      <c r="H438" s="41"/>
    </row>
    <row r="439" spans="1:8" s="2" customFormat="1" ht="16.9" customHeight="1">
      <c r="A439" s="36"/>
      <c r="B439" s="41"/>
      <c r="C439" s="286" t="s">
        <v>991</v>
      </c>
      <c r="D439" s="286" t="s">
        <v>992</v>
      </c>
      <c r="E439" s="19" t="s">
        <v>316</v>
      </c>
      <c r="F439" s="287">
        <v>7.251</v>
      </c>
      <c r="G439" s="36"/>
      <c r="H439" s="41"/>
    </row>
    <row r="440" spans="1:8" s="2" customFormat="1" ht="16.9" customHeight="1">
      <c r="A440" s="36"/>
      <c r="B440" s="41"/>
      <c r="C440" s="286" t="s">
        <v>1018</v>
      </c>
      <c r="D440" s="286" t="s">
        <v>1019</v>
      </c>
      <c r="E440" s="19" t="s">
        <v>368</v>
      </c>
      <c r="F440" s="287">
        <v>0.514</v>
      </c>
      <c r="G440" s="36"/>
      <c r="H440" s="41"/>
    </row>
    <row r="441" spans="1:8" s="2" customFormat="1" ht="16.9" customHeight="1">
      <c r="A441" s="36"/>
      <c r="B441" s="41"/>
      <c r="C441" s="286" t="s">
        <v>1024</v>
      </c>
      <c r="D441" s="286" t="s">
        <v>1025</v>
      </c>
      <c r="E441" s="19" t="s">
        <v>304</v>
      </c>
      <c r="F441" s="287">
        <v>101.815</v>
      </c>
      <c r="G441" s="36"/>
      <c r="H441" s="41"/>
    </row>
    <row r="442" spans="1:8" s="2" customFormat="1" ht="16.9" customHeight="1">
      <c r="A442" s="36"/>
      <c r="B442" s="41"/>
      <c r="C442" s="286" t="s">
        <v>1392</v>
      </c>
      <c r="D442" s="286" t="s">
        <v>1393</v>
      </c>
      <c r="E442" s="19" t="s">
        <v>304</v>
      </c>
      <c r="F442" s="287">
        <v>101.815</v>
      </c>
      <c r="G442" s="36"/>
      <c r="H442" s="41"/>
    </row>
    <row r="443" spans="1:8" s="2" customFormat="1" ht="16.9" customHeight="1">
      <c r="A443" s="36"/>
      <c r="B443" s="41"/>
      <c r="C443" s="286" t="s">
        <v>1549</v>
      </c>
      <c r="D443" s="286" t="s">
        <v>1550</v>
      </c>
      <c r="E443" s="19" t="s">
        <v>304</v>
      </c>
      <c r="F443" s="287">
        <v>130.375</v>
      </c>
      <c r="G443" s="36"/>
      <c r="H443" s="41"/>
    </row>
    <row r="444" spans="1:8" s="2" customFormat="1" ht="16.9" customHeight="1">
      <c r="A444" s="36"/>
      <c r="B444" s="41"/>
      <c r="C444" s="286" t="s">
        <v>1554</v>
      </c>
      <c r="D444" s="286" t="s">
        <v>1555</v>
      </c>
      <c r="E444" s="19" t="s">
        <v>316</v>
      </c>
      <c r="F444" s="287">
        <v>14.666</v>
      </c>
      <c r="G444" s="36"/>
      <c r="H444" s="41"/>
    </row>
    <row r="445" spans="1:8" s="2" customFormat="1" ht="16.9" customHeight="1">
      <c r="A445" s="36"/>
      <c r="B445" s="41"/>
      <c r="C445" s="286" t="s">
        <v>2578</v>
      </c>
      <c r="D445" s="286" t="s">
        <v>2579</v>
      </c>
      <c r="E445" s="19" t="s">
        <v>304</v>
      </c>
      <c r="F445" s="287">
        <v>174.768</v>
      </c>
      <c r="G445" s="36"/>
      <c r="H445" s="41"/>
    </row>
    <row r="446" spans="1:8" s="2" customFormat="1" ht="16.9" customHeight="1">
      <c r="A446" s="36"/>
      <c r="B446" s="41"/>
      <c r="C446" s="282" t="s">
        <v>199</v>
      </c>
      <c r="D446" s="283" t="s">
        <v>19</v>
      </c>
      <c r="E446" s="284" t="s">
        <v>19</v>
      </c>
      <c r="F446" s="285">
        <v>19.425</v>
      </c>
      <c r="G446" s="36"/>
      <c r="H446" s="41"/>
    </row>
    <row r="447" spans="1:8" s="2" customFormat="1" ht="16.9" customHeight="1">
      <c r="A447" s="36"/>
      <c r="B447" s="41"/>
      <c r="C447" s="286" t="s">
        <v>19</v>
      </c>
      <c r="D447" s="286" t="s">
        <v>842</v>
      </c>
      <c r="E447" s="19" t="s">
        <v>19</v>
      </c>
      <c r="F447" s="287">
        <v>0</v>
      </c>
      <c r="G447" s="36"/>
      <c r="H447" s="41"/>
    </row>
    <row r="448" spans="1:8" s="2" customFormat="1" ht="16.9" customHeight="1">
      <c r="A448" s="36"/>
      <c r="B448" s="41"/>
      <c r="C448" s="286" t="s">
        <v>19</v>
      </c>
      <c r="D448" s="286" t="s">
        <v>1047</v>
      </c>
      <c r="E448" s="19" t="s">
        <v>19</v>
      </c>
      <c r="F448" s="287">
        <v>19.425</v>
      </c>
      <c r="G448" s="36"/>
      <c r="H448" s="41"/>
    </row>
    <row r="449" spans="1:8" s="2" customFormat="1" ht="16.9" customHeight="1">
      <c r="A449" s="36"/>
      <c r="B449" s="41"/>
      <c r="C449" s="286" t="s">
        <v>199</v>
      </c>
      <c r="D449" s="286" t="s">
        <v>901</v>
      </c>
      <c r="E449" s="19" t="s">
        <v>19</v>
      </c>
      <c r="F449" s="287">
        <v>19.425</v>
      </c>
      <c r="G449" s="36"/>
      <c r="H449" s="41"/>
    </row>
    <row r="450" spans="1:8" s="2" customFormat="1" ht="16.9" customHeight="1">
      <c r="A450" s="36"/>
      <c r="B450" s="41"/>
      <c r="C450" s="288" t="s">
        <v>4914</v>
      </c>
      <c r="D450" s="36"/>
      <c r="E450" s="36"/>
      <c r="F450" s="36"/>
      <c r="G450" s="36"/>
      <c r="H450" s="41"/>
    </row>
    <row r="451" spans="1:8" s="2" customFormat="1" ht="16.9" customHeight="1">
      <c r="A451" s="36"/>
      <c r="B451" s="41"/>
      <c r="C451" s="286" t="s">
        <v>1043</v>
      </c>
      <c r="D451" s="286" t="s">
        <v>1044</v>
      </c>
      <c r="E451" s="19" t="s">
        <v>304</v>
      </c>
      <c r="F451" s="287">
        <v>25.125</v>
      </c>
      <c r="G451" s="36"/>
      <c r="H451" s="41"/>
    </row>
    <row r="452" spans="1:8" s="2" customFormat="1" ht="16.9" customHeight="1">
      <c r="A452" s="36"/>
      <c r="B452" s="41"/>
      <c r="C452" s="286" t="s">
        <v>1484</v>
      </c>
      <c r="D452" s="286" t="s">
        <v>1485</v>
      </c>
      <c r="E452" s="19" t="s">
        <v>304</v>
      </c>
      <c r="F452" s="287">
        <v>27.93</v>
      </c>
      <c r="G452" s="36"/>
      <c r="H452" s="41"/>
    </row>
    <row r="453" spans="1:8" s="2" customFormat="1" ht="16.9" customHeight="1">
      <c r="A453" s="36"/>
      <c r="B453" s="41"/>
      <c r="C453" s="286" t="s">
        <v>1494</v>
      </c>
      <c r="D453" s="286" t="s">
        <v>1495</v>
      </c>
      <c r="E453" s="19" t="s">
        <v>304</v>
      </c>
      <c r="F453" s="287">
        <v>27.93</v>
      </c>
      <c r="G453" s="36"/>
      <c r="H453" s="41"/>
    </row>
    <row r="454" spans="1:8" s="2" customFormat="1" ht="16.9" customHeight="1">
      <c r="A454" s="36"/>
      <c r="B454" s="41"/>
      <c r="C454" s="286" t="s">
        <v>1504</v>
      </c>
      <c r="D454" s="286" t="s">
        <v>1505</v>
      </c>
      <c r="E454" s="19" t="s">
        <v>304</v>
      </c>
      <c r="F454" s="287">
        <v>50.25</v>
      </c>
      <c r="G454" s="36"/>
      <c r="H454" s="41"/>
    </row>
    <row r="455" spans="1:8" s="2" customFormat="1" ht="16.9" customHeight="1">
      <c r="A455" s="36"/>
      <c r="B455" s="41"/>
      <c r="C455" s="286" t="s">
        <v>1577</v>
      </c>
      <c r="D455" s="286" t="s">
        <v>1578</v>
      </c>
      <c r="E455" s="19" t="s">
        <v>304</v>
      </c>
      <c r="F455" s="287">
        <v>50.25</v>
      </c>
      <c r="G455" s="36"/>
      <c r="H455" s="41"/>
    </row>
    <row r="456" spans="1:8" s="2" customFormat="1" ht="16.9" customHeight="1">
      <c r="A456" s="36"/>
      <c r="B456" s="41"/>
      <c r="C456" s="286" t="s">
        <v>1519</v>
      </c>
      <c r="D456" s="286" t="s">
        <v>1520</v>
      </c>
      <c r="E456" s="19" t="s">
        <v>304</v>
      </c>
      <c r="F456" s="287">
        <v>27.93</v>
      </c>
      <c r="G456" s="36"/>
      <c r="H456" s="41"/>
    </row>
    <row r="457" spans="1:8" s="2" customFormat="1" ht="16.9" customHeight="1">
      <c r="A457" s="36"/>
      <c r="B457" s="41"/>
      <c r="C457" s="286" t="s">
        <v>1583</v>
      </c>
      <c r="D457" s="286" t="s">
        <v>1584</v>
      </c>
      <c r="E457" s="19" t="s">
        <v>316</v>
      </c>
      <c r="F457" s="287">
        <v>4.277</v>
      </c>
      <c r="G457" s="36"/>
      <c r="H457" s="41"/>
    </row>
    <row r="458" spans="1:8" s="2" customFormat="1" ht="16.9" customHeight="1">
      <c r="A458" s="36"/>
      <c r="B458" s="41"/>
      <c r="C458" s="286" t="s">
        <v>1589</v>
      </c>
      <c r="D458" s="286" t="s">
        <v>1590</v>
      </c>
      <c r="E458" s="19" t="s">
        <v>316</v>
      </c>
      <c r="F458" s="287">
        <v>2.016</v>
      </c>
      <c r="G458" s="36"/>
      <c r="H458" s="41"/>
    </row>
    <row r="459" spans="1:8" s="2" customFormat="1" ht="16.9" customHeight="1">
      <c r="A459" s="36"/>
      <c r="B459" s="41"/>
      <c r="C459" s="282" t="s">
        <v>191</v>
      </c>
      <c r="D459" s="283" t="s">
        <v>19</v>
      </c>
      <c r="E459" s="284" t="s">
        <v>19</v>
      </c>
      <c r="F459" s="285">
        <v>5.7</v>
      </c>
      <c r="G459" s="36"/>
      <c r="H459" s="41"/>
    </row>
    <row r="460" spans="1:8" s="2" customFormat="1" ht="16.9" customHeight="1">
      <c r="A460" s="36"/>
      <c r="B460" s="41"/>
      <c r="C460" s="286" t="s">
        <v>19</v>
      </c>
      <c r="D460" s="286" t="s">
        <v>1048</v>
      </c>
      <c r="E460" s="19" t="s">
        <v>19</v>
      </c>
      <c r="F460" s="287">
        <v>5.7</v>
      </c>
      <c r="G460" s="36"/>
      <c r="H460" s="41"/>
    </row>
    <row r="461" spans="1:8" s="2" customFormat="1" ht="16.9" customHeight="1">
      <c r="A461" s="36"/>
      <c r="B461" s="41"/>
      <c r="C461" s="286" t="s">
        <v>191</v>
      </c>
      <c r="D461" s="286" t="s">
        <v>901</v>
      </c>
      <c r="E461" s="19" t="s">
        <v>19</v>
      </c>
      <c r="F461" s="287">
        <v>5.7</v>
      </c>
      <c r="G461" s="36"/>
      <c r="H461" s="41"/>
    </row>
    <row r="462" spans="1:8" s="2" customFormat="1" ht="16.9" customHeight="1">
      <c r="A462" s="36"/>
      <c r="B462" s="41"/>
      <c r="C462" s="288" t="s">
        <v>4914</v>
      </c>
      <c r="D462" s="36"/>
      <c r="E462" s="36"/>
      <c r="F462" s="36"/>
      <c r="G462" s="36"/>
      <c r="H462" s="41"/>
    </row>
    <row r="463" spans="1:8" s="2" customFormat="1" ht="16.9" customHeight="1">
      <c r="A463" s="36"/>
      <c r="B463" s="41"/>
      <c r="C463" s="286" t="s">
        <v>1043</v>
      </c>
      <c r="D463" s="286" t="s">
        <v>1044</v>
      </c>
      <c r="E463" s="19" t="s">
        <v>304</v>
      </c>
      <c r="F463" s="287">
        <v>25.125</v>
      </c>
      <c r="G463" s="36"/>
      <c r="H463" s="41"/>
    </row>
    <row r="464" spans="1:8" s="2" customFormat="1" ht="16.9" customHeight="1">
      <c r="A464" s="36"/>
      <c r="B464" s="41"/>
      <c r="C464" s="286" t="s">
        <v>838</v>
      </c>
      <c r="D464" s="286" t="s">
        <v>839</v>
      </c>
      <c r="E464" s="19" t="s">
        <v>304</v>
      </c>
      <c r="F464" s="287">
        <v>5.7</v>
      </c>
      <c r="G464" s="36"/>
      <c r="H464" s="41"/>
    </row>
    <row r="465" spans="1:8" s="2" customFormat="1" ht="16.9" customHeight="1">
      <c r="A465" s="36"/>
      <c r="B465" s="41"/>
      <c r="C465" s="286" t="s">
        <v>1484</v>
      </c>
      <c r="D465" s="286" t="s">
        <v>1485</v>
      </c>
      <c r="E465" s="19" t="s">
        <v>304</v>
      </c>
      <c r="F465" s="287">
        <v>27.93</v>
      </c>
      <c r="G465" s="36"/>
      <c r="H465" s="41"/>
    </row>
    <row r="466" spans="1:8" s="2" customFormat="1" ht="16.9" customHeight="1">
      <c r="A466" s="36"/>
      <c r="B466" s="41"/>
      <c r="C466" s="286" t="s">
        <v>1494</v>
      </c>
      <c r="D466" s="286" t="s">
        <v>1495</v>
      </c>
      <c r="E466" s="19" t="s">
        <v>304</v>
      </c>
      <c r="F466" s="287">
        <v>27.93</v>
      </c>
      <c r="G466" s="36"/>
      <c r="H466" s="41"/>
    </row>
    <row r="467" spans="1:8" s="2" customFormat="1" ht="16.9" customHeight="1">
      <c r="A467" s="36"/>
      <c r="B467" s="41"/>
      <c r="C467" s="286" t="s">
        <v>1504</v>
      </c>
      <c r="D467" s="286" t="s">
        <v>1505</v>
      </c>
      <c r="E467" s="19" t="s">
        <v>304</v>
      </c>
      <c r="F467" s="287">
        <v>50.25</v>
      </c>
      <c r="G467" s="36"/>
      <c r="H467" s="41"/>
    </row>
    <row r="468" spans="1:8" s="2" customFormat="1" ht="16.9" customHeight="1">
      <c r="A468" s="36"/>
      <c r="B468" s="41"/>
      <c r="C468" s="286" t="s">
        <v>1577</v>
      </c>
      <c r="D468" s="286" t="s">
        <v>1578</v>
      </c>
      <c r="E468" s="19" t="s">
        <v>304</v>
      </c>
      <c r="F468" s="287">
        <v>50.25</v>
      </c>
      <c r="G468" s="36"/>
      <c r="H468" s="41"/>
    </row>
    <row r="469" spans="1:8" s="2" customFormat="1" ht="16.9" customHeight="1">
      <c r="A469" s="36"/>
      <c r="B469" s="41"/>
      <c r="C469" s="286" t="s">
        <v>1519</v>
      </c>
      <c r="D469" s="286" t="s">
        <v>1520</v>
      </c>
      <c r="E469" s="19" t="s">
        <v>304</v>
      </c>
      <c r="F469" s="287">
        <v>27.93</v>
      </c>
      <c r="G469" s="36"/>
      <c r="H469" s="41"/>
    </row>
    <row r="470" spans="1:8" s="2" customFormat="1" ht="16.9" customHeight="1">
      <c r="A470" s="36"/>
      <c r="B470" s="41"/>
      <c r="C470" s="286" t="s">
        <v>1583</v>
      </c>
      <c r="D470" s="286" t="s">
        <v>1584</v>
      </c>
      <c r="E470" s="19" t="s">
        <v>316</v>
      </c>
      <c r="F470" s="287">
        <v>4.277</v>
      </c>
      <c r="G470" s="36"/>
      <c r="H470" s="41"/>
    </row>
    <row r="471" spans="1:8" s="2" customFormat="1" ht="16.9" customHeight="1">
      <c r="A471" s="36"/>
      <c r="B471" s="41"/>
      <c r="C471" s="286" t="s">
        <v>1589</v>
      </c>
      <c r="D471" s="286" t="s">
        <v>1590</v>
      </c>
      <c r="E471" s="19" t="s">
        <v>316</v>
      </c>
      <c r="F471" s="287">
        <v>2.016</v>
      </c>
      <c r="G471" s="36"/>
      <c r="H471" s="41"/>
    </row>
    <row r="472" spans="1:8" s="2" customFormat="1" ht="16.9" customHeight="1">
      <c r="A472" s="36"/>
      <c r="B472" s="41"/>
      <c r="C472" s="282" t="s">
        <v>213</v>
      </c>
      <c r="D472" s="283" t="s">
        <v>19</v>
      </c>
      <c r="E472" s="284" t="s">
        <v>19</v>
      </c>
      <c r="F472" s="285">
        <v>2.19</v>
      </c>
      <c r="G472" s="36"/>
      <c r="H472" s="41"/>
    </row>
    <row r="473" spans="1:8" s="2" customFormat="1" ht="16.9" customHeight="1">
      <c r="A473" s="36"/>
      <c r="B473" s="41"/>
      <c r="C473" s="286" t="s">
        <v>19</v>
      </c>
      <c r="D473" s="286" t="s">
        <v>2647</v>
      </c>
      <c r="E473" s="19" t="s">
        <v>19</v>
      </c>
      <c r="F473" s="287">
        <v>2.19</v>
      </c>
      <c r="G473" s="36"/>
      <c r="H473" s="41"/>
    </row>
    <row r="474" spans="1:8" s="2" customFormat="1" ht="16.9" customHeight="1">
      <c r="A474" s="36"/>
      <c r="B474" s="41"/>
      <c r="C474" s="286" t="s">
        <v>213</v>
      </c>
      <c r="D474" s="286" t="s">
        <v>901</v>
      </c>
      <c r="E474" s="19" t="s">
        <v>19</v>
      </c>
      <c r="F474" s="287">
        <v>2.19</v>
      </c>
      <c r="G474" s="36"/>
      <c r="H474" s="41"/>
    </row>
    <row r="475" spans="1:8" s="2" customFormat="1" ht="16.9" customHeight="1">
      <c r="A475" s="36"/>
      <c r="B475" s="41"/>
      <c r="C475" s="288" t="s">
        <v>4914</v>
      </c>
      <c r="D475" s="36"/>
      <c r="E475" s="36"/>
      <c r="F475" s="36"/>
      <c r="G475" s="36"/>
      <c r="H475" s="41"/>
    </row>
    <row r="476" spans="1:8" s="2" customFormat="1" ht="16.9" customHeight="1">
      <c r="A476" s="36"/>
      <c r="B476" s="41"/>
      <c r="C476" s="286" t="s">
        <v>2626</v>
      </c>
      <c r="D476" s="286" t="s">
        <v>2627</v>
      </c>
      <c r="E476" s="19" t="s">
        <v>304</v>
      </c>
      <c r="F476" s="287">
        <v>161.07</v>
      </c>
      <c r="G476" s="36"/>
      <c r="H476" s="41"/>
    </row>
    <row r="477" spans="1:8" s="2" customFormat="1" ht="16.9" customHeight="1">
      <c r="A477" s="36"/>
      <c r="B477" s="41"/>
      <c r="C477" s="286" t="s">
        <v>1464</v>
      </c>
      <c r="D477" s="286" t="s">
        <v>1465</v>
      </c>
      <c r="E477" s="19" t="s">
        <v>304</v>
      </c>
      <c r="F477" s="287">
        <v>4.38</v>
      </c>
      <c r="G477" s="36"/>
      <c r="H477" s="41"/>
    </row>
    <row r="478" spans="1:8" s="2" customFormat="1" ht="16.9" customHeight="1">
      <c r="A478" s="36"/>
      <c r="B478" s="41"/>
      <c r="C478" s="286" t="s">
        <v>2679</v>
      </c>
      <c r="D478" s="286" t="s">
        <v>2680</v>
      </c>
      <c r="E478" s="19" t="s">
        <v>304</v>
      </c>
      <c r="F478" s="287">
        <v>94.92</v>
      </c>
      <c r="G478" s="36"/>
      <c r="H478" s="41"/>
    </row>
    <row r="479" spans="1:8" s="2" customFormat="1" ht="16.9" customHeight="1">
      <c r="A479" s="36"/>
      <c r="B479" s="41"/>
      <c r="C479" s="286" t="s">
        <v>2653</v>
      </c>
      <c r="D479" s="286" t="s">
        <v>2654</v>
      </c>
      <c r="E479" s="19" t="s">
        <v>304</v>
      </c>
      <c r="F479" s="287">
        <v>2.409</v>
      </c>
      <c r="G479" s="36"/>
      <c r="H479" s="41"/>
    </row>
    <row r="480" spans="1:8" s="2" customFormat="1" ht="16.9" customHeight="1">
      <c r="A480" s="36"/>
      <c r="B480" s="41"/>
      <c r="C480" s="282" t="s">
        <v>225</v>
      </c>
      <c r="D480" s="283" t="s">
        <v>19</v>
      </c>
      <c r="E480" s="284" t="s">
        <v>19</v>
      </c>
      <c r="F480" s="285">
        <v>39.188</v>
      </c>
      <c r="G480" s="36"/>
      <c r="H480" s="41"/>
    </row>
    <row r="481" spans="1:8" s="2" customFormat="1" ht="16.9" customHeight="1">
      <c r="A481" s="36"/>
      <c r="B481" s="41"/>
      <c r="C481" s="286" t="s">
        <v>19</v>
      </c>
      <c r="D481" s="286" t="s">
        <v>933</v>
      </c>
      <c r="E481" s="19" t="s">
        <v>19</v>
      </c>
      <c r="F481" s="287">
        <v>39.188</v>
      </c>
      <c r="G481" s="36"/>
      <c r="H481" s="41"/>
    </row>
    <row r="482" spans="1:8" s="2" customFormat="1" ht="16.9" customHeight="1">
      <c r="A482" s="36"/>
      <c r="B482" s="41"/>
      <c r="C482" s="286" t="s">
        <v>225</v>
      </c>
      <c r="D482" s="286" t="s">
        <v>313</v>
      </c>
      <c r="E482" s="19" t="s">
        <v>19</v>
      </c>
      <c r="F482" s="287">
        <v>39.188</v>
      </c>
      <c r="G482" s="36"/>
      <c r="H482" s="41"/>
    </row>
    <row r="483" spans="1:8" s="2" customFormat="1" ht="16.9" customHeight="1">
      <c r="A483" s="36"/>
      <c r="B483" s="41"/>
      <c r="C483" s="288" t="s">
        <v>4914</v>
      </c>
      <c r="D483" s="36"/>
      <c r="E483" s="36"/>
      <c r="F483" s="36"/>
      <c r="G483" s="36"/>
      <c r="H483" s="41"/>
    </row>
    <row r="484" spans="1:8" s="2" customFormat="1" ht="16.9" customHeight="1">
      <c r="A484" s="36"/>
      <c r="B484" s="41"/>
      <c r="C484" s="286" t="s">
        <v>929</v>
      </c>
      <c r="D484" s="286" t="s">
        <v>930</v>
      </c>
      <c r="E484" s="19" t="s">
        <v>304</v>
      </c>
      <c r="F484" s="287">
        <v>39.188</v>
      </c>
      <c r="G484" s="36"/>
      <c r="H484" s="41"/>
    </row>
    <row r="485" spans="1:8" s="2" customFormat="1" ht="16.9" customHeight="1">
      <c r="A485" s="36"/>
      <c r="B485" s="41"/>
      <c r="C485" s="286" t="s">
        <v>770</v>
      </c>
      <c r="D485" s="286" t="s">
        <v>771</v>
      </c>
      <c r="E485" s="19" t="s">
        <v>304</v>
      </c>
      <c r="F485" s="287">
        <v>476.22</v>
      </c>
      <c r="G485" s="36"/>
      <c r="H485" s="41"/>
    </row>
    <row r="486" spans="1:8" s="2" customFormat="1" ht="16.9" customHeight="1">
      <c r="A486" s="36"/>
      <c r="B486" s="41"/>
      <c r="C486" s="286" t="s">
        <v>968</v>
      </c>
      <c r="D486" s="286" t="s">
        <v>969</v>
      </c>
      <c r="E486" s="19" t="s">
        <v>304</v>
      </c>
      <c r="F486" s="287">
        <v>39.998</v>
      </c>
      <c r="G486" s="36"/>
      <c r="H486" s="41"/>
    </row>
    <row r="487" spans="1:8" s="2" customFormat="1" ht="16.9" customHeight="1">
      <c r="A487" s="36"/>
      <c r="B487" s="41"/>
      <c r="C487" s="286" t="s">
        <v>800</v>
      </c>
      <c r="D487" s="286" t="s">
        <v>801</v>
      </c>
      <c r="E487" s="19" t="s">
        <v>304</v>
      </c>
      <c r="F487" s="287">
        <v>476.22</v>
      </c>
      <c r="G487" s="36"/>
      <c r="H487" s="41"/>
    </row>
    <row r="488" spans="1:8" s="2" customFormat="1" ht="16.9" customHeight="1">
      <c r="A488" s="36"/>
      <c r="B488" s="41"/>
      <c r="C488" s="286" t="s">
        <v>935</v>
      </c>
      <c r="D488" s="286" t="s">
        <v>936</v>
      </c>
      <c r="E488" s="19" t="s">
        <v>316</v>
      </c>
      <c r="F488" s="287">
        <v>7.195</v>
      </c>
      <c r="G488" s="36"/>
      <c r="H488" s="41"/>
    </row>
    <row r="489" spans="1:8" s="2" customFormat="1" ht="16.9" customHeight="1">
      <c r="A489" s="36"/>
      <c r="B489" s="41"/>
      <c r="C489" s="282" t="s">
        <v>250</v>
      </c>
      <c r="D489" s="283" t="s">
        <v>19</v>
      </c>
      <c r="E489" s="284" t="s">
        <v>19</v>
      </c>
      <c r="F489" s="285">
        <v>48</v>
      </c>
      <c r="G489" s="36"/>
      <c r="H489" s="41"/>
    </row>
    <row r="490" spans="1:8" s="2" customFormat="1" ht="16.9" customHeight="1">
      <c r="A490" s="36"/>
      <c r="B490" s="41"/>
      <c r="C490" s="286" t="s">
        <v>250</v>
      </c>
      <c r="D490" s="286" t="s">
        <v>251</v>
      </c>
      <c r="E490" s="19" t="s">
        <v>19</v>
      </c>
      <c r="F490" s="287">
        <v>48</v>
      </c>
      <c r="G490" s="36"/>
      <c r="H490" s="41"/>
    </row>
    <row r="491" spans="1:8" s="2" customFormat="1" ht="16.9" customHeight="1">
      <c r="A491" s="36"/>
      <c r="B491" s="41"/>
      <c r="C491" s="288" t="s">
        <v>4914</v>
      </c>
      <c r="D491" s="36"/>
      <c r="E491" s="36"/>
      <c r="F491" s="36"/>
      <c r="G491" s="36"/>
      <c r="H491" s="41"/>
    </row>
    <row r="492" spans="1:8" s="2" customFormat="1" ht="16.9" customHeight="1">
      <c r="A492" s="36"/>
      <c r="B492" s="41"/>
      <c r="C492" s="286" t="s">
        <v>2583</v>
      </c>
      <c r="D492" s="286" t="s">
        <v>2584</v>
      </c>
      <c r="E492" s="19" t="s">
        <v>553</v>
      </c>
      <c r="F492" s="287">
        <v>48</v>
      </c>
      <c r="G492" s="36"/>
      <c r="H492" s="41"/>
    </row>
    <row r="493" spans="1:8" s="2" customFormat="1" ht="16.9" customHeight="1">
      <c r="A493" s="36"/>
      <c r="B493" s="41"/>
      <c r="C493" s="286" t="s">
        <v>2684</v>
      </c>
      <c r="D493" s="286" t="s">
        <v>2685</v>
      </c>
      <c r="E493" s="19" t="s">
        <v>553</v>
      </c>
      <c r="F493" s="287">
        <v>159.625</v>
      </c>
      <c r="G493" s="36"/>
      <c r="H493" s="41"/>
    </row>
    <row r="494" spans="1:8" s="2" customFormat="1" ht="16.9" customHeight="1">
      <c r="A494" s="36"/>
      <c r="B494" s="41"/>
      <c r="C494" s="282" t="s">
        <v>243</v>
      </c>
      <c r="D494" s="283" t="s">
        <v>19</v>
      </c>
      <c r="E494" s="284" t="s">
        <v>19</v>
      </c>
      <c r="F494" s="285">
        <v>175</v>
      </c>
      <c r="G494" s="36"/>
      <c r="H494" s="41"/>
    </row>
    <row r="495" spans="1:8" s="2" customFormat="1" ht="16.9" customHeight="1">
      <c r="A495" s="36"/>
      <c r="B495" s="41"/>
      <c r="C495" s="286" t="s">
        <v>19</v>
      </c>
      <c r="D495" s="286" t="s">
        <v>1599</v>
      </c>
      <c r="E495" s="19" t="s">
        <v>19</v>
      </c>
      <c r="F495" s="287">
        <v>0</v>
      </c>
      <c r="G495" s="36"/>
      <c r="H495" s="41"/>
    </row>
    <row r="496" spans="1:8" s="2" customFormat="1" ht="16.9" customHeight="1">
      <c r="A496" s="36"/>
      <c r="B496" s="41"/>
      <c r="C496" s="286" t="s">
        <v>19</v>
      </c>
      <c r="D496" s="286" t="s">
        <v>244</v>
      </c>
      <c r="E496" s="19" t="s">
        <v>19</v>
      </c>
      <c r="F496" s="287">
        <v>175</v>
      </c>
      <c r="G496" s="36"/>
      <c r="H496" s="41"/>
    </row>
    <row r="497" spans="1:8" s="2" customFormat="1" ht="16.9" customHeight="1">
      <c r="A497" s="36"/>
      <c r="B497" s="41"/>
      <c r="C497" s="286" t="s">
        <v>243</v>
      </c>
      <c r="D497" s="286" t="s">
        <v>313</v>
      </c>
      <c r="E497" s="19" t="s">
        <v>19</v>
      </c>
      <c r="F497" s="287">
        <v>175</v>
      </c>
      <c r="G497" s="36"/>
      <c r="H497" s="41"/>
    </row>
    <row r="498" spans="1:8" s="2" customFormat="1" ht="16.9" customHeight="1">
      <c r="A498" s="36"/>
      <c r="B498" s="41"/>
      <c r="C498" s="288" t="s">
        <v>4914</v>
      </c>
      <c r="D498" s="36"/>
      <c r="E498" s="36"/>
      <c r="F498" s="36"/>
      <c r="G498" s="36"/>
      <c r="H498" s="41"/>
    </row>
    <row r="499" spans="1:8" s="2" customFormat="1" ht="16.9" customHeight="1">
      <c r="A499" s="36"/>
      <c r="B499" s="41"/>
      <c r="C499" s="286" t="s">
        <v>1595</v>
      </c>
      <c r="D499" s="286" t="s">
        <v>1596</v>
      </c>
      <c r="E499" s="19" t="s">
        <v>304</v>
      </c>
      <c r="F499" s="287">
        <v>175</v>
      </c>
      <c r="G499" s="36"/>
      <c r="H499" s="41"/>
    </row>
    <row r="500" spans="1:8" s="2" customFormat="1" ht="16.9" customHeight="1">
      <c r="A500" s="36"/>
      <c r="B500" s="41"/>
      <c r="C500" s="286" t="s">
        <v>1787</v>
      </c>
      <c r="D500" s="286" t="s">
        <v>1788</v>
      </c>
      <c r="E500" s="19" t="s">
        <v>304</v>
      </c>
      <c r="F500" s="287">
        <v>175</v>
      </c>
      <c r="G500" s="36"/>
      <c r="H500" s="41"/>
    </row>
    <row r="501" spans="1:8" s="2" customFormat="1" ht="16.9" customHeight="1">
      <c r="A501" s="36"/>
      <c r="B501" s="41"/>
      <c r="C501" s="286" t="s">
        <v>1858</v>
      </c>
      <c r="D501" s="286" t="s">
        <v>1859</v>
      </c>
      <c r="E501" s="19" t="s">
        <v>304</v>
      </c>
      <c r="F501" s="287">
        <v>175</v>
      </c>
      <c r="G501" s="36"/>
      <c r="H501" s="41"/>
    </row>
    <row r="502" spans="1:8" s="2" customFormat="1" ht="16.9" customHeight="1">
      <c r="A502" s="36"/>
      <c r="B502" s="41"/>
      <c r="C502" s="286" t="s">
        <v>2033</v>
      </c>
      <c r="D502" s="286" t="s">
        <v>2034</v>
      </c>
      <c r="E502" s="19" t="s">
        <v>304</v>
      </c>
      <c r="F502" s="287">
        <v>175</v>
      </c>
      <c r="G502" s="36"/>
      <c r="H502" s="41"/>
    </row>
    <row r="503" spans="1:8" s="2" customFormat="1" ht="16.9" customHeight="1">
      <c r="A503" s="36"/>
      <c r="B503" s="41"/>
      <c r="C503" s="286" t="s">
        <v>1606</v>
      </c>
      <c r="D503" s="286" t="s">
        <v>1607</v>
      </c>
      <c r="E503" s="19" t="s">
        <v>304</v>
      </c>
      <c r="F503" s="287">
        <v>175</v>
      </c>
      <c r="G503" s="36"/>
      <c r="H503" s="41"/>
    </row>
    <row r="504" spans="1:8" s="2" customFormat="1" ht="16.9" customHeight="1">
      <c r="A504" s="36"/>
      <c r="B504" s="41"/>
      <c r="C504" s="282" t="s">
        <v>247</v>
      </c>
      <c r="D504" s="283" t="s">
        <v>19</v>
      </c>
      <c r="E504" s="284" t="s">
        <v>19</v>
      </c>
      <c r="F504" s="285">
        <v>33.422</v>
      </c>
      <c r="G504" s="36"/>
      <c r="H504" s="41"/>
    </row>
    <row r="505" spans="1:8" s="2" customFormat="1" ht="16.9" customHeight="1">
      <c r="A505" s="36"/>
      <c r="B505" s="41"/>
      <c r="C505" s="286" t="s">
        <v>247</v>
      </c>
      <c r="D505" s="286" t="s">
        <v>945</v>
      </c>
      <c r="E505" s="19" t="s">
        <v>19</v>
      </c>
      <c r="F505" s="287">
        <v>33.422</v>
      </c>
      <c r="G505" s="36"/>
      <c r="H505" s="41"/>
    </row>
    <row r="506" spans="1:8" s="2" customFormat="1" ht="16.9" customHeight="1">
      <c r="A506" s="36"/>
      <c r="B506" s="41"/>
      <c r="C506" s="288" t="s">
        <v>4914</v>
      </c>
      <c r="D506" s="36"/>
      <c r="E506" s="36"/>
      <c r="F506" s="36"/>
      <c r="G506" s="36"/>
      <c r="H506" s="41"/>
    </row>
    <row r="507" spans="1:8" s="2" customFormat="1" ht="16.9" customHeight="1">
      <c r="A507" s="36"/>
      <c r="B507" s="41"/>
      <c r="C507" s="286" t="s">
        <v>789</v>
      </c>
      <c r="D507" s="286" t="s">
        <v>790</v>
      </c>
      <c r="E507" s="19" t="s">
        <v>304</v>
      </c>
      <c r="F507" s="287">
        <v>21.209</v>
      </c>
      <c r="G507" s="36"/>
      <c r="H507" s="41"/>
    </row>
    <row r="508" spans="1:8" s="2" customFormat="1" ht="16.9" customHeight="1">
      <c r="A508" s="36"/>
      <c r="B508" s="41"/>
      <c r="C508" s="282" t="s">
        <v>177</v>
      </c>
      <c r="D508" s="283" t="s">
        <v>19</v>
      </c>
      <c r="E508" s="284" t="s">
        <v>19</v>
      </c>
      <c r="F508" s="285">
        <v>200.39</v>
      </c>
      <c r="G508" s="36"/>
      <c r="H508" s="41"/>
    </row>
    <row r="509" spans="1:8" s="2" customFormat="1" ht="16.9" customHeight="1">
      <c r="A509" s="36"/>
      <c r="B509" s="41"/>
      <c r="C509" s="286" t="s">
        <v>19</v>
      </c>
      <c r="D509" s="286" t="s">
        <v>2741</v>
      </c>
      <c r="E509" s="19" t="s">
        <v>19</v>
      </c>
      <c r="F509" s="287">
        <v>0</v>
      </c>
      <c r="G509" s="36"/>
      <c r="H509" s="41"/>
    </row>
    <row r="510" spans="1:8" s="2" customFormat="1" ht="16.9" customHeight="1">
      <c r="A510" s="36"/>
      <c r="B510" s="41"/>
      <c r="C510" s="286" t="s">
        <v>19</v>
      </c>
      <c r="D510" s="286" t="s">
        <v>2742</v>
      </c>
      <c r="E510" s="19" t="s">
        <v>19</v>
      </c>
      <c r="F510" s="287">
        <v>16.575</v>
      </c>
      <c r="G510" s="36"/>
      <c r="H510" s="41"/>
    </row>
    <row r="511" spans="1:8" s="2" customFormat="1" ht="16.9" customHeight="1">
      <c r="A511" s="36"/>
      <c r="B511" s="41"/>
      <c r="C511" s="286" t="s">
        <v>19</v>
      </c>
      <c r="D511" s="286" t="s">
        <v>2743</v>
      </c>
      <c r="E511" s="19" t="s">
        <v>19</v>
      </c>
      <c r="F511" s="287">
        <v>3</v>
      </c>
      <c r="G511" s="36"/>
      <c r="H511" s="41"/>
    </row>
    <row r="512" spans="1:8" s="2" customFormat="1" ht="16.9" customHeight="1">
      <c r="A512" s="36"/>
      <c r="B512" s="41"/>
      <c r="C512" s="286" t="s">
        <v>19</v>
      </c>
      <c r="D512" s="286" t="s">
        <v>2744</v>
      </c>
      <c r="E512" s="19" t="s">
        <v>19</v>
      </c>
      <c r="F512" s="287">
        <v>16.09</v>
      </c>
      <c r="G512" s="36"/>
      <c r="H512" s="41"/>
    </row>
    <row r="513" spans="1:8" s="2" customFormat="1" ht="16.9" customHeight="1">
      <c r="A513" s="36"/>
      <c r="B513" s="41"/>
      <c r="C513" s="286" t="s">
        <v>19</v>
      </c>
      <c r="D513" s="286" t="s">
        <v>2745</v>
      </c>
      <c r="E513" s="19" t="s">
        <v>19</v>
      </c>
      <c r="F513" s="287">
        <v>18.53</v>
      </c>
      <c r="G513" s="36"/>
      <c r="H513" s="41"/>
    </row>
    <row r="514" spans="1:8" s="2" customFormat="1" ht="16.9" customHeight="1">
      <c r="A514" s="36"/>
      <c r="B514" s="41"/>
      <c r="C514" s="286" t="s">
        <v>19</v>
      </c>
      <c r="D514" s="286" t="s">
        <v>2746</v>
      </c>
      <c r="E514" s="19" t="s">
        <v>19</v>
      </c>
      <c r="F514" s="287">
        <v>22.81</v>
      </c>
      <c r="G514" s="36"/>
      <c r="H514" s="41"/>
    </row>
    <row r="515" spans="1:8" s="2" customFormat="1" ht="16.9" customHeight="1">
      <c r="A515" s="36"/>
      <c r="B515" s="41"/>
      <c r="C515" s="286" t="s">
        <v>19</v>
      </c>
      <c r="D515" s="286" t="s">
        <v>2747</v>
      </c>
      <c r="E515" s="19" t="s">
        <v>19</v>
      </c>
      <c r="F515" s="287">
        <v>13.33</v>
      </c>
      <c r="G515" s="36"/>
      <c r="H515" s="41"/>
    </row>
    <row r="516" spans="1:8" s="2" customFormat="1" ht="16.9" customHeight="1">
      <c r="A516" s="36"/>
      <c r="B516" s="41"/>
      <c r="C516" s="286" t="s">
        <v>19</v>
      </c>
      <c r="D516" s="286" t="s">
        <v>2748</v>
      </c>
      <c r="E516" s="19" t="s">
        <v>19</v>
      </c>
      <c r="F516" s="287">
        <v>23.958</v>
      </c>
      <c r="G516" s="36"/>
      <c r="H516" s="41"/>
    </row>
    <row r="517" spans="1:8" s="2" customFormat="1" ht="16.9" customHeight="1">
      <c r="A517" s="36"/>
      <c r="B517" s="41"/>
      <c r="C517" s="286" t="s">
        <v>19</v>
      </c>
      <c r="D517" s="286" t="s">
        <v>2749</v>
      </c>
      <c r="E517" s="19" t="s">
        <v>19</v>
      </c>
      <c r="F517" s="287">
        <v>15.582</v>
      </c>
      <c r="G517" s="36"/>
      <c r="H517" s="41"/>
    </row>
    <row r="518" spans="1:8" s="2" customFormat="1" ht="16.9" customHeight="1">
      <c r="A518" s="36"/>
      <c r="B518" s="41"/>
      <c r="C518" s="286" t="s">
        <v>19</v>
      </c>
      <c r="D518" s="286" t="s">
        <v>2750</v>
      </c>
      <c r="E518" s="19" t="s">
        <v>19</v>
      </c>
      <c r="F518" s="287">
        <v>16.115</v>
      </c>
      <c r="G518" s="36"/>
      <c r="H518" s="41"/>
    </row>
    <row r="519" spans="1:8" s="2" customFormat="1" ht="16.9" customHeight="1">
      <c r="A519" s="36"/>
      <c r="B519" s="41"/>
      <c r="C519" s="286" t="s">
        <v>19</v>
      </c>
      <c r="D519" s="286" t="s">
        <v>2751</v>
      </c>
      <c r="E519" s="19" t="s">
        <v>19</v>
      </c>
      <c r="F519" s="287">
        <v>14.8</v>
      </c>
      <c r="G519" s="36"/>
      <c r="H519" s="41"/>
    </row>
    <row r="520" spans="1:8" s="2" customFormat="1" ht="16.9" customHeight="1">
      <c r="A520" s="36"/>
      <c r="B520" s="41"/>
      <c r="C520" s="286" t="s">
        <v>19</v>
      </c>
      <c r="D520" s="286" t="s">
        <v>2752</v>
      </c>
      <c r="E520" s="19" t="s">
        <v>19</v>
      </c>
      <c r="F520" s="287">
        <v>13.3</v>
      </c>
      <c r="G520" s="36"/>
      <c r="H520" s="41"/>
    </row>
    <row r="521" spans="1:8" s="2" customFormat="1" ht="16.9" customHeight="1">
      <c r="A521" s="36"/>
      <c r="B521" s="41"/>
      <c r="C521" s="286" t="s">
        <v>19</v>
      </c>
      <c r="D521" s="286" t="s">
        <v>2753</v>
      </c>
      <c r="E521" s="19" t="s">
        <v>19</v>
      </c>
      <c r="F521" s="287">
        <v>26.3</v>
      </c>
      <c r="G521" s="36"/>
      <c r="H521" s="41"/>
    </row>
    <row r="522" spans="1:8" s="2" customFormat="1" ht="16.9" customHeight="1">
      <c r="A522" s="36"/>
      <c r="B522" s="41"/>
      <c r="C522" s="286" t="s">
        <v>177</v>
      </c>
      <c r="D522" s="286" t="s">
        <v>313</v>
      </c>
      <c r="E522" s="19" t="s">
        <v>19</v>
      </c>
      <c r="F522" s="287">
        <v>200.39</v>
      </c>
      <c r="G522" s="36"/>
      <c r="H522" s="41"/>
    </row>
    <row r="523" spans="1:8" s="2" customFormat="1" ht="16.9" customHeight="1">
      <c r="A523" s="36"/>
      <c r="B523" s="41"/>
      <c r="C523" s="288" t="s">
        <v>4914</v>
      </c>
      <c r="D523" s="36"/>
      <c r="E523" s="36"/>
      <c r="F523" s="36"/>
      <c r="G523" s="36"/>
      <c r="H523" s="41"/>
    </row>
    <row r="524" spans="1:8" s="2" customFormat="1" ht="16.9" customHeight="1">
      <c r="A524" s="36"/>
      <c r="B524" s="41"/>
      <c r="C524" s="286" t="s">
        <v>2737</v>
      </c>
      <c r="D524" s="286" t="s">
        <v>2738</v>
      </c>
      <c r="E524" s="19" t="s">
        <v>304</v>
      </c>
      <c r="F524" s="287">
        <v>200.39</v>
      </c>
      <c r="G524" s="36"/>
      <c r="H524" s="41"/>
    </row>
    <row r="525" spans="1:8" s="2" customFormat="1" ht="16.9" customHeight="1">
      <c r="A525" s="36"/>
      <c r="B525" s="41"/>
      <c r="C525" s="286" t="s">
        <v>2708</v>
      </c>
      <c r="D525" s="286" t="s">
        <v>2709</v>
      </c>
      <c r="E525" s="19" t="s">
        <v>304</v>
      </c>
      <c r="F525" s="287">
        <v>200.39</v>
      </c>
      <c r="G525" s="36"/>
      <c r="H525" s="41"/>
    </row>
    <row r="526" spans="1:8" s="2" customFormat="1" ht="16.9" customHeight="1">
      <c r="A526" s="36"/>
      <c r="B526" s="41"/>
      <c r="C526" s="286" t="s">
        <v>2713</v>
      </c>
      <c r="D526" s="286" t="s">
        <v>2714</v>
      </c>
      <c r="E526" s="19" t="s">
        <v>304</v>
      </c>
      <c r="F526" s="287">
        <v>400.78</v>
      </c>
      <c r="G526" s="36"/>
      <c r="H526" s="41"/>
    </row>
    <row r="527" spans="1:8" s="2" customFormat="1" ht="16.9" customHeight="1">
      <c r="A527" s="36"/>
      <c r="B527" s="41"/>
      <c r="C527" s="286" t="s">
        <v>2719</v>
      </c>
      <c r="D527" s="286" t="s">
        <v>2720</v>
      </c>
      <c r="E527" s="19" t="s">
        <v>304</v>
      </c>
      <c r="F527" s="287">
        <v>200.39</v>
      </c>
      <c r="G527" s="36"/>
      <c r="H527" s="41"/>
    </row>
    <row r="528" spans="1:8" s="2" customFormat="1" ht="16.9" customHeight="1">
      <c r="A528" s="36"/>
      <c r="B528" s="41"/>
      <c r="C528" s="286" t="s">
        <v>2724</v>
      </c>
      <c r="D528" s="286" t="s">
        <v>2725</v>
      </c>
      <c r="E528" s="19" t="s">
        <v>304</v>
      </c>
      <c r="F528" s="287">
        <v>200.39</v>
      </c>
      <c r="G528" s="36"/>
      <c r="H528" s="41"/>
    </row>
    <row r="529" spans="1:8" s="2" customFormat="1" ht="16.9" customHeight="1">
      <c r="A529" s="36"/>
      <c r="B529" s="41"/>
      <c r="C529" s="282" t="s">
        <v>154</v>
      </c>
      <c r="D529" s="283" t="s">
        <v>19</v>
      </c>
      <c r="E529" s="284" t="s">
        <v>19</v>
      </c>
      <c r="F529" s="285">
        <v>15</v>
      </c>
      <c r="G529" s="36"/>
      <c r="H529" s="41"/>
    </row>
    <row r="530" spans="1:8" s="2" customFormat="1" ht="16.9" customHeight="1">
      <c r="A530" s="36"/>
      <c r="B530" s="41"/>
      <c r="C530" s="286" t="s">
        <v>154</v>
      </c>
      <c r="D530" s="286" t="s">
        <v>376</v>
      </c>
      <c r="E530" s="19" t="s">
        <v>19</v>
      </c>
      <c r="F530" s="287">
        <v>15</v>
      </c>
      <c r="G530" s="36"/>
      <c r="H530" s="41"/>
    </row>
    <row r="531" spans="1:8" s="2" customFormat="1" ht="16.9" customHeight="1">
      <c r="A531" s="36"/>
      <c r="B531" s="41"/>
      <c r="C531" s="288" t="s">
        <v>4914</v>
      </c>
      <c r="D531" s="36"/>
      <c r="E531" s="36"/>
      <c r="F531" s="36"/>
      <c r="G531" s="36"/>
      <c r="H531" s="41"/>
    </row>
    <row r="532" spans="1:8" s="2" customFormat="1" ht="16.9" customHeight="1">
      <c r="A532" s="36"/>
      <c r="B532" s="41"/>
      <c r="C532" s="286" t="s">
        <v>372</v>
      </c>
      <c r="D532" s="286" t="s">
        <v>373</v>
      </c>
      <c r="E532" s="19" t="s">
        <v>316</v>
      </c>
      <c r="F532" s="287">
        <v>15</v>
      </c>
      <c r="G532" s="36"/>
      <c r="H532" s="41"/>
    </row>
    <row r="533" spans="1:8" s="2" customFormat="1" ht="16.9" customHeight="1">
      <c r="A533" s="36"/>
      <c r="B533" s="41"/>
      <c r="C533" s="286" t="s">
        <v>342</v>
      </c>
      <c r="D533" s="286" t="s">
        <v>343</v>
      </c>
      <c r="E533" s="19" t="s">
        <v>316</v>
      </c>
      <c r="F533" s="287">
        <v>30</v>
      </c>
      <c r="G533" s="36"/>
      <c r="H533" s="41"/>
    </row>
    <row r="534" spans="1:8" s="2" customFormat="1" ht="16.9" customHeight="1">
      <c r="A534" s="36"/>
      <c r="B534" s="41"/>
      <c r="C534" s="286" t="s">
        <v>361</v>
      </c>
      <c r="D534" s="286" t="s">
        <v>362</v>
      </c>
      <c r="E534" s="19" t="s">
        <v>316</v>
      </c>
      <c r="F534" s="287">
        <v>15</v>
      </c>
      <c r="G534" s="36"/>
      <c r="H534" s="41"/>
    </row>
    <row r="535" spans="1:8" s="2" customFormat="1" ht="16.9" customHeight="1">
      <c r="A535" s="36"/>
      <c r="B535" s="41"/>
      <c r="C535" s="282" t="s">
        <v>320</v>
      </c>
      <c r="D535" s="283" t="s">
        <v>19</v>
      </c>
      <c r="E535" s="284" t="s">
        <v>19</v>
      </c>
      <c r="F535" s="285">
        <v>13</v>
      </c>
      <c r="G535" s="36"/>
      <c r="H535" s="41"/>
    </row>
    <row r="536" spans="1:8" s="2" customFormat="1" ht="16.9" customHeight="1">
      <c r="A536" s="36"/>
      <c r="B536" s="41"/>
      <c r="C536" s="286" t="s">
        <v>19</v>
      </c>
      <c r="D536" s="286" t="s">
        <v>311</v>
      </c>
      <c r="E536" s="19" t="s">
        <v>19</v>
      </c>
      <c r="F536" s="287">
        <v>0</v>
      </c>
      <c r="G536" s="36"/>
      <c r="H536" s="41"/>
    </row>
    <row r="537" spans="1:8" s="2" customFormat="1" ht="16.9" customHeight="1">
      <c r="A537" s="36"/>
      <c r="B537" s="41"/>
      <c r="C537" s="286" t="s">
        <v>19</v>
      </c>
      <c r="D537" s="286" t="s">
        <v>319</v>
      </c>
      <c r="E537" s="19" t="s">
        <v>19</v>
      </c>
      <c r="F537" s="287">
        <v>13</v>
      </c>
      <c r="G537" s="36"/>
      <c r="H537" s="41"/>
    </row>
    <row r="538" spans="1:8" s="2" customFormat="1" ht="16.9" customHeight="1">
      <c r="A538" s="36"/>
      <c r="B538" s="41"/>
      <c r="C538" s="286" t="s">
        <v>320</v>
      </c>
      <c r="D538" s="286" t="s">
        <v>313</v>
      </c>
      <c r="E538" s="19" t="s">
        <v>19</v>
      </c>
      <c r="F538" s="287">
        <v>13</v>
      </c>
      <c r="G538" s="36"/>
      <c r="H538" s="41"/>
    </row>
    <row r="539" spans="1:8" s="2" customFormat="1" ht="16.9" customHeight="1">
      <c r="A539" s="36"/>
      <c r="B539" s="41"/>
      <c r="C539" s="282" t="s">
        <v>149</v>
      </c>
      <c r="D539" s="283" t="s">
        <v>19</v>
      </c>
      <c r="E539" s="284" t="s">
        <v>19</v>
      </c>
      <c r="F539" s="285">
        <v>30</v>
      </c>
      <c r="G539" s="36"/>
      <c r="H539" s="41"/>
    </row>
    <row r="540" spans="1:8" s="2" customFormat="1" ht="16.9" customHeight="1">
      <c r="A540" s="36"/>
      <c r="B540" s="41"/>
      <c r="C540" s="286" t="s">
        <v>19</v>
      </c>
      <c r="D540" s="286" t="s">
        <v>311</v>
      </c>
      <c r="E540" s="19" t="s">
        <v>19</v>
      </c>
      <c r="F540" s="287">
        <v>0</v>
      </c>
      <c r="G540" s="36"/>
      <c r="H540" s="41"/>
    </row>
    <row r="541" spans="1:8" s="2" customFormat="1" ht="16.9" customHeight="1">
      <c r="A541" s="36"/>
      <c r="B541" s="41"/>
      <c r="C541" s="286" t="s">
        <v>19</v>
      </c>
      <c r="D541" s="286" t="s">
        <v>312</v>
      </c>
      <c r="E541" s="19" t="s">
        <v>19</v>
      </c>
      <c r="F541" s="287">
        <v>30</v>
      </c>
      <c r="G541" s="36"/>
      <c r="H541" s="41"/>
    </row>
    <row r="542" spans="1:8" s="2" customFormat="1" ht="16.9" customHeight="1">
      <c r="A542" s="36"/>
      <c r="B542" s="41"/>
      <c r="C542" s="286" t="s">
        <v>149</v>
      </c>
      <c r="D542" s="286" t="s">
        <v>313</v>
      </c>
      <c r="E542" s="19" t="s">
        <v>19</v>
      </c>
      <c r="F542" s="287">
        <v>30</v>
      </c>
      <c r="G542" s="36"/>
      <c r="H542" s="41"/>
    </row>
    <row r="543" spans="1:8" s="2" customFormat="1" ht="16.9" customHeight="1">
      <c r="A543" s="36"/>
      <c r="B543" s="41"/>
      <c r="C543" s="288" t="s">
        <v>4914</v>
      </c>
      <c r="D543" s="36"/>
      <c r="E543" s="36"/>
      <c r="F543" s="36"/>
      <c r="G543" s="36"/>
      <c r="H543" s="41"/>
    </row>
    <row r="544" spans="1:8" s="2" customFormat="1" ht="16.9" customHeight="1">
      <c r="A544" s="36"/>
      <c r="B544" s="41"/>
      <c r="C544" s="286" t="s">
        <v>302</v>
      </c>
      <c r="D544" s="286" t="s">
        <v>303</v>
      </c>
      <c r="E544" s="19" t="s">
        <v>304</v>
      </c>
      <c r="F544" s="287">
        <v>30</v>
      </c>
      <c r="G544" s="36"/>
      <c r="H544" s="41"/>
    </row>
    <row r="545" spans="1:8" s="2" customFormat="1" ht="16.9" customHeight="1">
      <c r="A545" s="36"/>
      <c r="B545" s="41"/>
      <c r="C545" s="286" t="s">
        <v>350</v>
      </c>
      <c r="D545" s="286" t="s">
        <v>351</v>
      </c>
      <c r="E545" s="19" t="s">
        <v>316</v>
      </c>
      <c r="F545" s="287">
        <v>80.56</v>
      </c>
      <c r="G545" s="36"/>
      <c r="H545" s="41"/>
    </row>
    <row r="546" spans="1:8" s="2" customFormat="1" ht="16.9" customHeight="1">
      <c r="A546" s="36"/>
      <c r="B546" s="41"/>
      <c r="C546" s="282" t="s">
        <v>151</v>
      </c>
      <c r="D546" s="283" t="s">
        <v>19</v>
      </c>
      <c r="E546" s="284" t="s">
        <v>19</v>
      </c>
      <c r="F546" s="285">
        <v>29.01</v>
      </c>
      <c r="G546" s="36"/>
      <c r="H546" s="41"/>
    </row>
    <row r="547" spans="1:8" s="2" customFormat="1" ht="16.9" customHeight="1">
      <c r="A547" s="36"/>
      <c r="B547" s="41"/>
      <c r="C547" s="286" t="s">
        <v>19</v>
      </c>
      <c r="D547" s="286" t="s">
        <v>325</v>
      </c>
      <c r="E547" s="19" t="s">
        <v>19</v>
      </c>
      <c r="F547" s="287">
        <v>0</v>
      </c>
      <c r="G547" s="36"/>
      <c r="H547" s="41"/>
    </row>
    <row r="548" spans="1:8" s="2" customFormat="1" ht="16.9" customHeight="1">
      <c r="A548" s="36"/>
      <c r="B548" s="41"/>
      <c r="C548" s="286" t="s">
        <v>19</v>
      </c>
      <c r="D548" s="286" t="s">
        <v>326</v>
      </c>
      <c r="E548" s="19" t="s">
        <v>19</v>
      </c>
      <c r="F548" s="287">
        <v>25.175</v>
      </c>
      <c r="G548" s="36"/>
      <c r="H548" s="41"/>
    </row>
    <row r="549" spans="1:8" s="2" customFormat="1" ht="16.9" customHeight="1">
      <c r="A549" s="36"/>
      <c r="B549" s="41"/>
      <c r="C549" s="286" t="s">
        <v>19</v>
      </c>
      <c r="D549" s="286" t="s">
        <v>327</v>
      </c>
      <c r="E549" s="19" t="s">
        <v>19</v>
      </c>
      <c r="F549" s="287">
        <v>3.835</v>
      </c>
      <c r="G549" s="36"/>
      <c r="H549" s="41"/>
    </row>
    <row r="550" spans="1:8" s="2" customFormat="1" ht="16.9" customHeight="1">
      <c r="A550" s="36"/>
      <c r="B550" s="41"/>
      <c r="C550" s="286" t="s">
        <v>151</v>
      </c>
      <c r="D550" s="286" t="s">
        <v>313</v>
      </c>
      <c r="E550" s="19" t="s">
        <v>19</v>
      </c>
      <c r="F550" s="287">
        <v>29.01</v>
      </c>
      <c r="G550" s="36"/>
      <c r="H550" s="41"/>
    </row>
    <row r="551" spans="1:8" s="2" customFormat="1" ht="16.9" customHeight="1">
      <c r="A551" s="36"/>
      <c r="B551" s="41"/>
      <c r="C551" s="288" t="s">
        <v>4914</v>
      </c>
      <c r="D551" s="36"/>
      <c r="E551" s="36"/>
      <c r="F551" s="36"/>
      <c r="G551" s="36"/>
      <c r="H551" s="41"/>
    </row>
    <row r="552" spans="1:8" s="2" customFormat="1" ht="16.9" customHeight="1">
      <c r="A552" s="36"/>
      <c r="B552" s="41"/>
      <c r="C552" s="286" t="s">
        <v>321</v>
      </c>
      <c r="D552" s="286" t="s">
        <v>322</v>
      </c>
      <c r="E552" s="19" t="s">
        <v>316</v>
      </c>
      <c r="F552" s="287">
        <v>29.01</v>
      </c>
      <c r="G552" s="36"/>
      <c r="H552" s="41"/>
    </row>
    <row r="553" spans="1:8" s="2" customFormat="1" ht="16.9" customHeight="1">
      <c r="A553" s="36"/>
      <c r="B553" s="41"/>
      <c r="C553" s="286" t="s">
        <v>350</v>
      </c>
      <c r="D553" s="286" t="s">
        <v>351</v>
      </c>
      <c r="E553" s="19" t="s">
        <v>316</v>
      </c>
      <c r="F553" s="287">
        <v>80.56</v>
      </c>
      <c r="G553" s="36"/>
      <c r="H553" s="41"/>
    </row>
    <row r="554" spans="1:8" s="2" customFormat="1" ht="16.9" customHeight="1">
      <c r="A554" s="36"/>
      <c r="B554" s="41"/>
      <c r="C554" s="282" t="s">
        <v>159</v>
      </c>
      <c r="D554" s="283" t="s">
        <v>19</v>
      </c>
      <c r="E554" s="284" t="s">
        <v>19</v>
      </c>
      <c r="F554" s="285">
        <v>21.55</v>
      </c>
      <c r="G554" s="36"/>
      <c r="H554" s="41"/>
    </row>
    <row r="555" spans="1:8" s="2" customFormat="1" ht="16.9" customHeight="1">
      <c r="A555" s="36"/>
      <c r="B555" s="41"/>
      <c r="C555" s="286" t="s">
        <v>19</v>
      </c>
      <c r="D555" s="286" t="s">
        <v>332</v>
      </c>
      <c r="E555" s="19" t="s">
        <v>19</v>
      </c>
      <c r="F555" s="287">
        <v>0</v>
      </c>
      <c r="G555" s="36"/>
      <c r="H555" s="41"/>
    </row>
    <row r="556" spans="1:8" s="2" customFormat="1" ht="16.9" customHeight="1">
      <c r="A556" s="36"/>
      <c r="B556" s="41"/>
      <c r="C556" s="286" t="s">
        <v>19</v>
      </c>
      <c r="D556" s="286" t="s">
        <v>333</v>
      </c>
      <c r="E556" s="19" t="s">
        <v>19</v>
      </c>
      <c r="F556" s="287">
        <v>2.989</v>
      </c>
      <c r="G556" s="36"/>
      <c r="H556" s="41"/>
    </row>
    <row r="557" spans="1:8" s="2" customFormat="1" ht="16.9" customHeight="1">
      <c r="A557" s="36"/>
      <c r="B557" s="41"/>
      <c r="C557" s="286" t="s">
        <v>19</v>
      </c>
      <c r="D557" s="286" t="s">
        <v>334</v>
      </c>
      <c r="E557" s="19" t="s">
        <v>19</v>
      </c>
      <c r="F557" s="287">
        <v>1.331</v>
      </c>
      <c r="G557" s="36"/>
      <c r="H557" s="41"/>
    </row>
    <row r="558" spans="1:8" s="2" customFormat="1" ht="16.9" customHeight="1">
      <c r="A558" s="36"/>
      <c r="B558" s="41"/>
      <c r="C558" s="286" t="s">
        <v>19</v>
      </c>
      <c r="D558" s="286" t="s">
        <v>335</v>
      </c>
      <c r="E558" s="19" t="s">
        <v>19</v>
      </c>
      <c r="F558" s="287">
        <v>0.791</v>
      </c>
      <c r="G558" s="36"/>
      <c r="H558" s="41"/>
    </row>
    <row r="559" spans="1:8" s="2" customFormat="1" ht="16.9" customHeight="1">
      <c r="A559" s="36"/>
      <c r="B559" s="41"/>
      <c r="C559" s="286" t="s">
        <v>19</v>
      </c>
      <c r="D559" s="286" t="s">
        <v>336</v>
      </c>
      <c r="E559" s="19" t="s">
        <v>19</v>
      </c>
      <c r="F559" s="287">
        <v>3.14</v>
      </c>
      <c r="G559" s="36"/>
      <c r="H559" s="41"/>
    </row>
    <row r="560" spans="1:8" s="2" customFormat="1" ht="16.9" customHeight="1">
      <c r="A560" s="36"/>
      <c r="B560" s="41"/>
      <c r="C560" s="286" t="s">
        <v>19</v>
      </c>
      <c r="D560" s="286" t="s">
        <v>337</v>
      </c>
      <c r="E560" s="19" t="s">
        <v>19</v>
      </c>
      <c r="F560" s="287">
        <v>1.732</v>
      </c>
      <c r="G560" s="36"/>
      <c r="H560" s="41"/>
    </row>
    <row r="561" spans="1:8" s="2" customFormat="1" ht="16.9" customHeight="1">
      <c r="A561" s="36"/>
      <c r="B561" s="41"/>
      <c r="C561" s="286" t="s">
        <v>19</v>
      </c>
      <c r="D561" s="286" t="s">
        <v>338</v>
      </c>
      <c r="E561" s="19" t="s">
        <v>19</v>
      </c>
      <c r="F561" s="287">
        <v>3.531</v>
      </c>
      <c r="G561" s="36"/>
      <c r="H561" s="41"/>
    </row>
    <row r="562" spans="1:8" s="2" customFormat="1" ht="16.9" customHeight="1">
      <c r="A562" s="36"/>
      <c r="B562" s="41"/>
      <c r="C562" s="286" t="s">
        <v>19</v>
      </c>
      <c r="D562" s="286" t="s">
        <v>339</v>
      </c>
      <c r="E562" s="19" t="s">
        <v>19</v>
      </c>
      <c r="F562" s="287">
        <v>3.05</v>
      </c>
      <c r="G562" s="36"/>
      <c r="H562" s="41"/>
    </row>
    <row r="563" spans="1:8" s="2" customFormat="1" ht="16.9" customHeight="1">
      <c r="A563" s="36"/>
      <c r="B563" s="41"/>
      <c r="C563" s="286" t="s">
        <v>19</v>
      </c>
      <c r="D563" s="286" t="s">
        <v>340</v>
      </c>
      <c r="E563" s="19" t="s">
        <v>19</v>
      </c>
      <c r="F563" s="287">
        <v>4.986</v>
      </c>
      <c r="G563" s="36"/>
      <c r="H563" s="41"/>
    </row>
    <row r="564" spans="1:8" s="2" customFormat="1" ht="16.9" customHeight="1">
      <c r="A564" s="36"/>
      <c r="B564" s="41"/>
      <c r="C564" s="286" t="s">
        <v>159</v>
      </c>
      <c r="D564" s="286" t="s">
        <v>313</v>
      </c>
      <c r="E564" s="19" t="s">
        <v>19</v>
      </c>
      <c r="F564" s="287">
        <v>21.55</v>
      </c>
      <c r="G564" s="36"/>
      <c r="H564" s="41"/>
    </row>
    <row r="565" spans="1:8" s="2" customFormat="1" ht="16.9" customHeight="1">
      <c r="A565" s="36"/>
      <c r="B565" s="41"/>
      <c r="C565" s="288" t="s">
        <v>4914</v>
      </c>
      <c r="D565" s="36"/>
      <c r="E565" s="36"/>
      <c r="F565" s="36"/>
      <c r="G565" s="36"/>
      <c r="H565" s="41"/>
    </row>
    <row r="566" spans="1:8" s="2" customFormat="1" ht="16.9" customHeight="1">
      <c r="A566" s="36"/>
      <c r="B566" s="41"/>
      <c r="C566" s="286" t="s">
        <v>328</v>
      </c>
      <c r="D566" s="286" t="s">
        <v>329</v>
      </c>
      <c r="E566" s="19" t="s">
        <v>316</v>
      </c>
      <c r="F566" s="287">
        <v>21.55</v>
      </c>
      <c r="G566" s="36"/>
      <c r="H566" s="41"/>
    </row>
    <row r="567" spans="1:8" s="2" customFormat="1" ht="16.9" customHeight="1">
      <c r="A567" s="36"/>
      <c r="B567" s="41"/>
      <c r="C567" s="286" t="s">
        <v>350</v>
      </c>
      <c r="D567" s="286" t="s">
        <v>351</v>
      </c>
      <c r="E567" s="19" t="s">
        <v>316</v>
      </c>
      <c r="F567" s="287">
        <v>80.56</v>
      </c>
      <c r="G567" s="36"/>
      <c r="H567" s="41"/>
    </row>
    <row r="568" spans="1:8" s="2" customFormat="1" ht="16.9" customHeight="1">
      <c r="A568" s="36"/>
      <c r="B568" s="41"/>
      <c r="C568" s="282" t="s">
        <v>347</v>
      </c>
      <c r="D568" s="283" t="s">
        <v>347</v>
      </c>
      <c r="E568" s="284" t="s">
        <v>19</v>
      </c>
      <c r="F568" s="285">
        <v>15</v>
      </c>
      <c r="G568" s="36"/>
      <c r="H568" s="41"/>
    </row>
    <row r="569" spans="1:8" s="2" customFormat="1" ht="16.9" customHeight="1">
      <c r="A569" s="36"/>
      <c r="B569" s="41"/>
      <c r="C569" s="286" t="s">
        <v>347</v>
      </c>
      <c r="D569" s="286" t="s">
        <v>348</v>
      </c>
      <c r="E569" s="19" t="s">
        <v>19</v>
      </c>
      <c r="F569" s="287">
        <v>15</v>
      </c>
      <c r="G569" s="36"/>
      <c r="H569" s="41"/>
    </row>
    <row r="570" spans="1:8" s="2" customFormat="1" ht="16.9" customHeight="1">
      <c r="A570" s="36"/>
      <c r="B570" s="41"/>
      <c r="C570" s="282" t="s">
        <v>232</v>
      </c>
      <c r="D570" s="283" t="s">
        <v>19</v>
      </c>
      <c r="E570" s="284" t="s">
        <v>19</v>
      </c>
      <c r="F570" s="285">
        <v>3.352</v>
      </c>
      <c r="G570" s="36"/>
      <c r="H570" s="41"/>
    </row>
    <row r="571" spans="1:8" s="2" customFormat="1" ht="16.9" customHeight="1">
      <c r="A571" s="36"/>
      <c r="B571" s="41"/>
      <c r="C571" s="286" t="s">
        <v>19</v>
      </c>
      <c r="D571" s="286" t="s">
        <v>626</v>
      </c>
      <c r="E571" s="19" t="s">
        <v>19</v>
      </c>
      <c r="F571" s="287">
        <v>0</v>
      </c>
      <c r="G571" s="36"/>
      <c r="H571" s="41"/>
    </row>
    <row r="572" spans="1:8" s="2" customFormat="1" ht="16.9" customHeight="1">
      <c r="A572" s="36"/>
      <c r="B572" s="41"/>
      <c r="C572" s="286" t="s">
        <v>19</v>
      </c>
      <c r="D572" s="286" t="s">
        <v>627</v>
      </c>
      <c r="E572" s="19" t="s">
        <v>19</v>
      </c>
      <c r="F572" s="287">
        <v>3.352</v>
      </c>
      <c r="G572" s="36"/>
      <c r="H572" s="41"/>
    </row>
    <row r="573" spans="1:8" s="2" customFormat="1" ht="16.9" customHeight="1">
      <c r="A573" s="36"/>
      <c r="B573" s="41"/>
      <c r="C573" s="286" t="s">
        <v>232</v>
      </c>
      <c r="D573" s="286" t="s">
        <v>313</v>
      </c>
      <c r="E573" s="19" t="s">
        <v>19</v>
      </c>
      <c r="F573" s="287">
        <v>3.352</v>
      </c>
      <c r="G573" s="36"/>
      <c r="H573" s="41"/>
    </row>
    <row r="574" spans="1:8" s="2" customFormat="1" ht="16.9" customHeight="1">
      <c r="A574" s="36"/>
      <c r="B574" s="41"/>
      <c r="C574" s="288" t="s">
        <v>4914</v>
      </c>
      <c r="D574" s="36"/>
      <c r="E574" s="36"/>
      <c r="F574" s="36"/>
      <c r="G574" s="36"/>
      <c r="H574" s="41"/>
    </row>
    <row r="575" spans="1:8" s="2" customFormat="1" ht="16.9" customHeight="1">
      <c r="A575" s="36"/>
      <c r="B575" s="41"/>
      <c r="C575" s="286" t="s">
        <v>622</v>
      </c>
      <c r="D575" s="286" t="s">
        <v>623</v>
      </c>
      <c r="E575" s="19" t="s">
        <v>316</v>
      </c>
      <c r="F575" s="287">
        <v>3.352</v>
      </c>
      <c r="G575" s="36"/>
      <c r="H575" s="41"/>
    </row>
    <row r="576" spans="1:8" s="2" customFormat="1" ht="16.9" customHeight="1">
      <c r="A576" s="36"/>
      <c r="B576" s="41"/>
      <c r="C576" s="286" t="s">
        <v>640</v>
      </c>
      <c r="D576" s="286" t="s">
        <v>641</v>
      </c>
      <c r="E576" s="19" t="s">
        <v>368</v>
      </c>
      <c r="F576" s="287">
        <v>0.335</v>
      </c>
      <c r="G576" s="36"/>
      <c r="H576" s="41"/>
    </row>
    <row r="577" spans="1:8" s="2" customFormat="1" ht="26.45" customHeight="1">
      <c r="A577" s="36"/>
      <c r="B577" s="41"/>
      <c r="C577" s="281" t="s">
        <v>4915</v>
      </c>
      <c r="D577" s="281" t="s">
        <v>126</v>
      </c>
      <c r="E577" s="36"/>
      <c r="F577" s="36"/>
      <c r="G577" s="36"/>
      <c r="H577" s="41"/>
    </row>
    <row r="578" spans="1:8" s="2" customFormat="1" ht="16.9" customHeight="1">
      <c r="A578" s="36"/>
      <c r="B578" s="41"/>
      <c r="C578" s="282" t="s">
        <v>4513</v>
      </c>
      <c r="D578" s="283" t="s">
        <v>19</v>
      </c>
      <c r="E578" s="284" t="s">
        <v>19</v>
      </c>
      <c r="F578" s="285">
        <v>36</v>
      </c>
      <c r="G578" s="36"/>
      <c r="H578" s="41"/>
    </row>
    <row r="579" spans="1:8" s="2" customFormat="1" ht="16.9" customHeight="1">
      <c r="A579" s="36"/>
      <c r="B579" s="41"/>
      <c r="C579" s="286" t="s">
        <v>4513</v>
      </c>
      <c r="D579" s="286" t="s">
        <v>4555</v>
      </c>
      <c r="E579" s="19" t="s">
        <v>19</v>
      </c>
      <c r="F579" s="287">
        <v>36</v>
      </c>
      <c r="G579" s="36"/>
      <c r="H579" s="41"/>
    </row>
    <row r="580" spans="1:8" s="2" customFormat="1" ht="16.9" customHeight="1">
      <c r="A580" s="36"/>
      <c r="B580" s="41"/>
      <c r="C580" s="288" t="s">
        <v>4914</v>
      </c>
      <c r="D580" s="36"/>
      <c r="E580" s="36"/>
      <c r="F580" s="36"/>
      <c r="G580" s="36"/>
      <c r="H580" s="41"/>
    </row>
    <row r="581" spans="1:8" s="2" customFormat="1" ht="16.9" customHeight="1">
      <c r="A581" s="36"/>
      <c r="B581" s="41"/>
      <c r="C581" s="286" t="s">
        <v>4551</v>
      </c>
      <c r="D581" s="286" t="s">
        <v>4552</v>
      </c>
      <c r="E581" s="19" t="s">
        <v>304</v>
      </c>
      <c r="F581" s="287">
        <v>36</v>
      </c>
      <c r="G581" s="36"/>
      <c r="H581" s="41"/>
    </row>
    <row r="582" spans="1:8" s="2" customFormat="1" ht="16.9" customHeight="1">
      <c r="A582" s="36"/>
      <c r="B582" s="41"/>
      <c r="C582" s="286" t="s">
        <v>4556</v>
      </c>
      <c r="D582" s="286" t="s">
        <v>4557</v>
      </c>
      <c r="E582" s="19" t="s">
        <v>304</v>
      </c>
      <c r="F582" s="287">
        <v>36</v>
      </c>
      <c r="G582" s="36"/>
      <c r="H582" s="41"/>
    </row>
    <row r="583" spans="1:8" s="2" customFormat="1" ht="16.9" customHeight="1">
      <c r="A583" s="36"/>
      <c r="B583" s="41"/>
      <c r="C583" s="282" t="s">
        <v>156</v>
      </c>
      <c r="D583" s="283" t="s">
        <v>4514</v>
      </c>
      <c r="E583" s="284" t="s">
        <v>19</v>
      </c>
      <c r="F583" s="285">
        <v>13.012</v>
      </c>
      <c r="G583" s="36"/>
      <c r="H583" s="41"/>
    </row>
    <row r="584" spans="1:8" s="2" customFormat="1" ht="16.9" customHeight="1">
      <c r="A584" s="36"/>
      <c r="B584" s="41"/>
      <c r="C584" s="286" t="s">
        <v>156</v>
      </c>
      <c r="D584" s="286" t="s">
        <v>4525</v>
      </c>
      <c r="E584" s="19" t="s">
        <v>19</v>
      </c>
      <c r="F584" s="287">
        <v>13.012</v>
      </c>
      <c r="G584" s="36"/>
      <c r="H584" s="41"/>
    </row>
    <row r="585" spans="1:8" s="2" customFormat="1" ht="16.9" customHeight="1">
      <c r="A585" s="36"/>
      <c r="B585" s="41"/>
      <c r="C585" s="288" t="s">
        <v>4914</v>
      </c>
      <c r="D585" s="36"/>
      <c r="E585" s="36"/>
      <c r="F585" s="36"/>
      <c r="G585" s="36"/>
      <c r="H585" s="41"/>
    </row>
    <row r="586" spans="1:8" s="2" customFormat="1" ht="16.9" customHeight="1">
      <c r="A586" s="36"/>
      <c r="B586" s="41"/>
      <c r="C586" s="286" t="s">
        <v>350</v>
      </c>
      <c r="D586" s="286" t="s">
        <v>351</v>
      </c>
      <c r="E586" s="19" t="s">
        <v>316</v>
      </c>
      <c r="F586" s="287">
        <v>13.012</v>
      </c>
      <c r="G586" s="36"/>
      <c r="H586" s="41"/>
    </row>
    <row r="587" spans="1:8" s="2" customFormat="1" ht="16.9" customHeight="1">
      <c r="A587" s="36"/>
      <c r="B587" s="41"/>
      <c r="C587" s="286" t="s">
        <v>356</v>
      </c>
      <c r="D587" s="286" t="s">
        <v>357</v>
      </c>
      <c r="E587" s="19" t="s">
        <v>316</v>
      </c>
      <c r="F587" s="287">
        <v>13.012</v>
      </c>
      <c r="G587" s="36"/>
      <c r="H587" s="41"/>
    </row>
    <row r="588" spans="1:8" s="2" customFormat="1" ht="16.9" customHeight="1">
      <c r="A588" s="36"/>
      <c r="B588" s="41"/>
      <c r="C588" s="286" t="s">
        <v>4075</v>
      </c>
      <c r="D588" s="286" t="s">
        <v>4076</v>
      </c>
      <c r="E588" s="19" t="s">
        <v>316</v>
      </c>
      <c r="F588" s="287">
        <v>13.012</v>
      </c>
      <c r="G588" s="36"/>
      <c r="H588" s="41"/>
    </row>
    <row r="589" spans="1:8" s="2" customFormat="1" ht="16.9" customHeight="1">
      <c r="A589" s="36"/>
      <c r="B589" s="41"/>
      <c r="C589" s="286" t="s">
        <v>366</v>
      </c>
      <c r="D589" s="286" t="s">
        <v>367</v>
      </c>
      <c r="E589" s="19" t="s">
        <v>368</v>
      </c>
      <c r="F589" s="287">
        <v>23.422</v>
      </c>
      <c r="G589" s="36"/>
      <c r="H589" s="41"/>
    </row>
    <row r="590" spans="1:8" s="2" customFormat="1" ht="16.9" customHeight="1">
      <c r="A590" s="36"/>
      <c r="B590" s="41"/>
      <c r="C590" s="282" t="s">
        <v>149</v>
      </c>
      <c r="D590" s="283" t="s">
        <v>19</v>
      </c>
      <c r="E590" s="284" t="s">
        <v>19</v>
      </c>
      <c r="F590" s="285">
        <v>24</v>
      </c>
      <c r="G590" s="36"/>
      <c r="H590" s="41"/>
    </row>
    <row r="591" spans="1:8" s="2" customFormat="1" ht="16.9" customHeight="1">
      <c r="A591" s="36"/>
      <c r="B591" s="41"/>
      <c r="C591" s="286" t="s">
        <v>19</v>
      </c>
      <c r="D591" s="286" t="s">
        <v>4518</v>
      </c>
      <c r="E591" s="19" t="s">
        <v>19</v>
      </c>
      <c r="F591" s="287">
        <v>0</v>
      </c>
      <c r="G591" s="36"/>
      <c r="H591" s="41"/>
    </row>
    <row r="592" spans="1:8" s="2" customFormat="1" ht="16.9" customHeight="1">
      <c r="A592" s="36"/>
      <c r="B592" s="41"/>
      <c r="C592" s="286" t="s">
        <v>149</v>
      </c>
      <c r="D592" s="286" t="s">
        <v>4519</v>
      </c>
      <c r="E592" s="19" t="s">
        <v>19</v>
      </c>
      <c r="F592" s="287">
        <v>24</v>
      </c>
      <c r="G592" s="36"/>
      <c r="H592" s="41"/>
    </row>
    <row r="593" spans="1:8" s="2" customFormat="1" ht="16.9" customHeight="1">
      <c r="A593" s="36"/>
      <c r="B593" s="41"/>
      <c r="C593" s="288" t="s">
        <v>4914</v>
      </c>
      <c r="D593" s="36"/>
      <c r="E593" s="36"/>
      <c r="F593" s="36"/>
      <c r="G593" s="36"/>
      <c r="H593" s="41"/>
    </row>
    <row r="594" spans="1:8" s="2" customFormat="1" ht="16.9" customHeight="1">
      <c r="A594" s="36"/>
      <c r="B594" s="41"/>
      <c r="C594" s="286" t="s">
        <v>302</v>
      </c>
      <c r="D594" s="286" t="s">
        <v>303</v>
      </c>
      <c r="E594" s="19" t="s">
        <v>304</v>
      </c>
      <c r="F594" s="287">
        <v>24</v>
      </c>
      <c r="G594" s="36"/>
      <c r="H594" s="41"/>
    </row>
    <row r="595" spans="1:8" s="2" customFormat="1" ht="16.9" customHeight="1">
      <c r="A595" s="36"/>
      <c r="B595" s="41"/>
      <c r="C595" s="286" t="s">
        <v>4534</v>
      </c>
      <c r="D595" s="286" t="s">
        <v>4535</v>
      </c>
      <c r="E595" s="19" t="s">
        <v>304</v>
      </c>
      <c r="F595" s="287">
        <v>160</v>
      </c>
      <c r="G595" s="36"/>
      <c r="H595" s="41"/>
    </row>
    <row r="596" spans="1:8" s="2" customFormat="1" ht="16.9" customHeight="1">
      <c r="A596" s="36"/>
      <c r="B596" s="41"/>
      <c r="C596" s="282" t="s">
        <v>151</v>
      </c>
      <c r="D596" s="283" t="s">
        <v>19</v>
      </c>
      <c r="E596" s="284" t="s">
        <v>19</v>
      </c>
      <c r="F596" s="285">
        <v>23.012</v>
      </c>
      <c r="G596" s="36"/>
      <c r="H596" s="41"/>
    </row>
    <row r="597" spans="1:8" s="2" customFormat="1" ht="16.9" customHeight="1">
      <c r="A597" s="36"/>
      <c r="B597" s="41"/>
      <c r="C597" s="286" t="s">
        <v>19</v>
      </c>
      <c r="D597" s="286" t="s">
        <v>4518</v>
      </c>
      <c r="E597" s="19" t="s">
        <v>19</v>
      </c>
      <c r="F597" s="287">
        <v>0</v>
      </c>
      <c r="G597" s="36"/>
      <c r="H597" s="41"/>
    </row>
    <row r="598" spans="1:8" s="2" customFormat="1" ht="16.9" customHeight="1">
      <c r="A598" s="36"/>
      <c r="B598" s="41"/>
      <c r="C598" s="286" t="s">
        <v>19</v>
      </c>
      <c r="D598" s="286" t="s">
        <v>4521</v>
      </c>
      <c r="E598" s="19" t="s">
        <v>19</v>
      </c>
      <c r="F598" s="287">
        <v>23.012</v>
      </c>
      <c r="G598" s="36"/>
      <c r="H598" s="41"/>
    </row>
    <row r="599" spans="1:8" s="2" customFormat="1" ht="16.9" customHeight="1">
      <c r="A599" s="36"/>
      <c r="B599" s="41"/>
      <c r="C599" s="286" t="s">
        <v>151</v>
      </c>
      <c r="D599" s="286" t="s">
        <v>313</v>
      </c>
      <c r="E599" s="19" t="s">
        <v>19</v>
      </c>
      <c r="F599" s="287">
        <v>23.012</v>
      </c>
      <c r="G599" s="36"/>
      <c r="H599" s="41"/>
    </row>
    <row r="600" spans="1:8" s="2" customFormat="1" ht="16.9" customHeight="1">
      <c r="A600" s="36"/>
      <c r="B600" s="41"/>
      <c r="C600" s="288" t="s">
        <v>4914</v>
      </c>
      <c r="D600" s="36"/>
      <c r="E600" s="36"/>
      <c r="F600" s="36"/>
      <c r="G600" s="36"/>
      <c r="H600" s="41"/>
    </row>
    <row r="601" spans="1:8" s="2" customFormat="1" ht="16.9" customHeight="1">
      <c r="A601" s="36"/>
      <c r="B601" s="41"/>
      <c r="C601" s="286" t="s">
        <v>321</v>
      </c>
      <c r="D601" s="286" t="s">
        <v>322</v>
      </c>
      <c r="E601" s="19" t="s">
        <v>316</v>
      </c>
      <c r="F601" s="287">
        <v>23.012</v>
      </c>
      <c r="G601" s="36"/>
      <c r="H601" s="41"/>
    </row>
    <row r="602" spans="1:8" s="2" customFormat="1" ht="16.9" customHeight="1">
      <c r="A602" s="36"/>
      <c r="B602" s="41"/>
      <c r="C602" s="286" t="s">
        <v>350</v>
      </c>
      <c r="D602" s="286" t="s">
        <v>351</v>
      </c>
      <c r="E602" s="19" t="s">
        <v>316</v>
      </c>
      <c r="F602" s="287">
        <v>13.012</v>
      </c>
      <c r="G602" s="36"/>
      <c r="H602" s="41"/>
    </row>
    <row r="603" spans="1:8" s="2" customFormat="1" ht="16.9" customHeight="1">
      <c r="A603" s="36"/>
      <c r="B603" s="41"/>
      <c r="C603" s="282" t="s">
        <v>347</v>
      </c>
      <c r="D603" s="283" t="s">
        <v>19</v>
      </c>
      <c r="E603" s="284" t="s">
        <v>19</v>
      </c>
      <c r="F603" s="285">
        <v>10</v>
      </c>
      <c r="G603" s="36"/>
      <c r="H603" s="41"/>
    </row>
    <row r="604" spans="1:8" s="2" customFormat="1" ht="16.9" customHeight="1">
      <c r="A604" s="36"/>
      <c r="B604" s="41"/>
      <c r="C604" s="286" t="s">
        <v>347</v>
      </c>
      <c r="D604" s="286" t="s">
        <v>212</v>
      </c>
      <c r="E604" s="19" t="s">
        <v>19</v>
      </c>
      <c r="F604" s="287">
        <v>10</v>
      </c>
      <c r="G604" s="36"/>
      <c r="H604" s="41"/>
    </row>
    <row r="605" spans="1:8" s="2" customFormat="1" ht="16.9" customHeight="1">
      <c r="A605" s="36"/>
      <c r="B605" s="41"/>
      <c r="C605" s="288" t="s">
        <v>4914</v>
      </c>
      <c r="D605" s="36"/>
      <c r="E605" s="36"/>
      <c r="F605" s="36"/>
      <c r="G605" s="36"/>
      <c r="H605" s="41"/>
    </row>
    <row r="606" spans="1:8" s="2" customFormat="1" ht="16.9" customHeight="1">
      <c r="A606" s="36"/>
      <c r="B606" s="41"/>
      <c r="C606" s="286" t="s">
        <v>372</v>
      </c>
      <c r="D606" s="286" t="s">
        <v>373</v>
      </c>
      <c r="E606" s="19" t="s">
        <v>316</v>
      </c>
      <c r="F606" s="287">
        <v>10</v>
      </c>
      <c r="G606" s="36"/>
      <c r="H606" s="41"/>
    </row>
    <row r="607" spans="1:8" s="2" customFormat="1" ht="16.9" customHeight="1">
      <c r="A607" s="36"/>
      <c r="B607" s="41"/>
      <c r="C607" s="286" t="s">
        <v>342</v>
      </c>
      <c r="D607" s="286" t="s">
        <v>343</v>
      </c>
      <c r="E607" s="19" t="s">
        <v>316</v>
      </c>
      <c r="F607" s="287">
        <v>10</v>
      </c>
      <c r="G607" s="36"/>
      <c r="H607" s="41"/>
    </row>
    <row r="608" spans="1:8" s="2" customFormat="1" ht="16.9" customHeight="1">
      <c r="A608" s="36"/>
      <c r="B608" s="41"/>
      <c r="C608" s="286" t="s">
        <v>350</v>
      </c>
      <c r="D608" s="286" t="s">
        <v>351</v>
      </c>
      <c r="E608" s="19" t="s">
        <v>316</v>
      </c>
      <c r="F608" s="287">
        <v>13.012</v>
      </c>
      <c r="G608" s="36"/>
      <c r="H608" s="41"/>
    </row>
    <row r="609" spans="1:8" s="2" customFormat="1" ht="16.9" customHeight="1">
      <c r="A609" s="36"/>
      <c r="B609" s="41"/>
      <c r="C609" s="286" t="s">
        <v>941</v>
      </c>
      <c r="D609" s="286" t="s">
        <v>942</v>
      </c>
      <c r="E609" s="19" t="s">
        <v>304</v>
      </c>
      <c r="F609" s="287">
        <v>33.422</v>
      </c>
      <c r="G609" s="36"/>
      <c r="H609" s="41"/>
    </row>
    <row r="610" spans="1:8" s="2" customFormat="1" ht="16.9" customHeight="1">
      <c r="A610" s="36"/>
      <c r="B610" s="41"/>
      <c r="C610" s="286" t="s">
        <v>770</v>
      </c>
      <c r="D610" s="286" t="s">
        <v>771</v>
      </c>
      <c r="E610" s="19" t="s">
        <v>304</v>
      </c>
      <c r="F610" s="287">
        <v>476.22</v>
      </c>
      <c r="G610" s="36"/>
      <c r="H610" s="41"/>
    </row>
    <row r="611" spans="1:8" s="2" customFormat="1" ht="16.9" customHeight="1">
      <c r="A611" s="36"/>
      <c r="B611" s="41"/>
      <c r="C611" s="286" t="s">
        <v>800</v>
      </c>
      <c r="D611" s="286" t="s">
        <v>801</v>
      </c>
      <c r="E611" s="19" t="s">
        <v>304</v>
      </c>
      <c r="F611" s="287">
        <v>476.22</v>
      </c>
      <c r="G611" s="36"/>
      <c r="H611" s="41"/>
    </row>
    <row r="612" spans="1:8" s="2" customFormat="1" ht="16.9" customHeight="1">
      <c r="A612" s="36"/>
      <c r="B612" s="41"/>
      <c r="C612" s="282" t="s">
        <v>239</v>
      </c>
      <c r="D612" s="283" t="s">
        <v>19</v>
      </c>
      <c r="E612" s="284" t="s">
        <v>19</v>
      </c>
      <c r="F612" s="285">
        <v>20.399</v>
      </c>
      <c r="G612" s="36"/>
      <c r="H612" s="41"/>
    </row>
    <row r="613" spans="1:8" s="2" customFormat="1" ht="16.9" customHeight="1">
      <c r="A613" s="36"/>
      <c r="B613" s="41"/>
      <c r="C613" s="286" t="s">
        <v>19</v>
      </c>
      <c r="D613" s="286" t="s">
        <v>979</v>
      </c>
      <c r="E613" s="19" t="s">
        <v>19</v>
      </c>
      <c r="F613" s="287">
        <v>0</v>
      </c>
      <c r="G613" s="36"/>
      <c r="H613" s="41"/>
    </row>
    <row r="614" spans="1:8" s="2" customFormat="1" ht="16.9" customHeight="1">
      <c r="A614" s="36"/>
      <c r="B614" s="41"/>
      <c r="C614" s="286" t="s">
        <v>19</v>
      </c>
      <c r="D614" s="286" t="s">
        <v>980</v>
      </c>
      <c r="E614" s="19" t="s">
        <v>19</v>
      </c>
      <c r="F614" s="287">
        <v>0.972</v>
      </c>
      <c r="G614" s="36"/>
      <c r="H614" s="41"/>
    </row>
    <row r="615" spans="1:8" s="2" customFormat="1" ht="16.9" customHeight="1">
      <c r="A615" s="36"/>
      <c r="B615" s="41"/>
      <c r="C615" s="286" t="s">
        <v>19</v>
      </c>
      <c r="D615" s="286" t="s">
        <v>981</v>
      </c>
      <c r="E615" s="19" t="s">
        <v>19</v>
      </c>
      <c r="F615" s="287">
        <v>10.557</v>
      </c>
      <c r="G615" s="36"/>
      <c r="H615" s="41"/>
    </row>
    <row r="616" spans="1:8" s="2" customFormat="1" ht="16.9" customHeight="1">
      <c r="A616" s="36"/>
      <c r="B616" s="41"/>
      <c r="C616" s="286" t="s">
        <v>19</v>
      </c>
      <c r="D616" s="286" t="s">
        <v>982</v>
      </c>
      <c r="E616" s="19" t="s">
        <v>19</v>
      </c>
      <c r="F616" s="287">
        <v>8.87</v>
      </c>
      <c r="G616" s="36"/>
      <c r="H616" s="41"/>
    </row>
    <row r="617" spans="1:8" s="2" customFormat="1" ht="16.9" customHeight="1">
      <c r="A617" s="36"/>
      <c r="B617" s="41"/>
      <c r="C617" s="286" t="s">
        <v>239</v>
      </c>
      <c r="D617" s="286" t="s">
        <v>901</v>
      </c>
      <c r="E617" s="19" t="s">
        <v>19</v>
      </c>
      <c r="F617" s="287">
        <v>20.399</v>
      </c>
      <c r="G617" s="36"/>
      <c r="H617" s="41"/>
    </row>
    <row r="618" spans="1:8" s="2" customFormat="1" ht="16.9" customHeight="1">
      <c r="A618" s="36"/>
      <c r="B618" s="41"/>
      <c r="C618" s="288" t="s">
        <v>4914</v>
      </c>
      <c r="D618" s="36"/>
      <c r="E618" s="36"/>
      <c r="F618" s="36"/>
      <c r="G618" s="36"/>
      <c r="H618" s="41"/>
    </row>
    <row r="619" spans="1:8" s="2" customFormat="1" ht="16.9" customHeight="1">
      <c r="A619" s="36"/>
      <c r="B619" s="41"/>
      <c r="C619" s="286" t="s">
        <v>975</v>
      </c>
      <c r="D619" s="286" t="s">
        <v>976</v>
      </c>
      <c r="E619" s="19" t="s">
        <v>304</v>
      </c>
      <c r="F619" s="287">
        <v>414.759</v>
      </c>
      <c r="G619" s="36"/>
      <c r="H619" s="41"/>
    </row>
    <row r="620" spans="1:8" s="2" customFormat="1" ht="16.9" customHeight="1">
      <c r="A620" s="36"/>
      <c r="B620" s="41"/>
      <c r="C620" s="286" t="s">
        <v>789</v>
      </c>
      <c r="D620" s="286" t="s">
        <v>790</v>
      </c>
      <c r="E620" s="19" t="s">
        <v>304</v>
      </c>
      <c r="F620" s="287">
        <v>21.209</v>
      </c>
      <c r="G620" s="36"/>
      <c r="H620" s="41"/>
    </row>
    <row r="621" spans="1:8" s="2" customFormat="1" ht="16.9" customHeight="1">
      <c r="A621" s="36"/>
      <c r="B621" s="41"/>
      <c r="C621" s="286" t="s">
        <v>1271</v>
      </c>
      <c r="D621" s="286" t="s">
        <v>1272</v>
      </c>
      <c r="E621" s="19" t="s">
        <v>304</v>
      </c>
      <c r="F621" s="287">
        <v>863.509</v>
      </c>
      <c r="G621" s="36"/>
      <c r="H621" s="41"/>
    </row>
    <row r="622" spans="1:8" s="2" customFormat="1" ht="16.9" customHeight="1">
      <c r="A622" s="36"/>
      <c r="B622" s="41"/>
      <c r="C622" s="282" t="s">
        <v>241</v>
      </c>
      <c r="D622" s="283" t="s">
        <v>19</v>
      </c>
      <c r="E622" s="284" t="s">
        <v>19</v>
      </c>
      <c r="F622" s="285">
        <v>0.81</v>
      </c>
      <c r="G622" s="36"/>
      <c r="H622" s="41"/>
    </row>
    <row r="623" spans="1:8" s="2" customFormat="1" ht="16.9" customHeight="1">
      <c r="A623" s="36"/>
      <c r="B623" s="41"/>
      <c r="C623" s="286" t="s">
        <v>19</v>
      </c>
      <c r="D623" s="286" t="s">
        <v>973</v>
      </c>
      <c r="E623" s="19" t="s">
        <v>19</v>
      </c>
      <c r="F623" s="287">
        <v>0.81</v>
      </c>
      <c r="G623" s="36"/>
      <c r="H623" s="41"/>
    </row>
    <row r="624" spans="1:8" s="2" customFormat="1" ht="16.9" customHeight="1">
      <c r="A624" s="36"/>
      <c r="B624" s="41"/>
      <c r="C624" s="286" t="s">
        <v>241</v>
      </c>
      <c r="D624" s="286" t="s">
        <v>901</v>
      </c>
      <c r="E624" s="19" t="s">
        <v>19</v>
      </c>
      <c r="F624" s="287">
        <v>0.81</v>
      </c>
      <c r="G624" s="36"/>
      <c r="H624" s="41"/>
    </row>
    <row r="625" spans="1:8" s="2" customFormat="1" ht="16.9" customHeight="1">
      <c r="A625" s="36"/>
      <c r="B625" s="41"/>
      <c r="C625" s="288" t="s">
        <v>4914</v>
      </c>
      <c r="D625" s="36"/>
      <c r="E625" s="36"/>
      <c r="F625" s="36"/>
      <c r="G625" s="36"/>
      <c r="H625" s="41"/>
    </row>
    <row r="626" spans="1:8" s="2" customFormat="1" ht="16.9" customHeight="1">
      <c r="A626" s="36"/>
      <c r="B626" s="41"/>
      <c r="C626" s="286" t="s">
        <v>968</v>
      </c>
      <c r="D626" s="286" t="s">
        <v>969</v>
      </c>
      <c r="E626" s="19" t="s">
        <v>304</v>
      </c>
      <c r="F626" s="287">
        <v>39.998</v>
      </c>
      <c r="G626" s="36"/>
      <c r="H626" s="41"/>
    </row>
    <row r="627" spans="1:8" s="2" customFormat="1" ht="16.9" customHeight="1">
      <c r="A627" s="36"/>
      <c r="B627" s="41"/>
      <c r="C627" s="286" t="s">
        <v>4527</v>
      </c>
      <c r="D627" s="286" t="s">
        <v>4528</v>
      </c>
      <c r="E627" s="19" t="s">
        <v>316</v>
      </c>
      <c r="F627" s="287">
        <v>10</v>
      </c>
      <c r="G627" s="36"/>
      <c r="H627" s="41"/>
    </row>
    <row r="628" spans="1:8" s="2" customFormat="1" ht="26.45" customHeight="1">
      <c r="A628" s="36"/>
      <c r="B628" s="41"/>
      <c r="C628" s="281" t="s">
        <v>4916</v>
      </c>
      <c r="D628" s="281" t="s">
        <v>129</v>
      </c>
      <c r="E628" s="36"/>
      <c r="F628" s="36"/>
      <c r="G628" s="36"/>
      <c r="H628" s="41"/>
    </row>
    <row r="629" spans="1:8" s="2" customFormat="1" ht="16.9" customHeight="1">
      <c r="A629" s="36"/>
      <c r="B629" s="41"/>
      <c r="C629" s="282" t="s">
        <v>4633</v>
      </c>
      <c r="D629" s="283" t="s">
        <v>19</v>
      </c>
      <c r="E629" s="284" t="s">
        <v>19</v>
      </c>
      <c r="F629" s="285">
        <v>28.8</v>
      </c>
      <c r="G629" s="36"/>
      <c r="H629" s="41"/>
    </row>
    <row r="630" spans="1:8" s="2" customFormat="1" ht="16.9" customHeight="1">
      <c r="A630" s="36"/>
      <c r="B630" s="41"/>
      <c r="C630" s="286" t="s">
        <v>19</v>
      </c>
      <c r="D630" s="286" t="s">
        <v>4505</v>
      </c>
      <c r="E630" s="19" t="s">
        <v>19</v>
      </c>
      <c r="F630" s="287">
        <v>0</v>
      </c>
      <c r="G630" s="36"/>
      <c r="H630" s="41"/>
    </row>
    <row r="631" spans="1:8" s="2" customFormat="1" ht="16.9" customHeight="1">
      <c r="A631" s="36"/>
      <c r="B631" s="41"/>
      <c r="C631" s="286" t="s">
        <v>19</v>
      </c>
      <c r="D631" s="286" t="s">
        <v>4715</v>
      </c>
      <c r="E631" s="19" t="s">
        <v>19</v>
      </c>
      <c r="F631" s="287">
        <v>28.8</v>
      </c>
      <c r="G631" s="36"/>
      <c r="H631" s="41"/>
    </row>
    <row r="632" spans="1:8" s="2" customFormat="1" ht="16.9" customHeight="1">
      <c r="A632" s="36"/>
      <c r="B632" s="41"/>
      <c r="C632" s="286" t="s">
        <v>4633</v>
      </c>
      <c r="D632" s="286" t="s">
        <v>313</v>
      </c>
      <c r="E632" s="19" t="s">
        <v>19</v>
      </c>
      <c r="F632" s="287">
        <v>28.8</v>
      </c>
      <c r="G632" s="36"/>
      <c r="H632" s="41"/>
    </row>
    <row r="633" spans="1:8" s="2" customFormat="1" ht="16.9" customHeight="1">
      <c r="A633" s="36"/>
      <c r="B633" s="41"/>
      <c r="C633" s="288" t="s">
        <v>4914</v>
      </c>
      <c r="D633" s="36"/>
      <c r="E633" s="36"/>
      <c r="F633" s="36"/>
      <c r="G633" s="36"/>
      <c r="H633" s="41"/>
    </row>
    <row r="634" spans="1:8" s="2" customFormat="1" ht="16.9" customHeight="1">
      <c r="A634" s="36"/>
      <c r="B634" s="41"/>
      <c r="C634" s="286" t="s">
        <v>4711</v>
      </c>
      <c r="D634" s="286" t="s">
        <v>4712</v>
      </c>
      <c r="E634" s="19" t="s">
        <v>304</v>
      </c>
      <c r="F634" s="287">
        <v>28.8</v>
      </c>
      <c r="G634" s="36"/>
      <c r="H634" s="41"/>
    </row>
    <row r="635" spans="1:8" s="2" customFormat="1" ht="16.9" customHeight="1">
      <c r="A635" s="36"/>
      <c r="B635" s="41"/>
      <c r="C635" s="286" t="s">
        <v>4653</v>
      </c>
      <c r="D635" s="286" t="s">
        <v>4654</v>
      </c>
      <c r="E635" s="19" t="s">
        <v>316</v>
      </c>
      <c r="F635" s="287">
        <v>51.6</v>
      </c>
      <c r="G635" s="36"/>
      <c r="H635" s="41"/>
    </row>
    <row r="636" spans="1:8" s="2" customFormat="1" ht="16.9" customHeight="1">
      <c r="A636" s="36"/>
      <c r="B636" s="41"/>
      <c r="C636" s="286" t="s">
        <v>4716</v>
      </c>
      <c r="D636" s="286" t="s">
        <v>4717</v>
      </c>
      <c r="E636" s="19" t="s">
        <v>304</v>
      </c>
      <c r="F636" s="287">
        <v>28.8</v>
      </c>
      <c r="G636" s="36"/>
      <c r="H636" s="41"/>
    </row>
    <row r="637" spans="1:8" s="2" customFormat="1" ht="16.9" customHeight="1">
      <c r="A637" s="36"/>
      <c r="B637" s="41"/>
      <c r="C637" s="282" t="s">
        <v>4628</v>
      </c>
      <c r="D637" s="283" t="s">
        <v>19</v>
      </c>
      <c r="E637" s="284" t="s">
        <v>19</v>
      </c>
      <c r="F637" s="285">
        <v>51.6</v>
      </c>
      <c r="G637" s="36"/>
      <c r="H637" s="41"/>
    </row>
    <row r="638" spans="1:8" s="2" customFormat="1" ht="16.9" customHeight="1">
      <c r="A638" s="36"/>
      <c r="B638" s="41"/>
      <c r="C638" s="286" t="s">
        <v>19</v>
      </c>
      <c r="D638" s="286" t="s">
        <v>4657</v>
      </c>
      <c r="E638" s="19" t="s">
        <v>19</v>
      </c>
      <c r="F638" s="287">
        <v>0</v>
      </c>
      <c r="G638" s="36"/>
      <c r="H638" s="41"/>
    </row>
    <row r="639" spans="1:8" s="2" customFormat="1" ht="16.9" customHeight="1">
      <c r="A639" s="36"/>
      <c r="B639" s="41"/>
      <c r="C639" s="286" t="s">
        <v>19</v>
      </c>
      <c r="D639" s="286" t="s">
        <v>4658</v>
      </c>
      <c r="E639" s="19" t="s">
        <v>19</v>
      </c>
      <c r="F639" s="287">
        <v>21.6</v>
      </c>
      <c r="G639" s="36"/>
      <c r="H639" s="41"/>
    </row>
    <row r="640" spans="1:8" s="2" customFormat="1" ht="16.9" customHeight="1">
      <c r="A640" s="36"/>
      <c r="B640" s="41"/>
      <c r="C640" s="286" t="s">
        <v>19</v>
      </c>
      <c r="D640" s="286" t="s">
        <v>4659</v>
      </c>
      <c r="E640" s="19" t="s">
        <v>19</v>
      </c>
      <c r="F640" s="287">
        <v>30</v>
      </c>
      <c r="G640" s="36"/>
      <c r="H640" s="41"/>
    </row>
    <row r="641" spans="1:8" s="2" customFormat="1" ht="16.9" customHeight="1">
      <c r="A641" s="36"/>
      <c r="B641" s="41"/>
      <c r="C641" s="286" t="s">
        <v>4628</v>
      </c>
      <c r="D641" s="286" t="s">
        <v>313</v>
      </c>
      <c r="E641" s="19" t="s">
        <v>19</v>
      </c>
      <c r="F641" s="287">
        <v>51.6</v>
      </c>
      <c r="G641" s="36"/>
      <c r="H641" s="41"/>
    </row>
    <row r="642" spans="1:8" s="2" customFormat="1" ht="16.9" customHeight="1">
      <c r="A642" s="36"/>
      <c r="B642" s="41"/>
      <c r="C642" s="288" t="s">
        <v>4914</v>
      </c>
      <c r="D642" s="36"/>
      <c r="E642" s="36"/>
      <c r="F642" s="36"/>
      <c r="G642" s="36"/>
      <c r="H642" s="41"/>
    </row>
    <row r="643" spans="1:8" s="2" customFormat="1" ht="16.9" customHeight="1">
      <c r="A643" s="36"/>
      <c r="B643" s="41"/>
      <c r="C643" s="286" t="s">
        <v>4653</v>
      </c>
      <c r="D643" s="286" t="s">
        <v>4654</v>
      </c>
      <c r="E643" s="19" t="s">
        <v>316</v>
      </c>
      <c r="F643" s="287">
        <v>51.6</v>
      </c>
      <c r="G643" s="36"/>
      <c r="H643" s="41"/>
    </row>
    <row r="644" spans="1:8" s="2" customFormat="1" ht="16.9" customHeight="1">
      <c r="A644" s="36"/>
      <c r="B644" s="41"/>
      <c r="C644" s="286" t="s">
        <v>342</v>
      </c>
      <c r="D644" s="286" t="s">
        <v>343</v>
      </c>
      <c r="E644" s="19" t="s">
        <v>316</v>
      </c>
      <c r="F644" s="287">
        <v>51.6</v>
      </c>
      <c r="G644" s="36"/>
      <c r="H644" s="41"/>
    </row>
    <row r="645" spans="1:8" s="2" customFormat="1" ht="16.9" customHeight="1">
      <c r="A645" s="36"/>
      <c r="B645" s="41"/>
      <c r="C645" s="286" t="s">
        <v>4649</v>
      </c>
      <c r="D645" s="286" t="s">
        <v>4650</v>
      </c>
      <c r="E645" s="19" t="s">
        <v>316</v>
      </c>
      <c r="F645" s="287">
        <v>51.6</v>
      </c>
      <c r="G645" s="36"/>
      <c r="H645" s="41"/>
    </row>
    <row r="646" spans="1:8" s="2" customFormat="1" ht="16.9" customHeight="1">
      <c r="A646" s="36"/>
      <c r="B646" s="41"/>
      <c r="C646" s="282" t="s">
        <v>156</v>
      </c>
      <c r="D646" s="283" t="s">
        <v>4514</v>
      </c>
      <c r="E646" s="284" t="s">
        <v>19</v>
      </c>
      <c r="F646" s="285">
        <v>9.72</v>
      </c>
      <c r="G646" s="36"/>
      <c r="H646" s="41"/>
    </row>
    <row r="647" spans="1:8" s="2" customFormat="1" ht="16.9" customHeight="1">
      <c r="A647" s="36"/>
      <c r="B647" s="41"/>
      <c r="C647" s="286" t="s">
        <v>156</v>
      </c>
      <c r="D647" s="286" t="s">
        <v>4647</v>
      </c>
      <c r="E647" s="19" t="s">
        <v>19</v>
      </c>
      <c r="F647" s="287">
        <v>9.72</v>
      </c>
      <c r="G647" s="36"/>
      <c r="H647" s="41"/>
    </row>
    <row r="648" spans="1:8" s="2" customFormat="1" ht="16.9" customHeight="1">
      <c r="A648" s="36"/>
      <c r="B648" s="41"/>
      <c r="C648" s="288" t="s">
        <v>4914</v>
      </c>
      <c r="D648" s="36"/>
      <c r="E648" s="36"/>
      <c r="F648" s="36"/>
      <c r="G648" s="36"/>
      <c r="H648" s="41"/>
    </row>
    <row r="649" spans="1:8" s="2" customFormat="1" ht="16.9" customHeight="1">
      <c r="A649" s="36"/>
      <c r="B649" s="41"/>
      <c r="C649" s="286" t="s">
        <v>350</v>
      </c>
      <c r="D649" s="286" t="s">
        <v>351</v>
      </c>
      <c r="E649" s="19" t="s">
        <v>316</v>
      </c>
      <c r="F649" s="287">
        <v>9.72</v>
      </c>
      <c r="G649" s="36"/>
      <c r="H649" s="41"/>
    </row>
    <row r="650" spans="1:8" s="2" customFormat="1" ht="16.9" customHeight="1">
      <c r="A650" s="36"/>
      <c r="B650" s="41"/>
      <c r="C650" s="286" t="s">
        <v>356</v>
      </c>
      <c r="D650" s="286" t="s">
        <v>357</v>
      </c>
      <c r="E650" s="19" t="s">
        <v>316</v>
      </c>
      <c r="F650" s="287">
        <v>9.72</v>
      </c>
      <c r="G650" s="36"/>
      <c r="H650" s="41"/>
    </row>
    <row r="651" spans="1:8" s="2" customFormat="1" ht="16.9" customHeight="1">
      <c r="A651" s="36"/>
      <c r="B651" s="41"/>
      <c r="C651" s="286" t="s">
        <v>4075</v>
      </c>
      <c r="D651" s="286" t="s">
        <v>4076</v>
      </c>
      <c r="E651" s="19" t="s">
        <v>316</v>
      </c>
      <c r="F651" s="287">
        <v>9.72</v>
      </c>
      <c r="G651" s="36"/>
      <c r="H651" s="41"/>
    </row>
    <row r="652" spans="1:8" s="2" customFormat="1" ht="16.9" customHeight="1">
      <c r="A652" s="36"/>
      <c r="B652" s="41"/>
      <c r="C652" s="286" t="s">
        <v>366</v>
      </c>
      <c r="D652" s="286" t="s">
        <v>367</v>
      </c>
      <c r="E652" s="19" t="s">
        <v>368</v>
      </c>
      <c r="F652" s="287">
        <v>17.496</v>
      </c>
      <c r="G652" s="36"/>
      <c r="H652" s="41"/>
    </row>
    <row r="653" spans="1:8" s="2" customFormat="1" ht="16.9" customHeight="1">
      <c r="A653" s="36"/>
      <c r="B653" s="41"/>
      <c r="C653" s="282" t="s">
        <v>4626</v>
      </c>
      <c r="D653" s="283" t="s">
        <v>19</v>
      </c>
      <c r="E653" s="284" t="s">
        <v>19</v>
      </c>
      <c r="F653" s="285">
        <v>5.885</v>
      </c>
      <c r="G653" s="36"/>
      <c r="H653" s="41"/>
    </row>
    <row r="654" spans="1:8" s="2" customFormat="1" ht="16.9" customHeight="1">
      <c r="A654" s="36"/>
      <c r="B654" s="41"/>
      <c r="C654" s="286" t="s">
        <v>4626</v>
      </c>
      <c r="D654" s="286" t="s">
        <v>4638</v>
      </c>
      <c r="E654" s="19" t="s">
        <v>19</v>
      </c>
      <c r="F654" s="287">
        <v>5.885</v>
      </c>
      <c r="G654" s="36"/>
      <c r="H654" s="41"/>
    </row>
    <row r="655" spans="1:8" s="2" customFormat="1" ht="16.9" customHeight="1">
      <c r="A655" s="36"/>
      <c r="B655" s="41"/>
      <c r="C655" s="288" t="s">
        <v>4914</v>
      </c>
      <c r="D655" s="36"/>
      <c r="E655" s="36"/>
      <c r="F655" s="36"/>
      <c r="G655" s="36"/>
      <c r="H655" s="41"/>
    </row>
    <row r="656" spans="1:8" s="2" customFormat="1" ht="16.9" customHeight="1">
      <c r="A656" s="36"/>
      <c r="B656" s="41"/>
      <c r="C656" s="286" t="s">
        <v>302</v>
      </c>
      <c r="D656" s="286" t="s">
        <v>303</v>
      </c>
      <c r="E656" s="19" t="s">
        <v>304</v>
      </c>
      <c r="F656" s="287">
        <v>5.885</v>
      </c>
      <c r="G656" s="36"/>
      <c r="H656" s="41"/>
    </row>
    <row r="657" spans="1:8" s="2" customFormat="1" ht="16.9" customHeight="1">
      <c r="A657" s="36"/>
      <c r="B657" s="41"/>
      <c r="C657" s="286" t="s">
        <v>350</v>
      </c>
      <c r="D657" s="286" t="s">
        <v>351</v>
      </c>
      <c r="E657" s="19" t="s">
        <v>316</v>
      </c>
      <c r="F657" s="287">
        <v>9.72</v>
      </c>
      <c r="G657" s="36"/>
      <c r="H657" s="41"/>
    </row>
    <row r="658" spans="1:8" s="2" customFormat="1" ht="16.9" customHeight="1">
      <c r="A658" s="36"/>
      <c r="B658" s="41"/>
      <c r="C658" s="282" t="s">
        <v>4630</v>
      </c>
      <c r="D658" s="283" t="s">
        <v>19</v>
      </c>
      <c r="E658" s="284" t="s">
        <v>19</v>
      </c>
      <c r="F658" s="285">
        <v>3.835</v>
      </c>
      <c r="G658" s="36"/>
      <c r="H658" s="41"/>
    </row>
    <row r="659" spans="1:8" s="2" customFormat="1" ht="16.9" customHeight="1">
      <c r="A659" s="36"/>
      <c r="B659" s="41"/>
      <c r="C659" s="286" t="s">
        <v>19</v>
      </c>
      <c r="D659" s="286" t="s">
        <v>4643</v>
      </c>
      <c r="E659" s="19" t="s">
        <v>19</v>
      </c>
      <c r="F659" s="287">
        <v>3.835</v>
      </c>
      <c r="G659" s="36"/>
      <c r="H659" s="41"/>
    </row>
    <row r="660" spans="1:8" s="2" customFormat="1" ht="16.9" customHeight="1">
      <c r="A660" s="36"/>
      <c r="B660" s="41"/>
      <c r="C660" s="286" t="s">
        <v>4630</v>
      </c>
      <c r="D660" s="286" t="s">
        <v>313</v>
      </c>
      <c r="E660" s="19" t="s">
        <v>19</v>
      </c>
      <c r="F660" s="287">
        <v>3.835</v>
      </c>
      <c r="G660" s="36"/>
      <c r="H660" s="41"/>
    </row>
    <row r="661" spans="1:8" s="2" customFormat="1" ht="16.9" customHeight="1">
      <c r="A661" s="36"/>
      <c r="B661" s="41"/>
      <c r="C661" s="288" t="s">
        <v>4914</v>
      </c>
      <c r="D661" s="36"/>
      <c r="E661" s="36"/>
      <c r="F661" s="36"/>
      <c r="G661" s="36"/>
      <c r="H661" s="41"/>
    </row>
    <row r="662" spans="1:8" s="2" customFormat="1" ht="16.9" customHeight="1">
      <c r="A662" s="36"/>
      <c r="B662" s="41"/>
      <c r="C662" s="286" t="s">
        <v>4639</v>
      </c>
      <c r="D662" s="286" t="s">
        <v>4640</v>
      </c>
      <c r="E662" s="19" t="s">
        <v>316</v>
      </c>
      <c r="F662" s="287">
        <v>3.835</v>
      </c>
      <c r="G662" s="36"/>
      <c r="H662" s="41"/>
    </row>
    <row r="663" spans="1:8" s="2" customFormat="1" ht="16.9" customHeight="1">
      <c r="A663" s="36"/>
      <c r="B663" s="41"/>
      <c r="C663" s="286" t="s">
        <v>350</v>
      </c>
      <c r="D663" s="286" t="s">
        <v>351</v>
      </c>
      <c r="E663" s="19" t="s">
        <v>316</v>
      </c>
      <c r="F663" s="287">
        <v>9.72</v>
      </c>
      <c r="G663" s="36"/>
      <c r="H663" s="41"/>
    </row>
    <row r="664" spans="1:8" s="2" customFormat="1" ht="26.45" customHeight="1">
      <c r="A664" s="36"/>
      <c r="B664" s="41"/>
      <c r="C664" s="281" t="s">
        <v>4917</v>
      </c>
      <c r="D664" s="281" t="s">
        <v>132</v>
      </c>
      <c r="E664" s="36"/>
      <c r="F664" s="36"/>
      <c r="G664" s="36"/>
      <c r="H664" s="41"/>
    </row>
    <row r="665" spans="1:8" s="2" customFormat="1" ht="16.9" customHeight="1">
      <c r="A665" s="36"/>
      <c r="B665" s="41"/>
      <c r="C665" s="282" t="s">
        <v>131</v>
      </c>
      <c r="D665" s="283" t="s">
        <v>19</v>
      </c>
      <c r="E665" s="284" t="s">
        <v>19</v>
      </c>
      <c r="F665" s="285">
        <v>16.09</v>
      </c>
      <c r="G665" s="36"/>
      <c r="H665" s="41"/>
    </row>
    <row r="666" spans="1:8" s="2" customFormat="1" ht="16.9" customHeight="1">
      <c r="A666" s="36"/>
      <c r="B666" s="41"/>
      <c r="C666" s="286" t="s">
        <v>19</v>
      </c>
      <c r="D666" s="286" t="s">
        <v>4505</v>
      </c>
      <c r="E666" s="19" t="s">
        <v>19</v>
      </c>
      <c r="F666" s="287">
        <v>0</v>
      </c>
      <c r="G666" s="36"/>
      <c r="H666" s="41"/>
    </row>
    <row r="667" spans="1:8" s="2" customFormat="1" ht="16.9" customHeight="1">
      <c r="A667" s="36"/>
      <c r="B667" s="41"/>
      <c r="C667" s="286" t="s">
        <v>131</v>
      </c>
      <c r="D667" s="286" t="s">
        <v>4731</v>
      </c>
      <c r="E667" s="19" t="s">
        <v>19</v>
      </c>
      <c r="F667" s="287">
        <v>16.09</v>
      </c>
      <c r="G667" s="36"/>
      <c r="H667" s="41"/>
    </row>
    <row r="668" spans="1:8" s="2" customFormat="1" ht="16.9" customHeight="1">
      <c r="A668" s="36"/>
      <c r="B668" s="41"/>
      <c r="C668" s="288" t="s">
        <v>4914</v>
      </c>
      <c r="D668" s="36"/>
      <c r="E668" s="36"/>
      <c r="F668" s="36"/>
      <c r="G668" s="36"/>
      <c r="H668" s="41"/>
    </row>
    <row r="669" spans="1:8" s="2" customFormat="1" ht="16.9" customHeight="1">
      <c r="A669" s="36"/>
      <c r="B669" s="41"/>
      <c r="C669" s="286" t="s">
        <v>4754</v>
      </c>
      <c r="D669" s="286" t="s">
        <v>4755</v>
      </c>
      <c r="E669" s="19" t="s">
        <v>304</v>
      </c>
      <c r="F669" s="287">
        <v>16.09</v>
      </c>
      <c r="G669" s="36"/>
      <c r="H669" s="41"/>
    </row>
    <row r="670" spans="1:8" s="2" customFormat="1" ht="16.9" customHeight="1">
      <c r="A670" s="36"/>
      <c r="B670" s="41"/>
      <c r="C670" s="286" t="s">
        <v>4735</v>
      </c>
      <c r="D670" s="286" t="s">
        <v>4736</v>
      </c>
      <c r="E670" s="19" t="s">
        <v>316</v>
      </c>
      <c r="F670" s="287">
        <v>1.609</v>
      </c>
      <c r="G670" s="36"/>
      <c r="H670" s="41"/>
    </row>
    <row r="671" spans="1:8" s="2" customFormat="1" ht="16.9" customHeight="1">
      <c r="A671" s="36"/>
      <c r="B671" s="41"/>
      <c r="C671" s="286" t="s">
        <v>4666</v>
      </c>
      <c r="D671" s="286" t="s">
        <v>4667</v>
      </c>
      <c r="E671" s="19" t="s">
        <v>304</v>
      </c>
      <c r="F671" s="287">
        <v>16.09</v>
      </c>
      <c r="G671" s="36"/>
      <c r="H671" s="41"/>
    </row>
    <row r="672" spans="1:8" s="2" customFormat="1" ht="16.9" customHeight="1">
      <c r="A672" s="36"/>
      <c r="B672" s="41"/>
      <c r="C672" s="286" t="s">
        <v>4746</v>
      </c>
      <c r="D672" s="286" t="s">
        <v>4747</v>
      </c>
      <c r="E672" s="19" t="s">
        <v>304</v>
      </c>
      <c r="F672" s="287">
        <v>17.699</v>
      </c>
      <c r="G672" s="36"/>
      <c r="H672" s="41"/>
    </row>
    <row r="673" spans="1:8" s="2" customFormat="1" ht="16.9" customHeight="1">
      <c r="A673" s="36"/>
      <c r="B673" s="41"/>
      <c r="C673" s="282" t="s">
        <v>4732</v>
      </c>
      <c r="D673" s="283" t="s">
        <v>19</v>
      </c>
      <c r="E673" s="284" t="s">
        <v>19</v>
      </c>
      <c r="F673" s="285">
        <v>1.609</v>
      </c>
      <c r="G673" s="36"/>
      <c r="H673" s="41"/>
    </row>
    <row r="674" spans="1:8" s="2" customFormat="1" ht="16.9" customHeight="1">
      <c r="A674" s="36"/>
      <c r="B674" s="41"/>
      <c r="C674" s="286" t="s">
        <v>19</v>
      </c>
      <c r="D674" s="286" t="s">
        <v>4505</v>
      </c>
      <c r="E674" s="19" t="s">
        <v>19</v>
      </c>
      <c r="F674" s="287">
        <v>0</v>
      </c>
      <c r="G674" s="36"/>
      <c r="H674" s="41"/>
    </row>
    <row r="675" spans="1:8" s="2" customFormat="1" ht="16.9" customHeight="1">
      <c r="A675" s="36"/>
      <c r="B675" s="41"/>
      <c r="C675" s="286" t="s">
        <v>4732</v>
      </c>
      <c r="D675" s="286" t="s">
        <v>4739</v>
      </c>
      <c r="E675" s="19" t="s">
        <v>19</v>
      </c>
      <c r="F675" s="287">
        <v>1.609</v>
      </c>
      <c r="G675" s="36"/>
      <c r="H675" s="41"/>
    </row>
    <row r="676" spans="1:8" s="2" customFormat="1" ht="16.9" customHeight="1">
      <c r="A676" s="36"/>
      <c r="B676" s="41"/>
      <c r="C676" s="288" t="s">
        <v>4914</v>
      </c>
      <c r="D676" s="36"/>
      <c r="E676" s="36"/>
      <c r="F676" s="36"/>
      <c r="G676" s="36"/>
      <c r="H676" s="41"/>
    </row>
    <row r="677" spans="1:8" s="2" customFormat="1" ht="16.9" customHeight="1">
      <c r="A677" s="36"/>
      <c r="B677" s="41"/>
      <c r="C677" s="286" t="s">
        <v>4735</v>
      </c>
      <c r="D677" s="286" t="s">
        <v>4736</v>
      </c>
      <c r="E677" s="19" t="s">
        <v>316</v>
      </c>
      <c r="F677" s="287">
        <v>1.609</v>
      </c>
      <c r="G677" s="36"/>
      <c r="H677" s="41"/>
    </row>
    <row r="678" spans="1:8" s="2" customFormat="1" ht="16.9" customHeight="1">
      <c r="A678" s="36"/>
      <c r="B678" s="41"/>
      <c r="C678" s="286" t="s">
        <v>350</v>
      </c>
      <c r="D678" s="286" t="s">
        <v>351</v>
      </c>
      <c r="E678" s="19" t="s">
        <v>316</v>
      </c>
      <c r="F678" s="287">
        <v>1.609</v>
      </c>
      <c r="G678" s="36"/>
      <c r="H678" s="41"/>
    </row>
    <row r="679" spans="1:8" s="2" customFormat="1" ht="16.9" customHeight="1">
      <c r="A679" s="36"/>
      <c r="B679" s="41"/>
      <c r="C679" s="286" t="s">
        <v>356</v>
      </c>
      <c r="D679" s="286" t="s">
        <v>357</v>
      </c>
      <c r="E679" s="19" t="s">
        <v>316</v>
      </c>
      <c r="F679" s="287">
        <v>1.609</v>
      </c>
      <c r="G679" s="36"/>
      <c r="H679" s="41"/>
    </row>
    <row r="680" spans="1:8" s="2" customFormat="1" ht="16.9" customHeight="1">
      <c r="A680" s="36"/>
      <c r="B680" s="41"/>
      <c r="C680" s="286" t="s">
        <v>4075</v>
      </c>
      <c r="D680" s="286" t="s">
        <v>4076</v>
      </c>
      <c r="E680" s="19" t="s">
        <v>316</v>
      </c>
      <c r="F680" s="287">
        <v>1.609</v>
      </c>
      <c r="G680" s="36"/>
      <c r="H680" s="41"/>
    </row>
    <row r="681" spans="1:8" s="2" customFormat="1" ht="16.9" customHeight="1">
      <c r="A681" s="36"/>
      <c r="B681" s="41"/>
      <c r="C681" s="286" t="s">
        <v>366</v>
      </c>
      <c r="D681" s="286" t="s">
        <v>367</v>
      </c>
      <c r="E681" s="19" t="s">
        <v>368</v>
      </c>
      <c r="F681" s="287">
        <v>2.896</v>
      </c>
      <c r="G681" s="36"/>
      <c r="H681" s="41"/>
    </row>
    <row r="682" spans="1:8" s="2" customFormat="1" ht="26.45" customHeight="1">
      <c r="A682" s="36"/>
      <c r="B682" s="41"/>
      <c r="C682" s="281" t="s">
        <v>4918</v>
      </c>
      <c r="D682" s="281" t="s">
        <v>135</v>
      </c>
      <c r="E682" s="36"/>
      <c r="F682" s="36"/>
      <c r="G682" s="36"/>
      <c r="H682" s="41"/>
    </row>
    <row r="683" spans="1:8" s="2" customFormat="1" ht="16.9" customHeight="1">
      <c r="A683" s="36"/>
      <c r="B683" s="41"/>
      <c r="C683" s="282" t="s">
        <v>134</v>
      </c>
      <c r="D683" s="283" t="s">
        <v>19</v>
      </c>
      <c r="E683" s="284" t="s">
        <v>19</v>
      </c>
      <c r="F683" s="285">
        <v>43.46</v>
      </c>
      <c r="G683" s="36"/>
      <c r="H683" s="41"/>
    </row>
    <row r="684" spans="1:8" s="2" customFormat="1" ht="16.9" customHeight="1">
      <c r="A684" s="36"/>
      <c r="B684" s="41"/>
      <c r="C684" s="286" t="s">
        <v>19</v>
      </c>
      <c r="D684" s="286" t="s">
        <v>4505</v>
      </c>
      <c r="E684" s="19" t="s">
        <v>19</v>
      </c>
      <c r="F684" s="287">
        <v>0</v>
      </c>
      <c r="G684" s="36"/>
      <c r="H684" s="41"/>
    </row>
    <row r="685" spans="1:8" s="2" customFormat="1" ht="16.9" customHeight="1">
      <c r="A685" s="36"/>
      <c r="B685" s="41"/>
      <c r="C685" s="286" t="s">
        <v>134</v>
      </c>
      <c r="D685" s="286" t="s">
        <v>4775</v>
      </c>
      <c r="E685" s="19" t="s">
        <v>19</v>
      </c>
      <c r="F685" s="287">
        <v>43.46</v>
      </c>
      <c r="G685" s="36"/>
      <c r="H685" s="41"/>
    </row>
    <row r="686" spans="1:8" s="2" customFormat="1" ht="16.9" customHeight="1">
      <c r="A686" s="36"/>
      <c r="B686" s="41"/>
      <c r="C686" s="288" t="s">
        <v>4914</v>
      </c>
      <c r="D686" s="36"/>
      <c r="E686" s="36"/>
      <c r="F686" s="36"/>
      <c r="G686" s="36"/>
      <c r="H686" s="41"/>
    </row>
    <row r="687" spans="1:8" s="2" customFormat="1" ht="16.9" customHeight="1">
      <c r="A687" s="36"/>
      <c r="B687" s="41"/>
      <c r="C687" s="286" t="s">
        <v>4795</v>
      </c>
      <c r="D687" s="286" t="s">
        <v>4796</v>
      </c>
      <c r="E687" s="19" t="s">
        <v>304</v>
      </c>
      <c r="F687" s="287">
        <v>43.46</v>
      </c>
      <c r="G687" s="36"/>
      <c r="H687" s="41"/>
    </row>
    <row r="688" spans="1:8" s="2" customFormat="1" ht="16.9" customHeight="1">
      <c r="A688" s="36"/>
      <c r="B688" s="41"/>
      <c r="C688" s="286" t="s">
        <v>4779</v>
      </c>
      <c r="D688" s="286" t="s">
        <v>4780</v>
      </c>
      <c r="E688" s="19" t="s">
        <v>304</v>
      </c>
      <c r="F688" s="287">
        <v>43.46</v>
      </c>
      <c r="G688" s="36"/>
      <c r="H688" s="41"/>
    </row>
    <row r="689" spans="1:8" s="2" customFormat="1" ht="16.9" customHeight="1">
      <c r="A689" s="36"/>
      <c r="B689" s="41"/>
      <c r="C689" s="286" t="s">
        <v>4735</v>
      </c>
      <c r="D689" s="286" t="s">
        <v>4736</v>
      </c>
      <c r="E689" s="19" t="s">
        <v>316</v>
      </c>
      <c r="F689" s="287">
        <v>12.603</v>
      </c>
      <c r="G689" s="36"/>
      <c r="H689" s="41"/>
    </row>
    <row r="690" spans="1:8" s="2" customFormat="1" ht="16.9" customHeight="1">
      <c r="A690" s="36"/>
      <c r="B690" s="41"/>
      <c r="C690" s="286" t="s">
        <v>4666</v>
      </c>
      <c r="D690" s="286" t="s">
        <v>4667</v>
      </c>
      <c r="E690" s="19" t="s">
        <v>304</v>
      </c>
      <c r="F690" s="287">
        <v>43.46</v>
      </c>
      <c r="G690" s="36"/>
      <c r="H690" s="41"/>
    </row>
    <row r="691" spans="1:8" s="2" customFormat="1" ht="16.9" customHeight="1">
      <c r="A691" s="36"/>
      <c r="B691" s="41"/>
      <c r="C691" s="286" t="s">
        <v>4711</v>
      </c>
      <c r="D691" s="286" t="s">
        <v>4712</v>
      </c>
      <c r="E691" s="19" t="s">
        <v>304</v>
      </c>
      <c r="F691" s="287">
        <v>43.46</v>
      </c>
      <c r="G691" s="36"/>
      <c r="H691" s="41"/>
    </row>
    <row r="692" spans="1:8" s="2" customFormat="1" ht="16.9" customHeight="1">
      <c r="A692" s="36"/>
      <c r="B692" s="41"/>
      <c r="C692" s="286" t="s">
        <v>4807</v>
      </c>
      <c r="D692" s="286" t="s">
        <v>4808</v>
      </c>
      <c r="E692" s="19" t="s">
        <v>304</v>
      </c>
      <c r="F692" s="287">
        <v>30.422</v>
      </c>
      <c r="G692" s="36"/>
      <c r="H692" s="41"/>
    </row>
    <row r="693" spans="1:8" s="2" customFormat="1" ht="16.9" customHeight="1">
      <c r="A693" s="36"/>
      <c r="B693" s="41"/>
      <c r="C693" s="282" t="s">
        <v>4732</v>
      </c>
      <c r="D693" s="283" t="s">
        <v>19</v>
      </c>
      <c r="E693" s="284" t="s">
        <v>19</v>
      </c>
      <c r="F693" s="285">
        <v>12.603</v>
      </c>
      <c r="G693" s="36"/>
      <c r="H693" s="41"/>
    </row>
    <row r="694" spans="1:8" s="2" customFormat="1" ht="16.9" customHeight="1">
      <c r="A694" s="36"/>
      <c r="B694" s="41"/>
      <c r="C694" s="286" t="s">
        <v>4732</v>
      </c>
      <c r="D694" s="286" t="s">
        <v>4788</v>
      </c>
      <c r="E694" s="19" t="s">
        <v>19</v>
      </c>
      <c r="F694" s="287">
        <v>12.603</v>
      </c>
      <c r="G694" s="36"/>
      <c r="H694" s="41"/>
    </row>
    <row r="695" spans="1:8" s="2" customFormat="1" ht="16.9" customHeight="1">
      <c r="A695" s="36"/>
      <c r="B695" s="41"/>
      <c r="C695" s="288" t="s">
        <v>4914</v>
      </c>
      <c r="D695" s="36"/>
      <c r="E695" s="36"/>
      <c r="F695" s="36"/>
      <c r="G695" s="36"/>
      <c r="H695" s="41"/>
    </row>
    <row r="696" spans="1:8" s="2" customFormat="1" ht="16.9" customHeight="1">
      <c r="A696" s="36"/>
      <c r="B696" s="41"/>
      <c r="C696" s="286" t="s">
        <v>4735</v>
      </c>
      <c r="D696" s="286" t="s">
        <v>4736</v>
      </c>
      <c r="E696" s="19" t="s">
        <v>316</v>
      </c>
      <c r="F696" s="287">
        <v>12.603</v>
      </c>
      <c r="G696" s="36"/>
      <c r="H696" s="41"/>
    </row>
    <row r="697" spans="1:8" s="2" customFormat="1" ht="16.9" customHeight="1">
      <c r="A697" s="36"/>
      <c r="B697" s="41"/>
      <c r="C697" s="286" t="s">
        <v>350</v>
      </c>
      <c r="D697" s="286" t="s">
        <v>351</v>
      </c>
      <c r="E697" s="19" t="s">
        <v>316</v>
      </c>
      <c r="F697" s="287">
        <v>12.603</v>
      </c>
      <c r="G697" s="36"/>
      <c r="H697" s="41"/>
    </row>
    <row r="698" spans="1:8" s="2" customFormat="1" ht="16.9" customHeight="1">
      <c r="A698" s="36"/>
      <c r="B698" s="41"/>
      <c r="C698" s="282" t="s">
        <v>156</v>
      </c>
      <c r="D698" s="283" t="s">
        <v>4514</v>
      </c>
      <c r="E698" s="284" t="s">
        <v>19</v>
      </c>
      <c r="F698" s="285">
        <v>12.603</v>
      </c>
      <c r="G698" s="36"/>
      <c r="H698" s="41"/>
    </row>
    <row r="699" spans="1:8" s="2" customFormat="1" ht="16.9" customHeight="1">
      <c r="A699" s="36"/>
      <c r="B699" s="41"/>
      <c r="C699" s="286" t="s">
        <v>156</v>
      </c>
      <c r="D699" s="286" t="s">
        <v>4732</v>
      </c>
      <c r="E699" s="19" t="s">
        <v>19</v>
      </c>
      <c r="F699" s="287">
        <v>12.603</v>
      </c>
      <c r="G699" s="36"/>
      <c r="H699" s="41"/>
    </row>
    <row r="700" spans="1:8" s="2" customFormat="1" ht="16.9" customHeight="1">
      <c r="A700" s="36"/>
      <c r="B700" s="41"/>
      <c r="C700" s="288" t="s">
        <v>4914</v>
      </c>
      <c r="D700" s="36"/>
      <c r="E700" s="36"/>
      <c r="F700" s="36"/>
      <c r="G700" s="36"/>
      <c r="H700" s="41"/>
    </row>
    <row r="701" spans="1:8" s="2" customFormat="1" ht="16.9" customHeight="1">
      <c r="A701" s="36"/>
      <c r="B701" s="41"/>
      <c r="C701" s="286" t="s">
        <v>350</v>
      </c>
      <c r="D701" s="286" t="s">
        <v>351</v>
      </c>
      <c r="E701" s="19" t="s">
        <v>316</v>
      </c>
      <c r="F701" s="287">
        <v>12.603</v>
      </c>
      <c r="G701" s="36"/>
      <c r="H701" s="41"/>
    </row>
    <row r="702" spans="1:8" s="2" customFormat="1" ht="16.9" customHeight="1">
      <c r="A702" s="36"/>
      <c r="B702" s="41"/>
      <c r="C702" s="286" t="s">
        <v>356</v>
      </c>
      <c r="D702" s="286" t="s">
        <v>357</v>
      </c>
      <c r="E702" s="19" t="s">
        <v>316</v>
      </c>
      <c r="F702" s="287">
        <v>12.603</v>
      </c>
      <c r="G702" s="36"/>
      <c r="H702" s="41"/>
    </row>
    <row r="703" spans="1:8" s="2" customFormat="1" ht="16.9" customHeight="1">
      <c r="A703" s="36"/>
      <c r="B703" s="41"/>
      <c r="C703" s="286" t="s">
        <v>4075</v>
      </c>
      <c r="D703" s="286" t="s">
        <v>4076</v>
      </c>
      <c r="E703" s="19" t="s">
        <v>316</v>
      </c>
      <c r="F703" s="287">
        <v>12.603</v>
      </c>
      <c r="G703" s="36"/>
      <c r="H703" s="41"/>
    </row>
    <row r="704" spans="1:8" s="2" customFormat="1" ht="16.9" customHeight="1">
      <c r="A704" s="36"/>
      <c r="B704" s="41"/>
      <c r="C704" s="286" t="s">
        <v>366</v>
      </c>
      <c r="D704" s="286" t="s">
        <v>367</v>
      </c>
      <c r="E704" s="19" t="s">
        <v>368</v>
      </c>
      <c r="F704" s="287">
        <v>22.685</v>
      </c>
      <c r="G704" s="36"/>
      <c r="H704" s="41"/>
    </row>
    <row r="705" spans="1:8" s="2" customFormat="1" ht="26.45" customHeight="1">
      <c r="A705" s="36"/>
      <c r="B705" s="41"/>
      <c r="C705" s="281" t="s">
        <v>4919</v>
      </c>
      <c r="D705" s="281" t="s">
        <v>138</v>
      </c>
      <c r="E705" s="36"/>
      <c r="F705" s="36"/>
      <c r="G705" s="36"/>
      <c r="H705" s="41"/>
    </row>
    <row r="706" spans="1:8" s="2" customFormat="1" ht="16.9" customHeight="1">
      <c r="A706" s="36"/>
      <c r="B706" s="41"/>
      <c r="C706" s="282" t="s">
        <v>137</v>
      </c>
      <c r="D706" s="283" t="s">
        <v>19</v>
      </c>
      <c r="E706" s="284" t="s">
        <v>19</v>
      </c>
      <c r="F706" s="285">
        <v>135</v>
      </c>
      <c r="G706" s="36"/>
      <c r="H706" s="41"/>
    </row>
    <row r="707" spans="1:8" s="2" customFormat="1" ht="16.9" customHeight="1">
      <c r="A707" s="36"/>
      <c r="B707" s="41"/>
      <c r="C707" s="286" t="s">
        <v>19</v>
      </c>
      <c r="D707" s="286" t="s">
        <v>4505</v>
      </c>
      <c r="E707" s="19" t="s">
        <v>19</v>
      </c>
      <c r="F707" s="287">
        <v>0</v>
      </c>
      <c r="G707" s="36"/>
      <c r="H707" s="41"/>
    </row>
    <row r="708" spans="1:8" s="2" customFormat="1" ht="16.9" customHeight="1">
      <c r="A708" s="36"/>
      <c r="B708" s="41"/>
      <c r="C708" s="286" t="s">
        <v>137</v>
      </c>
      <c r="D708" s="286" t="s">
        <v>1245</v>
      </c>
      <c r="E708" s="19" t="s">
        <v>19</v>
      </c>
      <c r="F708" s="287">
        <v>135</v>
      </c>
      <c r="G708" s="36"/>
      <c r="H708" s="41"/>
    </row>
    <row r="709" spans="1:8" s="2" customFormat="1" ht="16.9" customHeight="1">
      <c r="A709" s="36"/>
      <c r="B709" s="41"/>
      <c r="C709" s="288" t="s">
        <v>4914</v>
      </c>
      <c r="D709" s="36"/>
      <c r="E709" s="36"/>
      <c r="F709" s="36"/>
      <c r="G709" s="36"/>
      <c r="H709" s="41"/>
    </row>
    <row r="710" spans="1:8" s="2" customFormat="1" ht="16.9" customHeight="1">
      <c r="A710" s="36"/>
      <c r="B710" s="41"/>
      <c r="C710" s="286" t="s">
        <v>4845</v>
      </c>
      <c r="D710" s="286" t="s">
        <v>4846</v>
      </c>
      <c r="E710" s="19" t="s">
        <v>304</v>
      </c>
      <c r="F710" s="287">
        <v>135</v>
      </c>
      <c r="G710" s="36"/>
      <c r="H710" s="41"/>
    </row>
    <row r="711" spans="1:8" s="2" customFormat="1" ht="16.9" customHeight="1">
      <c r="A711" s="36"/>
      <c r="B711" s="41"/>
      <c r="C711" s="286" t="s">
        <v>4841</v>
      </c>
      <c r="D711" s="286" t="s">
        <v>4842</v>
      </c>
      <c r="E711" s="19" t="s">
        <v>304</v>
      </c>
      <c r="F711" s="287">
        <v>135</v>
      </c>
      <c r="G711" s="36"/>
      <c r="H711" s="41"/>
    </row>
    <row r="712" spans="1:8" s="2" customFormat="1" ht="16.9" customHeight="1">
      <c r="A712" s="36"/>
      <c r="B712" s="41"/>
      <c r="C712" s="286" t="s">
        <v>4849</v>
      </c>
      <c r="D712" s="286" t="s">
        <v>4850</v>
      </c>
      <c r="E712" s="19" t="s">
        <v>304</v>
      </c>
      <c r="F712" s="287">
        <v>135</v>
      </c>
      <c r="G712" s="36"/>
      <c r="H712" s="41"/>
    </row>
    <row r="713" spans="1:8" s="2" customFormat="1" ht="16.9" customHeight="1">
      <c r="A713" s="36"/>
      <c r="B713" s="41"/>
      <c r="C713" s="286" t="s">
        <v>4857</v>
      </c>
      <c r="D713" s="286" t="s">
        <v>4858</v>
      </c>
      <c r="E713" s="19" t="s">
        <v>304</v>
      </c>
      <c r="F713" s="287">
        <v>135</v>
      </c>
      <c r="G713" s="36"/>
      <c r="H713" s="41"/>
    </row>
    <row r="714" spans="1:8" s="2" customFormat="1" ht="16.9" customHeight="1">
      <c r="A714" s="36"/>
      <c r="B714" s="41"/>
      <c r="C714" s="286" t="s">
        <v>4861</v>
      </c>
      <c r="D714" s="286" t="s">
        <v>4862</v>
      </c>
      <c r="E714" s="19" t="s">
        <v>304</v>
      </c>
      <c r="F714" s="287">
        <v>135</v>
      </c>
      <c r="G714" s="36"/>
      <c r="H714" s="41"/>
    </row>
    <row r="715" spans="1:8" s="2" customFormat="1" ht="16.9" customHeight="1">
      <c r="A715" s="36"/>
      <c r="B715" s="41"/>
      <c r="C715" s="286" t="s">
        <v>4865</v>
      </c>
      <c r="D715" s="286" t="s">
        <v>4866</v>
      </c>
      <c r="E715" s="19" t="s">
        <v>304</v>
      </c>
      <c r="F715" s="287">
        <v>135</v>
      </c>
      <c r="G715" s="36"/>
      <c r="H715" s="41"/>
    </row>
    <row r="716" spans="1:8" s="2" customFormat="1" ht="16.9" customHeight="1">
      <c r="A716" s="36"/>
      <c r="B716" s="41"/>
      <c r="C716" s="286" t="s">
        <v>4869</v>
      </c>
      <c r="D716" s="286" t="s">
        <v>4870</v>
      </c>
      <c r="E716" s="19" t="s">
        <v>304</v>
      </c>
      <c r="F716" s="287">
        <v>270</v>
      </c>
      <c r="G716" s="36"/>
      <c r="H716" s="41"/>
    </row>
    <row r="717" spans="1:8" s="2" customFormat="1" ht="16.9" customHeight="1">
      <c r="A717" s="36"/>
      <c r="B717" s="41"/>
      <c r="C717" s="286" t="s">
        <v>4874</v>
      </c>
      <c r="D717" s="286" t="s">
        <v>4875</v>
      </c>
      <c r="E717" s="19" t="s">
        <v>304</v>
      </c>
      <c r="F717" s="287">
        <v>270</v>
      </c>
      <c r="G717" s="36"/>
      <c r="H717" s="41"/>
    </row>
    <row r="718" spans="1:8" s="2" customFormat="1" ht="16.9" customHeight="1">
      <c r="A718" s="36"/>
      <c r="B718" s="41"/>
      <c r="C718" s="286" t="s">
        <v>4878</v>
      </c>
      <c r="D718" s="286" t="s">
        <v>4879</v>
      </c>
      <c r="E718" s="19" t="s">
        <v>304</v>
      </c>
      <c r="F718" s="287">
        <v>135</v>
      </c>
      <c r="G718" s="36"/>
      <c r="H718" s="41"/>
    </row>
    <row r="719" spans="1:8" s="2" customFormat="1" ht="16.9" customHeight="1">
      <c r="A719" s="36"/>
      <c r="B719" s="41"/>
      <c r="C719" s="286" t="s">
        <v>4882</v>
      </c>
      <c r="D719" s="286" t="s">
        <v>4883</v>
      </c>
      <c r="E719" s="19" t="s">
        <v>316</v>
      </c>
      <c r="F719" s="287">
        <v>10.8</v>
      </c>
      <c r="G719" s="36"/>
      <c r="H719" s="41"/>
    </row>
    <row r="720" spans="1:8" s="2" customFormat="1" ht="16.9" customHeight="1">
      <c r="A720" s="36"/>
      <c r="B720" s="41"/>
      <c r="C720" s="286" t="s">
        <v>4887</v>
      </c>
      <c r="D720" s="286" t="s">
        <v>4888</v>
      </c>
      <c r="E720" s="19" t="s">
        <v>316</v>
      </c>
      <c r="F720" s="287">
        <v>10.8</v>
      </c>
      <c r="G720" s="36"/>
      <c r="H720" s="41"/>
    </row>
    <row r="721" spans="1:8" s="2" customFormat="1" ht="7.35" customHeight="1">
      <c r="A721" s="36"/>
      <c r="B721" s="144"/>
      <c r="C721" s="145"/>
      <c r="D721" s="145"/>
      <c r="E721" s="145"/>
      <c r="F721" s="145"/>
      <c r="G721" s="145"/>
      <c r="H721" s="41"/>
    </row>
    <row r="722" spans="1:8" s="2" customFormat="1" ht="11.25">
      <c r="A722" s="36"/>
      <c r="B722" s="36"/>
      <c r="C722" s="36"/>
      <c r="D722" s="36"/>
      <c r="E722" s="36"/>
      <c r="F722" s="36"/>
      <c r="G722" s="36"/>
      <c r="H722" s="36"/>
    </row>
  </sheetData>
  <sheetProtection algorithmName="SHA-512" hashValue="9Uz5YKTeieNkXmN2divVDFMf9CLyLvVZHSw9jcvFFRp0YoYM25wh5rbnNPti6e6GEJjaXVtPsUy/WSk6TTG36A==" saltValue="goDgm33Y+v+2Ga2tS3svt+kBTcFg3dVe1cogXIL684r0YgGohYU9hAGmS24orCkC+aha+pQaemtgWwOuDUd3Qg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9" customWidth="1"/>
    <col min="2" max="2" width="1.7109375" style="289" customWidth="1"/>
    <col min="3" max="4" width="5.00390625" style="289" customWidth="1"/>
    <col min="5" max="5" width="11.7109375" style="289" customWidth="1"/>
    <col min="6" max="6" width="9.140625" style="289" customWidth="1"/>
    <col min="7" max="7" width="5.00390625" style="289" customWidth="1"/>
    <col min="8" max="8" width="77.8515625" style="289" customWidth="1"/>
    <col min="9" max="10" width="20.00390625" style="289" customWidth="1"/>
    <col min="11" max="11" width="1.7109375" style="289" customWidth="1"/>
  </cols>
  <sheetData>
    <row r="1" s="1" customFormat="1" ht="37.5" customHeight="1"/>
    <row r="2" spans="2:11" s="1" customFormat="1" ht="7.5" customHeight="1">
      <c r="B2" s="290"/>
      <c r="C2" s="291"/>
      <c r="D2" s="291"/>
      <c r="E2" s="291"/>
      <c r="F2" s="291"/>
      <c r="G2" s="291"/>
      <c r="H2" s="291"/>
      <c r="I2" s="291"/>
      <c r="J2" s="291"/>
      <c r="K2" s="292"/>
    </row>
    <row r="3" spans="2:11" s="17" customFormat="1" ht="45" customHeight="1">
      <c r="B3" s="293"/>
      <c r="C3" s="426" t="s">
        <v>4920</v>
      </c>
      <c r="D3" s="426"/>
      <c r="E3" s="426"/>
      <c r="F3" s="426"/>
      <c r="G3" s="426"/>
      <c r="H3" s="426"/>
      <c r="I3" s="426"/>
      <c r="J3" s="426"/>
      <c r="K3" s="294"/>
    </row>
    <row r="4" spans="2:11" s="1" customFormat="1" ht="25.5" customHeight="1">
      <c r="B4" s="295"/>
      <c r="C4" s="431" t="s">
        <v>4921</v>
      </c>
      <c r="D4" s="431"/>
      <c r="E4" s="431"/>
      <c r="F4" s="431"/>
      <c r="G4" s="431"/>
      <c r="H4" s="431"/>
      <c r="I4" s="431"/>
      <c r="J4" s="431"/>
      <c r="K4" s="296"/>
    </row>
    <row r="5" spans="2:11" s="1" customFormat="1" ht="5.25" customHeight="1">
      <c r="B5" s="295"/>
      <c r="C5" s="297"/>
      <c r="D5" s="297"/>
      <c r="E5" s="297"/>
      <c r="F5" s="297"/>
      <c r="G5" s="297"/>
      <c r="H5" s="297"/>
      <c r="I5" s="297"/>
      <c r="J5" s="297"/>
      <c r="K5" s="296"/>
    </row>
    <row r="6" spans="2:11" s="1" customFormat="1" ht="15" customHeight="1">
      <c r="B6" s="295"/>
      <c r="C6" s="430" t="s">
        <v>4922</v>
      </c>
      <c r="D6" s="430"/>
      <c r="E6" s="430"/>
      <c r="F6" s="430"/>
      <c r="G6" s="430"/>
      <c r="H6" s="430"/>
      <c r="I6" s="430"/>
      <c r="J6" s="430"/>
      <c r="K6" s="296"/>
    </row>
    <row r="7" spans="2:11" s="1" customFormat="1" ht="15" customHeight="1">
      <c r="B7" s="299"/>
      <c r="C7" s="430" t="s">
        <v>4923</v>
      </c>
      <c r="D7" s="430"/>
      <c r="E7" s="430"/>
      <c r="F7" s="430"/>
      <c r="G7" s="430"/>
      <c r="H7" s="430"/>
      <c r="I7" s="430"/>
      <c r="J7" s="430"/>
      <c r="K7" s="296"/>
    </row>
    <row r="8" spans="2:11" s="1" customFormat="1" ht="12.75" customHeight="1">
      <c r="B8" s="299"/>
      <c r="C8" s="298"/>
      <c r="D8" s="298"/>
      <c r="E8" s="298"/>
      <c r="F8" s="298"/>
      <c r="G8" s="298"/>
      <c r="H8" s="298"/>
      <c r="I8" s="298"/>
      <c r="J8" s="298"/>
      <c r="K8" s="296"/>
    </row>
    <row r="9" spans="2:11" s="1" customFormat="1" ht="15" customHeight="1">
      <c r="B9" s="299"/>
      <c r="C9" s="430" t="s">
        <v>4924</v>
      </c>
      <c r="D9" s="430"/>
      <c r="E9" s="430"/>
      <c r="F9" s="430"/>
      <c r="G9" s="430"/>
      <c r="H9" s="430"/>
      <c r="I9" s="430"/>
      <c r="J9" s="430"/>
      <c r="K9" s="296"/>
    </row>
    <row r="10" spans="2:11" s="1" customFormat="1" ht="15" customHeight="1">
      <c r="B10" s="299"/>
      <c r="C10" s="298"/>
      <c r="D10" s="430" t="s">
        <v>4925</v>
      </c>
      <c r="E10" s="430"/>
      <c r="F10" s="430"/>
      <c r="G10" s="430"/>
      <c r="H10" s="430"/>
      <c r="I10" s="430"/>
      <c r="J10" s="430"/>
      <c r="K10" s="296"/>
    </row>
    <row r="11" spans="2:11" s="1" customFormat="1" ht="15" customHeight="1">
      <c r="B11" s="299"/>
      <c r="C11" s="300"/>
      <c r="D11" s="430" t="s">
        <v>4926</v>
      </c>
      <c r="E11" s="430"/>
      <c r="F11" s="430"/>
      <c r="G11" s="430"/>
      <c r="H11" s="430"/>
      <c r="I11" s="430"/>
      <c r="J11" s="430"/>
      <c r="K11" s="296"/>
    </row>
    <row r="12" spans="2:11" s="1" customFormat="1" ht="15" customHeight="1">
      <c r="B12" s="299"/>
      <c r="C12" s="300"/>
      <c r="D12" s="298"/>
      <c r="E12" s="298"/>
      <c r="F12" s="298"/>
      <c r="G12" s="298"/>
      <c r="H12" s="298"/>
      <c r="I12" s="298"/>
      <c r="J12" s="298"/>
      <c r="K12" s="296"/>
    </row>
    <row r="13" spans="2:11" s="1" customFormat="1" ht="15" customHeight="1">
      <c r="B13" s="299"/>
      <c r="C13" s="300"/>
      <c r="D13" s="301" t="s">
        <v>4927</v>
      </c>
      <c r="E13" s="298"/>
      <c r="F13" s="298"/>
      <c r="G13" s="298"/>
      <c r="H13" s="298"/>
      <c r="I13" s="298"/>
      <c r="J13" s="298"/>
      <c r="K13" s="296"/>
    </row>
    <row r="14" spans="2:11" s="1" customFormat="1" ht="12.75" customHeight="1">
      <c r="B14" s="299"/>
      <c r="C14" s="300"/>
      <c r="D14" s="300"/>
      <c r="E14" s="300"/>
      <c r="F14" s="300"/>
      <c r="G14" s="300"/>
      <c r="H14" s="300"/>
      <c r="I14" s="300"/>
      <c r="J14" s="300"/>
      <c r="K14" s="296"/>
    </row>
    <row r="15" spans="2:11" s="1" customFormat="1" ht="15" customHeight="1">
      <c r="B15" s="299"/>
      <c r="C15" s="300"/>
      <c r="D15" s="430" t="s">
        <v>4928</v>
      </c>
      <c r="E15" s="430"/>
      <c r="F15" s="430"/>
      <c r="G15" s="430"/>
      <c r="H15" s="430"/>
      <c r="I15" s="430"/>
      <c r="J15" s="430"/>
      <c r="K15" s="296"/>
    </row>
    <row r="16" spans="2:11" s="1" customFormat="1" ht="15" customHeight="1">
      <c r="B16" s="299"/>
      <c r="C16" s="300"/>
      <c r="D16" s="430" t="s">
        <v>4929</v>
      </c>
      <c r="E16" s="430"/>
      <c r="F16" s="430"/>
      <c r="G16" s="430"/>
      <c r="H16" s="430"/>
      <c r="I16" s="430"/>
      <c r="J16" s="430"/>
      <c r="K16" s="296"/>
    </row>
    <row r="17" spans="2:11" s="1" customFormat="1" ht="15" customHeight="1">
      <c r="B17" s="299"/>
      <c r="C17" s="300"/>
      <c r="D17" s="430" t="s">
        <v>4930</v>
      </c>
      <c r="E17" s="430"/>
      <c r="F17" s="430"/>
      <c r="G17" s="430"/>
      <c r="H17" s="430"/>
      <c r="I17" s="430"/>
      <c r="J17" s="430"/>
      <c r="K17" s="296"/>
    </row>
    <row r="18" spans="2:11" s="1" customFormat="1" ht="15" customHeight="1">
      <c r="B18" s="299"/>
      <c r="C18" s="300"/>
      <c r="D18" s="300"/>
      <c r="E18" s="302" t="s">
        <v>76</v>
      </c>
      <c r="F18" s="430" t="s">
        <v>4931</v>
      </c>
      <c r="G18" s="430"/>
      <c r="H18" s="430"/>
      <c r="I18" s="430"/>
      <c r="J18" s="430"/>
      <c r="K18" s="296"/>
    </row>
    <row r="19" spans="2:11" s="1" customFormat="1" ht="15" customHeight="1">
      <c r="B19" s="299"/>
      <c r="C19" s="300"/>
      <c r="D19" s="300"/>
      <c r="E19" s="302" t="s">
        <v>4932</v>
      </c>
      <c r="F19" s="430" t="s">
        <v>4933</v>
      </c>
      <c r="G19" s="430"/>
      <c r="H19" s="430"/>
      <c r="I19" s="430"/>
      <c r="J19" s="430"/>
      <c r="K19" s="296"/>
    </row>
    <row r="20" spans="2:11" s="1" customFormat="1" ht="15" customHeight="1">
      <c r="B20" s="299"/>
      <c r="C20" s="300"/>
      <c r="D20" s="300"/>
      <c r="E20" s="302" t="s">
        <v>4934</v>
      </c>
      <c r="F20" s="430" t="s">
        <v>4935</v>
      </c>
      <c r="G20" s="430"/>
      <c r="H20" s="430"/>
      <c r="I20" s="430"/>
      <c r="J20" s="430"/>
      <c r="K20" s="296"/>
    </row>
    <row r="21" spans="2:11" s="1" customFormat="1" ht="15" customHeight="1">
      <c r="B21" s="299"/>
      <c r="C21" s="300"/>
      <c r="D21" s="300"/>
      <c r="E21" s="302" t="s">
        <v>4936</v>
      </c>
      <c r="F21" s="430" t="s">
        <v>4937</v>
      </c>
      <c r="G21" s="430"/>
      <c r="H21" s="430"/>
      <c r="I21" s="430"/>
      <c r="J21" s="430"/>
      <c r="K21" s="296"/>
    </row>
    <row r="22" spans="2:11" s="1" customFormat="1" ht="15" customHeight="1">
      <c r="B22" s="299"/>
      <c r="C22" s="300"/>
      <c r="D22" s="300"/>
      <c r="E22" s="302" t="s">
        <v>4938</v>
      </c>
      <c r="F22" s="430" t="s">
        <v>4939</v>
      </c>
      <c r="G22" s="430"/>
      <c r="H22" s="430"/>
      <c r="I22" s="430"/>
      <c r="J22" s="430"/>
      <c r="K22" s="296"/>
    </row>
    <row r="23" spans="2:11" s="1" customFormat="1" ht="15" customHeight="1">
      <c r="B23" s="299"/>
      <c r="C23" s="300"/>
      <c r="D23" s="300"/>
      <c r="E23" s="302" t="s">
        <v>82</v>
      </c>
      <c r="F23" s="430" t="s">
        <v>4940</v>
      </c>
      <c r="G23" s="430"/>
      <c r="H23" s="430"/>
      <c r="I23" s="430"/>
      <c r="J23" s="430"/>
      <c r="K23" s="296"/>
    </row>
    <row r="24" spans="2:11" s="1" customFormat="1" ht="12.75" customHeight="1">
      <c r="B24" s="299"/>
      <c r="C24" s="300"/>
      <c r="D24" s="300"/>
      <c r="E24" s="300"/>
      <c r="F24" s="300"/>
      <c r="G24" s="300"/>
      <c r="H24" s="300"/>
      <c r="I24" s="300"/>
      <c r="J24" s="300"/>
      <c r="K24" s="296"/>
    </row>
    <row r="25" spans="2:11" s="1" customFormat="1" ht="15" customHeight="1">
      <c r="B25" s="299"/>
      <c r="C25" s="430" t="s">
        <v>4941</v>
      </c>
      <c r="D25" s="430"/>
      <c r="E25" s="430"/>
      <c r="F25" s="430"/>
      <c r="G25" s="430"/>
      <c r="H25" s="430"/>
      <c r="I25" s="430"/>
      <c r="J25" s="430"/>
      <c r="K25" s="296"/>
    </row>
    <row r="26" spans="2:11" s="1" customFormat="1" ht="15" customHeight="1">
      <c r="B26" s="299"/>
      <c r="C26" s="430" t="s">
        <v>4942</v>
      </c>
      <c r="D26" s="430"/>
      <c r="E26" s="430"/>
      <c r="F26" s="430"/>
      <c r="G26" s="430"/>
      <c r="H26" s="430"/>
      <c r="I26" s="430"/>
      <c r="J26" s="430"/>
      <c r="K26" s="296"/>
    </row>
    <row r="27" spans="2:11" s="1" customFormat="1" ht="15" customHeight="1">
      <c r="B27" s="299"/>
      <c r="C27" s="298"/>
      <c r="D27" s="430" t="s">
        <v>4943</v>
      </c>
      <c r="E27" s="430"/>
      <c r="F27" s="430"/>
      <c r="G27" s="430"/>
      <c r="H27" s="430"/>
      <c r="I27" s="430"/>
      <c r="J27" s="430"/>
      <c r="K27" s="296"/>
    </row>
    <row r="28" spans="2:11" s="1" customFormat="1" ht="15" customHeight="1">
      <c r="B28" s="299"/>
      <c r="C28" s="300"/>
      <c r="D28" s="430" t="s">
        <v>4944</v>
      </c>
      <c r="E28" s="430"/>
      <c r="F28" s="430"/>
      <c r="G28" s="430"/>
      <c r="H28" s="430"/>
      <c r="I28" s="430"/>
      <c r="J28" s="430"/>
      <c r="K28" s="296"/>
    </row>
    <row r="29" spans="2:11" s="1" customFormat="1" ht="12.75" customHeight="1">
      <c r="B29" s="299"/>
      <c r="C29" s="300"/>
      <c r="D29" s="300"/>
      <c r="E29" s="300"/>
      <c r="F29" s="300"/>
      <c r="G29" s="300"/>
      <c r="H29" s="300"/>
      <c r="I29" s="300"/>
      <c r="J29" s="300"/>
      <c r="K29" s="296"/>
    </row>
    <row r="30" spans="2:11" s="1" customFormat="1" ht="15" customHeight="1">
      <c r="B30" s="299"/>
      <c r="C30" s="300"/>
      <c r="D30" s="430" t="s">
        <v>4945</v>
      </c>
      <c r="E30" s="430"/>
      <c r="F30" s="430"/>
      <c r="G30" s="430"/>
      <c r="H30" s="430"/>
      <c r="I30" s="430"/>
      <c r="J30" s="430"/>
      <c r="K30" s="296"/>
    </row>
    <row r="31" spans="2:11" s="1" customFormat="1" ht="15" customHeight="1">
      <c r="B31" s="299"/>
      <c r="C31" s="300"/>
      <c r="D31" s="430" t="s">
        <v>4946</v>
      </c>
      <c r="E31" s="430"/>
      <c r="F31" s="430"/>
      <c r="G31" s="430"/>
      <c r="H31" s="430"/>
      <c r="I31" s="430"/>
      <c r="J31" s="430"/>
      <c r="K31" s="296"/>
    </row>
    <row r="32" spans="2:11" s="1" customFormat="1" ht="12.75" customHeight="1">
      <c r="B32" s="299"/>
      <c r="C32" s="300"/>
      <c r="D32" s="300"/>
      <c r="E32" s="300"/>
      <c r="F32" s="300"/>
      <c r="G32" s="300"/>
      <c r="H32" s="300"/>
      <c r="I32" s="300"/>
      <c r="J32" s="300"/>
      <c r="K32" s="296"/>
    </row>
    <row r="33" spans="2:11" s="1" customFormat="1" ht="15" customHeight="1">
      <c r="B33" s="299"/>
      <c r="C33" s="300"/>
      <c r="D33" s="430" t="s">
        <v>4947</v>
      </c>
      <c r="E33" s="430"/>
      <c r="F33" s="430"/>
      <c r="G33" s="430"/>
      <c r="H33" s="430"/>
      <c r="I33" s="430"/>
      <c r="J33" s="430"/>
      <c r="K33" s="296"/>
    </row>
    <row r="34" spans="2:11" s="1" customFormat="1" ht="15" customHeight="1">
      <c r="B34" s="299"/>
      <c r="C34" s="300"/>
      <c r="D34" s="430" t="s">
        <v>4948</v>
      </c>
      <c r="E34" s="430"/>
      <c r="F34" s="430"/>
      <c r="G34" s="430"/>
      <c r="H34" s="430"/>
      <c r="I34" s="430"/>
      <c r="J34" s="430"/>
      <c r="K34" s="296"/>
    </row>
    <row r="35" spans="2:11" s="1" customFormat="1" ht="15" customHeight="1">
      <c r="B35" s="299"/>
      <c r="C35" s="300"/>
      <c r="D35" s="430" t="s">
        <v>4949</v>
      </c>
      <c r="E35" s="430"/>
      <c r="F35" s="430"/>
      <c r="G35" s="430"/>
      <c r="H35" s="430"/>
      <c r="I35" s="430"/>
      <c r="J35" s="430"/>
      <c r="K35" s="296"/>
    </row>
    <row r="36" spans="2:11" s="1" customFormat="1" ht="15" customHeight="1">
      <c r="B36" s="299"/>
      <c r="C36" s="300"/>
      <c r="D36" s="298"/>
      <c r="E36" s="301" t="s">
        <v>285</v>
      </c>
      <c r="F36" s="298"/>
      <c r="G36" s="430" t="s">
        <v>4950</v>
      </c>
      <c r="H36" s="430"/>
      <c r="I36" s="430"/>
      <c r="J36" s="430"/>
      <c r="K36" s="296"/>
    </row>
    <row r="37" spans="2:11" s="1" customFormat="1" ht="30.75" customHeight="1">
      <c r="B37" s="299"/>
      <c r="C37" s="300"/>
      <c r="D37" s="298"/>
      <c r="E37" s="301" t="s">
        <v>4951</v>
      </c>
      <c r="F37" s="298"/>
      <c r="G37" s="430" t="s">
        <v>4952</v>
      </c>
      <c r="H37" s="430"/>
      <c r="I37" s="430"/>
      <c r="J37" s="430"/>
      <c r="K37" s="296"/>
    </row>
    <row r="38" spans="2:11" s="1" customFormat="1" ht="15" customHeight="1">
      <c r="B38" s="299"/>
      <c r="C38" s="300"/>
      <c r="D38" s="298"/>
      <c r="E38" s="301" t="s">
        <v>51</v>
      </c>
      <c r="F38" s="298"/>
      <c r="G38" s="430" t="s">
        <v>4953</v>
      </c>
      <c r="H38" s="430"/>
      <c r="I38" s="430"/>
      <c r="J38" s="430"/>
      <c r="K38" s="296"/>
    </row>
    <row r="39" spans="2:11" s="1" customFormat="1" ht="15" customHeight="1">
      <c r="B39" s="299"/>
      <c r="C39" s="300"/>
      <c r="D39" s="298"/>
      <c r="E39" s="301" t="s">
        <v>52</v>
      </c>
      <c r="F39" s="298"/>
      <c r="G39" s="430" t="s">
        <v>4954</v>
      </c>
      <c r="H39" s="430"/>
      <c r="I39" s="430"/>
      <c r="J39" s="430"/>
      <c r="K39" s="296"/>
    </row>
    <row r="40" spans="2:11" s="1" customFormat="1" ht="15" customHeight="1">
      <c r="B40" s="299"/>
      <c r="C40" s="300"/>
      <c r="D40" s="298"/>
      <c r="E40" s="301" t="s">
        <v>286</v>
      </c>
      <c r="F40" s="298"/>
      <c r="G40" s="430" t="s">
        <v>4955</v>
      </c>
      <c r="H40" s="430"/>
      <c r="I40" s="430"/>
      <c r="J40" s="430"/>
      <c r="K40" s="296"/>
    </row>
    <row r="41" spans="2:11" s="1" customFormat="1" ht="15" customHeight="1">
      <c r="B41" s="299"/>
      <c r="C41" s="300"/>
      <c r="D41" s="298"/>
      <c r="E41" s="301" t="s">
        <v>287</v>
      </c>
      <c r="F41" s="298"/>
      <c r="G41" s="430" t="s">
        <v>4956</v>
      </c>
      <c r="H41" s="430"/>
      <c r="I41" s="430"/>
      <c r="J41" s="430"/>
      <c r="K41" s="296"/>
    </row>
    <row r="42" spans="2:11" s="1" customFormat="1" ht="15" customHeight="1">
      <c r="B42" s="299"/>
      <c r="C42" s="300"/>
      <c r="D42" s="298"/>
      <c r="E42" s="301" t="s">
        <v>4957</v>
      </c>
      <c r="F42" s="298"/>
      <c r="G42" s="430" t="s">
        <v>4958</v>
      </c>
      <c r="H42" s="430"/>
      <c r="I42" s="430"/>
      <c r="J42" s="430"/>
      <c r="K42" s="296"/>
    </row>
    <row r="43" spans="2:11" s="1" customFormat="1" ht="15" customHeight="1">
      <c r="B43" s="299"/>
      <c r="C43" s="300"/>
      <c r="D43" s="298"/>
      <c r="E43" s="301"/>
      <c r="F43" s="298"/>
      <c r="G43" s="430" t="s">
        <v>4959</v>
      </c>
      <c r="H43" s="430"/>
      <c r="I43" s="430"/>
      <c r="J43" s="430"/>
      <c r="K43" s="296"/>
    </row>
    <row r="44" spans="2:11" s="1" customFormat="1" ht="15" customHeight="1">
      <c r="B44" s="299"/>
      <c r="C44" s="300"/>
      <c r="D44" s="298"/>
      <c r="E44" s="301" t="s">
        <v>4960</v>
      </c>
      <c r="F44" s="298"/>
      <c r="G44" s="430" t="s">
        <v>4961</v>
      </c>
      <c r="H44" s="430"/>
      <c r="I44" s="430"/>
      <c r="J44" s="430"/>
      <c r="K44" s="296"/>
    </row>
    <row r="45" spans="2:11" s="1" customFormat="1" ht="15" customHeight="1">
      <c r="B45" s="299"/>
      <c r="C45" s="300"/>
      <c r="D45" s="298"/>
      <c r="E45" s="301" t="s">
        <v>289</v>
      </c>
      <c r="F45" s="298"/>
      <c r="G45" s="430" t="s">
        <v>4962</v>
      </c>
      <c r="H45" s="430"/>
      <c r="I45" s="430"/>
      <c r="J45" s="430"/>
      <c r="K45" s="296"/>
    </row>
    <row r="46" spans="2:11" s="1" customFormat="1" ht="12.75" customHeight="1">
      <c r="B46" s="299"/>
      <c r="C46" s="300"/>
      <c r="D46" s="298"/>
      <c r="E46" s="298"/>
      <c r="F46" s="298"/>
      <c r="G46" s="298"/>
      <c r="H46" s="298"/>
      <c r="I46" s="298"/>
      <c r="J46" s="298"/>
      <c r="K46" s="296"/>
    </row>
    <row r="47" spans="2:11" s="1" customFormat="1" ht="15" customHeight="1">
      <c r="B47" s="299"/>
      <c r="C47" s="300"/>
      <c r="D47" s="430" t="s">
        <v>4963</v>
      </c>
      <c r="E47" s="430"/>
      <c r="F47" s="430"/>
      <c r="G47" s="430"/>
      <c r="H47" s="430"/>
      <c r="I47" s="430"/>
      <c r="J47" s="430"/>
      <c r="K47" s="296"/>
    </row>
    <row r="48" spans="2:11" s="1" customFormat="1" ht="15" customHeight="1">
      <c r="B48" s="299"/>
      <c r="C48" s="300"/>
      <c r="D48" s="300"/>
      <c r="E48" s="430" t="s">
        <v>4964</v>
      </c>
      <c r="F48" s="430"/>
      <c r="G48" s="430"/>
      <c r="H48" s="430"/>
      <c r="I48" s="430"/>
      <c r="J48" s="430"/>
      <c r="K48" s="296"/>
    </row>
    <row r="49" spans="2:11" s="1" customFormat="1" ht="15" customHeight="1">
      <c r="B49" s="299"/>
      <c r="C49" s="300"/>
      <c r="D49" s="300"/>
      <c r="E49" s="430" t="s">
        <v>4965</v>
      </c>
      <c r="F49" s="430"/>
      <c r="G49" s="430"/>
      <c r="H49" s="430"/>
      <c r="I49" s="430"/>
      <c r="J49" s="430"/>
      <c r="K49" s="296"/>
    </row>
    <row r="50" spans="2:11" s="1" customFormat="1" ht="15" customHeight="1">
      <c r="B50" s="299"/>
      <c r="C50" s="300"/>
      <c r="D50" s="300"/>
      <c r="E50" s="430" t="s">
        <v>4966</v>
      </c>
      <c r="F50" s="430"/>
      <c r="G50" s="430"/>
      <c r="H50" s="430"/>
      <c r="I50" s="430"/>
      <c r="J50" s="430"/>
      <c r="K50" s="296"/>
    </row>
    <row r="51" spans="2:11" s="1" customFormat="1" ht="15" customHeight="1">
      <c r="B51" s="299"/>
      <c r="C51" s="300"/>
      <c r="D51" s="430" t="s">
        <v>4967</v>
      </c>
      <c r="E51" s="430"/>
      <c r="F51" s="430"/>
      <c r="G51" s="430"/>
      <c r="H51" s="430"/>
      <c r="I51" s="430"/>
      <c r="J51" s="430"/>
      <c r="K51" s="296"/>
    </row>
    <row r="52" spans="2:11" s="1" customFormat="1" ht="25.5" customHeight="1">
      <c r="B52" s="295"/>
      <c r="C52" s="431" t="s">
        <v>4968</v>
      </c>
      <c r="D52" s="431"/>
      <c r="E52" s="431"/>
      <c r="F52" s="431"/>
      <c r="G52" s="431"/>
      <c r="H52" s="431"/>
      <c r="I52" s="431"/>
      <c r="J52" s="431"/>
      <c r="K52" s="296"/>
    </row>
    <row r="53" spans="2:11" s="1" customFormat="1" ht="5.25" customHeight="1">
      <c r="B53" s="295"/>
      <c r="C53" s="297"/>
      <c r="D53" s="297"/>
      <c r="E53" s="297"/>
      <c r="F53" s="297"/>
      <c r="G53" s="297"/>
      <c r="H53" s="297"/>
      <c r="I53" s="297"/>
      <c r="J53" s="297"/>
      <c r="K53" s="296"/>
    </row>
    <row r="54" spans="2:11" s="1" customFormat="1" ht="15" customHeight="1">
      <c r="B54" s="295"/>
      <c r="C54" s="430" t="s">
        <v>4969</v>
      </c>
      <c r="D54" s="430"/>
      <c r="E54" s="430"/>
      <c r="F54" s="430"/>
      <c r="G54" s="430"/>
      <c r="H54" s="430"/>
      <c r="I54" s="430"/>
      <c r="J54" s="430"/>
      <c r="K54" s="296"/>
    </row>
    <row r="55" spans="2:11" s="1" customFormat="1" ht="15" customHeight="1">
      <c r="B55" s="295"/>
      <c r="C55" s="430" t="s">
        <v>4970</v>
      </c>
      <c r="D55" s="430"/>
      <c r="E55" s="430"/>
      <c r="F55" s="430"/>
      <c r="G55" s="430"/>
      <c r="H55" s="430"/>
      <c r="I55" s="430"/>
      <c r="J55" s="430"/>
      <c r="K55" s="296"/>
    </row>
    <row r="56" spans="2:11" s="1" customFormat="1" ht="12.75" customHeight="1">
      <c r="B56" s="295"/>
      <c r="C56" s="298"/>
      <c r="D56" s="298"/>
      <c r="E56" s="298"/>
      <c r="F56" s="298"/>
      <c r="G56" s="298"/>
      <c r="H56" s="298"/>
      <c r="I56" s="298"/>
      <c r="J56" s="298"/>
      <c r="K56" s="296"/>
    </row>
    <row r="57" spans="2:11" s="1" customFormat="1" ht="15" customHeight="1">
      <c r="B57" s="295"/>
      <c r="C57" s="430" t="s">
        <v>4971</v>
      </c>
      <c r="D57" s="430"/>
      <c r="E57" s="430"/>
      <c r="F57" s="430"/>
      <c r="G57" s="430"/>
      <c r="H57" s="430"/>
      <c r="I57" s="430"/>
      <c r="J57" s="430"/>
      <c r="K57" s="296"/>
    </row>
    <row r="58" spans="2:11" s="1" customFormat="1" ht="15" customHeight="1">
      <c r="B58" s="295"/>
      <c r="C58" s="300"/>
      <c r="D58" s="430" t="s">
        <v>4972</v>
      </c>
      <c r="E58" s="430"/>
      <c r="F58" s="430"/>
      <c r="G58" s="430"/>
      <c r="H58" s="430"/>
      <c r="I58" s="430"/>
      <c r="J58" s="430"/>
      <c r="K58" s="296"/>
    </row>
    <row r="59" spans="2:11" s="1" customFormat="1" ht="15" customHeight="1">
      <c r="B59" s="295"/>
      <c r="C59" s="300"/>
      <c r="D59" s="430" t="s">
        <v>4973</v>
      </c>
      <c r="E59" s="430"/>
      <c r="F59" s="430"/>
      <c r="G59" s="430"/>
      <c r="H59" s="430"/>
      <c r="I59" s="430"/>
      <c r="J59" s="430"/>
      <c r="K59" s="296"/>
    </row>
    <row r="60" spans="2:11" s="1" customFormat="1" ht="15" customHeight="1">
      <c r="B60" s="295"/>
      <c r="C60" s="300"/>
      <c r="D60" s="430" t="s">
        <v>4974</v>
      </c>
      <c r="E60" s="430"/>
      <c r="F60" s="430"/>
      <c r="G60" s="430"/>
      <c r="H60" s="430"/>
      <c r="I60" s="430"/>
      <c r="J60" s="430"/>
      <c r="K60" s="296"/>
    </row>
    <row r="61" spans="2:11" s="1" customFormat="1" ht="15" customHeight="1">
      <c r="B61" s="295"/>
      <c r="C61" s="300"/>
      <c r="D61" s="430" t="s">
        <v>4975</v>
      </c>
      <c r="E61" s="430"/>
      <c r="F61" s="430"/>
      <c r="G61" s="430"/>
      <c r="H61" s="430"/>
      <c r="I61" s="430"/>
      <c r="J61" s="430"/>
      <c r="K61" s="296"/>
    </row>
    <row r="62" spans="2:11" s="1" customFormat="1" ht="15" customHeight="1">
      <c r="B62" s="295"/>
      <c r="C62" s="300"/>
      <c r="D62" s="432" t="s">
        <v>4976</v>
      </c>
      <c r="E62" s="432"/>
      <c r="F62" s="432"/>
      <c r="G62" s="432"/>
      <c r="H62" s="432"/>
      <c r="I62" s="432"/>
      <c r="J62" s="432"/>
      <c r="K62" s="296"/>
    </row>
    <row r="63" spans="2:11" s="1" customFormat="1" ht="15" customHeight="1">
      <c r="B63" s="295"/>
      <c r="C63" s="300"/>
      <c r="D63" s="430" t="s">
        <v>4977</v>
      </c>
      <c r="E63" s="430"/>
      <c r="F63" s="430"/>
      <c r="G63" s="430"/>
      <c r="H63" s="430"/>
      <c r="I63" s="430"/>
      <c r="J63" s="430"/>
      <c r="K63" s="296"/>
    </row>
    <row r="64" spans="2:11" s="1" customFormat="1" ht="12.75" customHeight="1">
      <c r="B64" s="295"/>
      <c r="C64" s="300"/>
      <c r="D64" s="300"/>
      <c r="E64" s="303"/>
      <c r="F64" s="300"/>
      <c r="G64" s="300"/>
      <c r="H64" s="300"/>
      <c r="I64" s="300"/>
      <c r="J64" s="300"/>
      <c r="K64" s="296"/>
    </row>
    <row r="65" spans="2:11" s="1" customFormat="1" ht="15" customHeight="1">
      <c r="B65" s="295"/>
      <c r="C65" s="300"/>
      <c r="D65" s="430" t="s">
        <v>4978</v>
      </c>
      <c r="E65" s="430"/>
      <c r="F65" s="430"/>
      <c r="G65" s="430"/>
      <c r="H65" s="430"/>
      <c r="I65" s="430"/>
      <c r="J65" s="430"/>
      <c r="K65" s="296"/>
    </row>
    <row r="66" spans="2:11" s="1" customFormat="1" ht="15" customHeight="1">
      <c r="B66" s="295"/>
      <c r="C66" s="300"/>
      <c r="D66" s="432" t="s">
        <v>4979</v>
      </c>
      <c r="E66" s="432"/>
      <c r="F66" s="432"/>
      <c r="G66" s="432"/>
      <c r="H66" s="432"/>
      <c r="I66" s="432"/>
      <c r="J66" s="432"/>
      <c r="K66" s="296"/>
    </row>
    <row r="67" spans="2:11" s="1" customFormat="1" ht="15" customHeight="1">
      <c r="B67" s="295"/>
      <c r="C67" s="300"/>
      <c r="D67" s="430" t="s">
        <v>4980</v>
      </c>
      <c r="E67" s="430"/>
      <c r="F67" s="430"/>
      <c r="G67" s="430"/>
      <c r="H67" s="430"/>
      <c r="I67" s="430"/>
      <c r="J67" s="430"/>
      <c r="K67" s="296"/>
    </row>
    <row r="68" spans="2:11" s="1" customFormat="1" ht="15" customHeight="1">
      <c r="B68" s="295"/>
      <c r="C68" s="300"/>
      <c r="D68" s="430" t="s">
        <v>4981</v>
      </c>
      <c r="E68" s="430"/>
      <c r="F68" s="430"/>
      <c r="G68" s="430"/>
      <c r="H68" s="430"/>
      <c r="I68" s="430"/>
      <c r="J68" s="430"/>
      <c r="K68" s="296"/>
    </row>
    <row r="69" spans="2:11" s="1" customFormat="1" ht="15" customHeight="1">
      <c r="B69" s="295"/>
      <c r="C69" s="300"/>
      <c r="D69" s="430" t="s">
        <v>4982</v>
      </c>
      <c r="E69" s="430"/>
      <c r="F69" s="430"/>
      <c r="G69" s="430"/>
      <c r="H69" s="430"/>
      <c r="I69" s="430"/>
      <c r="J69" s="430"/>
      <c r="K69" s="296"/>
    </row>
    <row r="70" spans="2:11" s="1" customFormat="1" ht="15" customHeight="1">
      <c r="B70" s="295"/>
      <c r="C70" s="300"/>
      <c r="D70" s="430" t="s">
        <v>4983</v>
      </c>
      <c r="E70" s="430"/>
      <c r="F70" s="430"/>
      <c r="G70" s="430"/>
      <c r="H70" s="430"/>
      <c r="I70" s="430"/>
      <c r="J70" s="430"/>
      <c r="K70" s="296"/>
    </row>
    <row r="71" spans="2:11" s="1" customFormat="1" ht="12.75" customHeight="1">
      <c r="B71" s="304"/>
      <c r="C71" s="305"/>
      <c r="D71" s="305"/>
      <c r="E71" s="305"/>
      <c r="F71" s="305"/>
      <c r="G71" s="305"/>
      <c r="H71" s="305"/>
      <c r="I71" s="305"/>
      <c r="J71" s="305"/>
      <c r="K71" s="306"/>
    </row>
    <row r="72" spans="2:11" s="1" customFormat="1" ht="18.75" customHeight="1">
      <c r="B72" s="307"/>
      <c r="C72" s="307"/>
      <c r="D72" s="307"/>
      <c r="E72" s="307"/>
      <c r="F72" s="307"/>
      <c r="G72" s="307"/>
      <c r="H72" s="307"/>
      <c r="I72" s="307"/>
      <c r="J72" s="307"/>
      <c r="K72" s="308"/>
    </row>
    <row r="73" spans="2:11" s="1" customFormat="1" ht="18.75" customHeight="1">
      <c r="B73" s="308"/>
      <c r="C73" s="308"/>
      <c r="D73" s="308"/>
      <c r="E73" s="308"/>
      <c r="F73" s="308"/>
      <c r="G73" s="308"/>
      <c r="H73" s="308"/>
      <c r="I73" s="308"/>
      <c r="J73" s="308"/>
      <c r="K73" s="308"/>
    </row>
    <row r="74" spans="2:11" s="1" customFormat="1" ht="7.5" customHeight="1">
      <c r="B74" s="309"/>
      <c r="C74" s="310"/>
      <c r="D74" s="310"/>
      <c r="E74" s="310"/>
      <c r="F74" s="310"/>
      <c r="G74" s="310"/>
      <c r="H74" s="310"/>
      <c r="I74" s="310"/>
      <c r="J74" s="310"/>
      <c r="K74" s="311"/>
    </row>
    <row r="75" spans="2:11" s="1" customFormat="1" ht="45" customHeight="1">
      <c r="B75" s="312"/>
      <c r="C75" s="425" t="s">
        <v>4984</v>
      </c>
      <c r="D75" s="425"/>
      <c r="E75" s="425"/>
      <c r="F75" s="425"/>
      <c r="G75" s="425"/>
      <c r="H75" s="425"/>
      <c r="I75" s="425"/>
      <c r="J75" s="425"/>
      <c r="K75" s="313"/>
    </row>
    <row r="76" spans="2:11" s="1" customFormat="1" ht="17.25" customHeight="1">
      <c r="B76" s="312"/>
      <c r="C76" s="314" t="s">
        <v>4985</v>
      </c>
      <c r="D76" s="314"/>
      <c r="E76" s="314"/>
      <c r="F76" s="314" t="s">
        <v>4986</v>
      </c>
      <c r="G76" s="315"/>
      <c r="H76" s="314" t="s">
        <v>52</v>
      </c>
      <c r="I76" s="314" t="s">
        <v>55</v>
      </c>
      <c r="J76" s="314" t="s">
        <v>4987</v>
      </c>
      <c r="K76" s="313"/>
    </row>
    <row r="77" spans="2:11" s="1" customFormat="1" ht="17.25" customHeight="1">
      <c r="B77" s="312"/>
      <c r="C77" s="316" t="s">
        <v>4988</v>
      </c>
      <c r="D77" s="316"/>
      <c r="E77" s="316"/>
      <c r="F77" s="317" t="s">
        <v>4989</v>
      </c>
      <c r="G77" s="318"/>
      <c r="H77" s="316"/>
      <c r="I77" s="316"/>
      <c r="J77" s="316" t="s">
        <v>4990</v>
      </c>
      <c r="K77" s="313"/>
    </row>
    <row r="78" spans="2:11" s="1" customFormat="1" ht="5.25" customHeight="1">
      <c r="B78" s="312"/>
      <c r="C78" s="319"/>
      <c r="D78" s="319"/>
      <c r="E78" s="319"/>
      <c r="F78" s="319"/>
      <c r="G78" s="320"/>
      <c r="H78" s="319"/>
      <c r="I78" s="319"/>
      <c r="J78" s="319"/>
      <c r="K78" s="313"/>
    </row>
    <row r="79" spans="2:11" s="1" customFormat="1" ht="15" customHeight="1">
      <c r="B79" s="312"/>
      <c r="C79" s="301" t="s">
        <v>51</v>
      </c>
      <c r="D79" s="319"/>
      <c r="E79" s="319"/>
      <c r="F79" s="321" t="s">
        <v>74</v>
      </c>
      <c r="G79" s="320"/>
      <c r="H79" s="301" t="s">
        <v>4991</v>
      </c>
      <c r="I79" s="301" t="s">
        <v>4992</v>
      </c>
      <c r="J79" s="301">
        <v>20</v>
      </c>
      <c r="K79" s="313"/>
    </row>
    <row r="80" spans="2:11" s="1" customFormat="1" ht="15" customHeight="1">
      <c r="B80" s="312"/>
      <c r="C80" s="301" t="s">
        <v>4993</v>
      </c>
      <c r="D80" s="301"/>
      <c r="E80" s="301"/>
      <c r="F80" s="321" t="s">
        <v>74</v>
      </c>
      <c r="G80" s="320"/>
      <c r="H80" s="301" t="s">
        <v>4994</v>
      </c>
      <c r="I80" s="301" t="s">
        <v>4992</v>
      </c>
      <c r="J80" s="301">
        <v>120</v>
      </c>
      <c r="K80" s="313"/>
    </row>
    <row r="81" spans="2:11" s="1" customFormat="1" ht="15" customHeight="1">
      <c r="B81" s="322"/>
      <c r="C81" s="301" t="s">
        <v>4995</v>
      </c>
      <c r="D81" s="301"/>
      <c r="E81" s="301"/>
      <c r="F81" s="321" t="s">
        <v>4996</v>
      </c>
      <c r="G81" s="320"/>
      <c r="H81" s="301" t="s">
        <v>4997</v>
      </c>
      <c r="I81" s="301" t="s">
        <v>4992</v>
      </c>
      <c r="J81" s="301">
        <v>50</v>
      </c>
      <c r="K81" s="313"/>
    </row>
    <row r="82" spans="2:11" s="1" customFormat="1" ht="15" customHeight="1">
      <c r="B82" s="322"/>
      <c r="C82" s="301" t="s">
        <v>4998</v>
      </c>
      <c r="D82" s="301"/>
      <c r="E82" s="301"/>
      <c r="F82" s="321" t="s">
        <v>74</v>
      </c>
      <c r="G82" s="320"/>
      <c r="H82" s="301" t="s">
        <v>4999</v>
      </c>
      <c r="I82" s="301" t="s">
        <v>5000</v>
      </c>
      <c r="J82" s="301"/>
      <c r="K82" s="313"/>
    </row>
    <row r="83" spans="2:11" s="1" customFormat="1" ht="15" customHeight="1">
      <c r="B83" s="322"/>
      <c r="C83" s="323" t="s">
        <v>5001</v>
      </c>
      <c r="D83" s="323"/>
      <c r="E83" s="323"/>
      <c r="F83" s="324" t="s">
        <v>4996</v>
      </c>
      <c r="G83" s="323"/>
      <c r="H83" s="323" t="s">
        <v>5002</v>
      </c>
      <c r="I83" s="323" t="s">
        <v>4992</v>
      </c>
      <c r="J83" s="323">
        <v>15</v>
      </c>
      <c r="K83" s="313"/>
    </row>
    <row r="84" spans="2:11" s="1" customFormat="1" ht="15" customHeight="1">
      <c r="B84" s="322"/>
      <c r="C84" s="323" t="s">
        <v>5003</v>
      </c>
      <c r="D84" s="323"/>
      <c r="E84" s="323"/>
      <c r="F84" s="324" t="s">
        <v>4996</v>
      </c>
      <c r="G84" s="323"/>
      <c r="H84" s="323" t="s">
        <v>5004</v>
      </c>
      <c r="I84" s="323" t="s">
        <v>4992</v>
      </c>
      <c r="J84" s="323">
        <v>15</v>
      </c>
      <c r="K84" s="313"/>
    </row>
    <row r="85" spans="2:11" s="1" customFormat="1" ht="15" customHeight="1">
      <c r="B85" s="322"/>
      <c r="C85" s="323" t="s">
        <v>5005</v>
      </c>
      <c r="D85" s="323"/>
      <c r="E85" s="323"/>
      <c r="F85" s="324" t="s">
        <v>4996</v>
      </c>
      <c r="G85" s="323"/>
      <c r="H85" s="323" t="s">
        <v>5006</v>
      </c>
      <c r="I85" s="323" t="s">
        <v>4992</v>
      </c>
      <c r="J85" s="323">
        <v>20</v>
      </c>
      <c r="K85" s="313"/>
    </row>
    <row r="86" spans="2:11" s="1" customFormat="1" ht="15" customHeight="1">
      <c r="B86" s="322"/>
      <c r="C86" s="323" t="s">
        <v>5007</v>
      </c>
      <c r="D86" s="323"/>
      <c r="E86" s="323"/>
      <c r="F86" s="324" t="s">
        <v>4996</v>
      </c>
      <c r="G86" s="323"/>
      <c r="H86" s="323" t="s">
        <v>5008</v>
      </c>
      <c r="I86" s="323" t="s">
        <v>4992</v>
      </c>
      <c r="J86" s="323">
        <v>20</v>
      </c>
      <c r="K86" s="313"/>
    </row>
    <row r="87" spans="2:11" s="1" customFormat="1" ht="15" customHeight="1">
      <c r="B87" s="322"/>
      <c r="C87" s="301" t="s">
        <v>5009</v>
      </c>
      <c r="D87" s="301"/>
      <c r="E87" s="301"/>
      <c r="F87" s="321" t="s">
        <v>4996</v>
      </c>
      <c r="G87" s="320"/>
      <c r="H87" s="301" t="s">
        <v>5010</v>
      </c>
      <c r="I87" s="301" t="s">
        <v>4992</v>
      </c>
      <c r="J87" s="301">
        <v>50</v>
      </c>
      <c r="K87" s="313"/>
    </row>
    <row r="88" spans="2:11" s="1" customFormat="1" ht="15" customHeight="1">
      <c r="B88" s="322"/>
      <c r="C88" s="301" t="s">
        <v>5011</v>
      </c>
      <c r="D88" s="301"/>
      <c r="E88" s="301"/>
      <c r="F88" s="321" t="s">
        <v>4996</v>
      </c>
      <c r="G88" s="320"/>
      <c r="H88" s="301" t="s">
        <v>5012</v>
      </c>
      <c r="I88" s="301" t="s">
        <v>4992</v>
      </c>
      <c r="J88" s="301">
        <v>20</v>
      </c>
      <c r="K88" s="313"/>
    </row>
    <row r="89" spans="2:11" s="1" customFormat="1" ht="15" customHeight="1">
      <c r="B89" s="322"/>
      <c r="C89" s="301" t="s">
        <v>5013</v>
      </c>
      <c r="D89" s="301"/>
      <c r="E89" s="301"/>
      <c r="F89" s="321" t="s">
        <v>4996</v>
      </c>
      <c r="G89" s="320"/>
      <c r="H89" s="301" t="s">
        <v>5014</v>
      </c>
      <c r="I89" s="301" t="s">
        <v>4992</v>
      </c>
      <c r="J89" s="301">
        <v>20</v>
      </c>
      <c r="K89" s="313"/>
    </row>
    <row r="90" spans="2:11" s="1" customFormat="1" ht="15" customHeight="1">
      <c r="B90" s="322"/>
      <c r="C90" s="301" t="s">
        <v>5015</v>
      </c>
      <c r="D90" s="301"/>
      <c r="E90" s="301"/>
      <c r="F90" s="321" t="s">
        <v>4996</v>
      </c>
      <c r="G90" s="320"/>
      <c r="H90" s="301" t="s">
        <v>5016</v>
      </c>
      <c r="I90" s="301" t="s">
        <v>4992</v>
      </c>
      <c r="J90" s="301">
        <v>50</v>
      </c>
      <c r="K90" s="313"/>
    </row>
    <row r="91" spans="2:11" s="1" customFormat="1" ht="15" customHeight="1">
      <c r="B91" s="322"/>
      <c r="C91" s="301" t="s">
        <v>5017</v>
      </c>
      <c r="D91" s="301"/>
      <c r="E91" s="301"/>
      <c r="F91" s="321" t="s">
        <v>4996</v>
      </c>
      <c r="G91" s="320"/>
      <c r="H91" s="301" t="s">
        <v>5017</v>
      </c>
      <c r="I91" s="301" t="s">
        <v>4992</v>
      </c>
      <c r="J91" s="301">
        <v>50</v>
      </c>
      <c r="K91" s="313"/>
    </row>
    <row r="92" spans="2:11" s="1" customFormat="1" ht="15" customHeight="1">
      <c r="B92" s="322"/>
      <c r="C92" s="301" t="s">
        <v>5018</v>
      </c>
      <c r="D92" s="301"/>
      <c r="E92" s="301"/>
      <c r="F92" s="321" t="s">
        <v>4996</v>
      </c>
      <c r="G92" s="320"/>
      <c r="H92" s="301" t="s">
        <v>5019</v>
      </c>
      <c r="I92" s="301" t="s">
        <v>4992</v>
      </c>
      <c r="J92" s="301">
        <v>255</v>
      </c>
      <c r="K92" s="313"/>
    </row>
    <row r="93" spans="2:11" s="1" customFormat="1" ht="15" customHeight="1">
      <c r="B93" s="322"/>
      <c r="C93" s="301" t="s">
        <v>5020</v>
      </c>
      <c r="D93" s="301"/>
      <c r="E93" s="301"/>
      <c r="F93" s="321" t="s">
        <v>74</v>
      </c>
      <c r="G93" s="320"/>
      <c r="H93" s="301" t="s">
        <v>5021</v>
      </c>
      <c r="I93" s="301" t="s">
        <v>5022</v>
      </c>
      <c r="J93" s="301"/>
      <c r="K93" s="313"/>
    </row>
    <row r="94" spans="2:11" s="1" customFormat="1" ht="15" customHeight="1">
      <c r="B94" s="322"/>
      <c r="C94" s="301" t="s">
        <v>5023</v>
      </c>
      <c r="D94" s="301"/>
      <c r="E94" s="301"/>
      <c r="F94" s="321" t="s">
        <v>74</v>
      </c>
      <c r="G94" s="320"/>
      <c r="H94" s="301" t="s">
        <v>5024</v>
      </c>
      <c r="I94" s="301" t="s">
        <v>5025</v>
      </c>
      <c r="J94" s="301"/>
      <c r="K94" s="313"/>
    </row>
    <row r="95" spans="2:11" s="1" customFormat="1" ht="15" customHeight="1">
      <c r="B95" s="322"/>
      <c r="C95" s="301" t="s">
        <v>5026</v>
      </c>
      <c r="D95" s="301"/>
      <c r="E95" s="301"/>
      <c r="F95" s="321" t="s">
        <v>74</v>
      </c>
      <c r="G95" s="320"/>
      <c r="H95" s="301" t="s">
        <v>5026</v>
      </c>
      <c r="I95" s="301" t="s">
        <v>5025</v>
      </c>
      <c r="J95" s="301"/>
      <c r="K95" s="313"/>
    </row>
    <row r="96" spans="2:11" s="1" customFormat="1" ht="15" customHeight="1">
      <c r="B96" s="322"/>
      <c r="C96" s="301" t="s">
        <v>36</v>
      </c>
      <c r="D96" s="301"/>
      <c r="E96" s="301"/>
      <c r="F96" s="321" t="s">
        <v>74</v>
      </c>
      <c r="G96" s="320"/>
      <c r="H96" s="301" t="s">
        <v>5027</v>
      </c>
      <c r="I96" s="301" t="s">
        <v>5025</v>
      </c>
      <c r="J96" s="301"/>
      <c r="K96" s="313"/>
    </row>
    <row r="97" spans="2:11" s="1" customFormat="1" ht="15" customHeight="1">
      <c r="B97" s="322"/>
      <c r="C97" s="301" t="s">
        <v>46</v>
      </c>
      <c r="D97" s="301"/>
      <c r="E97" s="301"/>
      <c r="F97" s="321" t="s">
        <v>74</v>
      </c>
      <c r="G97" s="320"/>
      <c r="H97" s="301" t="s">
        <v>5028</v>
      </c>
      <c r="I97" s="301" t="s">
        <v>5025</v>
      </c>
      <c r="J97" s="301"/>
      <c r="K97" s="313"/>
    </row>
    <row r="98" spans="2:11" s="1" customFormat="1" ht="15" customHeight="1">
      <c r="B98" s="325"/>
      <c r="C98" s="326"/>
      <c r="D98" s="326"/>
      <c r="E98" s="326"/>
      <c r="F98" s="326"/>
      <c r="G98" s="326"/>
      <c r="H98" s="326"/>
      <c r="I98" s="326"/>
      <c r="J98" s="326"/>
      <c r="K98" s="327"/>
    </row>
    <row r="99" spans="2:11" s="1" customFormat="1" ht="18.75" customHeight="1">
      <c r="B99" s="328"/>
      <c r="C99" s="329"/>
      <c r="D99" s="329"/>
      <c r="E99" s="329"/>
      <c r="F99" s="329"/>
      <c r="G99" s="329"/>
      <c r="H99" s="329"/>
      <c r="I99" s="329"/>
      <c r="J99" s="329"/>
      <c r="K99" s="328"/>
    </row>
    <row r="100" spans="2:11" s="1" customFormat="1" ht="18.75" customHeight="1">
      <c r="B100" s="308"/>
      <c r="C100" s="308"/>
      <c r="D100" s="308"/>
      <c r="E100" s="308"/>
      <c r="F100" s="308"/>
      <c r="G100" s="308"/>
      <c r="H100" s="308"/>
      <c r="I100" s="308"/>
      <c r="J100" s="308"/>
      <c r="K100" s="308"/>
    </row>
    <row r="101" spans="2:11" s="1" customFormat="1" ht="7.5" customHeight="1">
      <c r="B101" s="309"/>
      <c r="C101" s="310"/>
      <c r="D101" s="310"/>
      <c r="E101" s="310"/>
      <c r="F101" s="310"/>
      <c r="G101" s="310"/>
      <c r="H101" s="310"/>
      <c r="I101" s="310"/>
      <c r="J101" s="310"/>
      <c r="K101" s="311"/>
    </row>
    <row r="102" spans="2:11" s="1" customFormat="1" ht="45" customHeight="1">
      <c r="B102" s="312"/>
      <c r="C102" s="425" t="s">
        <v>5029</v>
      </c>
      <c r="D102" s="425"/>
      <c r="E102" s="425"/>
      <c r="F102" s="425"/>
      <c r="G102" s="425"/>
      <c r="H102" s="425"/>
      <c r="I102" s="425"/>
      <c r="J102" s="425"/>
      <c r="K102" s="313"/>
    </row>
    <row r="103" spans="2:11" s="1" customFormat="1" ht="17.25" customHeight="1">
      <c r="B103" s="312"/>
      <c r="C103" s="314" t="s">
        <v>4985</v>
      </c>
      <c r="D103" s="314"/>
      <c r="E103" s="314"/>
      <c r="F103" s="314" t="s">
        <v>4986</v>
      </c>
      <c r="G103" s="315"/>
      <c r="H103" s="314" t="s">
        <v>52</v>
      </c>
      <c r="I103" s="314" t="s">
        <v>55</v>
      </c>
      <c r="J103" s="314" t="s">
        <v>4987</v>
      </c>
      <c r="K103" s="313"/>
    </row>
    <row r="104" spans="2:11" s="1" customFormat="1" ht="17.25" customHeight="1">
      <c r="B104" s="312"/>
      <c r="C104" s="316" t="s">
        <v>4988</v>
      </c>
      <c r="D104" s="316"/>
      <c r="E104" s="316"/>
      <c r="F104" s="317" t="s">
        <v>4989</v>
      </c>
      <c r="G104" s="318"/>
      <c r="H104" s="316"/>
      <c r="I104" s="316"/>
      <c r="J104" s="316" t="s">
        <v>4990</v>
      </c>
      <c r="K104" s="313"/>
    </row>
    <row r="105" spans="2:11" s="1" customFormat="1" ht="5.25" customHeight="1">
      <c r="B105" s="312"/>
      <c r="C105" s="314"/>
      <c r="D105" s="314"/>
      <c r="E105" s="314"/>
      <c r="F105" s="314"/>
      <c r="G105" s="330"/>
      <c r="H105" s="314"/>
      <c r="I105" s="314"/>
      <c r="J105" s="314"/>
      <c r="K105" s="313"/>
    </row>
    <row r="106" spans="2:11" s="1" customFormat="1" ht="15" customHeight="1">
      <c r="B106" s="312"/>
      <c r="C106" s="301" t="s">
        <v>51</v>
      </c>
      <c r="D106" s="319"/>
      <c r="E106" s="319"/>
      <c r="F106" s="321" t="s">
        <v>74</v>
      </c>
      <c r="G106" s="330"/>
      <c r="H106" s="301" t="s">
        <v>5030</v>
      </c>
      <c r="I106" s="301" t="s">
        <v>4992</v>
      </c>
      <c r="J106" s="301">
        <v>20</v>
      </c>
      <c r="K106" s="313"/>
    </row>
    <row r="107" spans="2:11" s="1" customFormat="1" ht="15" customHeight="1">
      <c r="B107" s="312"/>
      <c r="C107" s="301" t="s">
        <v>4993</v>
      </c>
      <c r="D107" s="301"/>
      <c r="E107" s="301"/>
      <c r="F107" s="321" t="s">
        <v>74</v>
      </c>
      <c r="G107" s="301"/>
      <c r="H107" s="301" t="s">
        <v>5030</v>
      </c>
      <c r="I107" s="301" t="s">
        <v>4992</v>
      </c>
      <c r="J107" s="301">
        <v>120</v>
      </c>
      <c r="K107" s="313"/>
    </row>
    <row r="108" spans="2:11" s="1" customFormat="1" ht="15" customHeight="1">
      <c r="B108" s="322"/>
      <c r="C108" s="301" t="s">
        <v>4995</v>
      </c>
      <c r="D108" s="301"/>
      <c r="E108" s="301"/>
      <c r="F108" s="321" t="s">
        <v>4996</v>
      </c>
      <c r="G108" s="301"/>
      <c r="H108" s="301" t="s">
        <v>5030</v>
      </c>
      <c r="I108" s="301" t="s">
        <v>4992</v>
      </c>
      <c r="J108" s="301">
        <v>50</v>
      </c>
      <c r="K108" s="313"/>
    </row>
    <row r="109" spans="2:11" s="1" customFormat="1" ht="15" customHeight="1">
      <c r="B109" s="322"/>
      <c r="C109" s="301" t="s">
        <v>4998</v>
      </c>
      <c r="D109" s="301"/>
      <c r="E109" s="301"/>
      <c r="F109" s="321" t="s">
        <v>74</v>
      </c>
      <c r="G109" s="301"/>
      <c r="H109" s="301" t="s">
        <v>5030</v>
      </c>
      <c r="I109" s="301" t="s">
        <v>5000</v>
      </c>
      <c r="J109" s="301"/>
      <c r="K109" s="313"/>
    </row>
    <row r="110" spans="2:11" s="1" customFormat="1" ht="15" customHeight="1">
      <c r="B110" s="322"/>
      <c r="C110" s="301" t="s">
        <v>5009</v>
      </c>
      <c r="D110" s="301"/>
      <c r="E110" s="301"/>
      <c r="F110" s="321" t="s">
        <v>4996</v>
      </c>
      <c r="G110" s="301"/>
      <c r="H110" s="301" t="s">
        <v>5030</v>
      </c>
      <c r="I110" s="301" t="s">
        <v>4992</v>
      </c>
      <c r="J110" s="301">
        <v>50</v>
      </c>
      <c r="K110" s="313"/>
    </row>
    <row r="111" spans="2:11" s="1" customFormat="1" ht="15" customHeight="1">
      <c r="B111" s="322"/>
      <c r="C111" s="301" t="s">
        <v>5017</v>
      </c>
      <c r="D111" s="301"/>
      <c r="E111" s="301"/>
      <c r="F111" s="321" t="s">
        <v>4996</v>
      </c>
      <c r="G111" s="301"/>
      <c r="H111" s="301" t="s">
        <v>5030</v>
      </c>
      <c r="I111" s="301" t="s">
        <v>4992</v>
      </c>
      <c r="J111" s="301">
        <v>50</v>
      </c>
      <c r="K111" s="313"/>
    </row>
    <row r="112" spans="2:11" s="1" customFormat="1" ht="15" customHeight="1">
      <c r="B112" s="322"/>
      <c r="C112" s="301" t="s">
        <v>5015</v>
      </c>
      <c r="D112" s="301"/>
      <c r="E112" s="301"/>
      <c r="F112" s="321" t="s">
        <v>4996</v>
      </c>
      <c r="G112" s="301"/>
      <c r="H112" s="301" t="s">
        <v>5030</v>
      </c>
      <c r="I112" s="301" t="s">
        <v>4992</v>
      </c>
      <c r="J112" s="301">
        <v>50</v>
      </c>
      <c r="K112" s="313"/>
    </row>
    <row r="113" spans="2:11" s="1" customFormat="1" ht="15" customHeight="1">
      <c r="B113" s="322"/>
      <c r="C113" s="301" t="s">
        <v>51</v>
      </c>
      <c r="D113" s="301"/>
      <c r="E113" s="301"/>
      <c r="F113" s="321" t="s">
        <v>74</v>
      </c>
      <c r="G113" s="301"/>
      <c r="H113" s="301" t="s">
        <v>5031</v>
      </c>
      <c r="I113" s="301" t="s">
        <v>4992</v>
      </c>
      <c r="J113" s="301">
        <v>20</v>
      </c>
      <c r="K113" s="313"/>
    </row>
    <row r="114" spans="2:11" s="1" customFormat="1" ht="15" customHeight="1">
      <c r="B114" s="322"/>
      <c r="C114" s="301" t="s">
        <v>5032</v>
      </c>
      <c r="D114" s="301"/>
      <c r="E114" s="301"/>
      <c r="F114" s="321" t="s">
        <v>74</v>
      </c>
      <c r="G114" s="301"/>
      <c r="H114" s="301" t="s">
        <v>5033</v>
      </c>
      <c r="I114" s="301" t="s">
        <v>4992</v>
      </c>
      <c r="J114" s="301">
        <v>120</v>
      </c>
      <c r="K114" s="313"/>
    </row>
    <row r="115" spans="2:11" s="1" customFormat="1" ht="15" customHeight="1">
      <c r="B115" s="322"/>
      <c r="C115" s="301" t="s">
        <v>36</v>
      </c>
      <c r="D115" s="301"/>
      <c r="E115" s="301"/>
      <c r="F115" s="321" t="s">
        <v>74</v>
      </c>
      <c r="G115" s="301"/>
      <c r="H115" s="301" t="s">
        <v>5034</v>
      </c>
      <c r="I115" s="301" t="s">
        <v>5025</v>
      </c>
      <c r="J115" s="301"/>
      <c r="K115" s="313"/>
    </row>
    <row r="116" spans="2:11" s="1" customFormat="1" ht="15" customHeight="1">
      <c r="B116" s="322"/>
      <c r="C116" s="301" t="s">
        <v>46</v>
      </c>
      <c r="D116" s="301"/>
      <c r="E116" s="301"/>
      <c r="F116" s="321" t="s">
        <v>74</v>
      </c>
      <c r="G116" s="301"/>
      <c r="H116" s="301" t="s">
        <v>5035</v>
      </c>
      <c r="I116" s="301" t="s">
        <v>5025</v>
      </c>
      <c r="J116" s="301"/>
      <c r="K116" s="313"/>
    </row>
    <row r="117" spans="2:11" s="1" customFormat="1" ht="15" customHeight="1">
      <c r="B117" s="322"/>
      <c r="C117" s="301" t="s">
        <v>55</v>
      </c>
      <c r="D117" s="301"/>
      <c r="E117" s="301"/>
      <c r="F117" s="321" t="s">
        <v>74</v>
      </c>
      <c r="G117" s="301"/>
      <c r="H117" s="301" t="s">
        <v>5036</v>
      </c>
      <c r="I117" s="301" t="s">
        <v>5037</v>
      </c>
      <c r="J117" s="301"/>
      <c r="K117" s="313"/>
    </row>
    <row r="118" spans="2:11" s="1" customFormat="1" ht="15" customHeight="1">
      <c r="B118" s="325"/>
      <c r="C118" s="331"/>
      <c r="D118" s="331"/>
      <c r="E118" s="331"/>
      <c r="F118" s="331"/>
      <c r="G118" s="331"/>
      <c r="H118" s="331"/>
      <c r="I118" s="331"/>
      <c r="J118" s="331"/>
      <c r="K118" s="327"/>
    </row>
    <row r="119" spans="2:11" s="1" customFormat="1" ht="18.75" customHeight="1">
      <c r="B119" s="332"/>
      <c r="C119" s="298"/>
      <c r="D119" s="298"/>
      <c r="E119" s="298"/>
      <c r="F119" s="333"/>
      <c r="G119" s="298"/>
      <c r="H119" s="298"/>
      <c r="I119" s="298"/>
      <c r="J119" s="298"/>
      <c r="K119" s="332"/>
    </row>
    <row r="120" spans="2:11" s="1" customFormat="1" ht="18.75" customHeight="1">
      <c r="B120" s="308"/>
      <c r="C120" s="308"/>
      <c r="D120" s="308"/>
      <c r="E120" s="308"/>
      <c r="F120" s="308"/>
      <c r="G120" s="308"/>
      <c r="H120" s="308"/>
      <c r="I120" s="308"/>
      <c r="J120" s="308"/>
      <c r="K120" s="308"/>
    </row>
    <row r="121" spans="2:11" s="1" customFormat="1" ht="7.5" customHeight="1">
      <c r="B121" s="334"/>
      <c r="C121" s="335"/>
      <c r="D121" s="335"/>
      <c r="E121" s="335"/>
      <c r="F121" s="335"/>
      <c r="G121" s="335"/>
      <c r="H121" s="335"/>
      <c r="I121" s="335"/>
      <c r="J121" s="335"/>
      <c r="K121" s="336"/>
    </row>
    <row r="122" spans="2:11" s="1" customFormat="1" ht="45" customHeight="1">
      <c r="B122" s="337"/>
      <c r="C122" s="426" t="s">
        <v>5038</v>
      </c>
      <c r="D122" s="426"/>
      <c r="E122" s="426"/>
      <c r="F122" s="426"/>
      <c r="G122" s="426"/>
      <c r="H122" s="426"/>
      <c r="I122" s="426"/>
      <c r="J122" s="426"/>
      <c r="K122" s="338"/>
    </row>
    <row r="123" spans="2:11" s="1" customFormat="1" ht="17.25" customHeight="1">
      <c r="B123" s="339"/>
      <c r="C123" s="314" t="s">
        <v>4985</v>
      </c>
      <c r="D123" s="314"/>
      <c r="E123" s="314"/>
      <c r="F123" s="314" t="s">
        <v>4986</v>
      </c>
      <c r="G123" s="315"/>
      <c r="H123" s="314" t="s">
        <v>52</v>
      </c>
      <c r="I123" s="314" t="s">
        <v>55</v>
      </c>
      <c r="J123" s="314" t="s">
        <v>4987</v>
      </c>
      <c r="K123" s="340"/>
    </row>
    <row r="124" spans="2:11" s="1" customFormat="1" ht="17.25" customHeight="1">
      <c r="B124" s="339"/>
      <c r="C124" s="316" t="s">
        <v>4988</v>
      </c>
      <c r="D124" s="316"/>
      <c r="E124" s="316"/>
      <c r="F124" s="317" t="s">
        <v>4989</v>
      </c>
      <c r="G124" s="318"/>
      <c r="H124" s="316"/>
      <c r="I124" s="316"/>
      <c r="J124" s="316" t="s">
        <v>4990</v>
      </c>
      <c r="K124" s="340"/>
    </row>
    <row r="125" spans="2:11" s="1" customFormat="1" ht="5.25" customHeight="1">
      <c r="B125" s="341"/>
      <c r="C125" s="319"/>
      <c r="D125" s="319"/>
      <c r="E125" s="319"/>
      <c r="F125" s="319"/>
      <c r="G125" s="301"/>
      <c r="H125" s="319"/>
      <c r="I125" s="319"/>
      <c r="J125" s="319"/>
      <c r="K125" s="342"/>
    </row>
    <row r="126" spans="2:11" s="1" customFormat="1" ht="15" customHeight="1">
      <c r="B126" s="341"/>
      <c r="C126" s="301" t="s">
        <v>4993</v>
      </c>
      <c r="D126" s="319"/>
      <c r="E126" s="319"/>
      <c r="F126" s="321" t="s">
        <v>74</v>
      </c>
      <c r="G126" s="301"/>
      <c r="H126" s="301" t="s">
        <v>5030</v>
      </c>
      <c r="I126" s="301" t="s">
        <v>4992</v>
      </c>
      <c r="J126" s="301">
        <v>120</v>
      </c>
      <c r="K126" s="343"/>
    </row>
    <row r="127" spans="2:11" s="1" customFormat="1" ht="15" customHeight="1">
      <c r="B127" s="341"/>
      <c r="C127" s="301" t="s">
        <v>5039</v>
      </c>
      <c r="D127" s="301"/>
      <c r="E127" s="301"/>
      <c r="F127" s="321" t="s">
        <v>74</v>
      </c>
      <c r="G127" s="301"/>
      <c r="H127" s="301" t="s">
        <v>5040</v>
      </c>
      <c r="I127" s="301" t="s">
        <v>4992</v>
      </c>
      <c r="J127" s="301" t="s">
        <v>5041</v>
      </c>
      <c r="K127" s="343"/>
    </row>
    <row r="128" spans="2:11" s="1" customFormat="1" ht="15" customHeight="1">
      <c r="B128" s="341"/>
      <c r="C128" s="301" t="s">
        <v>82</v>
      </c>
      <c r="D128" s="301"/>
      <c r="E128" s="301"/>
      <c r="F128" s="321" t="s">
        <v>74</v>
      </c>
      <c r="G128" s="301"/>
      <c r="H128" s="301" t="s">
        <v>5042</v>
      </c>
      <c r="I128" s="301" t="s">
        <v>4992</v>
      </c>
      <c r="J128" s="301" t="s">
        <v>5041</v>
      </c>
      <c r="K128" s="343"/>
    </row>
    <row r="129" spans="2:11" s="1" customFormat="1" ht="15" customHeight="1">
      <c r="B129" s="341"/>
      <c r="C129" s="301" t="s">
        <v>5001</v>
      </c>
      <c r="D129" s="301"/>
      <c r="E129" s="301"/>
      <c r="F129" s="321" t="s">
        <v>4996</v>
      </c>
      <c r="G129" s="301"/>
      <c r="H129" s="301" t="s">
        <v>5002</v>
      </c>
      <c r="I129" s="301" t="s">
        <v>4992</v>
      </c>
      <c r="J129" s="301">
        <v>15</v>
      </c>
      <c r="K129" s="343"/>
    </row>
    <row r="130" spans="2:11" s="1" customFormat="1" ht="15" customHeight="1">
      <c r="B130" s="341"/>
      <c r="C130" s="323" t="s">
        <v>5003</v>
      </c>
      <c r="D130" s="323"/>
      <c r="E130" s="323"/>
      <c r="F130" s="324" t="s">
        <v>4996</v>
      </c>
      <c r="G130" s="323"/>
      <c r="H130" s="323" t="s">
        <v>5004</v>
      </c>
      <c r="I130" s="323" t="s">
        <v>4992</v>
      </c>
      <c r="J130" s="323">
        <v>15</v>
      </c>
      <c r="K130" s="343"/>
    </row>
    <row r="131" spans="2:11" s="1" customFormat="1" ht="15" customHeight="1">
      <c r="B131" s="341"/>
      <c r="C131" s="323" t="s">
        <v>5005</v>
      </c>
      <c r="D131" s="323"/>
      <c r="E131" s="323"/>
      <c r="F131" s="324" t="s">
        <v>4996</v>
      </c>
      <c r="G131" s="323"/>
      <c r="H131" s="323" t="s">
        <v>5006</v>
      </c>
      <c r="I131" s="323" t="s">
        <v>4992</v>
      </c>
      <c r="J131" s="323">
        <v>20</v>
      </c>
      <c r="K131" s="343"/>
    </row>
    <row r="132" spans="2:11" s="1" customFormat="1" ht="15" customHeight="1">
      <c r="B132" s="341"/>
      <c r="C132" s="323" t="s">
        <v>5007</v>
      </c>
      <c r="D132" s="323"/>
      <c r="E132" s="323"/>
      <c r="F132" s="324" t="s">
        <v>4996</v>
      </c>
      <c r="G132" s="323"/>
      <c r="H132" s="323" t="s">
        <v>5008</v>
      </c>
      <c r="I132" s="323" t="s">
        <v>4992</v>
      </c>
      <c r="J132" s="323">
        <v>20</v>
      </c>
      <c r="K132" s="343"/>
    </row>
    <row r="133" spans="2:11" s="1" customFormat="1" ht="15" customHeight="1">
      <c r="B133" s="341"/>
      <c r="C133" s="301" t="s">
        <v>4995</v>
      </c>
      <c r="D133" s="301"/>
      <c r="E133" s="301"/>
      <c r="F133" s="321" t="s">
        <v>4996</v>
      </c>
      <c r="G133" s="301"/>
      <c r="H133" s="301" t="s">
        <v>5030</v>
      </c>
      <c r="I133" s="301" t="s">
        <v>4992</v>
      </c>
      <c r="J133" s="301">
        <v>50</v>
      </c>
      <c r="K133" s="343"/>
    </row>
    <row r="134" spans="2:11" s="1" customFormat="1" ht="15" customHeight="1">
      <c r="B134" s="341"/>
      <c r="C134" s="301" t="s">
        <v>5009</v>
      </c>
      <c r="D134" s="301"/>
      <c r="E134" s="301"/>
      <c r="F134" s="321" t="s">
        <v>4996</v>
      </c>
      <c r="G134" s="301"/>
      <c r="H134" s="301" t="s">
        <v>5030</v>
      </c>
      <c r="I134" s="301" t="s">
        <v>4992</v>
      </c>
      <c r="J134" s="301">
        <v>50</v>
      </c>
      <c r="K134" s="343"/>
    </row>
    <row r="135" spans="2:11" s="1" customFormat="1" ht="15" customHeight="1">
      <c r="B135" s="341"/>
      <c r="C135" s="301" t="s">
        <v>5015</v>
      </c>
      <c r="D135" s="301"/>
      <c r="E135" s="301"/>
      <c r="F135" s="321" t="s">
        <v>4996</v>
      </c>
      <c r="G135" s="301"/>
      <c r="H135" s="301" t="s">
        <v>5030</v>
      </c>
      <c r="I135" s="301" t="s">
        <v>4992</v>
      </c>
      <c r="J135" s="301">
        <v>50</v>
      </c>
      <c r="K135" s="343"/>
    </row>
    <row r="136" spans="2:11" s="1" customFormat="1" ht="15" customHeight="1">
      <c r="B136" s="341"/>
      <c r="C136" s="301" t="s">
        <v>5017</v>
      </c>
      <c r="D136" s="301"/>
      <c r="E136" s="301"/>
      <c r="F136" s="321" t="s">
        <v>4996</v>
      </c>
      <c r="G136" s="301"/>
      <c r="H136" s="301" t="s">
        <v>5030</v>
      </c>
      <c r="I136" s="301" t="s">
        <v>4992</v>
      </c>
      <c r="J136" s="301">
        <v>50</v>
      </c>
      <c r="K136" s="343"/>
    </row>
    <row r="137" spans="2:11" s="1" customFormat="1" ht="15" customHeight="1">
      <c r="B137" s="341"/>
      <c r="C137" s="301" t="s">
        <v>5018</v>
      </c>
      <c r="D137" s="301"/>
      <c r="E137" s="301"/>
      <c r="F137" s="321" t="s">
        <v>4996</v>
      </c>
      <c r="G137" s="301"/>
      <c r="H137" s="301" t="s">
        <v>5043</v>
      </c>
      <c r="I137" s="301" t="s">
        <v>4992</v>
      </c>
      <c r="J137" s="301">
        <v>255</v>
      </c>
      <c r="K137" s="343"/>
    </row>
    <row r="138" spans="2:11" s="1" customFormat="1" ht="15" customHeight="1">
      <c r="B138" s="341"/>
      <c r="C138" s="301" t="s">
        <v>5020</v>
      </c>
      <c r="D138" s="301"/>
      <c r="E138" s="301"/>
      <c r="F138" s="321" t="s">
        <v>74</v>
      </c>
      <c r="G138" s="301"/>
      <c r="H138" s="301" t="s">
        <v>5044</v>
      </c>
      <c r="I138" s="301" t="s">
        <v>5022</v>
      </c>
      <c r="J138" s="301"/>
      <c r="K138" s="343"/>
    </row>
    <row r="139" spans="2:11" s="1" customFormat="1" ht="15" customHeight="1">
      <c r="B139" s="341"/>
      <c r="C139" s="301" t="s">
        <v>5023</v>
      </c>
      <c r="D139" s="301"/>
      <c r="E139" s="301"/>
      <c r="F139" s="321" t="s">
        <v>74</v>
      </c>
      <c r="G139" s="301"/>
      <c r="H139" s="301" t="s">
        <v>5045</v>
      </c>
      <c r="I139" s="301" t="s">
        <v>5025</v>
      </c>
      <c r="J139" s="301"/>
      <c r="K139" s="343"/>
    </row>
    <row r="140" spans="2:11" s="1" customFormat="1" ht="15" customHeight="1">
      <c r="B140" s="341"/>
      <c r="C140" s="301" t="s">
        <v>5026</v>
      </c>
      <c r="D140" s="301"/>
      <c r="E140" s="301"/>
      <c r="F140" s="321" t="s">
        <v>74</v>
      </c>
      <c r="G140" s="301"/>
      <c r="H140" s="301" t="s">
        <v>5026</v>
      </c>
      <c r="I140" s="301" t="s">
        <v>5025</v>
      </c>
      <c r="J140" s="301"/>
      <c r="K140" s="343"/>
    </row>
    <row r="141" spans="2:11" s="1" customFormat="1" ht="15" customHeight="1">
      <c r="B141" s="341"/>
      <c r="C141" s="301" t="s">
        <v>36</v>
      </c>
      <c r="D141" s="301"/>
      <c r="E141" s="301"/>
      <c r="F141" s="321" t="s">
        <v>74</v>
      </c>
      <c r="G141" s="301"/>
      <c r="H141" s="301" t="s">
        <v>5046</v>
      </c>
      <c r="I141" s="301" t="s">
        <v>5025</v>
      </c>
      <c r="J141" s="301"/>
      <c r="K141" s="343"/>
    </row>
    <row r="142" spans="2:11" s="1" customFormat="1" ht="15" customHeight="1">
      <c r="B142" s="341"/>
      <c r="C142" s="301" t="s">
        <v>5047</v>
      </c>
      <c r="D142" s="301"/>
      <c r="E142" s="301"/>
      <c r="F142" s="321" t="s">
        <v>74</v>
      </c>
      <c r="G142" s="301"/>
      <c r="H142" s="301" t="s">
        <v>5048</v>
      </c>
      <c r="I142" s="301" t="s">
        <v>5025</v>
      </c>
      <c r="J142" s="301"/>
      <c r="K142" s="343"/>
    </row>
    <row r="143" spans="2:11" s="1" customFormat="1" ht="15" customHeight="1">
      <c r="B143" s="344"/>
      <c r="C143" s="345"/>
      <c r="D143" s="345"/>
      <c r="E143" s="345"/>
      <c r="F143" s="345"/>
      <c r="G143" s="345"/>
      <c r="H143" s="345"/>
      <c r="I143" s="345"/>
      <c r="J143" s="345"/>
      <c r="K143" s="346"/>
    </row>
    <row r="144" spans="2:11" s="1" customFormat="1" ht="18.75" customHeight="1">
      <c r="B144" s="298"/>
      <c r="C144" s="298"/>
      <c r="D144" s="298"/>
      <c r="E144" s="298"/>
      <c r="F144" s="333"/>
      <c r="G144" s="298"/>
      <c r="H144" s="298"/>
      <c r="I144" s="298"/>
      <c r="J144" s="298"/>
      <c r="K144" s="298"/>
    </row>
    <row r="145" spans="2:11" s="1" customFormat="1" ht="18.75" customHeight="1">
      <c r="B145" s="308"/>
      <c r="C145" s="308"/>
      <c r="D145" s="308"/>
      <c r="E145" s="308"/>
      <c r="F145" s="308"/>
      <c r="G145" s="308"/>
      <c r="H145" s="308"/>
      <c r="I145" s="308"/>
      <c r="J145" s="308"/>
      <c r="K145" s="308"/>
    </row>
    <row r="146" spans="2:11" s="1" customFormat="1" ht="7.5" customHeight="1">
      <c r="B146" s="309"/>
      <c r="C146" s="310"/>
      <c r="D146" s="310"/>
      <c r="E146" s="310"/>
      <c r="F146" s="310"/>
      <c r="G146" s="310"/>
      <c r="H146" s="310"/>
      <c r="I146" s="310"/>
      <c r="J146" s="310"/>
      <c r="K146" s="311"/>
    </row>
    <row r="147" spans="2:11" s="1" customFormat="1" ht="45" customHeight="1">
      <c r="B147" s="312"/>
      <c r="C147" s="425" t="s">
        <v>5049</v>
      </c>
      <c r="D147" s="425"/>
      <c r="E147" s="425"/>
      <c r="F147" s="425"/>
      <c r="G147" s="425"/>
      <c r="H147" s="425"/>
      <c r="I147" s="425"/>
      <c r="J147" s="425"/>
      <c r="K147" s="313"/>
    </row>
    <row r="148" spans="2:11" s="1" customFormat="1" ht="17.25" customHeight="1">
      <c r="B148" s="312"/>
      <c r="C148" s="314" t="s">
        <v>4985</v>
      </c>
      <c r="D148" s="314"/>
      <c r="E148" s="314"/>
      <c r="F148" s="314" t="s">
        <v>4986</v>
      </c>
      <c r="G148" s="315"/>
      <c r="H148" s="314" t="s">
        <v>52</v>
      </c>
      <c r="I148" s="314" t="s">
        <v>55</v>
      </c>
      <c r="J148" s="314" t="s">
        <v>4987</v>
      </c>
      <c r="K148" s="313"/>
    </row>
    <row r="149" spans="2:11" s="1" customFormat="1" ht="17.25" customHeight="1">
      <c r="B149" s="312"/>
      <c r="C149" s="316" t="s">
        <v>4988</v>
      </c>
      <c r="D149" s="316"/>
      <c r="E149" s="316"/>
      <c r="F149" s="317" t="s">
        <v>4989</v>
      </c>
      <c r="G149" s="318"/>
      <c r="H149" s="316"/>
      <c r="I149" s="316"/>
      <c r="J149" s="316" t="s">
        <v>4990</v>
      </c>
      <c r="K149" s="313"/>
    </row>
    <row r="150" spans="2:11" s="1" customFormat="1" ht="5.25" customHeight="1">
      <c r="B150" s="322"/>
      <c r="C150" s="319"/>
      <c r="D150" s="319"/>
      <c r="E150" s="319"/>
      <c r="F150" s="319"/>
      <c r="G150" s="320"/>
      <c r="H150" s="319"/>
      <c r="I150" s="319"/>
      <c r="J150" s="319"/>
      <c r="K150" s="343"/>
    </row>
    <row r="151" spans="2:11" s="1" customFormat="1" ht="15" customHeight="1">
      <c r="B151" s="322"/>
      <c r="C151" s="347" t="s">
        <v>4993</v>
      </c>
      <c r="D151" s="301"/>
      <c r="E151" s="301"/>
      <c r="F151" s="348" t="s">
        <v>74</v>
      </c>
      <c r="G151" s="301"/>
      <c r="H151" s="347" t="s">
        <v>5030</v>
      </c>
      <c r="I151" s="347" t="s">
        <v>4992</v>
      </c>
      <c r="J151" s="347">
        <v>120</v>
      </c>
      <c r="K151" s="343"/>
    </row>
    <row r="152" spans="2:11" s="1" customFormat="1" ht="15" customHeight="1">
      <c r="B152" s="322"/>
      <c r="C152" s="347" t="s">
        <v>5039</v>
      </c>
      <c r="D152" s="301"/>
      <c r="E152" s="301"/>
      <c r="F152" s="348" t="s">
        <v>74</v>
      </c>
      <c r="G152" s="301"/>
      <c r="H152" s="347" t="s">
        <v>5050</v>
      </c>
      <c r="I152" s="347" t="s">
        <v>4992</v>
      </c>
      <c r="J152" s="347" t="s">
        <v>5041</v>
      </c>
      <c r="K152" s="343"/>
    </row>
    <row r="153" spans="2:11" s="1" customFormat="1" ht="15" customHeight="1">
      <c r="B153" s="322"/>
      <c r="C153" s="347" t="s">
        <v>82</v>
      </c>
      <c r="D153" s="301"/>
      <c r="E153" s="301"/>
      <c r="F153" s="348" t="s">
        <v>74</v>
      </c>
      <c r="G153" s="301"/>
      <c r="H153" s="347" t="s">
        <v>5051</v>
      </c>
      <c r="I153" s="347" t="s">
        <v>4992</v>
      </c>
      <c r="J153" s="347" t="s">
        <v>5041</v>
      </c>
      <c r="K153" s="343"/>
    </row>
    <row r="154" spans="2:11" s="1" customFormat="1" ht="15" customHeight="1">
      <c r="B154" s="322"/>
      <c r="C154" s="347" t="s">
        <v>4995</v>
      </c>
      <c r="D154" s="301"/>
      <c r="E154" s="301"/>
      <c r="F154" s="348" t="s">
        <v>4996</v>
      </c>
      <c r="G154" s="301"/>
      <c r="H154" s="347" t="s">
        <v>5030</v>
      </c>
      <c r="I154" s="347" t="s">
        <v>4992</v>
      </c>
      <c r="J154" s="347">
        <v>50</v>
      </c>
      <c r="K154" s="343"/>
    </row>
    <row r="155" spans="2:11" s="1" customFormat="1" ht="15" customHeight="1">
      <c r="B155" s="322"/>
      <c r="C155" s="347" t="s">
        <v>4998</v>
      </c>
      <c r="D155" s="301"/>
      <c r="E155" s="301"/>
      <c r="F155" s="348" t="s">
        <v>74</v>
      </c>
      <c r="G155" s="301"/>
      <c r="H155" s="347" t="s">
        <v>5030</v>
      </c>
      <c r="I155" s="347" t="s">
        <v>5000</v>
      </c>
      <c r="J155" s="347"/>
      <c r="K155" s="343"/>
    </row>
    <row r="156" spans="2:11" s="1" customFormat="1" ht="15" customHeight="1">
      <c r="B156" s="322"/>
      <c r="C156" s="347" t="s">
        <v>5009</v>
      </c>
      <c r="D156" s="301"/>
      <c r="E156" s="301"/>
      <c r="F156" s="348" t="s">
        <v>4996</v>
      </c>
      <c r="G156" s="301"/>
      <c r="H156" s="347" t="s">
        <v>5030</v>
      </c>
      <c r="I156" s="347" t="s">
        <v>4992</v>
      </c>
      <c r="J156" s="347">
        <v>50</v>
      </c>
      <c r="K156" s="343"/>
    </row>
    <row r="157" spans="2:11" s="1" customFormat="1" ht="15" customHeight="1">
      <c r="B157" s="322"/>
      <c r="C157" s="347" t="s">
        <v>5017</v>
      </c>
      <c r="D157" s="301"/>
      <c r="E157" s="301"/>
      <c r="F157" s="348" t="s">
        <v>4996</v>
      </c>
      <c r="G157" s="301"/>
      <c r="H157" s="347" t="s">
        <v>5030</v>
      </c>
      <c r="I157" s="347" t="s">
        <v>4992</v>
      </c>
      <c r="J157" s="347">
        <v>50</v>
      </c>
      <c r="K157" s="343"/>
    </row>
    <row r="158" spans="2:11" s="1" customFormat="1" ht="15" customHeight="1">
      <c r="B158" s="322"/>
      <c r="C158" s="347" t="s">
        <v>5015</v>
      </c>
      <c r="D158" s="301"/>
      <c r="E158" s="301"/>
      <c r="F158" s="348" t="s">
        <v>4996</v>
      </c>
      <c r="G158" s="301"/>
      <c r="H158" s="347" t="s">
        <v>5030</v>
      </c>
      <c r="I158" s="347" t="s">
        <v>4992</v>
      </c>
      <c r="J158" s="347">
        <v>50</v>
      </c>
      <c r="K158" s="343"/>
    </row>
    <row r="159" spans="2:11" s="1" customFormat="1" ht="15" customHeight="1">
      <c r="B159" s="322"/>
      <c r="C159" s="347" t="s">
        <v>252</v>
      </c>
      <c r="D159" s="301"/>
      <c r="E159" s="301"/>
      <c r="F159" s="348" t="s">
        <v>74</v>
      </c>
      <c r="G159" s="301"/>
      <c r="H159" s="347" t="s">
        <v>5052</v>
      </c>
      <c r="I159" s="347" t="s">
        <v>4992</v>
      </c>
      <c r="J159" s="347" t="s">
        <v>5053</v>
      </c>
      <c r="K159" s="343"/>
    </row>
    <row r="160" spans="2:11" s="1" customFormat="1" ht="15" customHeight="1">
      <c r="B160" s="322"/>
      <c r="C160" s="347" t="s">
        <v>5054</v>
      </c>
      <c r="D160" s="301"/>
      <c r="E160" s="301"/>
      <c r="F160" s="348" t="s">
        <v>74</v>
      </c>
      <c r="G160" s="301"/>
      <c r="H160" s="347" t="s">
        <v>5055</v>
      </c>
      <c r="I160" s="347" t="s">
        <v>5025</v>
      </c>
      <c r="J160" s="347"/>
      <c r="K160" s="343"/>
    </row>
    <row r="161" spans="2:11" s="1" customFormat="1" ht="15" customHeight="1">
      <c r="B161" s="349"/>
      <c r="C161" s="331"/>
      <c r="D161" s="331"/>
      <c r="E161" s="331"/>
      <c r="F161" s="331"/>
      <c r="G161" s="331"/>
      <c r="H161" s="331"/>
      <c r="I161" s="331"/>
      <c r="J161" s="331"/>
      <c r="K161" s="350"/>
    </row>
    <row r="162" spans="2:11" s="1" customFormat="1" ht="18.75" customHeight="1">
      <c r="B162" s="298"/>
      <c r="C162" s="301"/>
      <c r="D162" s="301"/>
      <c r="E162" s="301"/>
      <c r="F162" s="321"/>
      <c r="G162" s="301"/>
      <c r="H162" s="301"/>
      <c r="I162" s="301"/>
      <c r="J162" s="301"/>
      <c r="K162" s="298"/>
    </row>
    <row r="163" spans="2:11" s="1" customFormat="1" ht="18.75" customHeight="1">
      <c r="B163" s="308"/>
      <c r="C163" s="308"/>
      <c r="D163" s="308"/>
      <c r="E163" s="308"/>
      <c r="F163" s="308"/>
      <c r="G163" s="308"/>
      <c r="H163" s="308"/>
      <c r="I163" s="308"/>
      <c r="J163" s="308"/>
      <c r="K163" s="308"/>
    </row>
    <row r="164" spans="2:11" s="1" customFormat="1" ht="7.5" customHeight="1">
      <c r="B164" s="290"/>
      <c r="C164" s="291"/>
      <c r="D164" s="291"/>
      <c r="E164" s="291"/>
      <c r="F164" s="291"/>
      <c r="G164" s="291"/>
      <c r="H164" s="291"/>
      <c r="I164" s="291"/>
      <c r="J164" s="291"/>
      <c r="K164" s="292"/>
    </row>
    <row r="165" spans="2:11" s="1" customFormat="1" ht="45" customHeight="1">
      <c r="B165" s="293"/>
      <c r="C165" s="426" t="s">
        <v>5056</v>
      </c>
      <c r="D165" s="426"/>
      <c r="E165" s="426"/>
      <c r="F165" s="426"/>
      <c r="G165" s="426"/>
      <c r="H165" s="426"/>
      <c r="I165" s="426"/>
      <c r="J165" s="426"/>
      <c r="K165" s="294"/>
    </row>
    <row r="166" spans="2:11" s="1" customFormat="1" ht="17.25" customHeight="1">
      <c r="B166" s="293"/>
      <c r="C166" s="314" t="s">
        <v>4985</v>
      </c>
      <c r="D166" s="314"/>
      <c r="E166" s="314"/>
      <c r="F166" s="314" t="s">
        <v>4986</v>
      </c>
      <c r="G166" s="351"/>
      <c r="H166" s="352" t="s">
        <v>52</v>
      </c>
      <c r="I166" s="352" t="s">
        <v>55</v>
      </c>
      <c r="J166" s="314" t="s">
        <v>4987</v>
      </c>
      <c r="K166" s="294"/>
    </row>
    <row r="167" spans="2:11" s="1" customFormat="1" ht="17.25" customHeight="1">
      <c r="B167" s="295"/>
      <c r="C167" s="316" t="s">
        <v>4988</v>
      </c>
      <c r="D167" s="316"/>
      <c r="E167" s="316"/>
      <c r="F167" s="317" t="s">
        <v>4989</v>
      </c>
      <c r="G167" s="353"/>
      <c r="H167" s="354"/>
      <c r="I167" s="354"/>
      <c r="J167" s="316" t="s">
        <v>4990</v>
      </c>
      <c r="K167" s="296"/>
    </row>
    <row r="168" spans="2:11" s="1" customFormat="1" ht="5.25" customHeight="1">
      <c r="B168" s="322"/>
      <c r="C168" s="319"/>
      <c r="D168" s="319"/>
      <c r="E168" s="319"/>
      <c r="F168" s="319"/>
      <c r="G168" s="320"/>
      <c r="H168" s="319"/>
      <c r="I168" s="319"/>
      <c r="J168" s="319"/>
      <c r="K168" s="343"/>
    </row>
    <row r="169" spans="2:11" s="1" customFormat="1" ht="15" customHeight="1">
      <c r="B169" s="322"/>
      <c r="C169" s="301" t="s">
        <v>4993</v>
      </c>
      <c r="D169" s="301"/>
      <c r="E169" s="301"/>
      <c r="F169" s="321" t="s">
        <v>74</v>
      </c>
      <c r="G169" s="301"/>
      <c r="H169" s="301" t="s">
        <v>5030</v>
      </c>
      <c r="I169" s="301" t="s">
        <v>4992</v>
      </c>
      <c r="J169" s="301">
        <v>120</v>
      </c>
      <c r="K169" s="343"/>
    </row>
    <row r="170" spans="2:11" s="1" customFormat="1" ht="15" customHeight="1">
      <c r="B170" s="322"/>
      <c r="C170" s="301" t="s">
        <v>5039</v>
      </c>
      <c r="D170" s="301"/>
      <c r="E170" s="301"/>
      <c r="F170" s="321" t="s">
        <v>74</v>
      </c>
      <c r="G170" s="301"/>
      <c r="H170" s="301" t="s">
        <v>5040</v>
      </c>
      <c r="I170" s="301" t="s">
        <v>4992</v>
      </c>
      <c r="J170" s="301" t="s">
        <v>5041</v>
      </c>
      <c r="K170" s="343"/>
    </row>
    <row r="171" spans="2:11" s="1" customFormat="1" ht="15" customHeight="1">
      <c r="B171" s="322"/>
      <c r="C171" s="301" t="s">
        <v>82</v>
      </c>
      <c r="D171" s="301"/>
      <c r="E171" s="301"/>
      <c r="F171" s="321" t="s">
        <v>74</v>
      </c>
      <c r="G171" s="301"/>
      <c r="H171" s="301" t="s">
        <v>5057</v>
      </c>
      <c r="I171" s="301" t="s">
        <v>4992</v>
      </c>
      <c r="J171" s="301" t="s">
        <v>5041</v>
      </c>
      <c r="K171" s="343"/>
    </row>
    <row r="172" spans="2:11" s="1" customFormat="1" ht="15" customHeight="1">
      <c r="B172" s="322"/>
      <c r="C172" s="301" t="s">
        <v>4995</v>
      </c>
      <c r="D172" s="301"/>
      <c r="E172" s="301"/>
      <c r="F172" s="321" t="s">
        <v>4996</v>
      </c>
      <c r="G172" s="301"/>
      <c r="H172" s="301" t="s">
        <v>5057</v>
      </c>
      <c r="I172" s="301" t="s">
        <v>4992</v>
      </c>
      <c r="J172" s="301">
        <v>50</v>
      </c>
      <c r="K172" s="343"/>
    </row>
    <row r="173" spans="2:11" s="1" customFormat="1" ht="15" customHeight="1">
      <c r="B173" s="322"/>
      <c r="C173" s="301" t="s">
        <v>4998</v>
      </c>
      <c r="D173" s="301"/>
      <c r="E173" s="301"/>
      <c r="F173" s="321" t="s">
        <v>74</v>
      </c>
      <c r="G173" s="301"/>
      <c r="H173" s="301" t="s">
        <v>5057</v>
      </c>
      <c r="I173" s="301" t="s">
        <v>5000</v>
      </c>
      <c r="J173" s="301"/>
      <c r="K173" s="343"/>
    </row>
    <row r="174" spans="2:11" s="1" customFormat="1" ht="15" customHeight="1">
      <c r="B174" s="322"/>
      <c r="C174" s="301" t="s">
        <v>5009</v>
      </c>
      <c r="D174" s="301"/>
      <c r="E174" s="301"/>
      <c r="F174" s="321" t="s">
        <v>4996</v>
      </c>
      <c r="G174" s="301"/>
      <c r="H174" s="301" t="s">
        <v>5057</v>
      </c>
      <c r="I174" s="301" t="s">
        <v>4992</v>
      </c>
      <c r="J174" s="301">
        <v>50</v>
      </c>
      <c r="K174" s="343"/>
    </row>
    <row r="175" spans="2:11" s="1" customFormat="1" ht="15" customHeight="1">
      <c r="B175" s="322"/>
      <c r="C175" s="301" t="s">
        <v>5017</v>
      </c>
      <c r="D175" s="301"/>
      <c r="E175" s="301"/>
      <c r="F175" s="321" t="s">
        <v>4996</v>
      </c>
      <c r="G175" s="301"/>
      <c r="H175" s="301" t="s">
        <v>5057</v>
      </c>
      <c r="I175" s="301" t="s">
        <v>4992</v>
      </c>
      <c r="J175" s="301">
        <v>50</v>
      </c>
      <c r="K175" s="343"/>
    </row>
    <row r="176" spans="2:11" s="1" customFormat="1" ht="15" customHeight="1">
      <c r="B176" s="322"/>
      <c r="C176" s="301" t="s">
        <v>5015</v>
      </c>
      <c r="D176" s="301"/>
      <c r="E176" s="301"/>
      <c r="F176" s="321" t="s">
        <v>4996</v>
      </c>
      <c r="G176" s="301"/>
      <c r="H176" s="301" t="s">
        <v>5057</v>
      </c>
      <c r="I176" s="301" t="s">
        <v>4992</v>
      </c>
      <c r="J176" s="301">
        <v>50</v>
      </c>
      <c r="K176" s="343"/>
    </row>
    <row r="177" spans="2:11" s="1" customFormat="1" ht="15" customHeight="1">
      <c r="B177" s="322"/>
      <c r="C177" s="301" t="s">
        <v>285</v>
      </c>
      <c r="D177" s="301"/>
      <c r="E177" s="301"/>
      <c r="F177" s="321" t="s">
        <v>74</v>
      </c>
      <c r="G177" s="301"/>
      <c r="H177" s="301" t="s">
        <v>5058</v>
      </c>
      <c r="I177" s="301" t="s">
        <v>5059</v>
      </c>
      <c r="J177" s="301"/>
      <c r="K177" s="343"/>
    </row>
    <row r="178" spans="2:11" s="1" customFormat="1" ht="15" customHeight="1">
      <c r="B178" s="322"/>
      <c r="C178" s="301" t="s">
        <v>55</v>
      </c>
      <c r="D178" s="301"/>
      <c r="E178" s="301"/>
      <c r="F178" s="321" t="s">
        <v>74</v>
      </c>
      <c r="G178" s="301"/>
      <c r="H178" s="301" t="s">
        <v>5060</v>
      </c>
      <c r="I178" s="301" t="s">
        <v>5061</v>
      </c>
      <c r="J178" s="301">
        <v>1</v>
      </c>
      <c r="K178" s="343"/>
    </row>
    <row r="179" spans="2:11" s="1" customFormat="1" ht="15" customHeight="1">
      <c r="B179" s="322"/>
      <c r="C179" s="301" t="s">
        <v>51</v>
      </c>
      <c r="D179" s="301"/>
      <c r="E179" s="301"/>
      <c r="F179" s="321" t="s">
        <v>74</v>
      </c>
      <c r="G179" s="301"/>
      <c r="H179" s="301" t="s">
        <v>5062</v>
      </c>
      <c r="I179" s="301" t="s">
        <v>4992</v>
      </c>
      <c r="J179" s="301">
        <v>20</v>
      </c>
      <c r="K179" s="343"/>
    </row>
    <row r="180" spans="2:11" s="1" customFormat="1" ht="15" customHeight="1">
      <c r="B180" s="322"/>
      <c r="C180" s="301" t="s">
        <v>52</v>
      </c>
      <c r="D180" s="301"/>
      <c r="E180" s="301"/>
      <c r="F180" s="321" t="s">
        <v>74</v>
      </c>
      <c r="G180" s="301"/>
      <c r="H180" s="301" t="s">
        <v>5063</v>
      </c>
      <c r="I180" s="301" t="s">
        <v>4992</v>
      </c>
      <c r="J180" s="301">
        <v>255</v>
      </c>
      <c r="K180" s="343"/>
    </row>
    <row r="181" spans="2:11" s="1" customFormat="1" ht="15" customHeight="1">
      <c r="B181" s="322"/>
      <c r="C181" s="301" t="s">
        <v>286</v>
      </c>
      <c r="D181" s="301"/>
      <c r="E181" s="301"/>
      <c r="F181" s="321" t="s">
        <v>74</v>
      </c>
      <c r="G181" s="301"/>
      <c r="H181" s="301" t="s">
        <v>4955</v>
      </c>
      <c r="I181" s="301" t="s">
        <v>4992</v>
      </c>
      <c r="J181" s="301">
        <v>10</v>
      </c>
      <c r="K181" s="343"/>
    </row>
    <row r="182" spans="2:11" s="1" customFormat="1" ht="15" customHeight="1">
      <c r="B182" s="322"/>
      <c r="C182" s="301" t="s">
        <v>287</v>
      </c>
      <c r="D182" s="301"/>
      <c r="E182" s="301"/>
      <c r="F182" s="321" t="s">
        <v>74</v>
      </c>
      <c r="G182" s="301"/>
      <c r="H182" s="301" t="s">
        <v>5064</v>
      </c>
      <c r="I182" s="301" t="s">
        <v>5025</v>
      </c>
      <c r="J182" s="301"/>
      <c r="K182" s="343"/>
    </row>
    <row r="183" spans="2:11" s="1" customFormat="1" ht="15" customHeight="1">
      <c r="B183" s="322"/>
      <c r="C183" s="301" t="s">
        <v>5065</v>
      </c>
      <c r="D183" s="301"/>
      <c r="E183" s="301"/>
      <c r="F183" s="321" t="s">
        <v>74</v>
      </c>
      <c r="G183" s="301"/>
      <c r="H183" s="301" t="s">
        <v>5066</v>
      </c>
      <c r="I183" s="301" t="s">
        <v>5025</v>
      </c>
      <c r="J183" s="301"/>
      <c r="K183" s="343"/>
    </row>
    <row r="184" spans="2:11" s="1" customFormat="1" ht="15" customHeight="1">
      <c r="B184" s="322"/>
      <c r="C184" s="301" t="s">
        <v>5054</v>
      </c>
      <c r="D184" s="301"/>
      <c r="E184" s="301"/>
      <c r="F184" s="321" t="s">
        <v>74</v>
      </c>
      <c r="G184" s="301"/>
      <c r="H184" s="301" t="s">
        <v>5067</v>
      </c>
      <c r="I184" s="301" t="s">
        <v>5025</v>
      </c>
      <c r="J184" s="301"/>
      <c r="K184" s="343"/>
    </row>
    <row r="185" spans="2:11" s="1" customFormat="1" ht="15" customHeight="1">
      <c r="B185" s="322"/>
      <c r="C185" s="301" t="s">
        <v>289</v>
      </c>
      <c r="D185" s="301"/>
      <c r="E185" s="301"/>
      <c r="F185" s="321" t="s">
        <v>4996</v>
      </c>
      <c r="G185" s="301"/>
      <c r="H185" s="301" t="s">
        <v>5068</v>
      </c>
      <c r="I185" s="301" t="s">
        <v>4992</v>
      </c>
      <c r="J185" s="301">
        <v>50</v>
      </c>
      <c r="K185" s="343"/>
    </row>
    <row r="186" spans="2:11" s="1" customFormat="1" ht="15" customHeight="1">
      <c r="B186" s="322"/>
      <c r="C186" s="301" t="s">
        <v>5069</v>
      </c>
      <c r="D186" s="301"/>
      <c r="E186" s="301"/>
      <c r="F186" s="321" t="s">
        <v>4996</v>
      </c>
      <c r="G186" s="301"/>
      <c r="H186" s="301" t="s">
        <v>5070</v>
      </c>
      <c r="I186" s="301" t="s">
        <v>5071</v>
      </c>
      <c r="J186" s="301"/>
      <c r="K186" s="343"/>
    </row>
    <row r="187" spans="2:11" s="1" customFormat="1" ht="15" customHeight="1">
      <c r="B187" s="322"/>
      <c r="C187" s="301" t="s">
        <v>5072</v>
      </c>
      <c r="D187" s="301"/>
      <c r="E187" s="301"/>
      <c r="F187" s="321" t="s">
        <v>4996</v>
      </c>
      <c r="G187" s="301"/>
      <c r="H187" s="301" t="s">
        <v>5073</v>
      </c>
      <c r="I187" s="301" t="s">
        <v>5071</v>
      </c>
      <c r="J187" s="301"/>
      <c r="K187" s="343"/>
    </row>
    <row r="188" spans="2:11" s="1" customFormat="1" ht="15" customHeight="1">
      <c r="B188" s="322"/>
      <c r="C188" s="301" t="s">
        <v>5074</v>
      </c>
      <c r="D188" s="301"/>
      <c r="E188" s="301"/>
      <c r="F188" s="321" t="s">
        <v>4996</v>
      </c>
      <c r="G188" s="301"/>
      <c r="H188" s="301" t="s">
        <v>5075</v>
      </c>
      <c r="I188" s="301" t="s">
        <v>5071</v>
      </c>
      <c r="J188" s="301"/>
      <c r="K188" s="343"/>
    </row>
    <row r="189" spans="2:11" s="1" customFormat="1" ht="15" customHeight="1">
      <c r="B189" s="322"/>
      <c r="C189" s="355" t="s">
        <v>5076</v>
      </c>
      <c r="D189" s="301"/>
      <c r="E189" s="301"/>
      <c r="F189" s="321" t="s">
        <v>4996</v>
      </c>
      <c r="G189" s="301"/>
      <c r="H189" s="301" t="s">
        <v>5077</v>
      </c>
      <c r="I189" s="301" t="s">
        <v>5078</v>
      </c>
      <c r="J189" s="356" t="s">
        <v>5079</v>
      </c>
      <c r="K189" s="343"/>
    </row>
    <row r="190" spans="2:11" s="1" customFormat="1" ht="15" customHeight="1">
      <c r="B190" s="322"/>
      <c r="C190" s="307" t="s">
        <v>40</v>
      </c>
      <c r="D190" s="301"/>
      <c r="E190" s="301"/>
      <c r="F190" s="321" t="s">
        <v>74</v>
      </c>
      <c r="G190" s="301"/>
      <c r="H190" s="298" t="s">
        <v>5080</v>
      </c>
      <c r="I190" s="301" t="s">
        <v>5081</v>
      </c>
      <c r="J190" s="301"/>
      <c r="K190" s="343"/>
    </row>
    <row r="191" spans="2:11" s="1" customFormat="1" ht="15" customHeight="1">
      <c r="B191" s="322"/>
      <c r="C191" s="307" t="s">
        <v>5082</v>
      </c>
      <c r="D191" s="301"/>
      <c r="E191" s="301"/>
      <c r="F191" s="321" t="s">
        <v>74</v>
      </c>
      <c r="G191" s="301"/>
      <c r="H191" s="301" t="s">
        <v>5083</v>
      </c>
      <c r="I191" s="301" t="s">
        <v>5025</v>
      </c>
      <c r="J191" s="301"/>
      <c r="K191" s="343"/>
    </row>
    <row r="192" spans="2:11" s="1" customFormat="1" ht="15" customHeight="1">
      <c r="B192" s="322"/>
      <c r="C192" s="307" t="s">
        <v>5084</v>
      </c>
      <c r="D192" s="301"/>
      <c r="E192" s="301"/>
      <c r="F192" s="321" t="s">
        <v>74</v>
      </c>
      <c r="G192" s="301"/>
      <c r="H192" s="301" t="s">
        <v>5085</v>
      </c>
      <c r="I192" s="301" t="s">
        <v>5025</v>
      </c>
      <c r="J192" s="301"/>
      <c r="K192" s="343"/>
    </row>
    <row r="193" spans="2:11" s="1" customFormat="1" ht="15" customHeight="1">
      <c r="B193" s="322"/>
      <c r="C193" s="307" t="s">
        <v>5086</v>
      </c>
      <c r="D193" s="301"/>
      <c r="E193" s="301"/>
      <c r="F193" s="321" t="s">
        <v>4996</v>
      </c>
      <c r="G193" s="301"/>
      <c r="H193" s="301" t="s">
        <v>5087</v>
      </c>
      <c r="I193" s="301" t="s">
        <v>5025</v>
      </c>
      <c r="J193" s="301"/>
      <c r="K193" s="343"/>
    </row>
    <row r="194" spans="2:11" s="1" customFormat="1" ht="15" customHeight="1">
      <c r="B194" s="349"/>
      <c r="C194" s="357"/>
      <c r="D194" s="331"/>
      <c r="E194" s="331"/>
      <c r="F194" s="331"/>
      <c r="G194" s="331"/>
      <c r="H194" s="331"/>
      <c r="I194" s="331"/>
      <c r="J194" s="331"/>
      <c r="K194" s="350"/>
    </row>
    <row r="195" spans="2:11" s="1" customFormat="1" ht="18.75" customHeight="1">
      <c r="B195" s="298"/>
      <c r="C195" s="301"/>
      <c r="D195" s="301"/>
      <c r="E195" s="301"/>
      <c r="F195" s="321"/>
      <c r="G195" s="301"/>
      <c r="H195" s="301"/>
      <c r="I195" s="301"/>
      <c r="J195" s="301"/>
      <c r="K195" s="298"/>
    </row>
    <row r="196" spans="2:11" s="1" customFormat="1" ht="18.75" customHeight="1">
      <c r="B196" s="298"/>
      <c r="C196" s="301"/>
      <c r="D196" s="301"/>
      <c r="E196" s="301"/>
      <c r="F196" s="321"/>
      <c r="G196" s="301"/>
      <c r="H196" s="301"/>
      <c r="I196" s="301"/>
      <c r="J196" s="301"/>
      <c r="K196" s="298"/>
    </row>
    <row r="197" spans="2:11" s="1" customFormat="1" ht="18.75" customHeight="1">
      <c r="B197" s="308"/>
      <c r="C197" s="308"/>
      <c r="D197" s="308"/>
      <c r="E197" s="308"/>
      <c r="F197" s="308"/>
      <c r="G197" s="308"/>
      <c r="H197" s="308"/>
      <c r="I197" s="308"/>
      <c r="J197" s="308"/>
      <c r="K197" s="308"/>
    </row>
    <row r="198" spans="2:11" s="1" customFormat="1" ht="13.5">
      <c r="B198" s="290"/>
      <c r="C198" s="291"/>
      <c r="D198" s="291"/>
      <c r="E198" s="291"/>
      <c r="F198" s="291"/>
      <c r="G198" s="291"/>
      <c r="H198" s="291"/>
      <c r="I198" s="291"/>
      <c r="J198" s="291"/>
      <c r="K198" s="292"/>
    </row>
    <row r="199" spans="2:11" s="1" customFormat="1" ht="21">
      <c r="B199" s="293"/>
      <c r="C199" s="426" t="s">
        <v>5088</v>
      </c>
      <c r="D199" s="426"/>
      <c r="E199" s="426"/>
      <c r="F199" s="426"/>
      <c r="G199" s="426"/>
      <c r="H199" s="426"/>
      <c r="I199" s="426"/>
      <c r="J199" s="426"/>
      <c r="K199" s="294"/>
    </row>
    <row r="200" spans="2:11" s="1" customFormat="1" ht="25.5" customHeight="1">
      <c r="B200" s="293"/>
      <c r="C200" s="358" t="s">
        <v>5089</v>
      </c>
      <c r="D200" s="358"/>
      <c r="E200" s="358"/>
      <c r="F200" s="358" t="s">
        <v>5090</v>
      </c>
      <c r="G200" s="359"/>
      <c r="H200" s="427" t="s">
        <v>5091</v>
      </c>
      <c r="I200" s="427"/>
      <c r="J200" s="427"/>
      <c r="K200" s="294"/>
    </row>
    <row r="201" spans="2:11" s="1" customFormat="1" ht="5.25" customHeight="1">
      <c r="B201" s="322"/>
      <c r="C201" s="319"/>
      <c r="D201" s="319"/>
      <c r="E201" s="319"/>
      <c r="F201" s="319"/>
      <c r="G201" s="301"/>
      <c r="H201" s="319"/>
      <c r="I201" s="319"/>
      <c r="J201" s="319"/>
      <c r="K201" s="343"/>
    </row>
    <row r="202" spans="2:11" s="1" customFormat="1" ht="15" customHeight="1">
      <c r="B202" s="322"/>
      <c r="C202" s="301" t="s">
        <v>5081</v>
      </c>
      <c r="D202" s="301"/>
      <c r="E202" s="301"/>
      <c r="F202" s="321" t="s">
        <v>41</v>
      </c>
      <c r="G202" s="301"/>
      <c r="H202" s="428" t="s">
        <v>5092</v>
      </c>
      <c r="I202" s="428"/>
      <c r="J202" s="428"/>
      <c r="K202" s="343"/>
    </row>
    <row r="203" spans="2:11" s="1" customFormat="1" ht="15" customHeight="1">
      <c r="B203" s="322"/>
      <c r="C203" s="328"/>
      <c r="D203" s="301"/>
      <c r="E203" s="301"/>
      <c r="F203" s="321" t="s">
        <v>42</v>
      </c>
      <c r="G203" s="301"/>
      <c r="H203" s="428" t="s">
        <v>5093</v>
      </c>
      <c r="I203" s="428"/>
      <c r="J203" s="428"/>
      <c r="K203" s="343"/>
    </row>
    <row r="204" spans="2:11" s="1" customFormat="1" ht="15" customHeight="1">
      <c r="B204" s="322"/>
      <c r="C204" s="328"/>
      <c r="D204" s="301"/>
      <c r="E204" s="301"/>
      <c r="F204" s="321" t="s">
        <v>45</v>
      </c>
      <c r="G204" s="301"/>
      <c r="H204" s="428" t="s">
        <v>5094</v>
      </c>
      <c r="I204" s="428"/>
      <c r="J204" s="428"/>
      <c r="K204" s="343"/>
    </row>
    <row r="205" spans="2:11" s="1" customFormat="1" ht="15" customHeight="1">
      <c r="B205" s="322"/>
      <c r="C205" s="301"/>
      <c r="D205" s="301"/>
      <c r="E205" s="301"/>
      <c r="F205" s="321" t="s">
        <v>43</v>
      </c>
      <c r="G205" s="301"/>
      <c r="H205" s="428" t="s">
        <v>5095</v>
      </c>
      <c r="I205" s="428"/>
      <c r="J205" s="428"/>
      <c r="K205" s="343"/>
    </row>
    <row r="206" spans="2:11" s="1" customFormat="1" ht="15" customHeight="1">
      <c r="B206" s="322"/>
      <c r="C206" s="301"/>
      <c r="D206" s="301"/>
      <c r="E206" s="301"/>
      <c r="F206" s="321" t="s">
        <v>44</v>
      </c>
      <c r="G206" s="301"/>
      <c r="H206" s="428" t="s">
        <v>5096</v>
      </c>
      <c r="I206" s="428"/>
      <c r="J206" s="428"/>
      <c r="K206" s="343"/>
    </row>
    <row r="207" spans="2:11" s="1" customFormat="1" ht="15" customHeight="1">
      <c r="B207" s="322"/>
      <c r="C207" s="301"/>
      <c r="D207" s="301"/>
      <c r="E207" s="301"/>
      <c r="F207" s="321"/>
      <c r="G207" s="301"/>
      <c r="H207" s="301"/>
      <c r="I207" s="301"/>
      <c r="J207" s="301"/>
      <c r="K207" s="343"/>
    </row>
    <row r="208" spans="2:11" s="1" customFormat="1" ht="15" customHeight="1">
      <c r="B208" s="322"/>
      <c r="C208" s="301" t="s">
        <v>5037</v>
      </c>
      <c r="D208" s="301"/>
      <c r="E208" s="301"/>
      <c r="F208" s="321" t="s">
        <v>76</v>
      </c>
      <c r="G208" s="301"/>
      <c r="H208" s="428" t="s">
        <v>5097</v>
      </c>
      <c r="I208" s="428"/>
      <c r="J208" s="428"/>
      <c r="K208" s="343"/>
    </row>
    <row r="209" spans="2:11" s="1" customFormat="1" ht="15" customHeight="1">
      <c r="B209" s="322"/>
      <c r="C209" s="328"/>
      <c r="D209" s="301"/>
      <c r="E209" s="301"/>
      <c r="F209" s="321" t="s">
        <v>4934</v>
      </c>
      <c r="G209" s="301"/>
      <c r="H209" s="428" t="s">
        <v>4935</v>
      </c>
      <c r="I209" s="428"/>
      <c r="J209" s="428"/>
      <c r="K209" s="343"/>
    </row>
    <row r="210" spans="2:11" s="1" customFormat="1" ht="15" customHeight="1">
      <c r="B210" s="322"/>
      <c r="C210" s="301"/>
      <c r="D210" s="301"/>
      <c r="E210" s="301"/>
      <c r="F210" s="321" t="s">
        <v>4932</v>
      </c>
      <c r="G210" s="301"/>
      <c r="H210" s="428" t="s">
        <v>5098</v>
      </c>
      <c r="I210" s="428"/>
      <c r="J210" s="428"/>
      <c r="K210" s="343"/>
    </row>
    <row r="211" spans="2:11" s="1" customFormat="1" ht="15" customHeight="1">
      <c r="B211" s="360"/>
      <c r="C211" s="328"/>
      <c r="D211" s="328"/>
      <c r="E211" s="328"/>
      <c r="F211" s="321" t="s">
        <v>4936</v>
      </c>
      <c r="G211" s="307"/>
      <c r="H211" s="429" t="s">
        <v>4937</v>
      </c>
      <c r="I211" s="429"/>
      <c r="J211" s="429"/>
      <c r="K211" s="361"/>
    </row>
    <row r="212" spans="2:11" s="1" customFormat="1" ht="15" customHeight="1">
      <c r="B212" s="360"/>
      <c r="C212" s="328"/>
      <c r="D212" s="328"/>
      <c r="E212" s="328"/>
      <c r="F212" s="321" t="s">
        <v>4938</v>
      </c>
      <c r="G212" s="307"/>
      <c r="H212" s="429" t="s">
        <v>4903</v>
      </c>
      <c r="I212" s="429"/>
      <c r="J212" s="429"/>
      <c r="K212" s="361"/>
    </row>
    <row r="213" spans="2:11" s="1" customFormat="1" ht="15" customHeight="1">
      <c r="B213" s="360"/>
      <c r="C213" s="328"/>
      <c r="D213" s="328"/>
      <c r="E213" s="328"/>
      <c r="F213" s="362"/>
      <c r="G213" s="307"/>
      <c r="H213" s="363"/>
      <c r="I213" s="363"/>
      <c r="J213" s="363"/>
      <c r="K213" s="361"/>
    </row>
    <row r="214" spans="2:11" s="1" customFormat="1" ht="15" customHeight="1">
      <c r="B214" s="360"/>
      <c r="C214" s="301" t="s">
        <v>5061</v>
      </c>
      <c r="D214" s="328"/>
      <c r="E214" s="328"/>
      <c r="F214" s="321">
        <v>1</v>
      </c>
      <c r="G214" s="307"/>
      <c r="H214" s="429" t="s">
        <v>5099</v>
      </c>
      <c r="I214" s="429"/>
      <c r="J214" s="429"/>
      <c r="K214" s="361"/>
    </row>
    <row r="215" spans="2:11" s="1" customFormat="1" ht="15" customHeight="1">
      <c r="B215" s="360"/>
      <c r="C215" s="328"/>
      <c r="D215" s="328"/>
      <c r="E215" s="328"/>
      <c r="F215" s="321">
        <v>2</v>
      </c>
      <c r="G215" s="307"/>
      <c r="H215" s="429" t="s">
        <v>5100</v>
      </c>
      <c r="I215" s="429"/>
      <c r="J215" s="429"/>
      <c r="K215" s="361"/>
    </row>
    <row r="216" spans="2:11" s="1" customFormat="1" ht="15" customHeight="1">
      <c r="B216" s="360"/>
      <c r="C216" s="328"/>
      <c r="D216" s="328"/>
      <c r="E216" s="328"/>
      <c r="F216" s="321">
        <v>3</v>
      </c>
      <c r="G216" s="307"/>
      <c r="H216" s="429" t="s">
        <v>5101</v>
      </c>
      <c r="I216" s="429"/>
      <c r="J216" s="429"/>
      <c r="K216" s="361"/>
    </row>
    <row r="217" spans="2:11" s="1" customFormat="1" ht="15" customHeight="1">
      <c r="B217" s="360"/>
      <c r="C217" s="328"/>
      <c r="D217" s="328"/>
      <c r="E217" s="328"/>
      <c r="F217" s="321">
        <v>4</v>
      </c>
      <c r="G217" s="307"/>
      <c r="H217" s="429" t="s">
        <v>5102</v>
      </c>
      <c r="I217" s="429"/>
      <c r="J217" s="429"/>
      <c r="K217" s="361"/>
    </row>
    <row r="218" spans="2:11" s="1" customFormat="1" ht="12.75" customHeight="1">
      <c r="B218" s="364"/>
      <c r="C218" s="365"/>
      <c r="D218" s="365"/>
      <c r="E218" s="365"/>
      <c r="F218" s="365"/>
      <c r="G218" s="365"/>
      <c r="H218" s="365"/>
      <c r="I218" s="365"/>
      <c r="J218" s="365"/>
      <c r="K218" s="366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0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AT2" s="19" t="s">
        <v>91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4"/>
      <c r="J3" s="113"/>
      <c r="K3" s="113"/>
      <c r="L3" s="22"/>
      <c r="AT3" s="19" t="s">
        <v>77</v>
      </c>
    </row>
    <row r="4" spans="2:46" s="1" customFormat="1" ht="24.95" customHeight="1">
      <c r="B4" s="22"/>
      <c r="D4" s="115" t="s">
        <v>145</v>
      </c>
      <c r="I4" s="110"/>
      <c r="L4" s="22"/>
      <c r="M4" s="116" t="s">
        <v>10</v>
      </c>
      <c r="AT4" s="19" t="s">
        <v>4</v>
      </c>
    </row>
    <row r="5" spans="2:12" s="1" customFormat="1" ht="6.95" customHeight="1">
      <c r="B5" s="22"/>
      <c r="I5" s="110"/>
      <c r="L5" s="22"/>
    </row>
    <row r="6" spans="2:12" s="1" customFormat="1" ht="12" customHeight="1">
      <c r="B6" s="22"/>
      <c r="D6" s="117" t="s">
        <v>16</v>
      </c>
      <c r="I6" s="110"/>
      <c r="L6" s="22"/>
    </row>
    <row r="7" spans="2:12" s="1" customFormat="1" ht="16.5" customHeight="1">
      <c r="B7" s="22"/>
      <c r="E7" s="412" t="str">
        <f>'Rekapitulace stavby'!K6</f>
        <v>Transformace ÚSP pro mládež Kvasiny - Kostelec 3</v>
      </c>
      <c r="F7" s="413"/>
      <c r="G7" s="413"/>
      <c r="H7" s="413"/>
      <c r="I7" s="110"/>
      <c r="L7" s="22"/>
    </row>
    <row r="8" spans="2:12" ht="12.75">
      <c r="B8" s="22"/>
      <c r="D8" s="117" t="s">
        <v>153</v>
      </c>
      <c r="L8" s="22"/>
    </row>
    <row r="9" spans="2:12" s="1" customFormat="1" ht="16.5" customHeight="1">
      <c r="B9" s="22"/>
      <c r="E9" s="412" t="s">
        <v>155</v>
      </c>
      <c r="F9" s="394"/>
      <c r="G9" s="394"/>
      <c r="H9" s="394"/>
      <c r="I9" s="110"/>
      <c r="L9" s="22"/>
    </row>
    <row r="10" spans="2:12" s="1" customFormat="1" ht="12" customHeight="1">
      <c r="B10" s="22"/>
      <c r="D10" s="117" t="s">
        <v>158</v>
      </c>
      <c r="I10" s="110"/>
      <c r="L10" s="22"/>
    </row>
    <row r="11" spans="1:31" s="2" customFormat="1" ht="16.5" customHeight="1">
      <c r="A11" s="36"/>
      <c r="B11" s="41"/>
      <c r="C11" s="36"/>
      <c r="D11" s="36"/>
      <c r="E11" s="414" t="s">
        <v>161</v>
      </c>
      <c r="F11" s="415"/>
      <c r="G11" s="415"/>
      <c r="H11" s="415"/>
      <c r="I11" s="119"/>
      <c r="J11" s="36"/>
      <c r="K11" s="36"/>
      <c r="L11" s="120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7" t="s">
        <v>164</v>
      </c>
      <c r="E12" s="36"/>
      <c r="F12" s="36"/>
      <c r="G12" s="36"/>
      <c r="H12" s="36"/>
      <c r="I12" s="119"/>
      <c r="J12" s="36"/>
      <c r="K12" s="36"/>
      <c r="L12" s="120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6.5" customHeight="1">
      <c r="A13" s="36"/>
      <c r="B13" s="41"/>
      <c r="C13" s="36"/>
      <c r="D13" s="36"/>
      <c r="E13" s="416" t="s">
        <v>2906</v>
      </c>
      <c r="F13" s="415"/>
      <c r="G13" s="415"/>
      <c r="H13" s="415"/>
      <c r="I13" s="119"/>
      <c r="J13" s="36"/>
      <c r="K13" s="36"/>
      <c r="L13" s="120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1.25">
      <c r="A14" s="36"/>
      <c r="B14" s="41"/>
      <c r="C14" s="36"/>
      <c r="D14" s="36"/>
      <c r="E14" s="36"/>
      <c r="F14" s="36"/>
      <c r="G14" s="36"/>
      <c r="H14" s="36"/>
      <c r="I14" s="119"/>
      <c r="J14" s="36"/>
      <c r="K14" s="36"/>
      <c r="L14" s="120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41"/>
      <c r="C15" s="36"/>
      <c r="D15" s="117" t="s">
        <v>18</v>
      </c>
      <c r="E15" s="36"/>
      <c r="F15" s="104" t="s">
        <v>19</v>
      </c>
      <c r="G15" s="36"/>
      <c r="H15" s="36"/>
      <c r="I15" s="121" t="s">
        <v>20</v>
      </c>
      <c r="J15" s="104" t="s">
        <v>19</v>
      </c>
      <c r="K15" s="36"/>
      <c r="L15" s="120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7" t="s">
        <v>21</v>
      </c>
      <c r="E16" s="36"/>
      <c r="F16" s="104" t="s">
        <v>27</v>
      </c>
      <c r="G16" s="36"/>
      <c r="H16" s="36"/>
      <c r="I16" s="121" t="s">
        <v>23</v>
      </c>
      <c r="J16" s="122" t="str">
        <f>'Rekapitulace stavby'!AN8</f>
        <v>17. 3. 2018</v>
      </c>
      <c r="K16" s="36"/>
      <c r="L16" s="12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0.9" customHeight="1">
      <c r="A17" s="36"/>
      <c r="B17" s="41"/>
      <c r="C17" s="36"/>
      <c r="D17" s="36"/>
      <c r="E17" s="36"/>
      <c r="F17" s="36"/>
      <c r="G17" s="36"/>
      <c r="H17" s="36"/>
      <c r="I17" s="119"/>
      <c r="J17" s="36"/>
      <c r="K17" s="36"/>
      <c r="L17" s="120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1"/>
      <c r="C18" s="36"/>
      <c r="D18" s="117" t="s">
        <v>25</v>
      </c>
      <c r="E18" s="36"/>
      <c r="F18" s="36"/>
      <c r="G18" s="36"/>
      <c r="H18" s="36"/>
      <c r="I18" s="121" t="s">
        <v>26</v>
      </c>
      <c r="J18" s="104" t="s">
        <v>19</v>
      </c>
      <c r="K18" s="36"/>
      <c r="L18" s="120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1"/>
      <c r="C19" s="36"/>
      <c r="D19" s="36"/>
      <c r="E19" s="104" t="s">
        <v>27</v>
      </c>
      <c r="F19" s="36"/>
      <c r="G19" s="36"/>
      <c r="H19" s="36"/>
      <c r="I19" s="121" t="s">
        <v>28</v>
      </c>
      <c r="J19" s="104" t="s">
        <v>19</v>
      </c>
      <c r="K19" s="36"/>
      <c r="L19" s="120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41"/>
      <c r="C20" s="36"/>
      <c r="D20" s="36"/>
      <c r="E20" s="36"/>
      <c r="F20" s="36"/>
      <c r="G20" s="36"/>
      <c r="H20" s="36"/>
      <c r="I20" s="119"/>
      <c r="J20" s="36"/>
      <c r="K20" s="36"/>
      <c r="L20" s="120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1"/>
      <c r="C21" s="36"/>
      <c r="D21" s="117" t="s">
        <v>29</v>
      </c>
      <c r="E21" s="36"/>
      <c r="F21" s="36"/>
      <c r="G21" s="36"/>
      <c r="H21" s="36"/>
      <c r="I21" s="121" t="s">
        <v>26</v>
      </c>
      <c r="J21" s="32" t="str">
        <f>'Rekapitulace stavby'!AN13</f>
        <v>Vyplň údaj</v>
      </c>
      <c r="K21" s="36"/>
      <c r="L21" s="120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1"/>
      <c r="C22" s="36"/>
      <c r="D22" s="36"/>
      <c r="E22" s="417" t="str">
        <f>'Rekapitulace stavby'!E14</f>
        <v>Vyplň údaj</v>
      </c>
      <c r="F22" s="418"/>
      <c r="G22" s="418"/>
      <c r="H22" s="418"/>
      <c r="I22" s="121" t="s">
        <v>28</v>
      </c>
      <c r="J22" s="32" t="str">
        <f>'Rekapitulace stavby'!AN14</f>
        <v>Vyplň údaj</v>
      </c>
      <c r="K22" s="36"/>
      <c r="L22" s="120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41"/>
      <c r="C23" s="36"/>
      <c r="D23" s="36"/>
      <c r="E23" s="36"/>
      <c r="F23" s="36"/>
      <c r="G23" s="36"/>
      <c r="H23" s="36"/>
      <c r="I23" s="119"/>
      <c r="J23" s="36"/>
      <c r="K23" s="36"/>
      <c r="L23" s="120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1"/>
      <c r="C24" s="36"/>
      <c r="D24" s="117" t="s">
        <v>31</v>
      </c>
      <c r="E24" s="36"/>
      <c r="F24" s="36"/>
      <c r="G24" s="36"/>
      <c r="H24" s="36"/>
      <c r="I24" s="121" t="s">
        <v>26</v>
      </c>
      <c r="J24" s="104" t="s">
        <v>19</v>
      </c>
      <c r="K24" s="36"/>
      <c r="L24" s="120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8" customHeight="1">
      <c r="A25" s="36"/>
      <c r="B25" s="41"/>
      <c r="C25" s="36"/>
      <c r="D25" s="36"/>
      <c r="E25" s="104" t="s">
        <v>27</v>
      </c>
      <c r="F25" s="36"/>
      <c r="G25" s="36"/>
      <c r="H25" s="36"/>
      <c r="I25" s="121" t="s">
        <v>28</v>
      </c>
      <c r="J25" s="104" t="s">
        <v>19</v>
      </c>
      <c r="K25" s="36"/>
      <c r="L25" s="120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6.95" customHeight="1">
      <c r="A26" s="36"/>
      <c r="B26" s="41"/>
      <c r="C26" s="36"/>
      <c r="D26" s="36"/>
      <c r="E26" s="36"/>
      <c r="F26" s="36"/>
      <c r="G26" s="36"/>
      <c r="H26" s="36"/>
      <c r="I26" s="119"/>
      <c r="J26" s="36"/>
      <c r="K26" s="36"/>
      <c r="L26" s="120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12" customHeight="1">
      <c r="A27" s="36"/>
      <c r="B27" s="41"/>
      <c r="C27" s="36"/>
      <c r="D27" s="117" t="s">
        <v>33</v>
      </c>
      <c r="E27" s="36"/>
      <c r="F27" s="36"/>
      <c r="G27" s="36"/>
      <c r="H27" s="36"/>
      <c r="I27" s="121" t="s">
        <v>26</v>
      </c>
      <c r="J27" s="104" t="str">
        <f>IF('Rekapitulace stavby'!AN19="","",'Rekapitulace stavby'!AN19)</f>
        <v/>
      </c>
      <c r="K27" s="36"/>
      <c r="L27" s="120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8" customHeight="1">
      <c r="A28" s="36"/>
      <c r="B28" s="41"/>
      <c r="C28" s="36"/>
      <c r="D28" s="36"/>
      <c r="E28" s="104" t="str">
        <f>IF('Rekapitulace stavby'!E20="","",'Rekapitulace stavby'!E20)</f>
        <v xml:space="preserve"> </v>
      </c>
      <c r="F28" s="36"/>
      <c r="G28" s="36"/>
      <c r="H28" s="36"/>
      <c r="I28" s="121" t="s">
        <v>28</v>
      </c>
      <c r="J28" s="104" t="str">
        <f>IF('Rekapitulace stavby'!AN20="","",'Rekapitulace stavby'!AN20)</f>
        <v/>
      </c>
      <c r="K28" s="36"/>
      <c r="L28" s="120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36"/>
      <c r="E29" s="36"/>
      <c r="F29" s="36"/>
      <c r="G29" s="36"/>
      <c r="H29" s="36"/>
      <c r="I29" s="119"/>
      <c r="J29" s="36"/>
      <c r="K29" s="36"/>
      <c r="L29" s="120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" customHeight="1">
      <c r="A30" s="36"/>
      <c r="B30" s="41"/>
      <c r="C30" s="36"/>
      <c r="D30" s="117" t="s">
        <v>34</v>
      </c>
      <c r="E30" s="36"/>
      <c r="F30" s="36"/>
      <c r="G30" s="36"/>
      <c r="H30" s="36"/>
      <c r="I30" s="119"/>
      <c r="J30" s="36"/>
      <c r="K30" s="36"/>
      <c r="L30" s="120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8" customFormat="1" ht="16.5" customHeight="1">
      <c r="A31" s="123"/>
      <c r="B31" s="124"/>
      <c r="C31" s="123"/>
      <c r="D31" s="123"/>
      <c r="E31" s="419" t="s">
        <v>19</v>
      </c>
      <c r="F31" s="419"/>
      <c r="G31" s="419"/>
      <c r="H31" s="419"/>
      <c r="I31" s="125"/>
      <c r="J31" s="123"/>
      <c r="K31" s="123"/>
      <c r="L31" s="126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</row>
    <row r="32" spans="1:31" s="2" customFormat="1" ht="6.95" customHeight="1">
      <c r="A32" s="36"/>
      <c r="B32" s="41"/>
      <c r="C32" s="36"/>
      <c r="D32" s="36"/>
      <c r="E32" s="36"/>
      <c r="F32" s="36"/>
      <c r="G32" s="36"/>
      <c r="H32" s="36"/>
      <c r="I32" s="119"/>
      <c r="J32" s="36"/>
      <c r="K32" s="36"/>
      <c r="L32" s="120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8"/>
      <c r="E33" s="128"/>
      <c r="F33" s="128"/>
      <c r="G33" s="128"/>
      <c r="H33" s="128"/>
      <c r="I33" s="129"/>
      <c r="J33" s="128"/>
      <c r="K33" s="128"/>
      <c r="L33" s="120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35" customHeight="1">
      <c r="A34" s="36"/>
      <c r="B34" s="41"/>
      <c r="C34" s="36"/>
      <c r="D34" s="130" t="s">
        <v>36</v>
      </c>
      <c r="E34" s="36"/>
      <c r="F34" s="36"/>
      <c r="G34" s="36"/>
      <c r="H34" s="36"/>
      <c r="I34" s="119"/>
      <c r="J34" s="131">
        <f>ROUND(J98,2)</f>
        <v>0</v>
      </c>
      <c r="K34" s="36"/>
      <c r="L34" s="120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5" customHeight="1">
      <c r="A35" s="36"/>
      <c r="B35" s="41"/>
      <c r="C35" s="36"/>
      <c r="D35" s="128"/>
      <c r="E35" s="128"/>
      <c r="F35" s="128"/>
      <c r="G35" s="128"/>
      <c r="H35" s="128"/>
      <c r="I35" s="129"/>
      <c r="J35" s="128"/>
      <c r="K35" s="128"/>
      <c r="L35" s="120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36"/>
      <c r="F36" s="132" t="s">
        <v>38</v>
      </c>
      <c r="G36" s="36"/>
      <c r="H36" s="36"/>
      <c r="I36" s="133" t="s">
        <v>37</v>
      </c>
      <c r="J36" s="132" t="s">
        <v>39</v>
      </c>
      <c r="K36" s="36"/>
      <c r="L36" s="12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>
      <c r="A37" s="36"/>
      <c r="B37" s="41"/>
      <c r="C37" s="36"/>
      <c r="D37" s="118" t="s">
        <v>40</v>
      </c>
      <c r="E37" s="117" t="s">
        <v>41</v>
      </c>
      <c r="F37" s="134">
        <f>ROUND((SUM(BE98:BE258)),2)</f>
        <v>0</v>
      </c>
      <c r="G37" s="36"/>
      <c r="H37" s="36"/>
      <c r="I37" s="135">
        <v>0.21</v>
      </c>
      <c r="J37" s="134">
        <f>ROUND(((SUM(BE98:BE258))*I37),2)</f>
        <v>0</v>
      </c>
      <c r="K37" s="36"/>
      <c r="L37" s="120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41"/>
      <c r="C38" s="36"/>
      <c r="D38" s="36"/>
      <c r="E38" s="117" t="s">
        <v>42</v>
      </c>
      <c r="F38" s="134">
        <f>ROUND((SUM(BF98:BF258)),2)</f>
        <v>0</v>
      </c>
      <c r="G38" s="36"/>
      <c r="H38" s="36"/>
      <c r="I38" s="135">
        <v>0.15</v>
      </c>
      <c r="J38" s="134">
        <f>ROUND(((SUM(BF98:BF258))*I38),2)</f>
        <v>0</v>
      </c>
      <c r="K38" s="36"/>
      <c r="L38" s="12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7" t="s">
        <v>43</v>
      </c>
      <c r="F39" s="134">
        <f>ROUND((SUM(BG98:BG258)),2)</f>
        <v>0</v>
      </c>
      <c r="G39" s="36"/>
      <c r="H39" s="36"/>
      <c r="I39" s="135">
        <v>0.21</v>
      </c>
      <c r="J39" s="134">
        <f>0</f>
        <v>0</v>
      </c>
      <c r="K39" s="36"/>
      <c r="L39" s="120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 hidden="1">
      <c r="A40" s="36"/>
      <c r="B40" s="41"/>
      <c r="C40" s="36"/>
      <c r="D40" s="36"/>
      <c r="E40" s="117" t="s">
        <v>44</v>
      </c>
      <c r="F40" s="134">
        <f>ROUND((SUM(BH98:BH258)),2)</f>
        <v>0</v>
      </c>
      <c r="G40" s="36"/>
      <c r="H40" s="36"/>
      <c r="I40" s="135">
        <v>0.15</v>
      </c>
      <c r="J40" s="134">
        <f>0</f>
        <v>0</v>
      </c>
      <c r="K40" s="36"/>
      <c r="L40" s="120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5" customHeight="1" hidden="1">
      <c r="A41" s="36"/>
      <c r="B41" s="41"/>
      <c r="C41" s="36"/>
      <c r="D41" s="36"/>
      <c r="E41" s="117" t="s">
        <v>45</v>
      </c>
      <c r="F41" s="134">
        <f>ROUND((SUM(BI98:BI258)),2)</f>
        <v>0</v>
      </c>
      <c r="G41" s="36"/>
      <c r="H41" s="36"/>
      <c r="I41" s="135">
        <v>0</v>
      </c>
      <c r="J41" s="134">
        <f>0</f>
        <v>0</v>
      </c>
      <c r="K41" s="36"/>
      <c r="L41" s="120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5" customHeight="1">
      <c r="A42" s="36"/>
      <c r="B42" s="41"/>
      <c r="C42" s="36"/>
      <c r="D42" s="36"/>
      <c r="E42" s="36"/>
      <c r="F42" s="36"/>
      <c r="G42" s="36"/>
      <c r="H42" s="36"/>
      <c r="I42" s="119"/>
      <c r="J42" s="36"/>
      <c r="K42" s="36"/>
      <c r="L42" s="120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35" customHeight="1">
      <c r="A43" s="36"/>
      <c r="B43" s="41"/>
      <c r="C43" s="136"/>
      <c r="D43" s="137" t="s">
        <v>46</v>
      </c>
      <c r="E43" s="138"/>
      <c r="F43" s="138"/>
      <c r="G43" s="139" t="s">
        <v>47</v>
      </c>
      <c r="H43" s="140" t="s">
        <v>48</v>
      </c>
      <c r="I43" s="141"/>
      <c r="J43" s="142">
        <f>SUM(J34:J41)</f>
        <v>0</v>
      </c>
      <c r="K43" s="143"/>
      <c r="L43" s="120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5" customHeight="1">
      <c r="A44" s="36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20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8" spans="1:31" s="2" customFormat="1" ht="6.95" customHeight="1">
      <c r="A48" s="36"/>
      <c r="B48" s="147"/>
      <c r="C48" s="148"/>
      <c r="D48" s="148"/>
      <c r="E48" s="148"/>
      <c r="F48" s="148"/>
      <c r="G48" s="148"/>
      <c r="H48" s="148"/>
      <c r="I48" s="149"/>
      <c r="J48" s="148"/>
      <c r="K48" s="148"/>
      <c r="L48" s="120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24.95" customHeight="1">
      <c r="A49" s="36"/>
      <c r="B49" s="37"/>
      <c r="C49" s="25" t="s">
        <v>236</v>
      </c>
      <c r="D49" s="38"/>
      <c r="E49" s="38"/>
      <c r="F49" s="38"/>
      <c r="G49" s="38"/>
      <c r="H49" s="38"/>
      <c r="I49" s="119"/>
      <c r="J49" s="38"/>
      <c r="K49" s="38"/>
      <c r="L49" s="120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6.95" customHeight="1">
      <c r="A50" s="36"/>
      <c r="B50" s="37"/>
      <c r="C50" s="38"/>
      <c r="D50" s="38"/>
      <c r="E50" s="38"/>
      <c r="F50" s="38"/>
      <c r="G50" s="38"/>
      <c r="H50" s="38"/>
      <c r="I50" s="119"/>
      <c r="J50" s="38"/>
      <c r="K50" s="38"/>
      <c r="L50" s="120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2" customHeight="1">
      <c r="A51" s="36"/>
      <c r="B51" s="37"/>
      <c r="C51" s="31" t="s">
        <v>16</v>
      </c>
      <c r="D51" s="38"/>
      <c r="E51" s="38"/>
      <c r="F51" s="38"/>
      <c r="G51" s="38"/>
      <c r="H51" s="38"/>
      <c r="I51" s="119"/>
      <c r="J51" s="38"/>
      <c r="K51" s="38"/>
      <c r="L51" s="120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6.5" customHeight="1">
      <c r="A52" s="36"/>
      <c r="B52" s="37"/>
      <c r="C52" s="38"/>
      <c r="D52" s="38"/>
      <c r="E52" s="420" t="str">
        <f>E7</f>
        <v>Transformace ÚSP pro mládež Kvasiny - Kostelec 3</v>
      </c>
      <c r="F52" s="421"/>
      <c r="G52" s="421"/>
      <c r="H52" s="421"/>
      <c r="I52" s="119"/>
      <c r="J52" s="38"/>
      <c r="K52" s="38"/>
      <c r="L52" s="120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2:12" s="1" customFormat="1" ht="12" customHeight="1">
      <c r="B53" s="23"/>
      <c r="C53" s="31" t="s">
        <v>153</v>
      </c>
      <c r="D53" s="24"/>
      <c r="E53" s="24"/>
      <c r="F53" s="24"/>
      <c r="G53" s="24"/>
      <c r="H53" s="24"/>
      <c r="I53" s="110"/>
      <c r="J53" s="24"/>
      <c r="K53" s="24"/>
      <c r="L53" s="22"/>
    </row>
    <row r="54" spans="2:12" s="1" customFormat="1" ht="16.5" customHeight="1">
      <c r="B54" s="23"/>
      <c r="C54" s="24"/>
      <c r="D54" s="24"/>
      <c r="E54" s="420" t="s">
        <v>155</v>
      </c>
      <c r="F54" s="379"/>
      <c r="G54" s="379"/>
      <c r="H54" s="379"/>
      <c r="I54" s="110"/>
      <c r="J54" s="24"/>
      <c r="K54" s="24"/>
      <c r="L54" s="22"/>
    </row>
    <row r="55" spans="2:12" s="1" customFormat="1" ht="12" customHeight="1">
      <c r="B55" s="23"/>
      <c r="C55" s="31" t="s">
        <v>158</v>
      </c>
      <c r="D55" s="24"/>
      <c r="E55" s="24"/>
      <c r="F55" s="24"/>
      <c r="G55" s="24"/>
      <c r="H55" s="24"/>
      <c r="I55" s="110"/>
      <c r="J55" s="24"/>
      <c r="K55" s="24"/>
      <c r="L55" s="22"/>
    </row>
    <row r="56" spans="1:31" s="2" customFormat="1" ht="16.5" customHeight="1">
      <c r="A56" s="36"/>
      <c r="B56" s="37"/>
      <c r="C56" s="38"/>
      <c r="D56" s="38"/>
      <c r="E56" s="422" t="s">
        <v>161</v>
      </c>
      <c r="F56" s="423"/>
      <c r="G56" s="423"/>
      <c r="H56" s="423"/>
      <c r="I56" s="119"/>
      <c r="J56" s="38"/>
      <c r="K56" s="38"/>
      <c r="L56" s="120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12" customHeight="1">
      <c r="A57" s="36"/>
      <c r="B57" s="37"/>
      <c r="C57" s="31" t="s">
        <v>164</v>
      </c>
      <c r="D57" s="38"/>
      <c r="E57" s="38"/>
      <c r="F57" s="38"/>
      <c r="G57" s="38"/>
      <c r="H57" s="38"/>
      <c r="I57" s="119"/>
      <c r="J57" s="38"/>
      <c r="K57" s="38"/>
      <c r="L57" s="120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6.5" customHeight="1">
      <c r="A58" s="36"/>
      <c r="B58" s="37"/>
      <c r="C58" s="38"/>
      <c r="D58" s="38"/>
      <c r="E58" s="372" t="str">
        <f>E13</f>
        <v>D.1.1.03 - Vytápění</v>
      </c>
      <c r="F58" s="423"/>
      <c r="G58" s="423"/>
      <c r="H58" s="423"/>
      <c r="I58" s="119"/>
      <c r="J58" s="38"/>
      <c r="K58" s="38"/>
      <c r="L58" s="120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6.95" customHeight="1">
      <c r="A59" s="36"/>
      <c r="B59" s="37"/>
      <c r="C59" s="38"/>
      <c r="D59" s="38"/>
      <c r="E59" s="38"/>
      <c r="F59" s="38"/>
      <c r="G59" s="38"/>
      <c r="H59" s="38"/>
      <c r="I59" s="119"/>
      <c r="J59" s="38"/>
      <c r="K59" s="38"/>
      <c r="L59" s="120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2" customHeight="1">
      <c r="A60" s="36"/>
      <c r="B60" s="37"/>
      <c r="C60" s="31" t="s">
        <v>21</v>
      </c>
      <c r="D60" s="38"/>
      <c r="E60" s="38"/>
      <c r="F60" s="29" t="str">
        <f>F16</f>
        <v xml:space="preserve"> </v>
      </c>
      <c r="G60" s="38"/>
      <c r="H60" s="38"/>
      <c r="I60" s="121" t="s">
        <v>23</v>
      </c>
      <c r="J60" s="61" t="str">
        <f>IF(J16="","",J16)</f>
        <v>17. 3. 2018</v>
      </c>
      <c r="K60" s="38"/>
      <c r="L60" s="120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6.95" customHeight="1">
      <c r="A61" s="36"/>
      <c r="B61" s="37"/>
      <c r="C61" s="38"/>
      <c r="D61" s="38"/>
      <c r="E61" s="38"/>
      <c r="F61" s="38"/>
      <c r="G61" s="38"/>
      <c r="H61" s="38"/>
      <c r="I61" s="119"/>
      <c r="J61" s="38"/>
      <c r="K61" s="38"/>
      <c r="L61" s="120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5.2" customHeight="1">
      <c r="A62" s="36"/>
      <c r="B62" s="37"/>
      <c r="C62" s="31" t="s">
        <v>25</v>
      </c>
      <c r="D62" s="38"/>
      <c r="E62" s="38"/>
      <c r="F62" s="29" t="str">
        <f>E19</f>
        <v xml:space="preserve"> </v>
      </c>
      <c r="G62" s="38"/>
      <c r="H62" s="38"/>
      <c r="I62" s="121" t="s">
        <v>31</v>
      </c>
      <c r="J62" s="34" t="str">
        <f>E25</f>
        <v xml:space="preserve"> </v>
      </c>
      <c r="K62" s="38"/>
      <c r="L62" s="120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15.2" customHeight="1">
      <c r="A63" s="36"/>
      <c r="B63" s="37"/>
      <c r="C63" s="31" t="s">
        <v>29</v>
      </c>
      <c r="D63" s="38"/>
      <c r="E63" s="38"/>
      <c r="F63" s="29" t="str">
        <f>IF(E22="","",E22)</f>
        <v>Vyplň údaj</v>
      </c>
      <c r="G63" s="38"/>
      <c r="H63" s="38"/>
      <c r="I63" s="121" t="s">
        <v>33</v>
      </c>
      <c r="J63" s="34" t="str">
        <f>E28</f>
        <v xml:space="preserve"> </v>
      </c>
      <c r="K63" s="38"/>
      <c r="L63" s="120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10.35" customHeight="1">
      <c r="A64" s="36"/>
      <c r="B64" s="37"/>
      <c r="C64" s="38"/>
      <c r="D64" s="38"/>
      <c r="E64" s="38"/>
      <c r="F64" s="38"/>
      <c r="G64" s="38"/>
      <c r="H64" s="38"/>
      <c r="I64" s="119"/>
      <c r="J64" s="38"/>
      <c r="K64" s="38"/>
      <c r="L64" s="120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29.25" customHeight="1">
      <c r="A65" s="36"/>
      <c r="B65" s="37"/>
      <c r="C65" s="150" t="s">
        <v>252</v>
      </c>
      <c r="D65" s="151"/>
      <c r="E65" s="151"/>
      <c r="F65" s="151"/>
      <c r="G65" s="151"/>
      <c r="H65" s="151"/>
      <c r="I65" s="152"/>
      <c r="J65" s="153" t="s">
        <v>253</v>
      </c>
      <c r="K65" s="151"/>
      <c r="L65" s="120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10.35" customHeight="1">
      <c r="A66" s="36"/>
      <c r="B66" s="37"/>
      <c r="C66" s="38"/>
      <c r="D66" s="38"/>
      <c r="E66" s="38"/>
      <c r="F66" s="38"/>
      <c r="G66" s="38"/>
      <c r="H66" s="38"/>
      <c r="I66" s="119"/>
      <c r="J66" s="38"/>
      <c r="K66" s="38"/>
      <c r="L66" s="120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47" s="2" customFormat="1" ht="22.9" customHeight="1">
      <c r="A67" s="36"/>
      <c r="B67" s="37"/>
      <c r="C67" s="154" t="s">
        <v>68</v>
      </c>
      <c r="D67" s="38"/>
      <c r="E67" s="38"/>
      <c r="F67" s="38"/>
      <c r="G67" s="38"/>
      <c r="H67" s="38"/>
      <c r="I67" s="119"/>
      <c r="J67" s="79">
        <f>J98</f>
        <v>0</v>
      </c>
      <c r="K67" s="38"/>
      <c r="L67" s="120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U67" s="19" t="s">
        <v>254</v>
      </c>
    </row>
    <row r="68" spans="2:12" s="9" customFormat="1" ht="24.95" customHeight="1">
      <c r="B68" s="155"/>
      <c r="C68" s="156"/>
      <c r="D68" s="157" t="s">
        <v>264</v>
      </c>
      <c r="E68" s="158"/>
      <c r="F68" s="158"/>
      <c r="G68" s="158"/>
      <c r="H68" s="158"/>
      <c r="I68" s="159"/>
      <c r="J68" s="160">
        <f>J99</f>
        <v>0</v>
      </c>
      <c r="K68" s="156"/>
      <c r="L68" s="161"/>
    </row>
    <row r="69" spans="2:12" s="10" customFormat="1" ht="19.9" customHeight="1">
      <c r="B69" s="162"/>
      <c r="C69" s="98"/>
      <c r="D69" s="163" t="s">
        <v>2907</v>
      </c>
      <c r="E69" s="164"/>
      <c r="F69" s="164"/>
      <c r="G69" s="164"/>
      <c r="H69" s="164"/>
      <c r="I69" s="165"/>
      <c r="J69" s="166">
        <f>J100</f>
        <v>0</v>
      </c>
      <c r="K69" s="98"/>
      <c r="L69" s="167"/>
    </row>
    <row r="70" spans="2:12" s="10" customFormat="1" ht="19.9" customHeight="1">
      <c r="B70" s="162"/>
      <c r="C70" s="98"/>
      <c r="D70" s="163" t="s">
        <v>2908</v>
      </c>
      <c r="E70" s="164"/>
      <c r="F70" s="164"/>
      <c r="G70" s="164"/>
      <c r="H70" s="164"/>
      <c r="I70" s="165"/>
      <c r="J70" s="166">
        <f>J119</f>
        <v>0</v>
      </c>
      <c r="K70" s="98"/>
      <c r="L70" s="167"/>
    </row>
    <row r="71" spans="2:12" s="10" customFormat="1" ht="19.9" customHeight="1">
      <c r="B71" s="162"/>
      <c r="C71" s="98"/>
      <c r="D71" s="163" t="s">
        <v>2909</v>
      </c>
      <c r="E71" s="164"/>
      <c r="F71" s="164"/>
      <c r="G71" s="164"/>
      <c r="H71" s="164"/>
      <c r="I71" s="165"/>
      <c r="J71" s="166">
        <f>J149</f>
        <v>0</v>
      </c>
      <c r="K71" s="98"/>
      <c r="L71" s="167"/>
    </row>
    <row r="72" spans="2:12" s="10" customFormat="1" ht="19.9" customHeight="1">
      <c r="B72" s="162"/>
      <c r="C72" s="98"/>
      <c r="D72" s="163" t="s">
        <v>2910</v>
      </c>
      <c r="E72" s="164"/>
      <c r="F72" s="164"/>
      <c r="G72" s="164"/>
      <c r="H72" s="164"/>
      <c r="I72" s="165"/>
      <c r="J72" s="166">
        <f>J156</f>
        <v>0</v>
      </c>
      <c r="K72" s="98"/>
      <c r="L72" s="167"/>
    </row>
    <row r="73" spans="2:12" s="10" customFormat="1" ht="19.9" customHeight="1">
      <c r="B73" s="162"/>
      <c r="C73" s="98"/>
      <c r="D73" s="163" t="s">
        <v>2911</v>
      </c>
      <c r="E73" s="164"/>
      <c r="F73" s="164"/>
      <c r="G73" s="164"/>
      <c r="H73" s="164"/>
      <c r="I73" s="165"/>
      <c r="J73" s="166">
        <f>J179</f>
        <v>0</v>
      </c>
      <c r="K73" s="98"/>
      <c r="L73" s="167"/>
    </row>
    <row r="74" spans="2:12" s="10" customFormat="1" ht="19.9" customHeight="1">
      <c r="B74" s="162"/>
      <c r="C74" s="98"/>
      <c r="D74" s="163" t="s">
        <v>2912</v>
      </c>
      <c r="E74" s="164"/>
      <c r="F74" s="164"/>
      <c r="G74" s="164"/>
      <c r="H74" s="164"/>
      <c r="I74" s="165"/>
      <c r="J74" s="166">
        <f>J216</f>
        <v>0</v>
      </c>
      <c r="K74" s="98"/>
      <c r="L74" s="167"/>
    </row>
    <row r="75" spans="1:31" s="2" customFormat="1" ht="21.75" customHeight="1">
      <c r="A75" s="36"/>
      <c r="B75" s="37"/>
      <c r="C75" s="38"/>
      <c r="D75" s="38"/>
      <c r="E75" s="38"/>
      <c r="F75" s="38"/>
      <c r="G75" s="38"/>
      <c r="H75" s="38"/>
      <c r="I75" s="119"/>
      <c r="J75" s="38"/>
      <c r="K75" s="38"/>
      <c r="L75" s="120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49"/>
      <c r="C76" s="50"/>
      <c r="D76" s="50"/>
      <c r="E76" s="50"/>
      <c r="F76" s="50"/>
      <c r="G76" s="50"/>
      <c r="H76" s="50"/>
      <c r="I76" s="146"/>
      <c r="J76" s="50"/>
      <c r="K76" s="50"/>
      <c r="L76" s="120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80" spans="1:31" s="2" customFormat="1" ht="6.95" customHeight="1">
      <c r="A80" s="36"/>
      <c r="B80" s="51"/>
      <c r="C80" s="52"/>
      <c r="D80" s="52"/>
      <c r="E80" s="52"/>
      <c r="F80" s="52"/>
      <c r="G80" s="52"/>
      <c r="H80" s="52"/>
      <c r="I80" s="149"/>
      <c r="J80" s="52"/>
      <c r="K80" s="52"/>
      <c r="L80" s="120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24.95" customHeight="1">
      <c r="A81" s="36"/>
      <c r="B81" s="37"/>
      <c r="C81" s="25" t="s">
        <v>284</v>
      </c>
      <c r="D81" s="38"/>
      <c r="E81" s="38"/>
      <c r="F81" s="38"/>
      <c r="G81" s="38"/>
      <c r="H81" s="38"/>
      <c r="I81" s="119"/>
      <c r="J81" s="38"/>
      <c r="K81" s="38"/>
      <c r="L81" s="120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119"/>
      <c r="J82" s="38"/>
      <c r="K82" s="38"/>
      <c r="L82" s="120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1" t="s">
        <v>16</v>
      </c>
      <c r="D83" s="38"/>
      <c r="E83" s="38"/>
      <c r="F83" s="38"/>
      <c r="G83" s="38"/>
      <c r="H83" s="38"/>
      <c r="I83" s="119"/>
      <c r="J83" s="38"/>
      <c r="K83" s="38"/>
      <c r="L83" s="120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6.5" customHeight="1">
      <c r="A84" s="36"/>
      <c r="B84" s="37"/>
      <c r="C84" s="38"/>
      <c r="D84" s="38"/>
      <c r="E84" s="420" t="str">
        <f>E7</f>
        <v>Transformace ÚSP pro mládež Kvasiny - Kostelec 3</v>
      </c>
      <c r="F84" s="421"/>
      <c r="G84" s="421"/>
      <c r="H84" s="421"/>
      <c r="I84" s="119"/>
      <c r="J84" s="38"/>
      <c r="K84" s="38"/>
      <c r="L84" s="120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2:12" s="1" customFormat="1" ht="12" customHeight="1">
      <c r="B85" s="23"/>
      <c r="C85" s="31" t="s">
        <v>153</v>
      </c>
      <c r="D85" s="24"/>
      <c r="E85" s="24"/>
      <c r="F85" s="24"/>
      <c r="G85" s="24"/>
      <c r="H85" s="24"/>
      <c r="I85" s="110"/>
      <c r="J85" s="24"/>
      <c r="K85" s="24"/>
      <c r="L85" s="22"/>
    </row>
    <row r="86" spans="2:12" s="1" customFormat="1" ht="16.5" customHeight="1">
      <c r="B86" s="23"/>
      <c r="C86" s="24"/>
      <c r="D86" s="24"/>
      <c r="E86" s="420" t="s">
        <v>155</v>
      </c>
      <c r="F86" s="379"/>
      <c r="G86" s="379"/>
      <c r="H86" s="379"/>
      <c r="I86" s="110"/>
      <c r="J86" s="24"/>
      <c r="K86" s="24"/>
      <c r="L86" s="22"/>
    </row>
    <row r="87" spans="2:12" s="1" customFormat="1" ht="12" customHeight="1">
      <c r="B87" s="23"/>
      <c r="C87" s="31" t="s">
        <v>158</v>
      </c>
      <c r="D87" s="24"/>
      <c r="E87" s="24"/>
      <c r="F87" s="24"/>
      <c r="G87" s="24"/>
      <c r="H87" s="24"/>
      <c r="I87" s="110"/>
      <c r="J87" s="24"/>
      <c r="K87" s="24"/>
      <c r="L87" s="22"/>
    </row>
    <row r="88" spans="1:31" s="2" customFormat="1" ht="16.5" customHeight="1">
      <c r="A88" s="36"/>
      <c r="B88" s="37"/>
      <c r="C88" s="38"/>
      <c r="D88" s="38"/>
      <c r="E88" s="422" t="s">
        <v>161</v>
      </c>
      <c r="F88" s="423"/>
      <c r="G88" s="423"/>
      <c r="H88" s="423"/>
      <c r="I88" s="119"/>
      <c r="J88" s="38"/>
      <c r="K88" s="38"/>
      <c r="L88" s="120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1" t="s">
        <v>164</v>
      </c>
      <c r="D89" s="38"/>
      <c r="E89" s="38"/>
      <c r="F89" s="38"/>
      <c r="G89" s="38"/>
      <c r="H89" s="38"/>
      <c r="I89" s="119"/>
      <c r="J89" s="38"/>
      <c r="K89" s="38"/>
      <c r="L89" s="120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6.5" customHeight="1">
      <c r="A90" s="36"/>
      <c r="B90" s="37"/>
      <c r="C90" s="38"/>
      <c r="D90" s="38"/>
      <c r="E90" s="372" t="str">
        <f>E13</f>
        <v>D.1.1.03 - Vytápění</v>
      </c>
      <c r="F90" s="423"/>
      <c r="G90" s="423"/>
      <c r="H90" s="423"/>
      <c r="I90" s="119"/>
      <c r="J90" s="38"/>
      <c r="K90" s="38"/>
      <c r="L90" s="120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6.95" customHeight="1">
      <c r="A91" s="36"/>
      <c r="B91" s="37"/>
      <c r="C91" s="38"/>
      <c r="D91" s="38"/>
      <c r="E91" s="38"/>
      <c r="F91" s="38"/>
      <c r="G91" s="38"/>
      <c r="H91" s="38"/>
      <c r="I91" s="119"/>
      <c r="J91" s="38"/>
      <c r="K91" s="38"/>
      <c r="L91" s="120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2" customHeight="1">
      <c r="A92" s="36"/>
      <c r="B92" s="37"/>
      <c r="C92" s="31" t="s">
        <v>21</v>
      </c>
      <c r="D92" s="38"/>
      <c r="E92" s="38"/>
      <c r="F92" s="29" t="str">
        <f>F16</f>
        <v xml:space="preserve"> </v>
      </c>
      <c r="G92" s="38"/>
      <c r="H92" s="38"/>
      <c r="I92" s="121" t="s">
        <v>23</v>
      </c>
      <c r="J92" s="61" t="str">
        <f>IF(J16="","",J16)</f>
        <v>17. 3. 2018</v>
      </c>
      <c r="K92" s="38"/>
      <c r="L92" s="120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6.95" customHeight="1">
      <c r="A93" s="36"/>
      <c r="B93" s="37"/>
      <c r="C93" s="38"/>
      <c r="D93" s="38"/>
      <c r="E93" s="38"/>
      <c r="F93" s="38"/>
      <c r="G93" s="38"/>
      <c r="H93" s="38"/>
      <c r="I93" s="119"/>
      <c r="J93" s="38"/>
      <c r="K93" s="38"/>
      <c r="L93" s="120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>
      <c r="A94" s="36"/>
      <c r="B94" s="37"/>
      <c r="C94" s="31" t="s">
        <v>25</v>
      </c>
      <c r="D94" s="38"/>
      <c r="E94" s="38"/>
      <c r="F94" s="29" t="str">
        <f>E19</f>
        <v xml:space="preserve"> </v>
      </c>
      <c r="G94" s="38"/>
      <c r="H94" s="38"/>
      <c r="I94" s="121" t="s">
        <v>31</v>
      </c>
      <c r="J94" s="34" t="str">
        <f>E25</f>
        <v xml:space="preserve"> </v>
      </c>
      <c r="K94" s="38"/>
      <c r="L94" s="120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5.2" customHeight="1">
      <c r="A95" s="36"/>
      <c r="B95" s="37"/>
      <c r="C95" s="31" t="s">
        <v>29</v>
      </c>
      <c r="D95" s="38"/>
      <c r="E95" s="38"/>
      <c r="F95" s="29" t="str">
        <f>IF(E22="","",E22)</f>
        <v>Vyplň údaj</v>
      </c>
      <c r="G95" s="38"/>
      <c r="H95" s="38"/>
      <c r="I95" s="121" t="s">
        <v>33</v>
      </c>
      <c r="J95" s="34" t="str">
        <f>E28</f>
        <v xml:space="preserve"> </v>
      </c>
      <c r="K95" s="38"/>
      <c r="L95" s="120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10.35" customHeight="1">
      <c r="A96" s="36"/>
      <c r="B96" s="37"/>
      <c r="C96" s="38"/>
      <c r="D96" s="38"/>
      <c r="E96" s="38"/>
      <c r="F96" s="38"/>
      <c r="G96" s="38"/>
      <c r="H96" s="38"/>
      <c r="I96" s="119"/>
      <c r="J96" s="38"/>
      <c r="K96" s="38"/>
      <c r="L96" s="120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11" customFormat="1" ht="29.25" customHeight="1">
      <c r="A97" s="168"/>
      <c r="B97" s="169"/>
      <c r="C97" s="170" t="s">
        <v>285</v>
      </c>
      <c r="D97" s="171" t="s">
        <v>55</v>
      </c>
      <c r="E97" s="171" t="s">
        <v>51</v>
      </c>
      <c r="F97" s="171" t="s">
        <v>52</v>
      </c>
      <c r="G97" s="171" t="s">
        <v>286</v>
      </c>
      <c r="H97" s="171" t="s">
        <v>287</v>
      </c>
      <c r="I97" s="172" t="s">
        <v>288</v>
      </c>
      <c r="J97" s="171" t="s">
        <v>253</v>
      </c>
      <c r="K97" s="173" t="s">
        <v>289</v>
      </c>
      <c r="L97" s="174"/>
      <c r="M97" s="70" t="s">
        <v>19</v>
      </c>
      <c r="N97" s="71" t="s">
        <v>40</v>
      </c>
      <c r="O97" s="71" t="s">
        <v>290</v>
      </c>
      <c r="P97" s="71" t="s">
        <v>291</v>
      </c>
      <c r="Q97" s="71" t="s">
        <v>292</v>
      </c>
      <c r="R97" s="71" t="s">
        <v>293</v>
      </c>
      <c r="S97" s="71" t="s">
        <v>294</v>
      </c>
      <c r="T97" s="72" t="s">
        <v>295</v>
      </c>
      <c r="U97" s="168"/>
      <c r="V97" s="168"/>
      <c r="W97" s="168"/>
      <c r="X97" s="168"/>
      <c r="Y97" s="168"/>
      <c r="Z97" s="168"/>
      <c r="AA97" s="168"/>
      <c r="AB97" s="168"/>
      <c r="AC97" s="168"/>
      <c r="AD97" s="168"/>
      <c r="AE97" s="168"/>
    </row>
    <row r="98" spans="1:63" s="2" customFormat="1" ht="22.9" customHeight="1">
      <c r="A98" s="36"/>
      <c r="B98" s="37"/>
      <c r="C98" s="77" t="s">
        <v>296</v>
      </c>
      <c r="D98" s="38"/>
      <c r="E98" s="38"/>
      <c r="F98" s="38"/>
      <c r="G98" s="38"/>
      <c r="H98" s="38"/>
      <c r="I98" s="119"/>
      <c r="J98" s="175">
        <f>BK98</f>
        <v>0</v>
      </c>
      <c r="K98" s="38"/>
      <c r="L98" s="41"/>
      <c r="M98" s="73"/>
      <c r="N98" s="176"/>
      <c r="O98" s="74"/>
      <c r="P98" s="177">
        <f>P99</f>
        <v>0</v>
      </c>
      <c r="Q98" s="74"/>
      <c r="R98" s="177">
        <f>R99</f>
        <v>0.5366840000000002</v>
      </c>
      <c r="S98" s="74"/>
      <c r="T98" s="178">
        <f>T99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69</v>
      </c>
      <c r="AU98" s="19" t="s">
        <v>254</v>
      </c>
      <c r="BK98" s="179">
        <f>BK99</f>
        <v>0</v>
      </c>
    </row>
    <row r="99" spans="2:63" s="12" customFormat="1" ht="25.9" customHeight="1">
      <c r="B99" s="180"/>
      <c r="C99" s="181"/>
      <c r="D99" s="182" t="s">
        <v>69</v>
      </c>
      <c r="E99" s="183" t="s">
        <v>1387</v>
      </c>
      <c r="F99" s="183" t="s">
        <v>1388</v>
      </c>
      <c r="G99" s="181"/>
      <c r="H99" s="181"/>
      <c r="I99" s="184"/>
      <c r="J99" s="185">
        <f>BK99</f>
        <v>0</v>
      </c>
      <c r="K99" s="181"/>
      <c r="L99" s="186"/>
      <c r="M99" s="187"/>
      <c r="N99" s="188"/>
      <c r="O99" s="188"/>
      <c r="P99" s="189">
        <f>P100+P119+P149+P156+P179+P216</f>
        <v>0</v>
      </c>
      <c r="Q99" s="188"/>
      <c r="R99" s="189">
        <f>R100+R119+R149+R156+R179+R216</f>
        <v>0.5366840000000002</v>
      </c>
      <c r="S99" s="188"/>
      <c r="T99" s="190">
        <f>T100+T119+T149+T156+T179+T216</f>
        <v>0</v>
      </c>
      <c r="AR99" s="191" t="s">
        <v>79</v>
      </c>
      <c r="AT99" s="192" t="s">
        <v>69</v>
      </c>
      <c r="AU99" s="192" t="s">
        <v>70</v>
      </c>
      <c r="AY99" s="191" t="s">
        <v>299</v>
      </c>
      <c r="BK99" s="193">
        <f>BK100+BK119+BK149+BK156+BK179+BK216</f>
        <v>0</v>
      </c>
    </row>
    <row r="100" spans="2:63" s="12" customFormat="1" ht="22.9" customHeight="1">
      <c r="B100" s="180"/>
      <c r="C100" s="181"/>
      <c r="D100" s="182" t="s">
        <v>69</v>
      </c>
      <c r="E100" s="194" t="s">
        <v>1532</v>
      </c>
      <c r="F100" s="194" t="s">
        <v>2913</v>
      </c>
      <c r="G100" s="181"/>
      <c r="H100" s="181"/>
      <c r="I100" s="184"/>
      <c r="J100" s="195">
        <f>BK100</f>
        <v>0</v>
      </c>
      <c r="K100" s="181"/>
      <c r="L100" s="186"/>
      <c r="M100" s="187"/>
      <c r="N100" s="188"/>
      <c r="O100" s="188"/>
      <c r="P100" s="189">
        <f>SUM(P101:P118)</f>
        <v>0</v>
      </c>
      <c r="Q100" s="188"/>
      <c r="R100" s="189">
        <f>SUM(R101:R118)</f>
        <v>0.029758000000000007</v>
      </c>
      <c r="S100" s="188"/>
      <c r="T100" s="190">
        <f>SUM(T101:T118)</f>
        <v>0</v>
      </c>
      <c r="AR100" s="191" t="s">
        <v>79</v>
      </c>
      <c r="AT100" s="192" t="s">
        <v>69</v>
      </c>
      <c r="AU100" s="192" t="s">
        <v>77</v>
      </c>
      <c r="AY100" s="191" t="s">
        <v>299</v>
      </c>
      <c r="BK100" s="193">
        <f>SUM(BK101:BK118)</f>
        <v>0</v>
      </c>
    </row>
    <row r="101" spans="1:65" s="2" customFormat="1" ht="16.5" customHeight="1">
      <c r="A101" s="36"/>
      <c r="B101" s="37"/>
      <c r="C101" s="196" t="s">
        <v>77</v>
      </c>
      <c r="D101" s="196" t="s">
        <v>301</v>
      </c>
      <c r="E101" s="197" t="s">
        <v>2914</v>
      </c>
      <c r="F101" s="198" t="s">
        <v>2915</v>
      </c>
      <c r="G101" s="199" t="s">
        <v>553</v>
      </c>
      <c r="H101" s="200">
        <v>288.6</v>
      </c>
      <c r="I101" s="201"/>
      <c r="J101" s="202">
        <f>ROUND(I101*H101,2)</f>
        <v>0</v>
      </c>
      <c r="K101" s="198" t="s">
        <v>305</v>
      </c>
      <c r="L101" s="41"/>
      <c r="M101" s="203" t="s">
        <v>19</v>
      </c>
      <c r="N101" s="204" t="s">
        <v>42</v>
      </c>
      <c r="O101" s="66"/>
      <c r="P101" s="205">
        <f>O101*H101</f>
        <v>0</v>
      </c>
      <c r="Q101" s="205">
        <v>6E-05</v>
      </c>
      <c r="R101" s="205">
        <f>Q101*H101</f>
        <v>0.017316</v>
      </c>
      <c r="S101" s="205">
        <v>0</v>
      </c>
      <c r="T101" s="206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7" t="s">
        <v>406</v>
      </c>
      <c r="AT101" s="207" t="s">
        <v>301</v>
      </c>
      <c r="AU101" s="207" t="s">
        <v>79</v>
      </c>
      <c r="AY101" s="19" t="s">
        <v>299</v>
      </c>
      <c r="BE101" s="208">
        <f>IF(N101="základní",J101,0)</f>
        <v>0</v>
      </c>
      <c r="BF101" s="208">
        <f>IF(N101="snížená",J101,0)</f>
        <v>0</v>
      </c>
      <c r="BG101" s="208">
        <f>IF(N101="zákl. přenesená",J101,0)</f>
        <v>0</v>
      </c>
      <c r="BH101" s="208">
        <f>IF(N101="sníž. přenesená",J101,0)</f>
        <v>0</v>
      </c>
      <c r="BI101" s="208">
        <f>IF(N101="nulová",J101,0)</f>
        <v>0</v>
      </c>
      <c r="BJ101" s="19" t="s">
        <v>79</v>
      </c>
      <c r="BK101" s="208">
        <f>ROUND(I101*H101,2)</f>
        <v>0</v>
      </c>
      <c r="BL101" s="19" t="s">
        <v>406</v>
      </c>
      <c r="BM101" s="207" t="s">
        <v>2916</v>
      </c>
    </row>
    <row r="102" spans="1:47" s="2" customFormat="1" ht="19.5">
      <c r="A102" s="36"/>
      <c r="B102" s="37"/>
      <c r="C102" s="38"/>
      <c r="D102" s="209" t="s">
        <v>308</v>
      </c>
      <c r="E102" s="38"/>
      <c r="F102" s="210" t="s">
        <v>2917</v>
      </c>
      <c r="G102" s="38"/>
      <c r="H102" s="38"/>
      <c r="I102" s="119"/>
      <c r="J102" s="38"/>
      <c r="K102" s="38"/>
      <c r="L102" s="41"/>
      <c r="M102" s="211"/>
      <c r="N102" s="212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308</v>
      </c>
      <c r="AU102" s="19" t="s">
        <v>79</v>
      </c>
    </row>
    <row r="103" spans="1:65" s="2" customFormat="1" ht="16.5" customHeight="1">
      <c r="A103" s="36"/>
      <c r="B103" s="37"/>
      <c r="C103" s="246" t="s">
        <v>79</v>
      </c>
      <c r="D103" s="246" t="s">
        <v>458</v>
      </c>
      <c r="E103" s="247" t="s">
        <v>2918</v>
      </c>
      <c r="F103" s="248" t="s">
        <v>2919</v>
      </c>
      <c r="G103" s="249" t="s">
        <v>553</v>
      </c>
      <c r="H103" s="250">
        <v>148.2</v>
      </c>
      <c r="I103" s="251"/>
      <c r="J103" s="252">
        <f>ROUND(I103*H103,2)</f>
        <v>0</v>
      </c>
      <c r="K103" s="248" t="s">
        <v>305</v>
      </c>
      <c r="L103" s="253"/>
      <c r="M103" s="254" t="s">
        <v>19</v>
      </c>
      <c r="N103" s="255" t="s">
        <v>42</v>
      </c>
      <c r="O103" s="66"/>
      <c r="P103" s="205">
        <f>O103*H103</f>
        <v>0</v>
      </c>
      <c r="Q103" s="205">
        <v>2E-05</v>
      </c>
      <c r="R103" s="205">
        <f>Q103*H103</f>
        <v>0.002964</v>
      </c>
      <c r="S103" s="205">
        <v>0</v>
      </c>
      <c r="T103" s="206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7" t="s">
        <v>538</v>
      </c>
      <c r="AT103" s="207" t="s">
        <v>458</v>
      </c>
      <c r="AU103" s="207" t="s">
        <v>79</v>
      </c>
      <c r="AY103" s="19" t="s">
        <v>299</v>
      </c>
      <c r="BE103" s="208">
        <f>IF(N103="základní",J103,0)</f>
        <v>0</v>
      </c>
      <c r="BF103" s="208">
        <f>IF(N103="snížená",J103,0)</f>
        <v>0</v>
      </c>
      <c r="BG103" s="208">
        <f>IF(N103="zákl. přenesená",J103,0)</f>
        <v>0</v>
      </c>
      <c r="BH103" s="208">
        <f>IF(N103="sníž. přenesená",J103,0)</f>
        <v>0</v>
      </c>
      <c r="BI103" s="208">
        <f>IF(N103="nulová",J103,0)</f>
        <v>0</v>
      </c>
      <c r="BJ103" s="19" t="s">
        <v>79</v>
      </c>
      <c r="BK103" s="208">
        <f>ROUND(I103*H103,2)</f>
        <v>0</v>
      </c>
      <c r="BL103" s="19" t="s">
        <v>406</v>
      </c>
      <c r="BM103" s="207" t="s">
        <v>2920</v>
      </c>
    </row>
    <row r="104" spans="1:47" s="2" customFormat="1" ht="11.25">
      <c r="A104" s="36"/>
      <c r="B104" s="37"/>
      <c r="C104" s="38"/>
      <c r="D104" s="209" t="s">
        <v>308</v>
      </c>
      <c r="E104" s="38"/>
      <c r="F104" s="210" t="s">
        <v>2919</v>
      </c>
      <c r="G104" s="38"/>
      <c r="H104" s="38"/>
      <c r="I104" s="119"/>
      <c r="J104" s="38"/>
      <c r="K104" s="38"/>
      <c r="L104" s="41"/>
      <c r="M104" s="211"/>
      <c r="N104" s="212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308</v>
      </c>
      <c r="AU104" s="19" t="s">
        <v>79</v>
      </c>
    </row>
    <row r="105" spans="1:65" s="2" customFormat="1" ht="16.5" customHeight="1">
      <c r="A105" s="36"/>
      <c r="B105" s="37"/>
      <c r="C105" s="246" t="s">
        <v>87</v>
      </c>
      <c r="D105" s="246" t="s">
        <v>458</v>
      </c>
      <c r="E105" s="247" t="s">
        <v>2921</v>
      </c>
      <c r="F105" s="248" t="s">
        <v>2922</v>
      </c>
      <c r="G105" s="249" t="s">
        <v>553</v>
      </c>
      <c r="H105" s="250">
        <v>54.6</v>
      </c>
      <c r="I105" s="251"/>
      <c r="J105" s="252">
        <f>ROUND(I105*H105,2)</f>
        <v>0</v>
      </c>
      <c r="K105" s="248" t="s">
        <v>305</v>
      </c>
      <c r="L105" s="253"/>
      <c r="M105" s="254" t="s">
        <v>19</v>
      </c>
      <c r="N105" s="255" t="s">
        <v>42</v>
      </c>
      <c r="O105" s="66"/>
      <c r="P105" s="205">
        <f>O105*H105</f>
        <v>0</v>
      </c>
      <c r="Q105" s="205">
        <v>4E-05</v>
      </c>
      <c r="R105" s="205">
        <f>Q105*H105</f>
        <v>0.002184</v>
      </c>
      <c r="S105" s="205">
        <v>0</v>
      </c>
      <c r="T105" s="206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7" t="s">
        <v>538</v>
      </c>
      <c r="AT105" s="207" t="s">
        <v>458</v>
      </c>
      <c r="AU105" s="207" t="s">
        <v>79</v>
      </c>
      <c r="AY105" s="19" t="s">
        <v>299</v>
      </c>
      <c r="BE105" s="208">
        <f>IF(N105="základní",J105,0)</f>
        <v>0</v>
      </c>
      <c r="BF105" s="208">
        <f>IF(N105="snížená",J105,0)</f>
        <v>0</v>
      </c>
      <c r="BG105" s="208">
        <f>IF(N105="zákl. přenesená",J105,0)</f>
        <v>0</v>
      </c>
      <c r="BH105" s="208">
        <f>IF(N105="sníž. přenesená",J105,0)</f>
        <v>0</v>
      </c>
      <c r="BI105" s="208">
        <f>IF(N105="nulová",J105,0)</f>
        <v>0</v>
      </c>
      <c r="BJ105" s="19" t="s">
        <v>79</v>
      </c>
      <c r="BK105" s="208">
        <f>ROUND(I105*H105,2)</f>
        <v>0</v>
      </c>
      <c r="BL105" s="19" t="s">
        <v>406</v>
      </c>
      <c r="BM105" s="207" t="s">
        <v>2923</v>
      </c>
    </row>
    <row r="106" spans="1:47" s="2" customFormat="1" ht="11.25">
      <c r="A106" s="36"/>
      <c r="B106" s="37"/>
      <c r="C106" s="38"/>
      <c r="D106" s="209" t="s">
        <v>308</v>
      </c>
      <c r="E106" s="38"/>
      <c r="F106" s="210" t="s">
        <v>2922</v>
      </c>
      <c r="G106" s="38"/>
      <c r="H106" s="38"/>
      <c r="I106" s="119"/>
      <c r="J106" s="38"/>
      <c r="K106" s="38"/>
      <c r="L106" s="41"/>
      <c r="M106" s="211"/>
      <c r="N106" s="212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308</v>
      </c>
      <c r="AU106" s="19" t="s">
        <v>79</v>
      </c>
    </row>
    <row r="107" spans="1:65" s="2" customFormat="1" ht="16.5" customHeight="1">
      <c r="A107" s="36"/>
      <c r="B107" s="37"/>
      <c r="C107" s="246" t="s">
        <v>306</v>
      </c>
      <c r="D107" s="246" t="s">
        <v>458</v>
      </c>
      <c r="E107" s="247" t="s">
        <v>2924</v>
      </c>
      <c r="F107" s="248" t="s">
        <v>2925</v>
      </c>
      <c r="G107" s="249" t="s">
        <v>553</v>
      </c>
      <c r="H107" s="250">
        <v>46.8</v>
      </c>
      <c r="I107" s="251"/>
      <c r="J107" s="252">
        <f>ROUND(I107*H107,2)</f>
        <v>0</v>
      </c>
      <c r="K107" s="248" t="s">
        <v>305</v>
      </c>
      <c r="L107" s="253"/>
      <c r="M107" s="254" t="s">
        <v>19</v>
      </c>
      <c r="N107" s="255" t="s">
        <v>42</v>
      </c>
      <c r="O107" s="66"/>
      <c r="P107" s="205">
        <f>O107*H107</f>
        <v>0</v>
      </c>
      <c r="Q107" s="205">
        <v>8E-05</v>
      </c>
      <c r="R107" s="205">
        <f>Q107*H107</f>
        <v>0.003744</v>
      </c>
      <c r="S107" s="205">
        <v>0</v>
      </c>
      <c r="T107" s="206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7" t="s">
        <v>538</v>
      </c>
      <c r="AT107" s="207" t="s">
        <v>458</v>
      </c>
      <c r="AU107" s="207" t="s">
        <v>79</v>
      </c>
      <c r="AY107" s="19" t="s">
        <v>299</v>
      </c>
      <c r="BE107" s="208">
        <f>IF(N107="základní",J107,0)</f>
        <v>0</v>
      </c>
      <c r="BF107" s="208">
        <f>IF(N107="snížená",J107,0)</f>
        <v>0</v>
      </c>
      <c r="BG107" s="208">
        <f>IF(N107="zákl. přenesená",J107,0)</f>
        <v>0</v>
      </c>
      <c r="BH107" s="208">
        <f>IF(N107="sníž. přenesená",J107,0)</f>
        <v>0</v>
      </c>
      <c r="BI107" s="208">
        <f>IF(N107="nulová",J107,0)</f>
        <v>0</v>
      </c>
      <c r="BJ107" s="19" t="s">
        <v>79</v>
      </c>
      <c r="BK107" s="208">
        <f>ROUND(I107*H107,2)</f>
        <v>0</v>
      </c>
      <c r="BL107" s="19" t="s">
        <v>406</v>
      </c>
      <c r="BM107" s="207" t="s">
        <v>2926</v>
      </c>
    </row>
    <row r="108" spans="1:47" s="2" customFormat="1" ht="11.25">
      <c r="A108" s="36"/>
      <c r="B108" s="37"/>
      <c r="C108" s="38"/>
      <c r="D108" s="209" t="s">
        <v>308</v>
      </c>
      <c r="E108" s="38"/>
      <c r="F108" s="210" t="s">
        <v>2925</v>
      </c>
      <c r="G108" s="38"/>
      <c r="H108" s="38"/>
      <c r="I108" s="119"/>
      <c r="J108" s="38"/>
      <c r="K108" s="38"/>
      <c r="L108" s="41"/>
      <c r="M108" s="211"/>
      <c r="N108" s="212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308</v>
      </c>
      <c r="AU108" s="19" t="s">
        <v>79</v>
      </c>
    </row>
    <row r="109" spans="1:65" s="2" customFormat="1" ht="16.5" customHeight="1">
      <c r="A109" s="36"/>
      <c r="B109" s="37"/>
      <c r="C109" s="246" t="s">
        <v>341</v>
      </c>
      <c r="D109" s="246" t="s">
        <v>458</v>
      </c>
      <c r="E109" s="247" t="s">
        <v>2927</v>
      </c>
      <c r="F109" s="248" t="s">
        <v>2928</v>
      </c>
      <c r="G109" s="249" t="s">
        <v>553</v>
      </c>
      <c r="H109" s="250">
        <v>39</v>
      </c>
      <c r="I109" s="251"/>
      <c r="J109" s="252">
        <f>ROUND(I109*H109,2)</f>
        <v>0</v>
      </c>
      <c r="K109" s="248" t="s">
        <v>305</v>
      </c>
      <c r="L109" s="253"/>
      <c r="M109" s="254" t="s">
        <v>19</v>
      </c>
      <c r="N109" s="255" t="s">
        <v>42</v>
      </c>
      <c r="O109" s="66"/>
      <c r="P109" s="205">
        <f>O109*H109</f>
        <v>0</v>
      </c>
      <c r="Q109" s="205">
        <v>5E-05</v>
      </c>
      <c r="R109" s="205">
        <f>Q109*H109</f>
        <v>0.0019500000000000001</v>
      </c>
      <c r="S109" s="205">
        <v>0</v>
      </c>
      <c r="T109" s="206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7" t="s">
        <v>538</v>
      </c>
      <c r="AT109" s="207" t="s">
        <v>458</v>
      </c>
      <c r="AU109" s="207" t="s">
        <v>79</v>
      </c>
      <c r="AY109" s="19" t="s">
        <v>299</v>
      </c>
      <c r="BE109" s="208">
        <f>IF(N109="základní",J109,0)</f>
        <v>0</v>
      </c>
      <c r="BF109" s="208">
        <f>IF(N109="snížená",J109,0)</f>
        <v>0</v>
      </c>
      <c r="BG109" s="208">
        <f>IF(N109="zákl. přenesená",J109,0)</f>
        <v>0</v>
      </c>
      <c r="BH109" s="208">
        <f>IF(N109="sníž. přenesená",J109,0)</f>
        <v>0</v>
      </c>
      <c r="BI109" s="208">
        <f>IF(N109="nulová",J109,0)</f>
        <v>0</v>
      </c>
      <c r="BJ109" s="19" t="s">
        <v>79</v>
      </c>
      <c r="BK109" s="208">
        <f>ROUND(I109*H109,2)</f>
        <v>0</v>
      </c>
      <c r="BL109" s="19" t="s">
        <v>406</v>
      </c>
      <c r="BM109" s="207" t="s">
        <v>2929</v>
      </c>
    </row>
    <row r="110" spans="1:47" s="2" customFormat="1" ht="11.25">
      <c r="A110" s="36"/>
      <c r="B110" s="37"/>
      <c r="C110" s="38"/>
      <c r="D110" s="209" t="s">
        <v>308</v>
      </c>
      <c r="E110" s="38"/>
      <c r="F110" s="210" t="s">
        <v>2928</v>
      </c>
      <c r="G110" s="38"/>
      <c r="H110" s="38"/>
      <c r="I110" s="119"/>
      <c r="J110" s="38"/>
      <c r="K110" s="38"/>
      <c r="L110" s="41"/>
      <c r="M110" s="211"/>
      <c r="N110" s="212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308</v>
      </c>
      <c r="AU110" s="19" t="s">
        <v>79</v>
      </c>
    </row>
    <row r="111" spans="1:65" s="2" customFormat="1" ht="16.5" customHeight="1">
      <c r="A111" s="36"/>
      <c r="B111" s="37"/>
      <c r="C111" s="246" t="s">
        <v>349</v>
      </c>
      <c r="D111" s="246" t="s">
        <v>458</v>
      </c>
      <c r="E111" s="247" t="s">
        <v>2930</v>
      </c>
      <c r="F111" s="248" t="s">
        <v>2931</v>
      </c>
      <c r="G111" s="249" t="s">
        <v>432</v>
      </c>
      <c r="H111" s="250">
        <v>400</v>
      </c>
      <c r="I111" s="251"/>
      <c r="J111" s="252">
        <f>ROUND(I111*H111,2)</f>
        <v>0</v>
      </c>
      <c r="K111" s="248" t="s">
        <v>305</v>
      </c>
      <c r="L111" s="253"/>
      <c r="M111" s="254" t="s">
        <v>19</v>
      </c>
      <c r="N111" s="255" t="s">
        <v>42</v>
      </c>
      <c r="O111" s="66"/>
      <c r="P111" s="205">
        <f>O111*H111</f>
        <v>0</v>
      </c>
      <c r="Q111" s="205">
        <v>0</v>
      </c>
      <c r="R111" s="205">
        <f>Q111*H111</f>
        <v>0</v>
      </c>
      <c r="S111" s="205">
        <v>0</v>
      </c>
      <c r="T111" s="206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7" t="s">
        <v>538</v>
      </c>
      <c r="AT111" s="207" t="s">
        <v>458</v>
      </c>
      <c r="AU111" s="207" t="s">
        <v>79</v>
      </c>
      <c r="AY111" s="19" t="s">
        <v>299</v>
      </c>
      <c r="BE111" s="208">
        <f>IF(N111="základní",J111,0)</f>
        <v>0</v>
      </c>
      <c r="BF111" s="208">
        <f>IF(N111="snížená",J111,0)</f>
        <v>0</v>
      </c>
      <c r="BG111" s="208">
        <f>IF(N111="zákl. přenesená",J111,0)</f>
        <v>0</v>
      </c>
      <c r="BH111" s="208">
        <f>IF(N111="sníž. přenesená",J111,0)</f>
        <v>0</v>
      </c>
      <c r="BI111" s="208">
        <f>IF(N111="nulová",J111,0)</f>
        <v>0</v>
      </c>
      <c r="BJ111" s="19" t="s">
        <v>79</v>
      </c>
      <c r="BK111" s="208">
        <f>ROUND(I111*H111,2)</f>
        <v>0</v>
      </c>
      <c r="BL111" s="19" t="s">
        <v>406</v>
      </c>
      <c r="BM111" s="207" t="s">
        <v>2932</v>
      </c>
    </row>
    <row r="112" spans="1:47" s="2" customFormat="1" ht="11.25">
      <c r="A112" s="36"/>
      <c r="B112" s="37"/>
      <c r="C112" s="38"/>
      <c r="D112" s="209" t="s">
        <v>308</v>
      </c>
      <c r="E112" s="38"/>
      <c r="F112" s="210" t="s">
        <v>2931</v>
      </c>
      <c r="G112" s="38"/>
      <c r="H112" s="38"/>
      <c r="I112" s="119"/>
      <c r="J112" s="38"/>
      <c r="K112" s="38"/>
      <c r="L112" s="41"/>
      <c r="M112" s="211"/>
      <c r="N112" s="212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308</v>
      </c>
      <c r="AU112" s="19" t="s">
        <v>79</v>
      </c>
    </row>
    <row r="113" spans="1:65" s="2" customFormat="1" ht="16.5" customHeight="1">
      <c r="A113" s="36"/>
      <c r="B113" s="37"/>
      <c r="C113" s="246" t="s">
        <v>355</v>
      </c>
      <c r="D113" s="246" t="s">
        <v>458</v>
      </c>
      <c r="E113" s="247" t="s">
        <v>2933</v>
      </c>
      <c r="F113" s="248" t="s">
        <v>2934</v>
      </c>
      <c r="G113" s="249" t="s">
        <v>432</v>
      </c>
      <c r="H113" s="250">
        <v>4</v>
      </c>
      <c r="I113" s="251"/>
      <c r="J113" s="252">
        <f>ROUND(I113*H113,2)</f>
        <v>0</v>
      </c>
      <c r="K113" s="248" t="s">
        <v>19</v>
      </c>
      <c r="L113" s="253"/>
      <c r="M113" s="254" t="s">
        <v>19</v>
      </c>
      <c r="N113" s="255" t="s">
        <v>42</v>
      </c>
      <c r="O113" s="66"/>
      <c r="P113" s="205">
        <f>O113*H113</f>
        <v>0</v>
      </c>
      <c r="Q113" s="205">
        <v>0.0004</v>
      </c>
      <c r="R113" s="205">
        <f>Q113*H113</f>
        <v>0.0016</v>
      </c>
      <c r="S113" s="205">
        <v>0</v>
      </c>
      <c r="T113" s="206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7" t="s">
        <v>538</v>
      </c>
      <c r="AT113" s="207" t="s">
        <v>458</v>
      </c>
      <c r="AU113" s="207" t="s">
        <v>79</v>
      </c>
      <c r="AY113" s="19" t="s">
        <v>299</v>
      </c>
      <c r="BE113" s="208">
        <f>IF(N113="základní",J113,0)</f>
        <v>0</v>
      </c>
      <c r="BF113" s="208">
        <f>IF(N113="snížená",J113,0)</f>
        <v>0</v>
      </c>
      <c r="BG113" s="208">
        <f>IF(N113="zákl. přenesená",J113,0)</f>
        <v>0</v>
      </c>
      <c r="BH113" s="208">
        <f>IF(N113="sníž. přenesená",J113,0)</f>
        <v>0</v>
      </c>
      <c r="BI113" s="208">
        <f>IF(N113="nulová",J113,0)</f>
        <v>0</v>
      </c>
      <c r="BJ113" s="19" t="s">
        <v>79</v>
      </c>
      <c r="BK113" s="208">
        <f>ROUND(I113*H113,2)</f>
        <v>0</v>
      </c>
      <c r="BL113" s="19" t="s">
        <v>406</v>
      </c>
      <c r="BM113" s="207" t="s">
        <v>2935</v>
      </c>
    </row>
    <row r="114" spans="1:47" s="2" customFormat="1" ht="11.25">
      <c r="A114" s="36"/>
      <c r="B114" s="37"/>
      <c r="C114" s="38"/>
      <c r="D114" s="209" t="s">
        <v>308</v>
      </c>
      <c r="E114" s="38"/>
      <c r="F114" s="210" t="s">
        <v>2934</v>
      </c>
      <c r="G114" s="38"/>
      <c r="H114" s="38"/>
      <c r="I114" s="119"/>
      <c r="J114" s="38"/>
      <c r="K114" s="38"/>
      <c r="L114" s="41"/>
      <c r="M114" s="211"/>
      <c r="N114" s="212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308</v>
      </c>
      <c r="AU114" s="19" t="s">
        <v>79</v>
      </c>
    </row>
    <row r="115" spans="1:65" s="2" customFormat="1" ht="16.5" customHeight="1">
      <c r="A115" s="36"/>
      <c r="B115" s="37"/>
      <c r="C115" s="196" t="s">
        <v>360</v>
      </c>
      <c r="D115" s="196" t="s">
        <v>301</v>
      </c>
      <c r="E115" s="197" t="s">
        <v>2936</v>
      </c>
      <c r="F115" s="198" t="s">
        <v>2937</v>
      </c>
      <c r="G115" s="199" t="s">
        <v>368</v>
      </c>
      <c r="H115" s="200">
        <v>0.034</v>
      </c>
      <c r="I115" s="201"/>
      <c r="J115" s="202">
        <f>ROUND(I115*H115,2)</f>
        <v>0</v>
      </c>
      <c r="K115" s="198" t="s">
        <v>305</v>
      </c>
      <c r="L115" s="41"/>
      <c r="M115" s="203" t="s">
        <v>19</v>
      </c>
      <c r="N115" s="204" t="s">
        <v>42</v>
      </c>
      <c r="O115" s="66"/>
      <c r="P115" s="205">
        <f>O115*H115</f>
        <v>0</v>
      </c>
      <c r="Q115" s="205">
        <v>0</v>
      </c>
      <c r="R115" s="205">
        <f>Q115*H115</f>
        <v>0</v>
      </c>
      <c r="S115" s="205">
        <v>0</v>
      </c>
      <c r="T115" s="206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7" t="s">
        <v>406</v>
      </c>
      <c r="AT115" s="207" t="s">
        <v>301</v>
      </c>
      <c r="AU115" s="207" t="s">
        <v>79</v>
      </c>
      <c r="AY115" s="19" t="s">
        <v>299</v>
      </c>
      <c r="BE115" s="208">
        <f>IF(N115="základní",J115,0)</f>
        <v>0</v>
      </c>
      <c r="BF115" s="208">
        <f>IF(N115="snížená",J115,0)</f>
        <v>0</v>
      </c>
      <c r="BG115" s="208">
        <f>IF(N115="zákl. přenesená",J115,0)</f>
        <v>0</v>
      </c>
      <c r="BH115" s="208">
        <f>IF(N115="sníž. přenesená",J115,0)</f>
        <v>0</v>
      </c>
      <c r="BI115" s="208">
        <f>IF(N115="nulová",J115,0)</f>
        <v>0</v>
      </c>
      <c r="BJ115" s="19" t="s">
        <v>79</v>
      </c>
      <c r="BK115" s="208">
        <f>ROUND(I115*H115,2)</f>
        <v>0</v>
      </c>
      <c r="BL115" s="19" t="s">
        <v>406</v>
      </c>
      <c r="BM115" s="207" t="s">
        <v>2938</v>
      </c>
    </row>
    <row r="116" spans="1:47" s="2" customFormat="1" ht="19.5">
      <c r="A116" s="36"/>
      <c r="B116" s="37"/>
      <c r="C116" s="38"/>
      <c r="D116" s="209" t="s">
        <v>308</v>
      </c>
      <c r="E116" s="38"/>
      <c r="F116" s="210" t="s">
        <v>2939</v>
      </c>
      <c r="G116" s="38"/>
      <c r="H116" s="38"/>
      <c r="I116" s="119"/>
      <c r="J116" s="38"/>
      <c r="K116" s="38"/>
      <c r="L116" s="41"/>
      <c r="M116" s="211"/>
      <c r="N116" s="212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308</v>
      </c>
      <c r="AU116" s="19" t="s">
        <v>79</v>
      </c>
    </row>
    <row r="117" spans="1:65" s="2" customFormat="1" ht="16.5" customHeight="1">
      <c r="A117" s="36"/>
      <c r="B117" s="37"/>
      <c r="C117" s="196" t="s">
        <v>365</v>
      </c>
      <c r="D117" s="196" t="s">
        <v>301</v>
      </c>
      <c r="E117" s="197" t="s">
        <v>2940</v>
      </c>
      <c r="F117" s="198" t="s">
        <v>2941</v>
      </c>
      <c r="G117" s="199" t="s">
        <v>368</v>
      </c>
      <c r="H117" s="200">
        <v>0.034</v>
      </c>
      <c r="I117" s="201"/>
      <c r="J117" s="202">
        <f>ROUND(I117*H117,2)</f>
        <v>0</v>
      </c>
      <c r="K117" s="198" t="s">
        <v>305</v>
      </c>
      <c r="L117" s="41"/>
      <c r="M117" s="203" t="s">
        <v>19</v>
      </c>
      <c r="N117" s="204" t="s">
        <v>42</v>
      </c>
      <c r="O117" s="66"/>
      <c r="P117" s="205">
        <f>O117*H117</f>
        <v>0</v>
      </c>
      <c r="Q117" s="205">
        <v>0</v>
      </c>
      <c r="R117" s="205">
        <f>Q117*H117</f>
        <v>0</v>
      </c>
      <c r="S117" s="205">
        <v>0</v>
      </c>
      <c r="T117" s="206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7" t="s">
        <v>406</v>
      </c>
      <c r="AT117" s="207" t="s">
        <v>301</v>
      </c>
      <c r="AU117" s="207" t="s">
        <v>79</v>
      </c>
      <c r="AY117" s="19" t="s">
        <v>299</v>
      </c>
      <c r="BE117" s="208">
        <f>IF(N117="základní",J117,0)</f>
        <v>0</v>
      </c>
      <c r="BF117" s="208">
        <f>IF(N117="snížená",J117,0)</f>
        <v>0</v>
      </c>
      <c r="BG117" s="208">
        <f>IF(N117="zákl. přenesená",J117,0)</f>
        <v>0</v>
      </c>
      <c r="BH117" s="208">
        <f>IF(N117="sníž. přenesená",J117,0)</f>
        <v>0</v>
      </c>
      <c r="BI117" s="208">
        <f>IF(N117="nulová",J117,0)</f>
        <v>0</v>
      </c>
      <c r="BJ117" s="19" t="s">
        <v>79</v>
      </c>
      <c r="BK117" s="208">
        <f>ROUND(I117*H117,2)</f>
        <v>0</v>
      </c>
      <c r="BL117" s="19" t="s">
        <v>406</v>
      </c>
      <c r="BM117" s="207" t="s">
        <v>2942</v>
      </c>
    </row>
    <row r="118" spans="1:47" s="2" customFormat="1" ht="19.5">
      <c r="A118" s="36"/>
      <c r="B118" s="37"/>
      <c r="C118" s="38"/>
      <c r="D118" s="209" t="s">
        <v>308</v>
      </c>
      <c r="E118" s="38"/>
      <c r="F118" s="210" t="s">
        <v>2943</v>
      </c>
      <c r="G118" s="38"/>
      <c r="H118" s="38"/>
      <c r="I118" s="119"/>
      <c r="J118" s="38"/>
      <c r="K118" s="38"/>
      <c r="L118" s="41"/>
      <c r="M118" s="211"/>
      <c r="N118" s="212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308</v>
      </c>
      <c r="AU118" s="19" t="s">
        <v>79</v>
      </c>
    </row>
    <row r="119" spans="2:63" s="12" customFormat="1" ht="22.9" customHeight="1">
      <c r="B119" s="180"/>
      <c r="C119" s="181"/>
      <c r="D119" s="182" t="s">
        <v>69</v>
      </c>
      <c r="E119" s="194" t="s">
        <v>2944</v>
      </c>
      <c r="F119" s="194" t="s">
        <v>2945</v>
      </c>
      <c r="G119" s="181"/>
      <c r="H119" s="181"/>
      <c r="I119" s="184"/>
      <c r="J119" s="195">
        <f>BK119</f>
        <v>0</v>
      </c>
      <c r="K119" s="181"/>
      <c r="L119" s="186"/>
      <c r="M119" s="187"/>
      <c r="N119" s="188"/>
      <c r="O119" s="188"/>
      <c r="P119" s="189">
        <f>SUM(P120:P148)</f>
        <v>0</v>
      </c>
      <c r="Q119" s="188"/>
      <c r="R119" s="189">
        <f>SUM(R120:R148)</f>
        <v>0.09627999999999999</v>
      </c>
      <c r="S119" s="188"/>
      <c r="T119" s="190">
        <f>SUM(T120:T148)</f>
        <v>0</v>
      </c>
      <c r="AR119" s="191" t="s">
        <v>79</v>
      </c>
      <c r="AT119" s="192" t="s">
        <v>69</v>
      </c>
      <c r="AU119" s="192" t="s">
        <v>77</v>
      </c>
      <c r="AY119" s="191" t="s">
        <v>299</v>
      </c>
      <c r="BK119" s="193">
        <f>SUM(BK120:BK148)</f>
        <v>0</v>
      </c>
    </row>
    <row r="120" spans="1:65" s="2" customFormat="1" ht="21.75" customHeight="1">
      <c r="A120" s="36"/>
      <c r="B120" s="37"/>
      <c r="C120" s="196" t="s">
        <v>212</v>
      </c>
      <c r="D120" s="196" t="s">
        <v>301</v>
      </c>
      <c r="E120" s="197" t="s">
        <v>2946</v>
      </c>
      <c r="F120" s="198" t="s">
        <v>2947</v>
      </c>
      <c r="G120" s="199" t="s">
        <v>2114</v>
      </c>
      <c r="H120" s="200">
        <v>1</v>
      </c>
      <c r="I120" s="201"/>
      <c r="J120" s="202">
        <f>ROUND(I120*H120,2)</f>
        <v>0</v>
      </c>
      <c r="K120" s="198" t="s">
        <v>19</v>
      </c>
      <c r="L120" s="41"/>
      <c r="M120" s="203" t="s">
        <v>19</v>
      </c>
      <c r="N120" s="204" t="s">
        <v>42</v>
      </c>
      <c r="O120" s="66"/>
      <c r="P120" s="205">
        <f>O120*H120</f>
        <v>0</v>
      </c>
      <c r="Q120" s="205">
        <v>0</v>
      </c>
      <c r="R120" s="205">
        <f>Q120*H120</f>
        <v>0</v>
      </c>
      <c r="S120" s="205">
        <v>0</v>
      </c>
      <c r="T120" s="206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07" t="s">
        <v>406</v>
      </c>
      <c r="AT120" s="207" t="s">
        <v>301</v>
      </c>
      <c r="AU120" s="207" t="s">
        <v>79</v>
      </c>
      <c r="AY120" s="19" t="s">
        <v>299</v>
      </c>
      <c r="BE120" s="208">
        <f>IF(N120="základní",J120,0)</f>
        <v>0</v>
      </c>
      <c r="BF120" s="208">
        <f>IF(N120="snížená",J120,0)</f>
        <v>0</v>
      </c>
      <c r="BG120" s="208">
        <f>IF(N120="zákl. přenesená",J120,0)</f>
        <v>0</v>
      </c>
      <c r="BH120" s="208">
        <f>IF(N120="sníž. přenesená",J120,0)</f>
        <v>0</v>
      </c>
      <c r="BI120" s="208">
        <f>IF(N120="nulová",J120,0)</f>
        <v>0</v>
      </c>
      <c r="BJ120" s="19" t="s">
        <v>79</v>
      </c>
      <c r="BK120" s="208">
        <f>ROUND(I120*H120,2)</f>
        <v>0</v>
      </c>
      <c r="BL120" s="19" t="s">
        <v>406</v>
      </c>
      <c r="BM120" s="207" t="s">
        <v>2948</v>
      </c>
    </row>
    <row r="121" spans="1:47" s="2" customFormat="1" ht="19.5">
      <c r="A121" s="36"/>
      <c r="B121" s="37"/>
      <c r="C121" s="38"/>
      <c r="D121" s="209" t="s">
        <v>308</v>
      </c>
      <c r="E121" s="38"/>
      <c r="F121" s="210" t="s">
        <v>2947</v>
      </c>
      <c r="G121" s="38"/>
      <c r="H121" s="38"/>
      <c r="I121" s="119"/>
      <c r="J121" s="38"/>
      <c r="K121" s="38"/>
      <c r="L121" s="41"/>
      <c r="M121" s="211"/>
      <c r="N121" s="212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308</v>
      </c>
      <c r="AU121" s="19" t="s">
        <v>79</v>
      </c>
    </row>
    <row r="122" spans="1:65" s="2" customFormat="1" ht="16.5" customHeight="1">
      <c r="A122" s="36"/>
      <c r="B122" s="37"/>
      <c r="C122" s="196" t="s">
        <v>378</v>
      </c>
      <c r="D122" s="196" t="s">
        <v>301</v>
      </c>
      <c r="E122" s="197" t="s">
        <v>2949</v>
      </c>
      <c r="F122" s="198" t="s">
        <v>2950</v>
      </c>
      <c r="G122" s="199" t="s">
        <v>2114</v>
      </c>
      <c r="H122" s="200">
        <v>1</v>
      </c>
      <c r="I122" s="201"/>
      <c r="J122" s="202">
        <f>ROUND(I122*H122,2)</f>
        <v>0</v>
      </c>
      <c r="K122" s="198" t="s">
        <v>19</v>
      </c>
      <c r="L122" s="41"/>
      <c r="M122" s="203" t="s">
        <v>19</v>
      </c>
      <c r="N122" s="204" t="s">
        <v>42</v>
      </c>
      <c r="O122" s="66"/>
      <c r="P122" s="205">
        <f>O122*H122</f>
        <v>0</v>
      </c>
      <c r="Q122" s="205">
        <v>0.00332</v>
      </c>
      <c r="R122" s="205">
        <f>Q122*H122</f>
        <v>0.00332</v>
      </c>
      <c r="S122" s="205">
        <v>0</v>
      </c>
      <c r="T122" s="206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7" t="s">
        <v>406</v>
      </c>
      <c r="AT122" s="207" t="s">
        <v>301</v>
      </c>
      <c r="AU122" s="207" t="s">
        <v>79</v>
      </c>
      <c r="AY122" s="19" t="s">
        <v>299</v>
      </c>
      <c r="BE122" s="208">
        <f>IF(N122="základní",J122,0)</f>
        <v>0</v>
      </c>
      <c r="BF122" s="208">
        <f>IF(N122="snížená",J122,0)</f>
        <v>0</v>
      </c>
      <c r="BG122" s="208">
        <f>IF(N122="zákl. přenesená",J122,0)</f>
        <v>0</v>
      </c>
      <c r="BH122" s="208">
        <f>IF(N122="sníž. přenesená",J122,0)</f>
        <v>0</v>
      </c>
      <c r="BI122" s="208">
        <f>IF(N122="nulová",J122,0)</f>
        <v>0</v>
      </c>
      <c r="BJ122" s="19" t="s">
        <v>79</v>
      </c>
      <c r="BK122" s="208">
        <f>ROUND(I122*H122,2)</f>
        <v>0</v>
      </c>
      <c r="BL122" s="19" t="s">
        <v>406</v>
      </c>
      <c r="BM122" s="207" t="s">
        <v>2951</v>
      </c>
    </row>
    <row r="123" spans="1:47" s="2" customFormat="1" ht="11.25">
      <c r="A123" s="36"/>
      <c r="B123" s="37"/>
      <c r="C123" s="38"/>
      <c r="D123" s="209" t="s">
        <v>308</v>
      </c>
      <c r="E123" s="38"/>
      <c r="F123" s="210" t="s">
        <v>2950</v>
      </c>
      <c r="G123" s="38"/>
      <c r="H123" s="38"/>
      <c r="I123" s="119"/>
      <c r="J123" s="38"/>
      <c r="K123" s="38"/>
      <c r="L123" s="41"/>
      <c r="M123" s="211"/>
      <c r="N123" s="212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308</v>
      </c>
      <c r="AU123" s="19" t="s">
        <v>79</v>
      </c>
    </row>
    <row r="124" spans="1:65" s="2" customFormat="1" ht="16.5" customHeight="1">
      <c r="A124" s="36"/>
      <c r="B124" s="37"/>
      <c r="C124" s="196" t="s">
        <v>385</v>
      </c>
      <c r="D124" s="196" t="s">
        <v>301</v>
      </c>
      <c r="E124" s="197" t="s">
        <v>2952</v>
      </c>
      <c r="F124" s="198" t="s">
        <v>2953</v>
      </c>
      <c r="G124" s="199" t="s">
        <v>2114</v>
      </c>
      <c r="H124" s="200">
        <v>1</v>
      </c>
      <c r="I124" s="201"/>
      <c r="J124" s="202">
        <f>ROUND(I124*H124,2)</f>
        <v>0</v>
      </c>
      <c r="K124" s="198" t="s">
        <v>19</v>
      </c>
      <c r="L124" s="41"/>
      <c r="M124" s="203" t="s">
        <v>19</v>
      </c>
      <c r="N124" s="204" t="s">
        <v>42</v>
      </c>
      <c r="O124" s="66"/>
      <c r="P124" s="205">
        <f>O124*H124</f>
        <v>0</v>
      </c>
      <c r="Q124" s="205">
        <v>0.00332</v>
      </c>
      <c r="R124" s="205">
        <f>Q124*H124</f>
        <v>0.00332</v>
      </c>
      <c r="S124" s="205">
        <v>0</v>
      </c>
      <c r="T124" s="206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07" t="s">
        <v>406</v>
      </c>
      <c r="AT124" s="207" t="s">
        <v>301</v>
      </c>
      <c r="AU124" s="207" t="s">
        <v>79</v>
      </c>
      <c r="AY124" s="19" t="s">
        <v>299</v>
      </c>
      <c r="BE124" s="208">
        <f>IF(N124="základní",J124,0)</f>
        <v>0</v>
      </c>
      <c r="BF124" s="208">
        <f>IF(N124="snížená",J124,0)</f>
        <v>0</v>
      </c>
      <c r="BG124" s="208">
        <f>IF(N124="zákl. přenesená",J124,0)</f>
        <v>0</v>
      </c>
      <c r="BH124" s="208">
        <f>IF(N124="sníž. přenesená",J124,0)</f>
        <v>0</v>
      </c>
      <c r="BI124" s="208">
        <f>IF(N124="nulová",J124,0)</f>
        <v>0</v>
      </c>
      <c r="BJ124" s="19" t="s">
        <v>79</v>
      </c>
      <c r="BK124" s="208">
        <f>ROUND(I124*H124,2)</f>
        <v>0</v>
      </c>
      <c r="BL124" s="19" t="s">
        <v>406</v>
      </c>
      <c r="BM124" s="207" t="s">
        <v>2954</v>
      </c>
    </row>
    <row r="125" spans="1:47" s="2" customFormat="1" ht="11.25">
      <c r="A125" s="36"/>
      <c r="B125" s="37"/>
      <c r="C125" s="38"/>
      <c r="D125" s="209" t="s">
        <v>308</v>
      </c>
      <c r="E125" s="38"/>
      <c r="F125" s="210" t="s">
        <v>2953</v>
      </c>
      <c r="G125" s="38"/>
      <c r="H125" s="38"/>
      <c r="I125" s="119"/>
      <c r="J125" s="38"/>
      <c r="K125" s="38"/>
      <c r="L125" s="41"/>
      <c r="M125" s="211"/>
      <c r="N125" s="212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308</v>
      </c>
      <c r="AU125" s="19" t="s">
        <v>79</v>
      </c>
    </row>
    <row r="126" spans="1:65" s="2" customFormat="1" ht="16.5" customHeight="1">
      <c r="A126" s="36"/>
      <c r="B126" s="37"/>
      <c r="C126" s="196" t="s">
        <v>391</v>
      </c>
      <c r="D126" s="196" t="s">
        <v>301</v>
      </c>
      <c r="E126" s="197" t="s">
        <v>2955</v>
      </c>
      <c r="F126" s="198" t="s">
        <v>2956</v>
      </c>
      <c r="G126" s="199" t="s">
        <v>2114</v>
      </c>
      <c r="H126" s="200">
        <v>1</v>
      </c>
      <c r="I126" s="201"/>
      <c r="J126" s="202">
        <f>ROUND(I126*H126,2)</f>
        <v>0</v>
      </c>
      <c r="K126" s="198" t="s">
        <v>19</v>
      </c>
      <c r="L126" s="41"/>
      <c r="M126" s="203" t="s">
        <v>19</v>
      </c>
      <c r="N126" s="204" t="s">
        <v>42</v>
      </c>
      <c r="O126" s="66"/>
      <c r="P126" s="205">
        <f>O126*H126</f>
        <v>0</v>
      </c>
      <c r="Q126" s="205">
        <v>0.00332</v>
      </c>
      <c r="R126" s="205">
        <f>Q126*H126</f>
        <v>0.00332</v>
      </c>
      <c r="S126" s="205">
        <v>0</v>
      </c>
      <c r="T126" s="206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07" t="s">
        <v>406</v>
      </c>
      <c r="AT126" s="207" t="s">
        <v>301</v>
      </c>
      <c r="AU126" s="207" t="s">
        <v>79</v>
      </c>
      <c r="AY126" s="19" t="s">
        <v>299</v>
      </c>
      <c r="BE126" s="208">
        <f>IF(N126="základní",J126,0)</f>
        <v>0</v>
      </c>
      <c r="BF126" s="208">
        <f>IF(N126="snížená",J126,0)</f>
        <v>0</v>
      </c>
      <c r="BG126" s="208">
        <f>IF(N126="zákl. přenesená",J126,0)</f>
        <v>0</v>
      </c>
      <c r="BH126" s="208">
        <f>IF(N126="sníž. přenesená",J126,0)</f>
        <v>0</v>
      </c>
      <c r="BI126" s="208">
        <f>IF(N126="nulová",J126,0)</f>
        <v>0</v>
      </c>
      <c r="BJ126" s="19" t="s">
        <v>79</v>
      </c>
      <c r="BK126" s="208">
        <f>ROUND(I126*H126,2)</f>
        <v>0</v>
      </c>
      <c r="BL126" s="19" t="s">
        <v>406</v>
      </c>
      <c r="BM126" s="207" t="s">
        <v>2957</v>
      </c>
    </row>
    <row r="127" spans="1:47" s="2" customFormat="1" ht="11.25">
      <c r="A127" s="36"/>
      <c r="B127" s="37"/>
      <c r="C127" s="38"/>
      <c r="D127" s="209" t="s">
        <v>308</v>
      </c>
      <c r="E127" s="38"/>
      <c r="F127" s="210" t="s">
        <v>2956</v>
      </c>
      <c r="G127" s="38"/>
      <c r="H127" s="38"/>
      <c r="I127" s="119"/>
      <c r="J127" s="38"/>
      <c r="K127" s="38"/>
      <c r="L127" s="41"/>
      <c r="M127" s="211"/>
      <c r="N127" s="212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308</v>
      </c>
      <c r="AU127" s="19" t="s">
        <v>79</v>
      </c>
    </row>
    <row r="128" spans="1:65" s="2" customFormat="1" ht="16.5" customHeight="1">
      <c r="A128" s="36"/>
      <c r="B128" s="37"/>
      <c r="C128" s="196" t="s">
        <v>396</v>
      </c>
      <c r="D128" s="196" t="s">
        <v>301</v>
      </c>
      <c r="E128" s="197" t="s">
        <v>2958</v>
      </c>
      <c r="F128" s="198" t="s">
        <v>2959</v>
      </c>
      <c r="G128" s="199" t="s">
        <v>2114</v>
      </c>
      <c r="H128" s="200">
        <v>1</v>
      </c>
      <c r="I128" s="201"/>
      <c r="J128" s="202">
        <f>ROUND(I128*H128,2)</f>
        <v>0</v>
      </c>
      <c r="K128" s="198" t="s">
        <v>19</v>
      </c>
      <c r="L128" s="41"/>
      <c r="M128" s="203" t="s">
        <v>19</v>
      </c>
      <c r="N128" s="204" t="s">
        <v>42</v>
      </c>
      <c r="O128" s="66"/>
      <c r="P128" s="205">
        <f>O128*H128</f>
        <v>0</v>
      </c>
      <c r="Q128" s="205">
        <v>0.00332</v>
      </c>
      <c r="R128" s="205">
        <f>Q128*H128</f>
        <v>0.00332</v>
      </c>
      <c r="S128" s="205">
        <v>0</v>
      </c>
      <c r="T128" s="206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07" t="s">
        <v>406</v>
      </c>
      <c r="AT128" s="207" t="s">
        <v>301</v>
      </c>
      <c r="AU128" s="207" t="s">
        <v>79</v>
      </c>
      <c r="AY128" s="19" t="s">
        <v>299</v>
      </c>
      <c r="BE128" s="208">
        <f>IF(N128="základní",J128,0)</f>
        <v>0</v>
      </c>
      <c r="BF128" s="208">
        <f>IF(N128="snížená",J128,0)</f>
        <v>0</v>
      </c>
      <c r="BG128" s="208">
        <f>IF(N128="zákl. přenesená",J128,0)</f>
        <v>0</v>
      </c>
      <c r="BH128" s="208">
        <f>IF(N128="sníž. přenesená",J128,0)</f>
        <v>0</v>
      </c>
      <c r="BI128" s="208">
        <f>IF(N128="nulová",J128,0)</f>
        <v>0</v>
      </c>
      <c r="BJ128" s="19" t="s">
        <v>79</v>
      </c>
      <c r="BK128" s="208">
        <f>ROUND(I128*H128,2)</f>
        <v>0</v>
      </c>
      <c r="BL128" s="19" t="s">
        <v>406</v>
      </c>
      <c r="BM128" s="207" t="s">
        <v>2960</v>
      </c>
    </row>
    <row r="129" spans="1:47" s="2" customFormat="1" ht="11.25">
      <c r="A129" s="36"/>
      <c r="B129" s="37"/>
      <c r="C129" s="38"/>
      <c r="D129" s="209" t="s">
        <v>308</v>
      </c>
      <c r="E129" s="38"/>
      <c r="F129" s="210" t="s">
        <v>2959</v>
      </c>
      <c r="G129" s="38"/>
      <c r="H129" s="38"/>
      <c r="I129" s="119"/>
      <c r="J129" s="38"/>
      <c r="K129" s="38"/>
      <c r="L129" s="41"/>
      <c r="M129" s="211"/>
      <c r="N129" s="212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308</v>
      </c>
      <c r="AU129" s="19" t="s">
        <v>79</v>
      </c>
    </row>
    <row r="130" spans="1:65" s="2" customFormat="1" ht="21.75" customHeight="1">
      <c r="A130" s="36"/>
      <c r="B130" s="37"/>
      <c r="C130" s="246" t="s">
        <v>8</v>
      </c>
      <c r="D130" s="246" t="s">
        <v>458</v>
      </c>
      <c r="E130" s="247" t="s">
        <v>2961</v>
      </c>
      <c r="F130" s="248" t="s">
        <v>2962</v>
      </c>
      <c r="G130" s="249" t="s">
        <v>432</v>
      </c>
      <c r="H130" s="250">
        <v>1</v>
      </c>
      <c r="I130" s="251"/>
      <c r="J130" s="252">
        <f>ROUND(I130*H130,2)</f>
        <v>0</v>
      </c>
      <c r="K130" s="248" t="s">
        <v>19</v>
      </c>
      <c r="L130" s="253"/>
      <c r="M130" s="254" t="s">
        <v>19</v>
      </c>
      <c r="N130" s="255" t="s">
        <v>42</v>
      </c>
      <c r="O130" s="66"/>
      <c r="P130" s="205">
        <f>O130*H130</f>
        <v>0</v>
      </c>
      <c r="Q130" s="205">
        <v>0.045</v>
      </c>
      <c r="R130" s="205">
        <f>Q130*H130</f>
        <v>0.045</v>
      </c>
      <c r="S130" s="205">
        <v>0</v>
      </c>
      <c r="T130" s="206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7" t="s">
        <v>538</v>
      </c>
      <c r="AT130" s="207" t="s">
        <v>458</v>
      </c>
      <c r="AU130" s="207" t="s">
        <v>79</v>
      </c>
      <c r="AY130" s="19" t="s">
        <v>299</v>
      </c>
      <c r="BE130" s="208">
        <f>IF(N130="základní",J130,0)</f>
        <v>0</v>
      </c>
      <c r="BF130" s="208">
        <f>IF(N130="snížená",J130,0)</f>
        <v>0</v>
      </c>
      <c r="BG130" s="208">
        <f>IF(N130="zákl. přenesená",J130,0)</f>
        <v>0</v>
      </c>
      <c r="BH130" s="208">
        <f>IF(N130="sníž. přenesená",J130,0)</f>
        <v>0</v>
      </c>
      <c r="BI130" s="208">
        <f>IF(N130="nulová",J130,0)</f>
        <v>0</v>
      </c>
      <c r="BJ130" s="19" t="s">
        <v>79</v>
      </c>
      <c r="BK130" s="208">
        <f>ROUND(I130*H130,2)</f>
        <v>0</v>
      </c>
      <c r="BL130" s="19" t="s">
        <v>406</v>
      </c>
      <c r="BM130" s="207" t="s">
        <v>2963</v>
      </c>
    </row>
    <row r="131" spans="1:47" s="2" customFormat="1" ht="19.5">
      <c r="A131" s="36"/>
      <c r="B131" s="37"/>
      <c r="C131" s="38"/>
      <c r="D131" s="209" t="s">
        <v>308</v>
      </c>
      <c r="E131" s="38"/>
      <c r="F131" s="210" t="s">
        <v>2962</v>
      </c>
      <c r="G131" s="38"/>
      <c r="H131" s="38"/>
      <c r="I131" s="119"/>
      <c r="J131" s="38"/>
      <c r="K131" s="38"/>
      <c r="L131" s="41"/>
      <c r="M131" s="211"/>
      <c r="N131" s="212"/>
      <c r="O131" s="66"/>
      <c r="P131" s="66"/>
      <c r="Q131" s="66"/>
      <c r="R131" s="66"/>
      <c r="S131" s="66"/>
      <c r="T131" s="6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308</v>
      </c>
      <c r="AU131" s="19" t="s">
        <v>79</v>
      </c>
    </row>
    <row r="132" spans="1:47" s="2" customFormat="1" ht="29.25">
      <c r="A132" s="36"/>
      <c r="B132" s="37"/>
      <c r="C132" s="38"/>
      <c r="D132" s="209" t="s">
        <v>447</v>
      </c>
      <c r="E132" s="38"/>
      <c r="F132" s="245" t="s">
        <v>2964</v>
      </c>
      <c r="G132" s="38"/>
      <c r="H132" s="38"/>
      <c r="I132" s="119"/>
      <c r="J132" s="38"/>
      <c r="K132" s="38"/>
      <c r="L132" s="41"/>
      <c r="M132" s="211"/>
      <c r="N132" s="212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447</v>
      </c>
      <c r="AU132" s="19" t="s">
        <v>79</v>
      </c>
    </row>
    <row r="133" spans="1:65" s="2" customFormat="1" ht="16.5" customHeight="1">
      <c r="A133" s="36"/>
      <c r="B133" s="37"/>
      <c r="C133" s="246" t="s">
        <v>406</v>
      </c>
      <c r="D133" s="246" t="s">
        <v>458</v>
      </c>
      <c r="E133" s="247" t="s">
        <v>2965</v>
      </c>
      <c r="F133" s="248" t="s">
        <v>2966</v>
      </c>
      <c r="G133" s="249" t="s">
        <v>432</v>
      </c>
      <c r="H133" s="250">
        <v>1</v>
      </c>
      <c r="I133" s="251"/>
      <c r="J133" s="252">
        <f>ROUND(I133*H133,2)</f>
        <v>0</v>
      </c>
      <c r="K133" s="248" t="s">
        <v>19</v>
      </c>
      <c r="L133" s="253"/>
      <c r="M133" s="254" t="s">
        <v>19</v>
      </c>
      <c r="N133" s="255" t="s">
        <v>42</v>
      </c>
      <c r="O133" s="66"/>
      <c r="P133" s="205">
        <f>O133*H133</f>
        <v>0</v>
      </c>
      <c r="Q133" s="205">
        <v>0.01</v>
      </c>
      <c r="R133" s="205">
        <f>Q133*H133</f>
        <v>0.01</v>
      </c>
      <c r="S133" s="205">
        <v>0</v>
      </c>
      <c r="T133" s="206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7" t="s">
        <v>538</v>
      </c>
      <c r="AT133" s="207" t="s">
        <v>458</v>
      </c>
      <c r="AU133" s="207" t="s">
        <v>79</v>
      </c>
      <c r="AY133" s="19" t="s">
        <v>299</v>
      </c>
      <c r="BE133" s="208">
        <f>IF(N133="základní",J133,0)</f>
        <v>0</v>
      </c>
      <c r="BF133" s="208">
        <f>IF(N133="snížená",J133,0)</f>
        <v>0</v>
      </c>
      <c r="BG133" s="208">
        <f>IF(N133="zákl. přenesená",J133,0)</f>
        <v>0</v>
      </c>
      <c r="BH133" s="208">
        <f>IF(N133="sníž. přenesená",J133,0)</f>
        <v>0</v>
      </c>
      <c r="BI133" s="208">
        <f>IF(N133="nulová",J133,0)</f>
        <v>0</v>
      </c>
      <c r="BJ133" s="19" t="s">
        <v>79</v>
      </c>
      <c r="BK133" s="208">
        <f>ROUND(I133*H133,2)</f>
        <v>0</v>
      </c>
      <c r="BL133" s="19" t="s">
        <v>406</v>
      </c>
      <c r="BM133" s="207" t="s">
        <v>2967</v>
      </c>
    </row>
    <row r="134" spans="1:47" s="2" customFormat="1" ht="11.25">
      <c r="A134" s="36"/>
      <c r="B134" s="37"/>
      <c r="C134" s="38"/>
      <c r="D134" s="209" t="s">
        <v>308</v>
      </c>
      <c r="E134" s="38"/>
      <c r="F134" s="210" t="s">
        <v>2966</v>
      </c>
      <c r="G134" s="38"/>
      <c r="H134" s="38"/>
      <c r="I134" s="119"/>
      <c r="J134" s="38"/>
      <c r="K134" s="38"/>
      <c r="L134" s="41"/>
      <c r="M134" s="211"/>
      <c r="N134" s="212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308</v>
      </c>
      <c r="AU134" s="19" t="s">
        <v>79</v>
      </c>
    </row>
    <row r="135" spans="1:65" s="2" customFormat="1" ht="21.75" customHeight="1">
      <c r="A135" s="36"/>
      <c r="B135" s="37"/>
      <c r="C135" s="246" t="s">
        <v>413</v>
      </c>
      <c r="D135" s="246" t="s">
        <v>458</v>
      </c>
      <c r="E135" s="247" t="s">
        <v>2968</v>
      </c>
      <c r="F135" s="248" t="s">
        <v>2969</v>
      </c>
      <c r="G135" s="249" t="s">
        <v>432</v>
      </c>
      <c r="H135" s="250">
        <v>1</v>
      </c>
      <c r="I135" s="251"/>
      <c r="J135" s="252">
        <f>ROUND(I135*H135,2)</f>
        <v>0</v>
      </c>
      <c r="K135" s="248" t="s">
        <v>19</v>
      </c>
      <c r="L135" s="253"/>
      <c r="M135" s="254" t="s">
        <v>19</v>
      </c>
      <c r="N135" s="255" t="s">
        <v>42</v>
      </c>
      <c r="O135" s="66"/>
      <c r="P135" s="205">
        <f>O135*H135</f>
        <v>0</v>
      </c>
      <c r="Q135" s="205">
        <v>0.01</v>
      </c>
      <c r="R135" s="205">
        <f>Q135*H135</f>
        <v>0.01</v>
      </c>
      <c r="S135" s="205">
        <v>0</v>
      </c>
      <c r="T135" s="206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7" t="s">
        <v>538</v>
      </c>
      <c r="AT135" s="207" t="s">
        <v>458</v>
      </c>
      <c r="AU135" s="207" t="s">
        <v>79</v>
      </c>
      <c r="AY135" s="19" t="s">
        <v>299</v>
      </c>
      <c r="BE135" s="208">
        <f>IF(N135="základní",J135,0)</f>
        <v>0</v>
      </c>
      <c r="BF135" s="208">
        <f>IF(N135="snížená",J135,0)</f>
        <v>0</v>
      </c>
      <c r="BG135" s="208">
        <f>IF(N135="zákl. přenesená",J135,0)</f>
        <v>0</v>
      </c>
      <c r="BH135" s="208">
        <f>IF(N135="sníž. přenesená",J135,0)</f>
        <v>0</v>
      </c>
      <c r="BI135" s="208">
        <f>IF(N135="nulová",J135,0)</f>
        <v>0</v>
      </c>
      <c r="BJ135" s="19" t="s">
        <v>79</v>
      </c>
      <c r="BK135" s="208">
        <f>ROUND(I135*H135,2)</f>
        <v>0</v>
      </c>
      <c r="BL135" s="19" t="s">
        <v>406</v>
      </c>
      <c r="BM135" s="207" t="s">
        <v>2970</v>
      </c>
    </row>
    <row r="136" spans="1:47" s="2" customFormat="1" ht="11.25">
      <c r="A136" s="36"/>
      <c r="B136" s="37"/>
      <c r="C136" s="38"/>
      <c r="D136" s="209" t="s">
        <v>308</v>
      </c>
      <c r="E136" s="38"/>
      <c r="F136" s="210" t="s">
        <v>2969</v>
      </c>
      <c r="G136" s="38"/>
      <c r="H136" s="38"/>
      <c r="I136" s="119"/>
      <c r="J136" s="38"/>
      <c r="K136" s="38"/>
      <c r="L136" s="41"/>
      <c r="M136" s="211"/>
      <c r="N136" s="212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308</v>
      </c>
      <c r="AU136" s="19" t="s">
        <v>79</v>
      </c>
    </row>
    <row r="137" spans="1:65" s="2" customFormat="1" ht="16.5" customHeight="1">
      <c r="A137" s="36"/>
      <c r="B137" s="37"/>
      <c r="C137" s="246" t="s">
        <v>422</v>
      </c>
      <c r="D137" s="246" t="s">
        <v>458</v>
      </c>
      <c r="E137" s="247" t="s">
        <v>2971</v>
      </c>
      <c r="F137" s="248" t="s">
        <v>2972</v>
      </c>
      <c r="G137" s="249" t="s">
        <v>432</v>
      </c>
      <c r="H137" s="250">
        <v>1</v>
      </c>
      <c r="I137" s="251"/>
      <c r="J137" s="252">
        <f>ROUND(I137*H137,2)</f>
        <v>0</v>
      </c>
      <c r="K137" s="248" t="s">
        <v>19</v>
      </c>
      <c r="L137" s="253"/>
      <c r="M137" s="254" t="s">
        <v>19</v>
      </c>
      <c r="N137" s="255" t="s">
        <v>42</v>
      </c>
      <c r="O137" s="66"/>
      <c r="P137" s="205">
        <f>O137*H137</f>
        <v>0</v>
      </c>
      <c r="Q137" s="205">
        <v>0.01</v>
      </c>
      <c r="R137" s="205">
        <f>Q137*H137</f>
        <v>0.01</v>
      </c>
      <c r="S137" s="205">
        <v>0</v>
      </c>
      <c r="T137" s="206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7" t="s">
        <v>538</v>
      </c>
      <c r="AT137" s="207" t="s">
        <v>458</v>
      </c>
      <c r="AU137" s="207" t="s">
        <v>79</v>
      </c>
      <c r="AY137" s="19" t="s">
        <v>299</v>
      </c>
      <c r="BE137" s="208">
        <f>IF(N137="základní",J137,0)</f>
        <v>0</v>
      </c>
      <c r="BF137" s="208">
        <f>IF(N137="snížená",J137,0)</f>
        <v>0</v>
      </c>
      <c r="BG137" s="208">
        <f>IF(N137="zákl. přenesená",J137,0)</f>
        <v>0</v>
      </c>
      <c r="BH137" s="208">
        <f>IF(N137="sníž. přenesená",J137,0)</f>
        <v>0</v>
      </c>
      <c r="BI137" s="208">
        <f>IF(N137="nulová",J137,0)</f>
        <v>0</v>
      </c>
      <c r="BJ137" s="19" t="s">
        <v>79</v>
      </c>
      <c r="BK137" s="208">
        <f>ROUND(I137*H137,2)</f>
        <v>0</v>
      </c>
      <c r="BL137" s="19" t="s">
        <v>406</v>
      </c>
      <c r="BM137" s="207" t="s">
        <v>2973</v>
      </c>
    </row>
    <row r="138" spans="1:47" s="2" customFormat="1" ht="11.25">
      <c r="A138" s="36"/>
      <c r="B138" s="37"/>
      <c r="C138" s="38"/>
      <c r="D138" s="209" t="s">
        <v>308</v>
      </c>
      <c r="E138" s="38"/>
      <c r="F138" s="210" t="s">
        <v>2972</v>
      </c>
      <c r="G138" s="38"/>
      <c r="H138" s="38"/>
      <c r="I138" s="119"/>
      <c r="J138" s="38"/>
      <c r="K138" s="38"/>
      <c r="L138" s="41"/>
      <c r="M138" s="211"/>
      <c r="N138" s="212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308</v>
      </c>
      <c r="AU138" s="19" t="s">
        <v>79</v>
      </c>
    </row>
    <row r="139" spans="1:65" s="2" customFormat="1" ht="16.5" customHeight="1">
      <c r="A139" s="36"/>
      <c r="B139" s="37"/>
      <c r="C139" s="246" t="s">
        <v>429</v>
      </c>
      <c r="D139" s="246" t="s">
        <v>458</v>
      </c>
      <c r="E139" s="247" t="s">
        <v>2974</v>
      </c>
      <c r="F139" s="248" t="s">
        <v>2975</v>
      </c>
      <c r="G139" s="249" t="s">
        <v>432</v>
      </c>
      <c r="H139" s="250">
        <v>1</v>
      </c>
      <c r="I139" s="251"/>
      <c r="J139" s="252">
        <f>ROUND(I139*H139,2)</f>
        <v>0</v>
      </c>
      <c r="K139" s="248" t="s">
        <v>19</v>
      </c>
      <c r="L139" s="253"/>
      <c r="M139" s="254" t="s">
        <v>19</v>
      </c>
      <c r="N139" s="255" t="s">
        <v>42</v>
      </c>
      <c r="O139" s="66"/>
      <c r="P139" s="205">
        <f>O139*H139</f>
        <v>0</v>
      </c>
      <c r="Q139" s="205">
        <v>0.002</v>
      </c>
      <c r="R139" s="205">
        <f>Q139*H139</f>
        <v>0.002</v>
      </c>
      <c r="S139" s="205">
        <v>0</v>
      </c>
      <c r="T139" s="206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7" t="s">
        <v>538</v>
      </c>
      <c r="AT139" s="207" t="s">
        <v>458</v>
      </c>
      <c r="AU139" s="207" t="s">
        <v>79</v>
      </c>
      <c r="AY139" s="19" t="s">
        <v>299</v>
      </c>
      <c r="BE139" s="208">
        <f>IF(N139="základní",J139,0)</f>
        <v>0</v>
      </c>
      <c r="BF139" s="208">
        <f>IF(N139="snížená",J139,0)</f>
        <v>0</v>
      </c>
      <c r="BG139" s="208">
        <f>IF(N139="zákl. přenesená",J139,0)</f>
        <v>0</v>
      </c>
      <c r="BH139" s="208">
        <f>IF(N139="sníž. přenesená",J139,0)</f>
        <v>0</v>
      </c>
      <c r="BI139" s="208">
        <f>IF(N139="nulová",J139,0)</f>
        <v>0</v>
      </c>
      <c r="BJ139" s="19" t="s">
        <v>79</v>
      </c>
      <c r="BK139" s="208">
        <f>ROUND(I139*H139,2)</f>
        <v>0</v>
      </c>
      <c r="BL139" s="19" t="s">
        <v>406</v>
      </c>
      <c r="BM139" s="207" t="s">
        <v>2976</v>
      </c>
    </row>
    <row r="140" spans="1:47" s="2" customFormat="1" ht="11.25">
      <c r="A140" s="36"/>
      <c r="B140" s="37"/>
      <c r="C140" s="38"/>
      <c r="D140" s="209" t="s">
        <v>308</v>
      </c>
      <c r="E140" s="38"/>
      <c r="F140" s="210" t="s">
        <v>2975</v>
      </c>
      <c r="G140" s="38"/>
      <c r="H140" s="38"/>
      <c r="I140" s="119"/>
      <c r="J140" s="38"/>
      <c r="K140" s="38"/>
      <c r="L140" s="41"/>
      <c r="M140" s="211"/>
      <c r="N140" s="212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308</v>
      </c>
      <c r="AU140" s="19" t="s">
        <v>79</v>
      </c>
    </row>
    <row r="141" spans="1:65" s="2" customFormat="1" ht="16.5" customHeight="1">
      <c r="A141" s="36"/>
      <c r="B141" s="37"/>
      <c r="C141" s="246" t="s">
        <v>437</v>
      </c>
      <c r="D141" s="246" t="s">
        <v>458</v>
      </c>
      <c r="E141" s="247" t="s">
        <v>2977</v>
      </c>
      <c r="F141" s="248" t="s">
        <v>2978</v>
      </c>
      <c r="G141" s="249" t="s">
        <v>432</v>
      </c>
      <c r="H141" s="250">
        <v>3</v>
      </c>
      <c r="I141" s="251"/>
      <c r="J141" s="252">
        <f>ROUND(I141*H141,2)</f>
        <v>0</v>
      </c>
      <c r="K141" s="248" t="s">
        <v>19</v>
      </c>
      <c r="L141" s="253"/>
      <c r="M141" s="254" t="s">
        <v>19</v>
      </c>
      <c r="N141" s="255" t="s">
        <v>42</v>
      </c>
      <c r="O141" s="66"/>
      <c r="P141" s="205">
        <f>O141*H141</f>
        <v>0</v>
      </c>
      <c r="Q141" s="205">
        <v>0.002</v>
      </c>
      <c r="R141" s="205">
        <f>Q141*H141</f>
        <v>0.006</v>
      </c>
      <c r="S141" s="205">
        <v>0</v>
      </c>
      <c r="T141" s="206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7" t="s">
        <v>538</v>
      </c>
      <c r="AT141" s="207" t="s">
        <v>458</v>
      </c>
      <c r="AU141" s="207" t="s">
        <v>79</v>
      </c>
      <c r="AY141" s="19" t="s">
        <v>299</v>
      </c>
      <c r="BE141" s="208">
        <f>IF(N141="základní",J141,0)</f>
        <v>0</v>
      </c>
      <c r="BF141" s="208">
        <f>IF(N141="snížená",J141,0)</f>
        <v>0</v>
      </c>
      <c r="BG141" s="208">
        <f>IF(N141="zákl. přenesená",J141,0)</f>
        <v>0</v>
      </c>
      <c r="BH141" s="208">
        <f>IF(N141="sníž. přenesená",J141,0)</f>
        <v>0</v>
      </c>
      <c r="BI141" s="208">
        <f>IF(N141="nulová",J141,0)</f>
        <v>0</v>
      </c>
      <c r="BJ141" s="19" t="s">
        <v>79</v>
      </c>
      <c r="BK141" s="208">
        <f>ROUND(I141*H141,2)</f>
        <v>0</v>
      </c>
      <c r="BL141" s="19" t="s">
        <v>406</v>
      </c>
      <c r="BM141" s="207" t="s">
        <v>2979</v>
      </c>
    </row>
    <row r="142" spans="1:47" s="2" customFormat="1" ht="11.25">
      <c r="A142" s="36"/>
      <c r="B142" s="37"/>
      <c r="C142" s="38"/>
      <c r="D142" s="209" t="s">
        <v>308</v>
      </c>
      <c r="E142" s="38"/>
      <c r="F142" s="210" t="s">
        <v>2978</v>
      </c>
      <c r="G142" s="38"/>
      <c r="H142" s="38"/>
      <c r="I142" s="119"/>
      <c r="J142" s="38"/>
      <c r="K142" s="38"/>
      <c r="L142" s="41"/>
      <c r="M142" s="211"/>
      <c r="N142" s="212"/>
      <c r="O142" s="66"/>
      <c r="P142" s="66"/>
      <c r="Q142" s="66"/>
      <c r="R142" s="66"/>
      <c r="S142" s="66"/>
      <c r="T142" s="67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308</v>
      </c>
      <c r="AU142" s="19" t="s">
        <v>79</v>
      </c>
    </row>
    <row r="143" spans="1:65" s="2" customFormat="1" ht="16.5" customHeight="1">
      <c r="A143" s="36"/>
      <c r="B143" s="37"/>
      <c r="C143" s="196" t="s">
        <v>7</v>
      </c>
      <c r="D143" s="196" t="s">
        <v>301</v>
      </c>
      <c r="E143" s="197" t="s">
        <v>2980</v>
      </c>
      <c r="F143" s="198" t="s">
        <v>2981</v>
      </c>
      <c r="G143" s="199" t="s">
        <v>432</v>
      </c>
      <c r="H143" s="200">
        <v>1</v>
      </c>
      <c r="I143" s="201"/>
      <c r="J143" s="202">
        <f>ROUND(I143*H143,2)</f>
        <v>0</v>
      </c>
      <c r="K143" s="198" t="s">
        <v>19</v>
      </c>
      <c r="L143" s="41"/>
      <c r="M143" s="203" t="s">
        <v>19</v>
      </c>
      <c r="N143" s="204" t="s">
        <v>42</v>
      </c>
      <c r="O143" s="66"/>
      <c r="P143" s="205">
        <f>O143*H143</f>
        <v>0</v>
      </c>
      <c r="Q143" s="205">
        <v>0</v>
      </c>
      <c r="R143" s="205">
        <f>Q143*H143</f>
        <v>0</v>
      </c>
      <c r="S143" s="205">
        <v>0</v>
      </c>
      <c r="T143" s="206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7" t="s">
        <v>406</v>
      </c>
      <c r="AT143" s="207" t="s">
        <v>301</v>
      </c>
      <c r="AU143" s="207" t="s">
        <v>79</v>
      </c>
      <c r="AY143" s="19" t="s">
        <v>299</v>
      </c>
      <c r="BE143" s="208">
        <f>IF(N143="základní",J143,0)</f>
        <v>0</v>
      </c>
      <c r="BF143" s="208">
        <f>IF(N143="snížená",J143,0)</f>
        <v>0</v>
      </c>
      <c r="BG143" s="208">
        <f>IF(N143="zákl. přenesená",J143,0)</f>
        <v>0</v>
      </c>
      <c r="BH143" s="208">
        <f>IF(N143="sníž. přenesená",J143,0)</f>
        <v>0</v>
      </c>
      <c r="BI143" s="208">
        <f>IF(N143="nulová",J143,0)</f>
        <v>0</v>
      </c>
      <c r="BJ143" s="19" t="s">
        <v>79</v>
      </c>
      <c r="BK143" s="208">
        <f>ROUND(I143*H143,2)</f>
        <v>0</v>
      </c>
      <c r="BL143" s="19" t="s">
        <v>406</v>
      </c>
      <c r="BM143" s="207" t="s">
        <v>2982</v>
      </c>
    </row>
    <row r="144" spans="1:47" s="2" customFormat="1" ht="11.25">
      <c r="A144" s="36"/>
      <c r="B144" s="37"/>
      <c r="C144" s="38"/>
      <c r="D144" s="209" t="s">
        <v>308</v>
      </c>
      <c r="E144" s="38"/>
      <c r="F144" s="210" t="s">
        <v>2981</v>
      </c>
      <c r="G144" s="38"/>
      <c r="H144" s="38"/>
      <c r="I144" s="119"/>
      <c r="J144" s="38"/>
      <c r="K144" s="38"/>
      <c r="L144" s="41"/>
      <c r="M144" s="211"/>
      <c r="N144" s="212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308</v>
      </c>
      <c r="AU144" s="19" t="s">
        <v>79</v>
      </c>
    </row>
    <row r="145" spans="1:65" s="2" customFormat="1" ht="16.5" customHeight="1">
      <c r="A145" s="36"/>
      <c r="B145" s="37"/>
      <c r="C145" s="196" t="s">
        <v>457</v>
      </c>
      <c r="D145" s="196" t="s">
        <v>301</v>
      </c>
      <c r="E145" s="197" t="s">
        <v>2983</v>
      </c>
      <c r="F145" s="198" t="s">
        <v>2984</v>
      </c>
      <c r="G145" s="199" t="s">
        <v>368</v>
      </c>
      <c r="H145" s="200">
        <v>0.096</v>
      </c>
      <c r="I145" s="201"/>
      <c r="J145" s="202">
        <f>ROUND(I145*H145,2)</f>
        <v>0</v>
      </c>
      <c r="K145" s="198" t="s">
        <v>305</v>
      </c>
      <c r="L145" s="41"/>
      <c r="M145" s="203" t="s">
        <v>19</v>
      </c>
      <c r="N145" s="204" t="s">
        <v>42</v>
      </c>
      <c r="O145" s="66"/>
      <c r="P145" s="205">
        <f>O145*H145</f>
        <v>0</v>
      </c>
      <c r="Q145" s="205">
        <v>0</v>
      </c>
      <c r="R145" s="205">
        <f>Q145*H145</f>
        <v>0</v>
      </c>
      <c r="S145" s="205">
        <v>0</v>
      </c>
      <c r="T145" s="206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7" t="s">
        <v>406</v>
      </c>
      <c r="AT145" s="207" t="s">
        <v>301</v>
      </c>
      <c r="AU145" s="207" t="s">
        <v>79</v>
      </c>
      <c r="AY145" s="19" t="s">
        <v>299</v>
      </c>
      <c r="BE145" s="208">
        <f>IF(N145="základní",J145,0)</f>
        <v>0</v>
      </c>
      <c r="BF145" s="208">
        <f>IF(N145="snížená",J145,0)</f>
        <v>0</v>
      </c>
      <c r="BG145" s="208">
        <f>IF(N145="zákl. přenesená",J145,0)</f>
        <v>0</v>
      </c>
      <c r="BH145" s="208">
        <f>IF(N145="sníž. přenesená",J145,0)</f>
        <v>0</v>
      </c>
      <c r="BI145" s="208">
        <f>IF(N145="nulová",J145,0)</f>
        <v>0</v>
      </c>
      <c r="BJ145" s="19" t="s">
        <v>79</v>
      </c>
      <c r="BK145" s="208">
        <f>ROUND(I145*H145,2)</f>
        <v>0</v>
      </c>
      <c r="BL145" s="19" t="s">
        <v>406</v>
      </c>
      <c r="BM145" s="207" t="s">
        <v>2985</v>
      </c>
    </row>
    <row r="146" spans="1:47" s="2" customFormat="1" ht="19.5">
      <c r="A146" s="36"/>
      <c r="B146" s="37"/>
      <c r="C146" s="38"/>
      <c r="D146" s="209" t="s">
        <v>308</v>
      </c>
      <c r="E146" s="38"/>
      <c r="F146" s="210" t="s">
        <v>2986</v>
      </c>
      <c r="G146" s="38"/>
      <c r="H146" s="38"/>
      <c r="I146" s="119"/>
      <c r="J146" s="38"/>
      <c r="K146" s="38"/>
      <c r="L146" s="41"/>
      <c r="M146" s="211"/>
      <c r="N146" s="212"/>
      <c r="O146" s="66"/>
      <c r="P146" s="66"/>
      <c r="Q146" s="66"/>
      <c r="R146" s="66"/>
      <c r="S146" s="66"/>
      <c r="T146" s="67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9" t="s">
        <v>308</v>
      </c>
      <c r="AU146" s="19" t="s">
        <v>79</v>
      </c>
    </row>
    <row r="147" spans="1:65" s="2" customFormat="1" ht="16.5" customHeight="1">
      <c r="A147" s="36"/>
      <c r="B147" s="37"/>
      <c r="C147" s="196" t="s">
        <v>463</v>
      </c>
      <c r="D147" s="196" t="s">
        <v>301</v>
      </c>
      <c r="E147" s="197" t="s">
        <v>2987</v>
      </c>
      <c r="F147" s="198" t="s">
        <v>2988</v>
      </c>
      <c r="G147" s="199" t="s">
        <v>368</v>
      </c>
      <c r="H147" s="200">
        <v>0.096</v>
      </c>
      <c r="I147" s="201"/>
      <c r="J147" s="202">
        <f>ROUND(I147*H147,2)</f>
        <v>0</v>
      </c>
      <c r="K147" s="198" t="s">
        <v>305</v>
      </c>
      <c r="L147" s="41"/>
      <c r="M147" s="203" t="s">
        <v>19</v>
      </c>
      <c r="N147" s="204" t="s">
        <v>42</v>
      </c>
      <c r="O147" s="66"/>
      <c r="P147" s="205">
        <f>O147*H147</f>
        <v>0</v>
      </c>
      <c r="Q147" s="205">
        <v>0</v>
      </c>
      <c r="R147" s="205">
        <f>Q147*H147</f>
        <v>0</v>
      </c>
      <c r="S147" s="205">
        <v>0</v>
      </c>
      <c r="T147" s="206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7" t="s">
        <v>406</v>
      </c>
      <c r="AT147" s="207" t="s">
        <v>301</v>
      </c>
      <c r="AU147" s="207" t="s">
        <v>79</v>
      </c>
      <c r="AY147" s="19" t="s">
        <v>299</v>
      </c>
      <c r="BE147" s="208">
        <f>IF(N147="základní",J147,0)</f>
        <v>0</v>
      </c>
      <c r="BF147" s="208">
        <f>IF(N147="snížená",J147,0)</f>
        <v>0</v>
      </c>
      <c r="BG147" s="208">
        <f>IF(N147="zákl. přenesená",J147,0)</f>
        <v>0</v>
      </c>
      <c r="BH147" s="208">
        <f>IF(N147="sníž. přenesená",J147,0)</f>
        <v>0</v>
      </c>
      <c r="BI147" s="208">
        <f>IF(N147="nulová",J147,0)</f>
        <v>0</v>
      </c>
      <c r="BJ147" s="19" t="s">
        <v>79</v>
      </c>
      <c r="BK147" s="208">
        <f>ROUND(I147*H147,2)</f>
        <v>0</v>
      </c>
      <c r="BL147" s="19" t="s">
        <v>406</v>
      </c>
      <c r="BM147" s="207" t="s">
        <v>2989</v>
      </c>
    </row>
    <row r="148" spans="1:47" s="2" customFormat="1" ht="19.5">
      <c r="A148" s="36"/>
      <c r="B148" s="37"/>
      <c r="C148" s="38"/>
      <c r="D148" s="209" t="s">
        <v>308</v>
      </c>
      <c r="E148" s="38"/>
      <c r="F148" s="210" t="s">
        <v>2990</v>
      </c>
      <c r="G148" s="38"/>
      <c r="H148" s="38"/>
      <c r="I148" s="119"/>
      <c r="J148" s="38"/>
      <c r="K148" s="38"/>
      <c r="L148" s="41"/>
      <c r="M148" s="211"/>
      <c r="N148" s="212"/>
      <c r="O148" s="66"/>
      <c r="P148" s="66"/>
      <c r="Q148" s="66"/>
      <c r="R148" s="66"/>
      <c r="S148" s="66"/>
      <c r="T148" s="67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308</v>
      </c>
      <c r="AU148" s="19" t="s">
        <v>79</v>
      </c>
    </row>
    <row r="149" spans="2:63" s="12" customFormat="1" ht="22.9" customHeight="1">
      <c r="B149" s="180"/>
      <c r="C149" s="181"/>
      <c r="D149" s="182" t="s">
        <v>69</v>
      </c>
      <c r="E149" s="194" t="s">
        <v>2991</v>
      </c>
      <c r="F149" s="194" t="s">
        <v>2992</v>
      </c>
      <c r="G149" s="181"/>
      <c r="H149" s="181"/>
      <c r="I149" s="184"/>
      <c r="J149" s="195">
        <f>BK149</f>
        <v>0</v>
      </c>
      <c r="K149" s="181"/>
      <c r="L149" s="186"/>
      <c r="M149" s="187"/>
      <c r="N149" s="188"/>
      <c r="O149" s="188"/>
      <c r="P149" s="189">
        <f>SUM(P150:P155)</f>
        <v>0</v>
      </c>
      <c r="Q149" s="188"/>
      <c r="R149" s="189">
        <f>SUM(R150:R155)</f>
        <v>0.00342</v>
      </c>
      <c r="S149" s="188"/>
      <c r="T149" s="190">
        <f>SUM(T150:T155)</f>
        <v>0</v>
      </c>
      <c r="AR149" s="191" t="s">
        <v>79</v>
      </c>
      <c r="AT149" s="192" t="s">
        <v>69</v>
      </c>
      <c r="AU149" s="192" t="s">
        <v>77</v>
      </c>
      <c r="AY149" s="191" t="s">
        <v>299</v>
      </c>
      <c r="BK149" s="193">
        <f>SUM(BK150:BK155)</f>
        <v>0</v>
      </c>
    </row>
    <row r="150" spans="1:65" s="2" customFormat="1" ht="16.5" customHeight="1">
      <c r="A150" s="36"/>
      <c r="B150" s="37"/>
      <c r="C150" s="196" t="s">
        <v>176</v>
      </c>
      <c r="D150" s="196" t="s">
        <v>301</v>
      </c>
      <c r="E150" s="197" t="s">
        <v>2993</v>
      </c>
      <c r="F150" s="198" t="s">
        <v>2994</v>
      </c>
      <c r="G150" s="199" t="s">
        <v>2114</v>
      </c>
      <c r="H150" s="200">
        <v>1</v>
      </c>
      <c r="I150" s="201"/>
      <c r="J150" s="202">
        <f>ROUND(I150*H150,2)</f>
        <v>0</v>
      </c>
      <c r="K150" s="198" t="s">
        <v>19</v>
      </c>
      <c r="L150" s="41"/>
      <c r="M150" s="203" t="s">
        <v>19</v>
      </c>
      <c r="N150" s="204" t="s">
        <v>42</v>
      </c>
      <c r="O150" s="66"/>
      <c r="P150" s="205">
        <f>O150*H150</f>
        <v>0</v>
      </c>
      <c r="Q150" s="205">
        <v>0.00342</v>
      </c>
      <c r="R150" s="205">
        <f>Q150*H150</f>
        <v>0.00342</v>
      </c>
      <c r="S150" s="205">
        <v>0</v>
      </c>
      <c r="T150" s="206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7" t="s">
        <v>406</v>
      </c>
      <c r="AT150" s="207" t="s">
        <v>301</v>
      </c>
      <c r="AU150" s="207" t="s">
        <v>79</v>
      </c>
      <c r="AY150" s="19" t="s">
        <v>299</v>
      </c>
      <c r="BE150" s="208">
        <f>IF(N150="základní",J150,0)</f>
        <v>0</v>
      </c>
      <c r="BF150" s="208">
        <f>IF(N150="snížená",J150,0)</f>
        <v>0</v>
      </c>
      <c r="BG150" s="208">
        <f>IF(N150="zákl. přenesená",J150,0)</f>
        <v>0</v>
      </c>
      <c r="BH150" s="208">
        <f>IF(N150="sníž. přenesená",J150,0)</f>
        <v>0</v>
      </c>
      <c r="BI150" s="208">
        <f>IF(N150="nulová",J150,0)</f>
        <v>0</v>
      </c>
      <c r="BJ150" s="19" t="s">
        <v>79</v>
      </c>
      <c r="BK150" s="208">
        <f>ROUND(I150*H150,2)</f>
        <v>0</v>
      </c>
      <c r="BL150" s="19" t="s">
        <v>406</v>
      </c>
      <c r="BM150" s="207" t="s">
        <v>2995</v>
      </c>
    </row>
    <row r="151" spans="1:47" s="2" customFormat="1" ht="11.25">
      <c r="A151" s="36"/>
      <c r="B151" s="37"/>
      <c r="C151" s="38"/>
      <c r="D151" s="209" t="s">
        <v>308</v>
      </c>
      <c r="E151" s="38"/>
      <c r="F151" s="210" t="s">
        <v>2996</v>
      </c>
      <c r="G151" s="38"/>
      <c r="H151" s="38"/>
      <c r="I151" s="119"/>
      <c r="J151" s="38"/>
      <c r="K151" s="38"/>
      <c r="L151" s="41"/>
      <c r="M151" s="211"/>
      <c r="N151" s="212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308</v>
      </c>
      <c r="AU151" s="19" t="s">
        <v>79</v>
      </c>
    </row>
    <row r="152" spans="1:65" s="2" customFormat="1" ht="16.5" customHeight="1">
      <c r="A152" s="36"/>
      <c r="B152" s="37"/>
      <c r="C152" s="196" t="s">
        <v>494</v>
      </c>
      <c r="D152" s="196" t="s">
        <v>301</v>
      </c>
      <c r="E152" s="197" t="s">
        <v>2997</v>
      </c>
      <c r="F152" s="198" t="s">
        <v>2998</v>
      </c>
      <c r="G152" s="199" t="s">
        <v>368</v>
      </c>
      <c r="H152" s="200">
        <v>0.005</v>
      </c>
      <c r="I152" s="201"/>
      <c r="J152" s="202">
        <f>ROUND(I152*H152,2)</f>
        <v>0</v>
      </c>
      <c r="K152" s="198" t="s">
        <v>305</v>
      </c>
      <c r="L152" s="41"/>
      <c r="M152" s="203" t="s">
        <v>19</v>
      </c>
      <c r="N152" s="204" t="s">
        <v>42</v>
      </c>
      <c r="O152" s="66"/>
      <c r="P152" s="205">
        <f>O152*H152</f>
        <v>0</v>
      </c>
      <c r="Q152" s="205">
        <v>0</v>
      </c>
      <c r="R152" s="205">
        <f>Q152*H152</f>
        <v>0</v>
      </c>
      <c r="S152" s="205">
        <v>0</v>
      </c>
      <c r="T152" s="206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7" t="s">
        <v>406</v>
      </c>
      <c r="AT152" s="207" t="s">
        <v>301</v>
      </c>
      <c r="AU152" s="207" t="s">
        <v>79</v>
      </c>
      <c r="AY152" s="19" t="s">
        <v>299</v>
      </c>
      <c r="BE152" s="208">
        <f>IF(N152="základní",J152,0)</f>
        <v>0</v>
      </c>
      <c r="BF152" s="208">
        <f>IF(N152="snížená",J152,0)</f>
        <v>0</v>
      </c>
      <c r="BG152" s="208">
        <f>IF(N152="zákl. přenesená",J152,0)</f>
        <v>0</v>
      </c>
      <c r="BH152" s="208">
        <f>IF(N152="sníž. přenesená",J152,0)</f>
        <v>0</v>
      </c>
      <c r="BI152" s="208">
        <f>IF(N152="nulová",J152,0)</f>
        <v>0</v>
      </c>
      <c r="BJ152" s="19" t="s">
        <v>79</v>
      </c>
      <c r="BK152" s="208">
        <f>ROUND(I152*H152,2)</f>
        <v>0</v>
      </c>
      <c r="BL152" s="19" t="s">
        <v>406</v>
      </c>
      <c r="BM152" s="207" t="s">
        <v>2999</v>
      </c>
    </row>
    <row r="153" spans="1:47" s="2" customFormat="1" ht="19.5">
      <c r="A153" s="36"/>
      <c r="B153" s="37"/>
      <c r="C153" s="38"/>
      <c r="D153" s="209" t="s">
        <v>308</v>
      </c>
      <c r="E153" s="38"/>
      <c r="F153" s="210" t="s">
        <v>3000</v>
      </c>
      <c r="G153" s="38"/>
      <c r="H153" s="38"/>
      <c r="I153" s="119"/>
      <c r="J153" s="38"/>
      <c r="K153" s="38"/>
      <c r="L153" s="41"/>
      <c r="M153" s="211"/>
      <c r="N153" s="212"/>
      <c r="O153" s="66"/>
      <c r="P153" s="66"/>
      <c r="Q153" s="66"/>
      <c r="R153" s="66"/>
      <c r="S153" s="66"/>
      <c r="T153" s="67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9" t="s">
        <v>308</v>
      </c>
      <c r="AU153" s="19" t="s">
        <v>79</v>
      </c>
    </row>
    <row r="154" spans="1:65" s="2" customFormat="1" ht="16.5" customHeight="1">
      <c r="A154" s="36"/>
      <c r="B154" s="37"/>
      <c r="C154" s="196" t="s">
        <v>210</v>
      </c>
      <c r="D154" s="196" t="s">
        <v>301</v>
      </c>
      <c r="E154" s="197" t="s">
        <v>3001</v>
      </c>
      <c r="F154" s="198" t="s">
        <v>3002</v>
      </c>
      <c r="G154" s="199" t="s">
        <v>368</v>
      </c>
      <c r="H154" s="200">
        <v>0.005</v>
      </c>
      <c r="I154" s="201"/>
      <c r="J154" s="202">
        <f>ROUND(I154*H154,2)</f>
        <v>0</v>
      </c>
      <c r="K154" s="198" t="s">
        <v>305</v>
      </c>
      <c r="L154" s="41"/>
      <c r="M154" s="203" t="s">
        <v>19</v>
      </c>
      <c r="N154" s="204" t="s">
        <v>42</v>
      </c>
      <c r="O154" s="66"/>
      <c r="P154" s="205">
        <f>O154*H154</f>
        <v>0</v>
      </c>
      <c r="Q154" s="205">
        <v>0</v>
      </c>
      <c r="R154" s="205">
        <f>Q154*H154</f>
        <v>0</v>
      </c>
      <c r="S154" s="205">
        <v>0</v>
      </c>
      <c r="T154" s="20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07" t="s">
        <v>406</v>
      </c>
      <c r="AT154" s="207" t="s">
        <v>301</v>
      </c>
      <c r="AU154" s="207" t="s">
        <v>79</v>
      </c>
      <c r="AY154" s="19" t="s">
        <v>299</v>
      </c>
      <c r="BE154" s="208">
        <f>IF(N154="základní",J154,0)</f>
        <v>0</v>
      </c>
      <c r="BF154" s="208">
        <f>IF(N154="snížená",J154,0)</f>
        <v>0</v>
      </c>
      <c r="BG154" s="208">
        <f>IF(N154="zákl. přenesená",J154,0)</f>
        <v>0</v>
      </c>
      <c r="BH154" s="208">
        <f>IF(N154="sníž. přenesená",J154,0)</f>
        <v>0</v>
      </c>
      <c r="BI154" s="208">
        <f>IF(N154="nulová",J154,0)</f>
        <v>0</v>
      </c>
      <c r="BJ154" s="19" t="s">
        <v>79</v>
      </c>
      <c r="BK154" s="208">
        <f>ROUND(I154*H154,2)</f>
        <v>0</v>
      </c>
      <c r="BL154" s="19" t="s">
        <v>406</v>
      </c>
      <c r="BM154" s="207" t="s">
        <v>3003</v>
      </c>
    </row>
    <row r="155" spans="1:47" s="2" customFormat="1" ht="19.5">
      <c r="A155" s="36"/>
      <c r="B155" s="37"/>
      <c r="C155" s="38"/>
      <c r="D155" s="209" t="s">
        <v>308</v>
      </c>
      <c r="E155" s="38"/>
      <c r="F155" s="210" t="s">
        <v>3004</v>
      </c>
      <c r="G155" s="38"/>
      <c r="H155" s="38"/>
      <c r="I155" s="119"/>
      <c r="J155" s="38"/>
      <c r="K155" s="38"/>
      <c r="L155" s="41"/>
      <c r="M155" s="211"/>
      <c r="N155" s="212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308</v>
      </c>
      <c r="AU155" s="19" t="s">
        <v>79</v>
      </c>
    </row>
    <row r="156" spans="2:63" s="12" customFormat="1" ht="22.9" customHeight="1">
      <c r="B156" s="180"/>
      <c r="C156" s="181"/>
      <c r="D156" s="182" t="s">
        <v>69</v>
      </c>
      <c r="E156" s="194" t="s">
        <v>3005</v>
      </c>
      <c r="F156" s="194" t="s">
        <v>3006</v>
      </c>
      <c r="G156" s="181"/>
      <c r="H156" s="181"/>
      <c r="I156" s="184"/>
      <c r="J156" s="195">
        <f>BK156</f>
        <v>0</v>
      </c>
      <c r="K156" s="181"/>
      <c r="L156" s="186"/>
      <c r="M156" s="187"/>
      <c r="N156" s="188"/>
      <c r="O156" s="188"/>
      <c r="P156" s="189">
        <f>SUM(P157:P178)</f>
        <v>0</v>
      </c>
      <c r="Q156" s="188"/>
      <c r="R156" s="189">
        <f>SUM(R157:R178)</f>
        <v>0.06756600000000001</v>
      </c>
      <c r="S156" s="188"/>
      <c r="T156" s="190">
        <f>SUM(T157:T178)</f>
        <v>0</v>
      </c>
      <c r="AR156" s="191" t="s">
        <v>79</v>
      </c>
      <c r="AT156" s="192" t="s">
        <v>69</v>
      </c>
      <c r="AU156" s="192" t="s">
        <v>77</v>
      </c>
      <c r="AY156" s="191" t="s">
        <v>299</v>
      </c>
      <c r="BK156" s="193">
        <f>SUM(BK157:BK178)</f>
        <v>0</v>
      </c>
    </row>
    <row r="157" spans="1:65" s="2" customFormat="1" ht="16.5" customHeight="1">
      <c r="A157" s="36"/>
      <c r="B157" s="37"/>
      <c r="C157" s="196" t="s">
        <v>506</v>
      </c>
      <c r="D157" s="196" t="s">
        <v>301</v>
      </c>
      <c r="E157" s="197" t="s">
        <v>3007</v>
      </c>
      <c r="F157" s="198" t="s">
        <v>3008</v>
      </c>
      <c r="G157" s="199" t="s">
        <v>553</v>
      </c>
      <c r="H157" s="200">
        <v>43.2</v>
      </c>
      <c r="I157" s="201"/>
      <c r="J157" s="202">
        <f>ROUND(I157*H157,2)</f>
        <v>0</v>
      </c>
      <c r="K157" s="198" t="s">
        <v>305</v>
      </c>
      <c r="L157" s="41"/>
      <c r="M157" s="203" t="s">
        <v>19</v>
      </c>
      <c r="N157" s="204" t="s">
        <v>42</v>
      </c>
      <c r="O157" s="66"/>
      <c r="P157" s="205">
        <f>O157*H157</f>
        <v>0</v>
      </c>
      <c r="Q157" s="205">
        <v>0.0007</v>
      </c>
      <c r="R157" s="205">
        <f>Q157*H157</f>
        <v>0.030240000000000003</v>
      </c>
      <c r="S157" s="205">
        <v>0</v>
      </c>
      <c r="T157" s="206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7" t="s">
        <v>406</v>
      </c>
      <c r="AT157" s="207" t="s">
        <v>301</v>
      </c>
      <c r="AU157" s="207" t="s">
        <v>79</v>
      </c>
      <c r="AY157" s="19" t="s">
        <v>299</v>
      </c>
      <c r="BE157" s="208">
        <f>IF(N157="základní",J157,0)</f>
        <v>0</v>
      </c>
      <c r="BF157" s="208">
        <f>IF(N157="snížená",J157,0)</f>
        <v>0</v>
      </c>
      <c r="BG157" s="208">
        <f>IF(N157="zákl. přenesená",J157,0)</f>
        <v>0</v>
      </c>
      <c r="BH157" s="208">
        <f>IF(N157="sníž. přenesená",J157,0)</f>
        <v>0</v>
      </c>
      <c r="BI157" s="208">
        <f>IF(N157="nulová",J157,0)</f>
        <v>0</v>
      </c>
      <c r="BJ157" s="19" t="s">
        <v>79</v>
      </c>
      <c r="BK157" s="208">
        <f>ROUND(I157*H157,2)</f>
        <v>0</v>
      </c>
      <c r="BL157" s="19" t="s">
        <v>406</v>
      </c>
      <c r="BM157" s="207" t="s">
        <v>3009</v>
      </c>
    </row>
    <row r="158" spans="1:47" s="2" customFormat="1" ht="11.25">
      <c r="A158" s="36"/>
      <c r="B158" s="37"/>
      <c r="C158" s="38"/>
      <c r="D158" s="209" t="s">
        <v>308</v>
      </c>
      <c r="E158" s="38"/>
      <c r="F158" s="210" t="s">
        <v>3010</v>
      </c>
      <c r="G158" s="38"/>
      <c r="H158" s="38"/>
      <c r="I158" s="119"/>
      <c r="J158" s="38"/>
      <c r="K158" s="38"/>
      <c r="L158" s="41"/>
      <c r="M158" s="211"/>
      <c r="N158" s="212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308</v>
      </c>
      <c r="AU158" s="19" t="s">
        <v>79</v>
      </c>
    </row>
    <row r="159" spans="1:65" s="2" customFormat="1" ht="16.5" customHeight="1">
      <c r="A159" s="36"/>
      <c r="B159" s="37"/>
      <c r="C159" s="196" t="s">
        <v>512</v>
      </c>
      <c r="D159" s="196" t="s">
        <v>301</v>
      </c>
      <c r="E159" s="197" t="s">
        <v>3011</v>
      </c>
      <c r="F159" s="198" t="s">
        <v>3012</v>
      </c>
      <c r="G159" s="199" t="s">
        <v>432</v>
      </c>
      <c r="H159" s="200">
        <v>13</v>
      </c>
      <c r="I159" s="201"/>
      <c r="J159" s="202">
        <f>ROUND(I159*H159,2)</f>
        <v>0</v>
      </c>
      <c r="K159" s="198" t="s">
        <v>305</v>
      </c>
      <c r="L159" s="41"/>
      <c r="M159" s="203" t="s">
        <v>19</v>
      </c>
      <c r="N159" s="204" t="s">
        <v>42</v>
      </c>
      <c r="O159" s="66"/>
      <c r="P159" s="205">
        <f>O159*H159</f>
        <v>0</v>
      </c>
      <c r="Q159" s="205">
        <v>3E-05</v>
      </c>
      <c r="R159" s="205">
        <f>Q159*H159</f>
        <v>0.00039</v>
      </c>
      <c r="S159" s="205">
        <v>0</v>
      </c>
      <c r="T159" s="206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07" t="s">
        <v>406</v>
      </c>
      <c r="AT159" s="207" t="s">
        <v>301</v>
      </c>
      <c r="AU159" s="207" t="s">
        <v>79</v>
      </c>
      <c r="AY159" s="19" t="s">
        <v>299</v>
      </c>
      <c r="BE159" s="208">
        <f>IF(N159="základní",J159,0)</f>
        <v>0</v>
      </c>
      <c r="BF159" s="208">
        <f>IF(N159="snížená",J159,0)</f>
        <v>0</v>
      </c>
      <c r="BG159" s="208">
        <f>IF(N159="zákl. přenesená",J159,0)</f>
        <v>0</v>
      </c>
      <c r="BH159" s="208">
        <f>IF(N159="sníž. přenesená",J159,0)</f>
        <v>0</v>
      </c>
      <c r="BI159" s="208">
        <f>IF(N159="nulová",J159,0)</f>
        <v>0</v>
      </c>
      <c r="BJ159" s="19" t="s">
        <v>79</v>
      </c>
      <c r="BK159" s="208">
        <f>ROUND(I159*H159,2)</f>
        <v>0</v>
      </c>
      <c r="BL159" s="19" t="s">
        <v>406</v>
      </c>
      <c r="BM159" s="207" t="s">
        <v>3013</v>
      </c>
    </row>
    <row r="160" spans="1:47" s="2" customFormat="1" ht="11.25">
      <c r="A160" s="36"/>
      <c r="B160" s="37"/>
      <c r="C160" s="38"/>
      <c r="D160" s="209" t="s">
        <v>308</v>
      </c>
      <c r="E160" s="38"/>
      <c r="F160" s="210" t="s">
        <v>3014</v>
      </c>
      <c r="G160" s="38"/>
      <c r="H160" s="38"/>
      <c r="I160" s="119"/>
      <c r="J160" s="38"/>
      <c r="K160" s="38"/>
      <c r="L160" s="41"/>
      <c r="M160" s="211"/>
      <c r="N160" s="212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308</v>
      </c>
      <c r="AU160" s="19" t="s">
        <v>79</v>
      </c>
    </row>
    <row r="161" spans="1:65" s="2" customFormat="1" ht="16.5" customHeight="1">
      <c r="A161" s="36"/>
      <c r="B161" s="37"/>
      <c r="C161" s="196" t="s">
        <v>520</v>
      </c>
      <c r="D161" s="196" t="s">
        <v>301</v>
      </c>
      <c r="E161" s="197" t="s">
        <v>3015</v>
      </c>
      <c r="F161" s="198" t="s">
        <v>3016</v>
      </c>
      <c r="G161" s="199" t="s">
        <v>553</v>
      </c>
      <c r="H161" s="200">
        <v>43.2</v>
      </c>
      <c r="I161" s="201"/>
      <c r="J161" s="202">
        <f>ROUND(I161*H161,2)</f>
        <v>0</v>
      </c>
      <c r="K161" s="198" t="s">
        <v>305</v>
      </c>
      <c r="L161" s="41"/>
      <c r="M161" s="203" t="s">
        <v>19</v>
      </c>
      <c r="N161" s="204" t="s">
        <v>42</v>
      </c>
      <c r="O161" s="66"/>
      <c r="P161" s="205">
        <f>O161*H161</f>
        <v>0</v>
      </c>
      <c r="Q161" s="205">
        <v>0</v>
      </c>
      <c r="R161" s="205">
        <f>Q161*H161</f>
        <v>0</v>
      </c>
      <c r="S161" s="205">
        <v>0</v>
      </c>
      <c r="T161" s="206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07" t="s">
        <v>406</v>
      </c>
      <c r="AT161" s="207" t="s">
        <v>301</v>
      </c>
      <c r="AU161" s="207" t="s">
        <v>79</v>
      </c>
      <c r="AY161" s="19" t="s">
        <v>299</v>
      </c>
      <c r="BE161" s="208">
        <f>IF(N161="základní",J161,0)</f>
        <v>0</v>
      </c>
      <c r="BF161" s="208">
        <f>IF(N161="snížená",J161,0)</f>
        <v>0</v>
      </c>
      <c r="BG161" s="208">
        <f>IF(N161="zákl. přenesená",J161,0)</f>
        <v>0</v>
      </c>
      <c r="BH161" s="208">
        <f>IF(N161="sníž. přenesená",J161,0)</f>
        <v>0</v>
      </c>
      <c r="BI161" s="208">
        <f>IF(N161="nulová",J161,0)</f>
        <v>0</v>
      </c>
      <c r="BJ161" s="19" t="s">
        <v>79</v>
      </c>
      <c r="BK161" s="208">
        <f>ROUND(I161*H161,2)</f>
        <v>0</v>
      </c>
      <c r="BL161" s="19" t="s">
        <v>406</v>
      </c>
      <c r="BM161" s="207" t="s">
        <v>3017</v>
      </c>
    </row>
    <row r="162" spans="1:47" s="2" customFormat="1" ht="11.25">
      <c r="A162" s="36"/>
      <c r="B162" s="37"/>
      <c r="C162" s="38"/>
      <c r="D162" s="209" t="s">
        <v>308</v>
      </c>
      <c r="E162" s="38"/>
      <c r="F162" s="210" t="s">
        <v>3018</v>
      </c>
      <c r="G162" s="38"/>
      <c r="H162" s="38"/>
      <c r="I162" s="119"/>
      <c r="J162" s="38"/>
      <c r="K162" s="38"/>
      <c r="L162" s="41"/>
      <c r="M162" s="211"/>
      <c r="N162" s="212"/>
      <c r="O162" s="66"/>
      <c r="P162" s="66"/>
      <c r="Q162" s="66"/>
      <c r="R162" s="66"/>
      <c r="S162" s="66"/>
      <c r="T162" s="67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9" t="s">
        <v>308</v>
      </c>
      <c r="AU162" s="19" t="s">
        <v>79</v>
      </c>
    </row>
    <row r="163" spans="1:65" s="2" customFormat="1" ht="16.5" customHeight="1">
      <c r="A163" s="36"/>
      <c r="B163" s="37"/>
      <c r="C163" s="196" t="s">
        <v>150</v>
      </c>
      <c r="D163" s="196" t="s">
        <v>301</v>
      </c>
      <c r="E163" s="197" t="s">
        <v>3019</v>
      </c>
      <c r="F163" s="198" t="s">
        <v>3020</v>
      </c>
      <c r="G163" s="199" t="s">
        <v>553</v>
      </c>
      <c r="H163" s="200">
        <v>136.8</v>
      </c>
      <c r="I163" s="201"/>
      <c r="J163" s="202">
        <f>ROUND(I163*H163,2)</f>
        <v>0</v>
      </c>
      <c r="K163" s="198" t="s">
        <v>305</v>
      </c>
      <c r="L163" s="41"/>
      <c r="M163" s="203" t="s">
        <v>19</v>
      </c>
      <c r="N163" s="204" t="s">
        <v>42</v>
      </c>
      <c r="O163" s="66"/>
      <c r="P163" s="205">
        <f>O163*H163</f>
        <v>0</v>
      </c>
      <c r="Q163" s="205">
        <v>0.00013</v>
      </c>
      <c r="R163" s="205">
        <f>Q163*H163</f>
        <v>0.017784</v>
      </c>
      <c r="S163" s="205">
        <v>0</v>
      </c>
      <c r="T163" s="206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07" t="s">
        <v>406</v>
      </c>
      <c r="AT163" s="207" t="s">
        <v>301</v>
      </c>
      <c r="AU163" s="207" t="s">
        <v>79</v>
      </c>
      <c r="AY163" s="19" t="s">
        <v>299</v>
      </c>
      <c r="BE163" s="208">
        <f>IF(N163="základní",J163,0)</f>
        <v>0</v>
      </c>
      <c r="BF163" s="208">
        <f>IF(N163="snížená",J163,0)</f>
        <v>0</v>
      </c>
      <c r="BG163" s="208">
        <f>IF(N163="zákl. přenesená",J163,0)</f>
        <v>0</v>
      </c>
      <c r="BH163" s="208">
        <f>IF(N163="sníž. přenesená",J163,0)</f>
        <v>0</v>
      </c>
      <c r="BI163" s="208">
        <f>IF(N163="nulová",J163,0)</f>
        <v>0</v>
      </c>
      <c r="BJ163" s="19" t="s">
        <v>79</v>
      </c>
      <c r="BK163" s="208">
        <f>ROUND(I163*H163,2)</f>
        <v>0</v>
      </c>
      <c r="BL163" s="19" t="s">
        <v>406</v>
      </c>
      <c r="BM163" s="207" t="s">
        <v>3021</v>
      </c>
    </row>
    <row r="164" spans="1:47" s="2" customFormat="1" ht="11.25">
      <c r="A164" s="36"/>
      <c r="B164" s="37"/>
      <c r="C164" s="38"/>
      <c r="D164" s="209" t="s">
        <v>308</v>
      </c>
      <c r="E164" s="38"/>
      <c r="F164" s="210" t="s">
        <v>3022</v>
      </c>
      <c r="G164" s="38"/>
      <c r="H164" s="38"/>
      <c r="I164" s="119"/>
      <c r="J164" s="38"/>
      <c r="K164" s="38"/>
      <c r="L164" s="41"/>
      <c r="M164" s="211"/>
      <c r="N164" s="212"/>
      <c r="O164" s="66"/>
      <c r="P164" s="66"/>
      <c r="Q164" s="66"/>
      <c r="R164" s="66"/>
      <c r="S164" s="66"/>
      <c r="T164" s="67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9" t="s">
        <v>308</v>
      </c>
      <c r="AU164" s="19" t="s">
        <v>79</v>
      </c>
    </row>
    <row r="165" spans="1:65" s="2" customFormat="1" ht="16.5" customHeight="1">
      <c r="A165" s="36"/>
      <c r="B165" s="37"/>
      <c r="C165" s="196" t="s">
        <v>532</v>
      </c>
      <c r="D165" s="196" t="s">
        <v>301</v>
      </c>
      <c r="E165" s="197" t="s">
        <v>3023</v>
      </c>
      <c r="F165" s="198" t="s">
        <v>3024</v>
      </c>
      <c r="G165" s="199" t="s">
        <v>553</v>
      </c>
      <c r="H165" s="200">
        <v>50.4</v>
      </c>
      <c r="I165" s="201"/>
      <c r="J165" s="202">
        <f>ROUND(I165*H165,2)</f>
        <v>0</v>
      </c>
      <c r="K165" s="198" t="s">
        <v>305</v>
      </c>
      <c r="L165" s="41"/>
      <c r="M165" s="203" t="s">
        <v>19</v>
      </c>
      <c r="N165" s="204" t="s">
        <v>42</v>
      </c>
      <c r="O165" s="66"/>
      <c r="P165" s="205">
        <f>O165*H165</f>
        <v>0</v>
      </c>
      <c r="Q165" s="205">
        <v>0.00018</v>
      </c>
      <c r="R165" s="205">
        <f>Q165*H165</f>
        <v>0.009072</v>
      </c>
      <c r="S165" s="205">
        <v>0</v>
      </c>
      <c r="T165" s="206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07" t="s">
        <v>406</v>
      </c>
      <c r="AT165" s="207" t="s">
        <v>301</v>
      </c>
      <c r="AU165" s="207" t="s">
        <v>79</v>
      </c>
      <c r="AY165" s="19" t="s">
        <v>299</v>
      </c>
      <c r="BE165" s="208">
        <f>IF(N165="základní",J165,0)</f>
        <v>0</v>
      </c>
      <c r="BF165" s="208">
        <f>IF(N165="snížená",J165,0)</f>
        <v>0</v>
      </c>
      <c r="BG165" s="208">
        <f>IF(N165="zákl. přenesená",J165,0)</f>
        <v>0</v>
      </c>
      <c r="BH165" s="208">
        <f>IF(N165="sníž. přenesená",J165,0)</f>
        <v>0</v>
      </c>
      <c r="BI165" s="208">
        <f>IF(N165="nulová",J165,0)</f>
        <v>0</v>
      </c>
      <c r="BJ165" s="19" t="s">
        <v>79</v>
      </c>
      <c r="BK165" s="208">
        <f>ROUND(I165*H165,2)</f>
        <v>0</v>
      </c>
      <c r="BL165" s="19" t="s">
        <v>406</v>
      </c>
      <c r="BM165" s="207" t="s">
        <v>3025</v>
      </c>
    </row>
    <row r="166" spans="1:47" s="2" customFormat="1" ht="11.25">
      <c r="A166" s="36"/>
      <c r="B166" s="37"/>
      <c r="C166" s="38"/>
      <c r="D166" s="209" t="s">
        <v>308</v>
      </c>
      <c r="E166" s="38"/>
      <c r="F166" s="210" t="s">
        <v>3026</v>
      </c>
      <c r="G166" s="38"/>
      <c r="H166" s="38"/>
      <c r="I166" s="119"/>
      <c r="J166" s="38"/>
      <c r="K166" s="38"/>
      <c r="L166" s="41"/>
      <c r="M166" s="211"/>
      <c r="N166" s="212"/>
      <c r="O166" s="66"/>
      <c r="P166" s="66"/>
      <c r="Q166" s="66"/>
      <c r="R166" s="66"/>
      <c r="S166" s="66"/>
      <c r="T166" s="67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308</v>
      </c>
      <c r="AU166" s="19" t="s">
        <v>79</v>
      </c>
    </row>
    <row r="167" spans="1:65" s="2" customFormat="1" ht="16.5" customHeight="1">
      <c r="A167" s="36"/>
      <c r="B167" s="37"/>
      <c r="C167" s="196" t="s">
        <v>538</v>
      </c>
      <c r="D167" s="196" t="s">
        <v>301</v>
      </c>
      <c r="E167" s="197" t="s">
        <v>3027</v>
      </c>
      <c r="F167" s="198" t="s">
        <v>3028</v>
      </c>
      <c r="G167" s="199" t="s">
        <v>553</v>
      </c>
      <c r="H167" s="200">
        <v>36</v>
      </c>
      <c r="I167" s="201"/>
      <c r="J167" s="202">
        <f>ROUND(I167*H167,2)</f>
        <v>0</v>
      </c>
      <c r="K167" s="198" t="s">
        <v>305</v>
      </c>
      <c r="L167" s="41"/>
      <c r="M167" s="203" t="s">
        <v>19</v>
      </c>
      <c r="N167" s="204" t="s">
        <v>42</v>
      </c>
      <c r="O167" s="66"/>
      <c r="P167" s="205">
        <f>O167*H167</f>
        <v>0</v>
      </c>
      <c r="Q167" s="205">
        <v>0.00028</v>
      </c>
      <c r="R167" s="205">
        <f>Q167*H167</f>
        <v>0.010079999999999999</v>
      </c>
      <c r="S167" s="205">
        <v>0</v>
      </c>
      <c r="T167" s="206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07" t="s">
        <v>406</v>
      </c>
      <c r="AT167" s="207" t="s">
        <v>301</v>
      </c>
      <c r="AU167" s="207" t="s">
        <v>79</v>
      </c>
      <c r="AY167" s="19" t="s">
        <v>299</v>
      </c>
      <c r="BE167" s="208">
        <f>IF(N167="základní",J167,0)</f>
        <v>0</v>
      </c>
      <c r="BF167" s="208">
        <f>IF(N167="snížená",J167,0)</f>
        <v>0</v>
      </c>
      <c r="BG167" s="208">
        <f>IF(N167="zákl. přenesená",J167,0)</f>
        <v>0</v>
      </c>
      <c r="BH167" s="208">
        <f>IF(N167="sníž. přenesená",J167,0)</f>
        <v>0</v>
      </c>
      <c r="BI167" s="208">
        <f>IF(N167="nulová",J167,0)</f>
        <v>0</v>
      </c>
      <c r="BJ167" s="19" t="s">
        <v>79</v>
      </c>
      <c r="BK167" s="208">
        <f>ROUND(I167*H167,2)</f>
        <v>0</v>
      </c>
      <c r="BL167" s="19" t="s">
        <v>406</v>
      </c>
      <c r="BM167" s="207" t="s">
        <v>3029</v>
      </c>
    </row>
    <row r="168" spans="1:47" s="2" customFormat="1" ht="11.25">
      <c r="A168" s="36"/>
      <c r="B168" s="37"/>
      <c r="C168" s="38"/>
      <c r="D168" s="209" t="s">
        <v>308</v>
      </c>
      <c r="E168" s="38"/>
      <c r="F168" s="210" t="s">
        <v>3030</v>
      </c>
      <c r="G168" s="38"/>
      <c r="H168" s="38"/>
      <c r="I168" s="119"/>
      <c r="J168" s="38"/>
      <c r="K168" s="38"/>
      <c r="L168" s="41"/>
      <c r="M168" s="211"/>
      <c r="N168" s="212"/>
      <c r="O168" s="66"/>
      <c r="P168" s="66"/>
      <c r="Q168" s="66"/>
      <c r="R168" s="66"/>
      <c r="S168" s="66"/>
      <c r="T168" s="67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9" t="s">
        <v>308</v>
      </c>
      <c r="AU168" s="19" t="s">
        <v>79</v>
      </c>
    </row>
    <row r="169" spans="1:65" s="2" customFormat="1" ht="16.5" customHeight="1">
      <c r="A169" s="36"/>
      <c r="B169" s="37"/>
      <c r="C169" s="196" t="s">
        <v>550</v>
      </c>
      <c r="D169" s="196" t="s">
        <v>301</v>
      </c>
      <c r="E169" s="197" t="s">
        <v>3031</v>
      </c>
      <c r="F169" s="198" t="s">
        <v>3032</v>
      </c>
      <c r="G169" s="199" t="s">
        <v>553</v>
      </c>
      <c r="H169" s="200">
        <v>223.2</v>
      </c>
      <c r="I169" s="201"/>
      <c r="J169" s="202">
        <f>ROUND(I169*H169,2)</f>
        <v>0</v>
      </c>
      <c r="K169" s="198" t="s">
        <v>305</v>
      </c>
      <c r="L169" s="41"/>
      <c r="M169" s="203" t="s">
        <v>19</v>
      </c>
      <c r="N169" s="204" t="s">
        <v>42</v>
      </c>
      <c r="O169" s="66"/>
      <c r="P169" s="205">
        <f>O169*H169</f>
        <v>0</v>
      </c>
      <c r="Q169" s="205">
        <v>0</v>
      </c>
      <c r="R169" s="205">
        <f>Q169*H169</f>
        <v>0</v>
      </c>
      <c r="S169" s="205">
        <v>0</v>
      </c>
      <c r="T169" s="206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07" t="s">
        <v>406</v>
      </c>
      <c r="AT169" s="207" t="s">
        <v>301</v>
      </c>
      <c r="AU169" s="207" t="s">
        <v>79</v>
      </c>
      <c r="AY169" s="19" t="s">
        <v>299</v>
      </c>
      <c r="BE169" s="208">
        <f>IF(N169="základní",J169,0)</f>
        <v>0</v>
      </c>
      <c r="BF169" s="208">
        <f>IF(N169="snížená",J169,0)</f>
        <v>0</v>
      </c>
      <c r="BG169" s="208">
        <f>IF(N169="zákl. přenesená",J169,0)</f>
        <v>0</v>
      </c>
      <c r="BH169" s="208">
        <f>IF(N169="sníž. přenesená",J169,0)</f>
        <v>0</v>
      </c>
      <c r="BI169" s="208">
        <f>IF(N169="nulová",J169,0)</f>
        <v>0</v>
      </c>
      <c r="BJ169" s="19" t="s">
        <v>79</v>
      </c>
      <c r="BK169" s="208">
        <f>ROUND(I169*H169,2)</f>
        <v>0</v>
      </c>
      <c r="BL169" s="19" t="s">
        <v>406</v>
      </c>
      <c r="BM169" s="207" t="s">
        <v>3033</v>
      </c>
    </row>
    <row r="170" spans="1:47" s="2" customFormat="1" ht="11.25">
      <c r="A170" s="36"/>
      <c r="B170" s="37"/>
      <c r="C170" s="38"/>
      <c r="D170" s="209" t="s">
        <v>308</v>
      </c>
      <c r="E170" s="38"/>
      <c r="F170" s="210" t="s">
        <v>3034</v>
      </c>
      <c r="G170" s="38"/>
      <c r="H170" s="38"/>
      <c r="I170" s="119"/>
      <c r="J170" s="38"/>
      <c r="K170" s="38"/>
      <c r="L170" s="41"/>
      <c r="M170" s="211"/>
      <c r="N170" s="212"/>
      <c r="O170" s="66"/>
      <c r="P170" s="66"/>
      <c r="Q170" s="66"/>
      <c r="R170" s="66"/>
      <c r="S170" s="66"/>
      <c r="T170" s="67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9" t="s">
        <v>308</v>
      </c>
      <c r="AU170" s="19" t="s">
        <v>79</v>
      </c>
    </row>
    <row r="171" spans="1:65" s="2" customFormat="1" ht="16.5" customHeight="1">
      <c r="A171" s="36"/>
      <c r="B171" s="37"/>
      <c r="C171" s="196" t="s">
        <v>559</v>
      </c>
      <c r="D171" s="196" t="s">
        <v>301</v>
      </c>
      <c r="E171" s="197" t="s">
        <v>3035</v>
      </c>
      <c r="F171" s="198" t="s">
        <v>3036</v>
      </c>
      <c r="G171" s="199" t="s">
        <v>3037</v>
      </c>
      <c r="H171" s="200">
        <v>24</v>
      </c>
      <c r="I171" s="201"/>
      <c r="J171" s="202">
        <f>ROUND(I171*H171,2)</f>
        <v>0</v>
      </c>
      <c r="K171" s="198" t="s">
        <v>19</v>
      </c>
      <c r="L171" s="41"/>
      <c r="M171" s="203" t="s">
        <v>19</v>
      </c>
      <c r="N171" s="204" t="s">
        <v>42</v>
      </c>
      <c r="O171" s="66"/>
      <c r="P171" s="205">
        <f>O171*H171</f>
        <v>0</v>
      </c>
      <c r="Q171" s="205">
        <v>0</v>
      </c>
      <c r="R171" s="205">
        <f>Q171*H171</f>
        <v>0</v>
      </c>
      <c r="S171" s="205">
        <v>0</v>
      </c>
      <c r="T171" s="206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07" t="s">
        <v>406</v>
      </c>
      <c r="AT171" s="207" t="s">
        <v>301</v>
      </c>
      <c r="AU171" s="207" t="s">
        <v>79</v>
      </c>
      <c r="AY171" s="19" t="s">
        <v>299</v>
      </c>
      <c r="BE171" s="208">
        <f>IF(N171="základní",J171,0)</f>
        <v>0</v>
      </c>
      <c r="BF171" s="208">
        <f>IF(N171="snížená",J171,0)</f>
        <v>0</v>
      </c>
      <c r="BG171" s="208">
        <f>IF(N171="zákl. přenesená",J171,0)</f>
        <v>0</v>
      </c>
      <c r="BH171" s="208">
        <f>IF(N171="sníž. přenesená",J171,0)</f>
        <v>0</v>
      </c>
      <c r="BI171" s="208">
        <f>IF(N171="nulová",J171,0)</f>
        <v>0</v>
      </c>
      <c r="BJ171" s="19" t="s">
        <v>79</v>
      </c>
      <c r="BK171" s="208">
        <f>ROUND(I171*H171,2)</f>
        <v>0</v>
      </c>
      <c r="BL171" s="19" t="s">
        <v>406</v>
      </c>
      <c r="BM171" s="207" t="s">
        <v>3038</v>
      </c>
    </row>
    <row r="172" spans="1:47" s="2" customFormat="1" ht="11.25">
      <c r="A172" s="36"/>
      <c r="B172" s="37"/>
      <c r="C172" s="38"/>
      <c r="D172" s="209" t="s">
        <v>308</v>
      </c>
      <c r="E172" s="38"/>
      <c r="F172" s="210" t="s">
        <v>3036</v>
      </c>
      <c r="G172" s="38"/>
      <c r="H172" s="38"/>
      <c r="I172" s="119"/>
      <c r="J172" s="38"/>
      <c r="K172" s="38"/>
      <c r="L172" s="41"/>
      <c r="M172" s="211"/>
      <c r="N172" s="212"/>
      <c r="O172" s="66"/>
      <c r="P172" s="66"/>
      <c r="Q172" s="66"/>
      <c r="R172" s="66"/>
      <c r="S172" s="66"/>
      <c r="T172" s="67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9" t="s">
        <v>308</v>
      </c>
      <c r="AU172" s="19" t="s">
        <v>79</v>
      </c>
    </row>
    <row r="173" spans="1:65" s="2" customFormat="1" ht="16.5" customHeight="1">
      <c r="A173" s="36"/>
      <c r="B173" s="37"/>
      <c r="C173" s="196" t="s">
        <v>568</v>
      </c>
      <c r="D173" s="196" t="s">
        <v>301</v>
      </c>
      <c r="E173" s="197" t="s">
        <v>3039</v>
      </c>
      <c r="F173" s="198" t="s">
        <v>3040</v>
      </c>
      <c r="G173" s="199" t="s">
        <v>3037</v>
      </c>
      <c r="H173" s="200">
        <v>32</v>
      </c>
      <c r="I173" s="201"/>
      <c r="J173" s="202">
        <f>ROUND(I173*H173,2)</f>
        <v>0</v>
      </c>
      <c r="K173" s="198" t="s">
        <v>19</v>
      </c>
      <c r="L173" s="41"/>
      <c r="M173" s="203" t="s">
        <v>19</v>
      </c>
      <c r="N173" s="204" t="s">
        <v>42</v>
      </c>
      <c r="O173" s="66"/>
      <c r="P173" s="205">
        <f>O173*H173</f>
        <v>0</v>
      </c>
      <c r="Q173" s="205">
        <v>0</v>
      </c>
      <c r="R173" s="205">
        <f>Q173*H173</f>
        <v>0</v>
      </c>
      <c r="S173" s="205">
        <v>0</v>
      </c>
      <c r="T173" s="206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07" t="s">
        <v>406</v>
      </c>
      <c r="AT173" s="207" t="s">
        <v>301</v>
      </c>
      <c r="AU173" s="207" t="s">
        <v>79</v>
      </c>
      <c r="AY173" s="19" t="s">
        <v>299</v>
      </c>
      <c r="BE173" s="208">
        <f>IF(N173="základní",J173,0)</f>
        <v>0</v>
      </c>
      <c r="BF173" s="208">
        <f>IF(N173="snížená",J173,0)</f>
        <v>0</v>
      </c>
      <c r="BG173" s="208">
        <f>IF(N173="zákl. přenesená",J173,0)</f>
        <v>0</v>
      </c>
      <c r="BH173" s="208">
        <f>IF(N173="sníž. přenesená",J173,0)</f>
        <v>0</v>
      </c>
      <c r="BI173" s="208">
        <f>IF(N173="nulová",J173,0)</f>
        <v>0</v>
      </c>
      <c r="BJ173" s="19" t="s">
        <v>79</v>
      </c>
      <c r="BK173" s="208">
        <f>ROUND(I173*H173,2)</f>
        <v>0</v>
      </c>
      <c r="BL173" s="19" t="s">
        <v>406</v>
      </c>
      <c r="BM173" s="207" t="s">
        <v>3041</v>
      </c>
    </row>
    <row r="174" spans="1:47" s="2" customFormat="1" ht="11.25">
      <c r="A174" s="36"/>
      <c r="B174" s="37"/>
      <c r="C174" s="38"/>
      <c r="D174" s="209" t="s">
        <v>308</v>
      </c>
      <c r="E174" s="38"/>
      <c r="F174" s="210" t="s">
        <v>3040</v>
      </c>
      <c r="G174" s="38"/>
      <c r="H174" s="38"/>
      <c r="I174" s="119"/>
      <c r="J174" s="38"/>
      <c r="K174" s="38"/>
      <c r="L174" s="41"/>
      <c r="M174" s="211"/>
      <c r="N174" s="212"/>
      <c r="O174" s="66"/>
      <c r="P174" s="66"/>
      <c r="Q174" s="66"/>
      <c r="R174" s="66"/>
      <c r="S174" s="66"/>
      <c r="T174" s="67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9" t="s">
        <v>308</v>
      </c>
      <c r="AU174" s="19" t="s">
        <v>79</v>
      </c>
    </row>
    <row r="175" spans="1:65" s="2" customFormat="1" ht="16.5" customHeight="1">
      <c r="A175" s="36"/>
      <c r="B175" s="37"/>
      <c r="C175" s="196" t="s">
        <v>574</v>
      </c>
      <c r="D175" s="196" t="s">
        <v>301</v>
      </c>
      <c r="E175" s="197" t="s">
        <v>3042</v>
      </c>
      <c r="F175" s="198" t="s">
        <v>3043</v>
      </c>
      <c r="G175" s="199" t="s">
        <v>368</v>
      </c>
      <c r="H175" s="200">
        <v>0.076</v>
      </c>
      <c r="I175" s="201"/>
      <c r="J175" s="202">
        <f>ROUND(I175*H175,2)</f>
        <v>0</v>
      </c>
      <c r="K175" s="198" t="s">
        <v>305</v>
      </c>
      <c r="L175" s="41"/>
      <c r="M175" s="203" t="s">
        <v>19</v>
      </c>
      <c r="N175" s="204" t="s">
        <v>42</v>
      </c>
      <c r="O175" s="66"/>
      <c r="P175" s="205">
        <f>O175*H175</f>
        <v>0</v>
      </c>
      <c r="Q175" s="205">
        <v>0</v>
      </c>
      <c r="R175" s="205">
        <f>Q175*H175</f>
        <v>0</v>
      </c>
      <c r="S175" s="205">
        <v>0</v>
      </c>
      <c r="T175" s="206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07" t="s">
        <v>406</v>
      </c>
      <c r="AT175" s="207" t="s">
        <v>301</v>
      </c>
      <c r="AU175" s="207" t="s">
        <v>79</v>
      </c>
      <c r="AY175" s="19" t="s">
        <v>299</v>
      </c>
      <c r="BE175" s="208">
        <f>IF(N175="základní",J175,0)</f>
        <v>0</v>
      </c>
      <c r="BF175" s="208">
        <f>IF(N175="snížená",J175,0)</f>
        <v>0</v>
      </c>
      <c r="BG175" s="208">
        <f>IF(N175="zákl. přenesená",J175,0)</f>
        <v>0</v>
      </c>
      <c r="BH175" s="208">
        <f>IF(N175="sníž. přenesená",J175,0)</f>
        <v>0</v>
      </c>
      <c r="BI175" s="208">
        <f>IF(N175="nulová",J175,0)</f>
        <v>0</v>
      </c>
      <c r="BJ175" s="19" t="s">
        <v>79</v>
      </c>
      <c r="BK175" s="208">
        <f>ROUND(I175*H175,2)</f>
        <v>0</v>
      </c>
      <c r="BL175" s="19" t="s">
        <v>406</v>
      </c>
      <c r="BM175" s="207" t="s">
        <v>3044</v>
      </c>
    </row>
    <row r="176" spans="1:47" s="2" customFormat="1" ht="19.5">
      <c r="A176" s="36"/>
      <c r="B176" s="37"/>
      <c r="C176" s="38"/>
      <c r="D176" s="209" t="s">
        <v>308</v>
      </c>
      <c r="E176" s="38"/>
      <c r="F176" s="210" t="s">
        <v>3045</v>
      </c>
      <c r="G176" s="38"/>
      <c r="H176" s="38"/>
      <c r="I176" s="119"/>
      <c r="J176" s="38"/>
      <c r="K176" s="38"/>
      <c r="L176" s="41"/>
      <c r="M176" s="211"/>
      <c r="N176" s="212"/>
      <c r="O176" s="66"/>
      <c r="P176" s="66"/>
      <c r="Q176" s="66"/>
      <c r="R176" s="66"/>
      <c r="S176" s="66"/>
      <c r="T176" s="67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9" t="s">
        <v>308</v>
      </c>
      <c r="AU176" s="19" t="s">
        <v>79</v>
      </c>
    </row>
    <row r="177" spans="1:65" s="2" customFormat="1" ht="16.5" customHeight="1">
      <c r="A177" s="36"/>
      <c r="B177" s="37"/>
      <c r="C177" s="196" t="s">
        <v>582</v>
      </c>
      <c r="D177" s="196" t="s">
        <v>301</v>
      </c>
      <c r="E177" s="197" t="s">
        <v>3046</v>
      </c>
      <c r="F177" s="198" t="s">
        <v>3047</v>
      </c>
      <c r="G177" s="199" t="s">
        <v>368</v>
      </c>
      <c r="H177" s="200">
        <v>0.076</v>
      </c>
      <c r="I177" s="201"/>
      <c r="J177" s="202">
        <f>ROUND(I177*H177,2)</f>
        <v>0</v>
      </c>
      <c r="K177" s="198" t="s">
        <v>305</v>
      </c>
      <c r="L177" s="41"/>
      <c r="M177" s="203" t="s">
        <v>19</v>
      </c>
      <c r="N177" s="204" t="s">
        <v>42</v>
      </c>
      <c r="O177" s="66"/>
      <c r="P177" s="205">
        <f>O177*H177</f>
        <v>0</v>
      </c>
      <c r="Q177" s="205">
        <v>0</v>
      </c>
      <c r="R177" s="205">
        <f>Q177*H177</f>
        <v>0</v>
      </c>
      <c r="S177" s="205">
        <v>0</v>
      </c>
      <c r="T177" s="206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07" t="s">
        <v>406</v>
      </c>
      <c r="AT177" s="207" t="s">
        <v>301</v>
      </c>
      <c r="AU177" s="207" t="s">
        <v>79</v>
      </c>
      <c r="AY177" s="19" t="s">
        <v>299</v>
      </c>
      <c r="BE177" s="208">
        <f>IF(N177="základní",J177,0)</f>
        <v>0</v>
      </c>
      <c r="BF177" s="208">
        <f>IF(N177="snížená",J177,0)</f>
        <v>0</v>
      </c>
      <c r="BG177" s="208">
        <f>IF(N177="zákl. přenesená",J177,0)</f>
        <v>0</v>
      </c>
      <c r="BH177" s="208">
        <f>IF(N177="sníž. přenesená",J177,0)</f>
        <v>0</v>
      </c>
      <c r="BI177" s="208">
        <f>IF(N177="nulová",J177,0)</f>
        <v>0</v>
      </c>
      <c r="BJ177" s="19" t="s">
        <v>79</v>
      </c>
      <c r="BK177" s="208">
        <f>ROUND(I177*H177,2)</f>
        <v>0</v>
      </c>
      <c r="BL177" s="19" t="s">
        <v>406</v>
      </c>
      <c r="BM177" s="207" t="s">
        <v>3048</v>
      </c>
    </row>
    <row r="178" spans="1:47" s="2" customFormat="1" ht="19.5">
      <c r="A178" s="36"/>
      <c r="B178" s="37"/>
      <c r="C178" s="38"/>
      <c r="D178" s="209" t="s">
        <v>308</v>
      </c>
      <c r="E178" s="38"/>
      <c r="F178" s="210" t="s">
        <v>3049</v>
      </c>
      <c r="G178" s="38"/>
      <c r="H178" s="38"/>
      <c r="I178" s="119"/>
      <c r="J178" s="38"/>
      <c r="K178" s="38"/>
      <c r="L178" s="41"/>
      <c r="M178" s="211"/>
      <c r="N178" s="212"/>
      <c r="O178" s="66"/>
      <c r="P178" s="66"/>
      <c r="Q178" s="66"/>
      <c r="R178" s="66"/>
      <c r="S178" s="66"/>
      <c r="T178" s="67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9" t="s">
        <v>308</v>
      </c>
      <c r="AU178" s="19" t="s">
        <v>79</v>
      </c>
    </row>
    <row r="179" spans="2:63" s="12" customFormat="1" ht="22.9" customHeight="1">
      <c r="B179" s="180"/>
      <c r="C179" s="181"/>
      <c r="D179" s="182" t="s">
        <v>69</v>
      </c>
      <c r="E179" s="194" t="s">
        <v>3050</v>
      </c>
      <c r="F179" s="194" t="s">
        <v>3051</v>
      </c>
      <c r="G179" s="181"/>
      <c r="H179" s="181"/>
      <c r="I179" s="184"/>
      <c r="J179" s="195">
        <f>BK179</f>
        <v>0</v>
      </c>
      <c r="K179" s="181"/>
      <c r="L179" s="186"/>
      <c r="M179" s="187"/>
      <c r="N179" s="188"/>
      <c r="O179" s="188"/>
      <c r="P179" s="189">
        <f>SUM(P180:P215)</f>
        <v>0</v>
      </c>
      <c r="Q179" s="188"/>
      <c r="R179" s="189">
        <f>SUM(R180:R215)</f>
        <v>0.0228</v>
      </c>
      <c r="S179" s="188"/>
      <c r="T179" s="190">
        <f>SUM(T180:T215)</f>
        <v>0</v>
      </c>
      <c r="AR179" s="191" t="s">
        <v>79</v>
      </c>
      <c r="AT179" s="192" t="s">
        <v>69</v>
      </c>
      <c r="AU179" s="192" t="s">
        <v>77</v>
      </c>
      <c r="AY179" s="191" t="s">
        <v>299</v>
      </c>
      <c r="BK179" s="193">
        <f>SUM(BK180:BK215)</f>
        <v>0</v>
      </c>
    </row>
    <row r="180" spans="1:65" s="2" customFormat="1" ht="16.5" customHeight="1">
      <c r="A180" s="36"/>
      <c r="B180" s="37"/>
      <c r="C180" s="196" t="s">
        <v>588</v>
      </c>
      <c r="D180" s="196" t="s">
        <v>301</v>
      </c>
      <c r="E180" s="197" t="s">
        <v>3052</v>
      </c>
      <c r="F180" s="198" t="s">
        <v>3053</v>
      </c>
      <c r="G180" s="199" t="s">
        <v>432</v>
      </c>
      <c r="H180" s="200">
        <v>2</v>
      </c>
      <c r="I180" s="201"/>
      <c r="J180" s="202">
        <f>ROUND(I180*H180,2)</f>
        <v>0</v>
      </c>
      <c r="K180" s="198" t="s">
        <v>305</v>
      </c>
      <c r="L180" s="41"/>
      <c r="M180" s="203" t="s">
        <v>19</v>
      </c>
      <c r="N180" s="204" t="s">
        <v>42</v>
      </c>
      <c r="O180" s="66"/>
      <c r="P180" s="205">
        <f>O180*H180</f>
        <v>0</v>
      </c>
      <c r="Q180" s="205">
        <v>0.00024</v>
      </c>
      <c r="R180" s="205">
        <f>Q180*H180</f>
        <v>0.00048</v>
      </c>
      <c r="S180" s="205">
        <v>0</v>
      </c>
      <c r="T180" s="206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07" t="s">
        <v>406</v>
      </c>
      <c r="AT180" s="207" t="s">
        <v>301</v>
      </c>
      <c r="AU180" s="207" t="s">
        <v>79</v>
      </c>
      <c r="AY180" s="19" t="s">
        <v>299</v>
      </c>
      <c r="BE180" s="208">
        <f>IF(N180="základní",J180,0)</f>
        <v>0</v>
      </c>
      <c r="BF180" s="208">
        <f>IF(N180="snížená",J180,0)</f>
        <v>0</v>
      </c>
      <c r="BG180" s="208">
        <f>IF(N180="zákl. přenesená",J180,0)</f>
        <v>0</v>
      </c>
      <c r="BH180" s="208">
        <f>IF(N180="sníž. přenesená",J180,0)</f>
        <v>0</v>
      </c>
      <c r="BI180" s="208">
        <f>IF(N180="nulová",J180,0)</f>
        <v>0</v>
      </c>
      <c r="BJ180" s="19" t="s">
        <v>79</v>
      </c>
      <c r="BK180" s="208">
        <f>ROUND(I180*H180,2)</f>
        <v>0</v>
      </c>
      <c r="BL180" s="19" t="s">
        <v>406</v>
      </c>
      <c r="BM180" s="207" t="s">
        <v>3054</v>
      </c>
    </row>
    <row r="181" spans="1:47" s="2" customFormat="1" ht="11.25">
      <c r="A181" s="36"/>
      <c r="B181" s="37"/>
      <c r="C181" s="38"/>
      <c r="D181" s="209" t="s">
        <v>308</v>
      </c>
      <c r="E181" s="38"/>
      <c r="F181" s="210" t="s">
        <v>3055</v>
      </c>
      <c r="G181" s="38"/>
      <c r="H181" s="38"/>
      <c r="I181" s="119"/>
      <c r="J181" s="38"/>
      <c r="K181" s="38"/>
      <c r="L181" s="41"/>
      <c r="M181" s="211"/>
      <c r="N181" s="212"/>
      <c r="O181" s="66"/>
      <c r="P181" s="66"/>
      <c r="Q181" s="66"/>
      <c r="R181" s="66"/>
      <c r="S181" s="66"/>
      <c r="T181" s="67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9" t="s">
        <v>308</v>
      </c>
      <c r="AU181" s="19" t="s">
        <v>79</v>
      </c>
    </row>
    <row r="182" spans="1:65" s="2" customFormat="1" ht="16.5" customHeight="1">
      <c r="A182" s="36"/>
      <c r="B182" s="37"/>
      <c r="C182" s="196" t="s">
        <v>594</v>
      </c>
      <c r="D182" s="196" t="s">
        <v>301</v>
      </c>
      <c r="E182" s="197" t="s">
        <v>3056</v>
      </c>
      <c r="F182" s="198" t="s">
        <v>3057</v>
      </c>
      <c r="G182" s="199" t="s">
        <v>432</v>
      </c>
      <c r="H182" s="200">
        <v>8</v>
      </c>
      <c r="I182" s="201"/>
      <c r="J182" s="202">
        <f>ROUND(I182*H182,2)</f>
        <v>0</v>
      </c>
      <c r="K182" s="198" t="s">
        <v>305</v>
      </c>
      <c r="L182" s="41"/>
      <c r="M182" s="203" t="s">
        <v>19</v>
      </c>
      <c r="N182" s="204" t="s">
        <v>42</v>
      </c>
      <c r="O182" s="66"/>
      <c r="P182" s="205">
        <f>O182*H182</f>
        <v>0</v>
      </c>
      <c r="Q182" s="205">
        <v>0.00022</v>
      </c>
      <c r="R182" s="205">
        <f>Q182*H182</f>
        <v>0.00176</v>
      </c>
      <c r="S182" s="205">
        <v>0</v>
      </c>
      <c r="T182" s="206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07" t="s">
        <v>406</v>
      </c>
      <c r="AT182" s="207" t="s">
        <v>301</v>
      </c>
      <c r="AU182" s="207" t="s">
        <v>79</v>
      </c>
      <c r="AY182" s="19" t="s">
        <v>299</v>
      </c>
      <c r="BE182" s="208">
        <f>IF(N182="základní",J182,0)</f>
        <v>0</v>
      </c>
      <c r="BF182" s="208">
        <f>IF(N182="snížená",J182,0)</f>
        <v>0</v>
      </c>
      <c r="BG182" s="208">
        <f>IF(N182="zákl. přenesená",J182,0)</f>
        <v>0</v>
      </c>
      <c r="BH182" s="208">
        <f>IF(N182="sníž. přenesená",J182,0)</f>
        <v>0</v>
      </c>
      <c r="BI182" s="208">
        <f>IF(N182="nulová",J182,0)</f>
        <v>0</v>
      </c>
      <c r="BJ182" s="19" t="s">
        <v>79</v>
      </c>
      <c r="BK182" s="208">
        <f>ROUND(I182*H182,2)</f>
        <v>0</v>
      </c>
      <c r="BL182" s="19" t="s">
        <v>406</v>
      </c>
      <c r="BM182" s="207" t="s">
        <v>3058</v>
      </c>
    </row>
    <row r="183" spans="1:47" s="2" customFormat="1" ht="11.25">
      <c r="A183" s="36"/>
      <c r="B183" s="37"/>
      <c r="C183" s="38"/>
      <c r="D183" s="209" t="s">
        <v>308</v>
      </c>
      <c r="E183" s="38"/>
      <c r="F183" s="210" t="s">
        <v>3059</v>
      </c>
      <c r="G183" s="38"/>
      <c r="H183" s="38"/>
      <c r="I183" s="119"/>
      <c r="J183" s="38"/>
      <c r="K183" s="38"/>
      <c r="L183" s="41"/>
      <c r="M183" s="211"/>
      <c r="N183" s="212"/>
      <c r="O183" s="66"/>
      <c r="P183" s="66"/>
      <c r="Q183" s="66"/>
      <c r="R183" s="66"/>
      <c r="S183" s="66"/>
      <c r="T183" s="67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9" t="s">
        <v>308</v>
      </c>
      <c r="AU183" s="19" t="s">
        <v>79</v>
      </c>
    </row>
    <row r="184" spans="1:65" s="2" customFormat="1" ht="16.5" customHeight="1">
      <c r="A184" s="36"/>
      <c r="B184" s="37"/>
      <c r="C184" s="196" t="s">
        <v>599</v>
      </c>
      <c r="D184" s="196" t="s">
        <v>301</v>
      </c>
      <c r="E184" s="197" t="s">
        <v>3060</v>
      </c>
      <c r="F184" s="198" t="s">
        <v>3061</v>
      </c>
      <c r="G184" s="199" t="s">
        <v>432</v>
      </c>
      <c r="H184" s="200">
        <v>1</v>
      </c>
      <c r="I184" s="201"/>
      <c r="J184" s="202">
        <f>ROUND(I184*H184,2)</f>
        <v>0</v>
      </c>
      <c r="K184" s="198" t="s">
        <v>305</v>
      </c>
      <c r="L184" s="41"/>
      <c r="M184" s="203" t="s">
        <v>19</v>
      </c>
      <c r="N184" s="204" t="s">
        <v>42</v>
      </c>
      <c r="O184" s="66"/>
      <c r="P184" s="205">
        <f>O184*H184</f>
        <v>0</v>
      </c>
      <c r="Q184" s="205">
        <v>0.00038</v>
      </c>
      <c r="R184" s="205">
        <f>Q184*H184</f>
        <v>0.00038</v>
      </c>
      <c r="S184" s="205">
        <v>0</v>
      </c>
      <c r="T184" s="206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07" t="s">
        <v>406</v>
      </c>
      <c r="AT184" s="207" t="s">
        <v>301</v>
      </c>
      <c r="AU184" s="207" t="s">
        <v>79</v>
      </c>
      <c r="AY184" s="19" t="s">
        <v>299</v>
      </c>
      <c r="BE184" s="208">
        <f>IF(N184="základní",J184,0)</f>
        <v>0</v>
      </c>
      <c r="BF184" s="208">
        <f>IF(N184="snížená",J184,0)</f>
        <v>0</v>
      </c>
      <c r="BG184" s="208">
        <f>IF(N184="zákl. přenesená",J184,0)</f>
        <v>0</v>
      </c>
      <c r="BH184" s="208">
        <f>IF(N184="sníž. přenesená",J184,0)</f>
        <v>0</v>
      </c>
      <c r="BI184" s="208">
        <f>IF(N184="nulová",J184,0)</f>
        <v>0</v>
      </c>
      <c r="BJ184" s="19" t="s">
        <v>79</v>
      </c>
      <c r="BK184" s="208">
        <f>ROUND(I184*H184,2)</f>
        <v>0</v>
      </c>
      <c r="BL184" s="19" t="s">
        <v>406</v>
      </c>
      <c r="BM184" s="207" t="s">
        <v>3062</v>
      </c>
    </row>
    <row r="185" spans="1:47" s="2" customFormat="1" ht="11.25">
      <c r="A185" s="36"/>
      <c r="B185" s="37"/>
      <c r="C185" s="38"/>
      <c r="D185" s="209" t="s">
        <v>308</v>
      </c>
      <c r="E185" s="38"/>
      <c r="F185" s="210" t="s">
        <v>3063</v>
      </c>
      <c r="G185" s="38"/>
      <c r="H185" s="38"/>
      <c r="I185" s="119"/>
      <c r="J185" s="38"/>
      <c r="K185" s="38"/>
      <c r="L185" s="41"/>
      <c r="M185" s="211"/>
      <c r="N185" s="212"/>
      <c r="O185" s="66"/>
      <c r="P185" s="66"/>
      <c r="Q185" s="66"/>
      <c r="R185" s="66"/>
      <c r="S185" s="66"/>
      <c r="T185" s="67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9" t="s">
        <v>308</v>
      </c>
      <c r="AU185" s="19" t="s">
        <v>79</v>
      </c>
    </row>
    <row r="186" spans="1:65" s="2" customFormat="1" ht="16.5" customHeight="1">
      <c r="A186" s="36"/>
      <c r="B186" s="37"/>
      <c r="C186" s="196" t="s">
        <v>604</v>
      </c>
      <c r="D186" s="196" t="s">
        <v>301</v>
      </c>
      <c r="E186" s="197" t="s">
        <v>3064</v>
      </c>
      <c r="F186" s="198" t="s">
        <v>3065</v>
      </c>
      <c r="G186" s="199" t="s">
        <v>432</v>
      </c>
      <c r="H186" s="200">
        <v>11</v>
      </c>
      <c r="I186" s="201"/>
      <c r="J186" s="202">
        <f>ROUND(I186*H186,2)</f>
        <v>0</v>
      </c>
      <c r="K186" s="198" t="s">
        <v>305</v>
      </c>
      <c r="L186" s="41"/>
      <c r="M186" s="203" t="s">
        <v>19</v>
      </c>
      <c r="N186" s="204" t="s">
        <v>42</v>
      </c>
      <c r="O186" s="66"/>
      <c r="P186" s="205">
        <f>O186*H186</f>
        <v>0</v>
      </c>
      <c r="Q186" s="205">
        <v>0.00035</v>
      </c>
      <c r="R186" s="205">
        <f>Q186*H186</f>
        <v>0.00385</v>
      </c>
      <c r="S186" s="205">
        <v>0</v>
      </c>
      <c r="T186" s="206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07" t="s">
        <v>406</v>
      </c>
      <c r="AT186" s="207" t="s">
        <v>301</v>
      </c>
      <c r="AU186" s="207" t="s">
        <v>79</v>
      </c>
      <c r="AY186" s="19" t="s">
        <v>299</v>
      </c>
      <c r="BE186" s="208">
        <f>IF(N186="základní",J186,0)</f>
        <v>0</v>
      </c>
      <c r="BF186" s="208">
        <f>IF(N186="snížená",J186,0)</f>
        <v>0</v>
      </c>
      <c r="BG186" s="208">
        <f>IF(N186="zákl. přenesená",J186,0)</f>
        <v>0</v>
      </c>
      <c r="BH186" s="208">
        <f>IF(N186="sníž. přenesená",J186,0)</f>
        <v>0</v>
      </c>
      <c r="BI186" s="208">
        <f>IF(N186="nulová",J186,0)</f>
        <v>0</v>
      </c>
      <c r="BJ186" s="19" t="s">
        <v>79</v>
      </c>
      <c r="BK186" s="208">
        <f>ROUND(I186*H186,2)</f>
        <v>0</v>
      </c>
      <c r="BL186" s="19" t="s">
        <v>406</v>
      </c>
      <c r="BM186" s="207" t="s">
        <v>3066</v>
      </c>
    </row>
    <row r="187" spans="1:47" s="2" customFormat="1" ht="11.25">
      <c r="A187" s="36"/>
      <c r="B187" s="37"/>
      <c r="C187" s="38"/>
      <c r="D187" s="209" t="s">
        <v>308</v>
      </c>
      <c r="E187" s="38"/>
      <c r="F187" s="210" t="s">
        <v>3067</v>
      </c>
      <c r="G187" s="38"/>
      <c r="H187" s="38"/>
      <c r="I187" s="119"/>
      <c r="J187" s="38"/>
      <c r="K187" s="38"/>
      <c r="L187" s="41"/>
      <c r="M187" s="211"/>
      <c r="N187" s="212"/>
      <c r="O187" s="66"/>
      <c r="P187" s="66"/>
      <c r="Q187" s="66"/>
      <c r="R187" s="66"/>
      <c r="S187" s="66"/>
      <c r="T187" s="67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9" t="s">
        <v>308</v>
      </c>
      <c r="AU187" s="19" t="s">
        <v>79</v>
      </c>
    </row>
    <row r="188" spans="1:65" s="2" customFormat="1" ht="16.5" customHeight="1">
      <c r="A188" s="36"/>
      <c r="B188" s="37"/>
      <c r="C188" s="246" t="s">
        <v>609</v>
      </c>
      <c r="D188" s="246" t="s">
        <v>458</v>
      </c>
      <c r="E188" s="247" t="s">
        <v>3068</v>
      </c>
      <c r="F188" s="248" t="s">
        <v>3069</v>
      </c>
      <c r="G188" s="249" t="s">
        <v>432</v>
      </c>
      <c r="H188" s="250">
        <v>14</v>
      </c>
      <c r="I188" s="251"/>
      <c r="J188" s="252">
        <f>ROUND(I188*H188,2)</f>
        <v>0</v>
      </c>
      <c r="K188" s="248" t="s">
        <v>19</v>
      </c>
      <c r="L188" s="253"/>
      <c r="M188" s="254" t="s">
        <v>19</v>
      </c>
      <c r="N188" s="255" t="s">
        <v>42</v>
      </c>
      <c r="O188" s="66"/>
      <c r="P188" s="205">
        <f>O188*H188</f>
        <v>0</v>
      </c>
      <c r="Q188" s="205">
        <v>0.00023</v>
      </c>
      <c r="R188" s="205">
        <f>Q188*H188</f>
        <v>0.00322</v>
      </c>
      <c r="S188" s="205">
        <v>0</v>
      </c>
      <c r="T188" s="206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07" t="s">
        <v>538</v>
      </c>
      <c r="AT188" s="207" t="s">
        <v>458</v>
      </c>
      <c r="AU188" s="207" t="s">
        <v>79</v>
      </c>
      <c r="AY188" s="19" t="s">
        <v>299</v>
      </c>
      <c r="BE188" s="208">
        <f>IF(N188="základní",J188,0)</f>
        <v>0</v>
      </c>
      <c r="BF188" s="208">
        <f>IF(N188="snížená",J188,0)</f>
        <v>0</v>
      </c>
      <c r="BG188" s="208">
        <f>IF(N188="zákl. přenesená",J188,0)</f>
        <v>0</v>
      </c>
      <c r="BH188" s="208">
        <f>IF(N188="sníž. přenesená",J188,0)</f>
        <v>0</v>
      </c>
      <c r="BI188" s="208">
        <f>IF(N188="nulová",J188,0)</f>
        <v>0</v>
      </c>
      <c r="BJ188" s="19" t="s">
        <v>79</v>
      </c>
      <c r="BK188" s="208">
        <f>ROUND(I188*H188,2)</f>
        <v>0</v>
      </c>
      <c r="BL188" s="19" t="s">
        <v>406</v>
      </c>
      <c r="BM188" s="207" t="s">
        <v>3070</v>
      </c>
    </row>
    <row r="189" spans="1:47" s="2" customFormat="1" ht="11.25">
      <c r="A189" s="36"/>
      <c r="B189" s="37"/>
      <c r="C189" s="38"/>
      <c r="D189" s="209" t="s">
        <v>308</v>
      </c>
      <c r="E189" s="38"/>
      <c r="F189" s="210" t="s">
        <v>3069</v>
      </c>
      <c r="G189" s="38"/>
      <c r="H189" s="38"/>
      <c r="I189" s="119"/>
      <c r="J189" s="38"/>
      <c r="K189" s="38"/>
      <c r="L189" s="41"/>
      <c r="M189" s="211"/>
      <c r="N189" s="212"/>
      <c r="O189" s="66"/>
      <c r="P189" s="66"/>
      <c r="Q189" s="66"/>
      <c r="R189" s="66"/>
      <c r="S189" s="66"/>
      <c r="T189" s="67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9" t="s">
        <v>308</v>
      </c>
      <c r="AU189" s="19" t="s">
        <v>79</v>
      </c>
    </row>
    <row r="190" spans="1:65" s="2" customFormat="1" ht="16.5" customHeight="1">
      <c r="A190" s="36"/>
      <c r="B190" s="37"/>
      <c r="C190" s="246" t="s">
        <v>615</v>
      </c>
      <c r="D190" s="246" t="s">
        <v>458</v>
      </c>
      <c r="E190" s="247" t="s">
        <v>3071</v>
      </c>
      <c r="F190" s="248" t="s">
        <v>3072</v>
      </c>
      <c r="G190" s="249" t="s">
        <v>432</v>
      </c>
      <c r="H190" s="250">
        <v>34</v>
      </c>
      <c r="I190" s="251"/>
      <c r="J190" s="252">
        <f>ROUND(I190*H190,2)</f>
        <v>0</v>
      </c>
      <c r="K190" s="248" t="s">
        <v>19</v>
      </c>
      <c r="L190" s="253"/>
      <c r="M190" s="254" t="s">
        <v>19</v>
      </c>
      <c r="N190" s="255" t="s">
        <v>42</v>
      </c>
      <c r="O190" s="66"/>
      <c r="P190" s="205">
        <f>O190*H190</f>
        <v>0</v>
      </c>
      <c r="Q190" s="205">
        <v>0.00023</v>
      </c>
      <c r="R190" s="205">
        <f>Q190*H190</f>
        <v>0.00782</v>
      </c>
      <c r="S190" s="205">
        <v>0</v>
      </c>
      <c r="T190" s="206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07" t="s">
        <v>538</v>
      </c>
      <c r="AT190" s="207" t="s">
        <v>458</v>
      </c>
      <c r="AU190" s="207" t="s">
        <v>79</v>
      </c>
      <c r="AY190" s="19" t="s">
        <v>299</v>
      </c>
      <c r="BE190" s="208">
        <f>IF(N190="základní",J190,0)</f>
        <v>0</v>
      </c>
      <c r="BF190" s="208">
        <f>IF(N190="snížená",J190,0)</f>
        <v>0</v>
      </c>
      <c r="BG190" s="208">
        <f>IF(N190="zákl. přenesená",J190,0)</f>
        <v>0</v>
      </c>
      <c r="BH190" s="208">
        <f>IF(N190="sníž. přenesená",J190,0)</f>
        <v>0</v>
      </c>
      <c r="BI190" s="208">
        <f>IF(N190="nulová",J190,0)</f>
        <v>0</v>
      </c>
      <c r="BJ190" s="19" t="s">
        <v>79</v>
      </c>
      <c r="BK190" s="208">
        <f>ROUND(I190*H190,2)</f>
        <v>0</v>
      </c>
      <c r="BL190" s="19" t="s">
        <v>406</v>
      </c>
      <c r="BM190" s="207" t="s">
        <v>3073</v>
      </c>
    </row>
    <row r="191" spans="1:47" s="2" customFormat="1" ht="11.25">
      <c r="A191" s="36"/>
      <c r="B191" s="37"/>
      <c r="C191" s="38"/>
      <c r="D191" s="209" t="s">
        <v>308</v>
      </c>
      <c r="E191" s="38"/>
      <c r="F191" s="210" t="s">
        <v>3072</v>
      </c>
      <c r="G191" s="38"/>
      <c r="H191" s="38"/>
      <c r="I191" s="119"/>
      <c r="J191" s="38"/>
      <c r="K191" s="38"/>
      <c r="L191" s="41"/>
      <c r="M191" s="211"/>
      <c r="N191" s="212"/>
      <c r="O191" s="66"/>
      <c r="P191" s="66"/>
      <c r="Q191" s="66"/>
      <c r="R191" s="66"/>
      <c r="S191" s="66"/>
      <c r="T191" s="67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9" t="s">
        <v>308</v>
      </c>
      <c r="AU191" s="19" t="s">
        <v>79</v>
      </c>
    </row>
    <row r="192" spans="1:65" s="2" customFormat="1" ht="16.5" customHeight="1">
      <c r="A192" s="36"/>
      <c r="B192" s="37"/>
      <c r="C192" s="246" t="s">
        <v>621</v>
      </c>
      <c r="D192" s="246" t="s">
        <v>458</v>
      </c>
      <c r="E192" s="247" t="s">
        <v>3074</v>
      </c>
      <c r="F192" s="248" t="s">
        <v>3075</v>
      </c>
      <c r="G192" s="249" t="s">
        <v>432</v>
      </c>
      <c r="H192" s="250">
        <v>17</v>
      </c>
      <c r="I192" s="251"/>
      <c r="J192" s="252">
        <f>ROUND(I192*H192,2)</f>
        <v>0</v>
      </c>
      <c r="K192" s="248" t="s">
        <v>19</v>
      </c>
      <c r="L192" s="253"/>
      <c r="M192" s="254" t="s">
        <v>19</v>
      </c>
      <c r="N192" s="255" t="s">
        <v>42</v>
      </c>
      <c r="O192" s="66"/>
      <c r="P192" s="205">
        <f>O192*H192</f>
        <v>0</v>
      </c>
      <c r="Q192" s="205">
        <v>0.00023</v>
      </c>
      <c r="R192" s="205">
        <f>Q192*H192</f>
        <v>0.00391</v>
      </c>
      <c r="S192" s="205">
        <v>0</v>
      </c>
      <c r="T192" s="206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07" t="s">
        <v>538</v>
      </c>
      <c r="AT192" s="207" t="s">
        <v>458</v>
      </c>
      <c r="AU192" s="207" t="s">
        <v>79</v>
      </c>
      <c r="AY192" s="19" t="s">
        <v>299</v>
      </c>
      <c r="BE192" s="208">
        <f>IF(N192="základní",J192,0)</f>
        <v>0</v>
      </c>
      <c r="BF192" s="208">
        <f>IF(N192="snížená",J192,0)</f>
        <v>0</v>
      </c>
      <c r="BG192" s="208">
        <f>IF(N192="zákl. přenesená",J192,0)</f>
        <v>0</v>
      </c>
      <c r="BH192" s="208">
        <f>IF(N192="sníž. přenesená",J192,0)</f>
        <v>0</v>
      </c>
      <c r="BI192" s="208">
        <f>IF(N192="nulová",J192,0)</f>
        <v>0</v>
      </c>
      <c r="BJ192" s="19" t="s">
        <v>79</v>
      </c>
      <c r="BK192" s="208">
        <f>ROUND(I192*H192,2)</f>
        <v>0</v>
      </c>
      <c r="BL192" s="19" t="s">
        <v>406</v>
      </c>
      <c r="BM192" s="207" t="s">
        <v>3076</v>
      </c>
    </row>
    <row r="193" spans="1:47" s="2" customFormat="1" ht="11.25">
      <c r="A193" s="36"/>
      <c r="B193" s="37"/>
      <c r="C193" s="38"/>
      <c r="D193" s="209" t="s">
        <v>308</v>
      </c>
      <c r="E193" s="38"/>
      <c r="F193" s="210" t="s">
        <v>3075</v>
      </c>
      <c r="G193" s="38"/>
      <c r="H193" s="38"/>
      <c r="I193" s="119"/>
      <c r="J193" s="38"/>
      <c r="K193" s="38"/>
      <c r="L193" s="41"/>
      <c r="M193" s="211"/>
      <c r="N193" s="212"/>
      <c r="O193" s="66"/>
      <c r="P193" s="66"/>
      <c r="Q193" s="66"/>
      <c r="R193" s="66"/>
      <c r="S193" s="66"/>
      <c r="T193" s="67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9" t="s">
        <v>308</v>
      </c>
      <c r="AU193" s="19" t="s">
        <v>79</v>
      </c>
    </row>
    <row r="194" spans="1:65" s="2" customFormat="1" ht="16.5" customHeight="1">
      <c r="A194" s="36"/>
      <c r="B194" s="37"/>
      <c r="C194" s="246" t="s">
        <v>628</v>
      </c>
      <c r="D194" s="246" t="s">
        <v>458</v>
      </c>
      <c r="E194" s="247" t="s">
        <v>3077</v>
      </c>
      <c r="F194" s="248" t="s">
        <v>3078</v>
      </c>
      <c r="G194" s="249" t="s">
        <v>432</v>
      </c>
      <c r="H194" s="250">
        <v>3</v>
      </c>
      <c r="I194" s="251"/>
      <c r="J194" s="252">
        <f>ROUND(I194*H194,2)</f>
        <v>0</v>
      </c>
      <c r="K194" s="248" t="s">
        <v>19</v>
      </c>
      <c r="L194" s="253"/>
      <c r="M194" s="254" t="s">
        <v>19</v>
      </c>
      <c r="N194" s="255" t="s">
        <v>42</v>
      </c>
      <c r="O194" s="66"/>
      <c r="P194" s="205">
        <f>O194*H194</f>
        <v>0</v>
      </c>
      <c r="Q194" s="205">
        <v>0.00023</v>
      </c>
      <c r="R194" s="205">
        <f>Q194*H194</f>
        <v>0.0006900000000000001</v>
      </c>
      <c r="S194" s="205">
        <v>0</v>
      </c>
      <c r="T194" s="206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07" t="s">
        <v>538</v>
      </c>
      <c r="AT194" s="207" t="s">
        <v>458</v>
      </c>
      <c r="AU194" s="207" t="s">
        <v>79</v>
      </c>
      <c r="AY194" s="19" t="s">
        <v>299</v>
      </c>
      <c r="BE194" s="208">
        <f>IF(N194="základní",J194,0)</f>
        <v>0</v>
      </c>
      <c r="BF194" s="208">
        <f>IF(N194="snížená",J194,0)</f>
        <v>0</v>
      </c>
      <c r="BG194" s="208">
        <f>IF(N194="zákl. přenesená",J194,0)</f>
        <v>0</v>
      </c>
      <c r="BH194" s="208">
        <f>IF(N194="sníž. přenesená",J194,0)</f>
        <v>0</v>
      </c>
      <c r="BI194" s="208">
        <f>IF(N194="nulová",J194,0)</f>
        <v>0</v>
      </c>
      <c r="BJ194" s="19" t="s">
        <v>79</v>
      </c>
      <c r="BK194" s="208">
        <f>ROUND(I194*H194,2)</f>
        <v>0</v>
      </c>
      <c r="BL194" s="19" t="s">
        <v>406</v>
      </c>
      <c r="BM194" s="207" t="s">
        <v>3079</v>
      </c>
    </row>
    <row r="195" spans="1:47" s="2" customFormat="1" ht="11.25">
      <c r="A195" s="36"/>
      <c r="B195" s="37"/>
      <c r="C195" s="38"/>
      <c r="D195" s="209" t="s">
        <v>308</v>
      </c>
      <c r="E195" s="38"/>
      <c r="F195" s="210" t="s">
        <v>3078</v>
      </c>
      <c r="G195" s="38"/>
      <c r="H195" s="38"/>
      <c r="I195" s="119"/>
      <c r="J195" s="38"/>
      <c r="K195" s="38"/>
      <c r="L195" s="41"/>
      <c r="M195" s="211"/>
      <c r="N195" s="212"/>
      <c r="O195" s="66"/>
      <c r="P195" s="66"/>
      <c r="Q195" s="66"/>
      <c r="R195" s="66"/>
      <c r="S195" s="66"/>
      <c r="T195" s="67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9" t="s">
        <v>308</v>
      </c>
      <c r="AU195" s="19" t="s">
        <v>79</v>
      </c>
    </row>
    <row r="196" spans="1:65" s="2" customFormat="1" ht="16.5" customHeight="1">
      <c r="A196" s="36"/>
      <c r="B196" s="37"/>
      <c r="C196" s="246" t="s">
        <v>634</v>
      </c>
      <c r="D196" s="246" t="s">
        <v>458</v>
      </c>
      <c r="E196" s="247" t="s">
        <v>3080</v>
      </c>
      <c r="F196" s="248" t="s">
        <v>3081</v>
      </c>
      <c r="G196" s="249" t="s">
        <v>432</v>
      </c>
      <c r="H196" s="250">
        <v>3</v>
      </c>
      <c r="I196" s="251"/>
      <c r="J196" s="252">
        <f>ROUND(I196*H196,2)</f>
        <v>0</v>
      </c>
      <c r="K196" s="248" t="s">
        <v>19</v>
      </c>
      <c r="L196" s="253"/>
      <c r="M196" s="254" t="s">
        <v>19</v>
      </c>
      <c r="N196" s="255" t="s">
        <v>42</v>
      </c>
      <c r="O196" s="66"/>
      <c r="P196" s="205">
        <f>O196*H196</f>
        <v>0</v>
      </c>
      <c r="Q196" s="205">
        <v>0.00023</v>
      </c>
      <c r="R196" s="205">
        <f>Q196*H196</f>
        <v>0.0006900000000000001</v>
      </c>
      <c r="S196" s="205">
        <v>0</v>
      </c>
      <c r="T196" s="206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07" t="s">
        <v>538</v>
      </c>
      <c r="AT196" s="207" t="s">
        <v>458</v>
      </c>
      <c r="AU196" s="207" t="s">
        <v>79</v>
      </c>
      <c r="AY196" s="19" t="s">
        <v>299</v>
      </c>
      <c r="BE196" s="208">
        <f>IF(N196="základní",J196,0)</f>
        <v>0</v>
      </c>
      <c r="BF196" s="208">
        <f>IF(N196="snížená",J196,0)</f>
        <v>0</v>
      </c>
      <c r="BG196" s="208">
        <f>IF(N196="zákl. přenesená",J196,0)</f>
        <v>0</v>
      </c>
      <c r="BH196" s="208">
        <f>IF(N196="sníž. přenesená",J196,0)</f>
        <v>0</v>
      </c>
      <c r="BI196" s="208">
        <f>IF(N196="nulová",J196,0)</f>
        <v>0</v>
      </c>
      <c r="BJ196" s="19" t="s">
        <v>79</v>
      </c>
      <c r="BK196" s="208">
        <f>ROUND(I196*H196,2)</f>
        <v>0</v>
      </c>
      <c r="BL196" s="19" t="s">
        <v>406</v>
      </c>
      <c r="BM196" s="207" t="s">
        <v>3082</v>
      </c>
    </row>
    <row r="197" spans="1:47" s="2" customFormat="1" ht="11.25">
      <c r="A197" s="36"/>
      <c r="B197" s="37"/>
      <c r="C197" s="38"/>
      <c r="D197" s="209" t="s">
        <v>308</v>
      </c>
      <c r="E197" s="38"/>
      <c r="F197" s="210" t="s">
        <v>3081</v>
      </c>
      <c r="G197" s="38"/>
      <c r="H197" s="38"/>
      <c r="I197" s="119"/>
      <c r="J197" s="38"/>
      <c r="K197" s="38"/>
      <c r="L197" s="41"/>
      <c r="M197" s="211"/>
      <c r="N197" s="212"/>
      <c r="O197" s="66"/>
      <c r="P197" s="66"/>
      <c r="Q197" s="66"/>
      <c r="R197" s="66"/>
      <c r="S197" s="66"/>
      <c r="T197" s="67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T197" s="19" t="s">
        <v>308</v>
      </c>
      <c r="AU197" s="19" t="s">
        <v>79</v>
      </c>
    </row>
    <row r="198" spans="1:65" s="2" customFormat="1" ht="16.5" customHeight="1">
      <c r="A198" s="36"/>
      <c r="B198" s="37"/>
      <c r="C198" s="196" t="s">
        <v>639</v>
      </c>
      <c r="D198" s="196" t="s">
        <v>301</v>
      </c>
      <c r="E198" s="197" t="s">
        <v>3083</v>
      </c>
      <c r="F198" s="198" t="s">
        <v>3084</v>
      </c>
      <c r="G198" s="199" t="s">
        <v>432</v>
      </c>
      <c r="H198" s="200">
        <v>3</v>
      </c>
      <c r="I198" s="201"/>
      <c r="J198" s="202">
        <f>ROUND(I198*H198,2)</f>
        <v>0</v>
      </c>
      <c r="K198" s="198" t="s">
        <v>19</v>
      </c>
      <c r="L198" s="41"/>
      <c r="M198" s="203" t="s">
        <v>19</v>
      </c>
      <c r="N198" s="204" t="s">
        <v>42</v>
      </c>
      <c r="O198" s="66"/>
      <c r="P198" s="205">
        <f>O198*H198</f>
        <v>0</v>
      </c>
      <c r="Q198" s="205">
        <v>0</v>
      </c>
      <c r="R198" s="205">
        <f>Q198*H198</f>
        <v>0</v>
      </c>
      <c r="S198" s="205">
        <v>0</v>
      </c>
      <c r="T198" s="206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07" t="s">
        <v>406</v>
      </c>
      <c r="AT198" s="207" t="s">
        <v>301</v>
      </c>
      <c r="AU198" s="207" t="s">
        <v>79</v>
      </c>
      <c r="AY198" s="19" t="s">
        <v>299</v>
      </c>
      <c r="BE198" s="208">
        <f>IF(N198="základní",J198,0)</f>
        <v>0</v>
      </c>
      <c r="BF198" s="208">
        <f>IF(N198="snížená",J198,0)</f>
        <v>0</v>
      </c>
      <c r="BG198" s="208">
        <f>IF(N198="zákl. přenesená",J198,0)</f>
        <v>0</v>
      </c>
      <c r="BH198" s="208">
        <f>IF(N198="sníž. přenesená",J198,0)</f>
        <v>0</v>
      </c>
      <c r="BI198" s="208">
        <f>IF(N198="nulová",J198,0)</f>
        <v>0</v>
      </c>
      <c r="BJ198" s="19" t="s">
        <v>79</v>
      </c>
      <c r="BK198" s="208">
        <f>ROUND(I198*H198,2)</f>
        <v>0</v>
      </c>
      <c r="BL198" s="19" t="s">
        <v>406</v>
      </c>
      <c r="BM198" s="207" t="s">
        <v>3085</v>
      </c>
    </row>
    <row r="199" spans="1:47" s="2" customFormat="1" ht="11.25">
      <c r="A199" s="36"/>
      <c r="B199" s="37"/>
      <c r="C199" s="38"/>
      <c r="D199" s="209" t="s">
        <v>308</v>
      </c>
      <c r="E199" s="38"/>
      <c r="F199" s="210" t="s">
        <v>3084</v>
      </c>
      <c r="G199" s="38"/>
      <c r="H199" s="38"/>
      <c r="I199" s="119"/>
      <c r="J199" s="38"/>
      <c r="K199" s="38"/>
      <c r="L199" s="41"/>
      <c r="M199" s="211"/>
      <c r="N199" s="212"/>
      <c r="O199" s="66"/>
      <c r="P199" s="66"/>
      <c r="Q199" s="66"/>
      <c r="R199" s="66"/>
      <c r="S199" s="66"/>
      <c r="T199" s="67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9" t="s">
        <v>308</v>
      </c>
      <c r="AU199" s="19" t="s">
        <v>79</v>
      </c>
    </row>
    <row r="200" spans="1:65" s="2" customFormat="1" ht="16.5" customHeight="1">
      <c r="A200" s="36"/>
      <c r="B200" s="37"/>
      <c r="C200" s="196" t="s">
        <v>251</v>
      </c>
      <c r="D200" s="196" t="s">
        <v>301</v>
      </c>
      <c r="E200" s="197" t="s">
        <v>3086</v>
      </c>
      <c r="F200" s="198" t="s">
        <v>3087</v>
      </c>
      <c r="G200" s="199" t="s">
        <v>432</v>
      </c>
      <c r="H200" s="200">
        <v>1</v>
      </c>
      <c r="I200" s="201"/>
      <c r="J200" s="202">
        <f>ROUND(I200*H200,2)</f>
        <v>0</v>
      </c>
      <c r="K200" s="198" t="s">
        <v>19</v>
      </c>
      <c r="L200" s="41"/>
      <c r="M200" s="203" t="s">
        <v>19</v>
      </c>
      <c r="N200" s="204" t="s">
        <v>42</v>
      </c>
      <c r="O200" s="66"/>
      <c r="P200" s="205">
        <f>O200*H200</f>
        <v>0</v>
      </c>
      <c r="Q200" s="205">
        <v>0</v>
      </c>
      <c r="R200" s="205">
        <f>Q200*H200</f>
        <v>0</v>
      </c>
      <c r="S200" s="205">
        <v>0</v>
      </c>
      <c r="T200" s="206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07" t="s">
        <v>406</v>
      </c>
      <c r="AT200" s="207" t="s">
        <v>301</v>
      </c>
      <c r="AU200" s="207" t="s">
        <v>79</v>
      </c>
      <c r="AY200" s="19" t="s">
        <v>299</v>
      </c>
      <c r="BE200" s="208">
        <f>IF(N200="základní",J200,0)</f>
        <v>0</v>
      </c>
      <c r="BF200" s="208">
        <f>IF(N200="snížená",J200,0)</f>
        <v>0</v>
      </c>
      <c r="BG200" s="208">
        <f>IF(N200="zákl. přenesená",J200,0)</f>
        <v>0</v>
      </c>
      <c r="BH200" s="208">
        <f>IF(N200="sníž. přenesená",J200,0)</f>
        <v>0</v>
      </c>
      <c r="BI200" s="208">
        <f>IF(N200="nulová",J200,0)</f>
        <v>0</v>
      </c>
      <c r="BJ200" s="19" t="s">
        <v>79</v>
      </c>
      <c r="BK200" s="208">
        <f>ROUND(I200*H200,2)</f>
        <v>0</v>
      </c>
      <c r="BL200" s="19" t="s">
        <v>406</v>
      </c>
      <c r="BM200" s="207" t="s">
        <v>3088</v>
      </c>
    </row>
    <row r="201" spans="1:47" s="2" customFormat="1" ht="11.25">
      <c r="A201" s="36"/>
      <c r="B201" s="37"/>
      <c r="C201" s="38"/>
      <c r="D201" s="209" t="s">
        <v>308</v>
      </c>
      <c r="E201" s="38"/>
      <c r="F201" s="210" t="s">
        <v>3087</v>
      </c>
      <c r="G201" s="38"/>
      <c r="H201" s="38"/>
      <c r="I201" s="119"/>
      <c r="J201" s="38"/>
      <c r="K201" s="38"/>
      <c r="L201" s="41"/>
      <c r="M201" s="211"/>
      <c r="N201" s="212"/>
      <c r="O201" s="66"/>
      <c r="P201" s="66"/>
      <c r="Q201" s="66"/>
      <c r="R201" s="66"/>
      <c r="S201" s="66"/>
      <c r="T201" s="67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9" t="s">
        <v>308</v>
      </c>
      <c r="AU201" s="19" t="s">
        <v>79</v>
      </c>
    </row>
    <row r="202" spans="1:65" s="2" customFormat="1" ht="16.5" customHeight="1">
      <c r="A202" s="36"/>
      <c r="B202" s="37"/>
      <c r="C202" s="196" t="s">
        <v>650</v>
      </c>
      <c r="D202" s="196" t="s">
        <v>301</v>
      </c>
      <c r="E202" s="197" t="s">
        <v>3089</v>
      </c>
      <c r="F202" s="198" t="s">
        <v>3090</v>
      </c>
      <c r="G202" s="199" t="s">
        <v>432</v>
      </c>
      <c r="H202" s="200">
        <v>1</v>
      </c>
      <c r="I202" s="201"/>
      <c r="J202" s="202">
        <f>ROUND(I202*H202,2)</f>
        <v>0</v>
      </c>
      <c r="K202" s="198" t="s">
        <v>19</v>
      </c>
      <c r="L202" s="41"/>
      <c r="M202" s="203" t="s">
        <v>19</v>
      </c>
      <c r="N202" s="204" t="s">
        <v>42</v>
      </c>
      <c r="O202" s="66"/>
      <c r="P202" s="205">
        <f>O202*H202</f>
        <v>0</v>
      </c>
      <c r="Q202" s="205">
        <v>0</v>
      </c>
      <c r="R202" s="205">
        <f>Q202*H202</f>
        <v>0</v>
      </c>
      <c r="S202" s="205">
        <v>0</v>
      </c>
      <c r="T202" s="206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07" t="s">
        <v>406</v>
      </c>
      <c r="AT202" s="207" t="s">
        <v>301</v>
      </c>
      <c r="AU202" s="207" t="s">
        <v>79</v>
      </c>
      <c r="AY202" s="19" t="s">
        <v>299</v>
      </c>
      <c r="BE202" s="208">
        <f>IF(N202="základní",J202,0)</f>
        <v>0</v>
      </c>
      <c r="BF202" s="208">
        <f>IF(N202="snížená",J202,0)</f>
        <v>0</v>
      </c>
      <c r="BG202" s="208">
        <f>IF(N202="zákl. přenesená",J202,0)</f>
        <v>0</v>
      </c>
      <c r="BH202" s="208">
        <f>IF(N202="sníž. přenesená",J202,0)</f>
        <v>0</v>
      </c>
      <c r="BI202" s="208">
        <f>IF(N202="nulová",J202,0)</f>
        <v>0</v>
      </c>
      <c r="BJ202" s="19" t="s">
        <v>79</v>
      </c>
      <c r="BK202" s="208">
        <f>ROUND(I202*H202,2)</f>
        <v>0</v>
      </c>
      <c r="BL202" s="19" t="s">
        <v>406</v>
      </c>
      <c r="BM202" s="207" t="s">
        <v>3091</v>
      </c>
    </row>
    <row r="203" spans="1:47" s="2" customFormat="1" ht="11.25">
      <c r="A203" s="36"/>
      <c r="B203" s="37"/>
      <c r="C203" s="38"/>
      <c r="D203" s="209" t="s">
        <v>308</v>
      </c>
      <c r="E203" s="38"/>
      <c r="F203" s="210" t="s">
        <v>3090</v>
      </c>
      <c r="G203" s="38"/>
      <c r="H203" s="38"/>
      <c r="I203" s="119"/>
      <c r="J203" s="38"/>
      <c r="K203" s="38"/>
      <c r="L203" s="41"/>
      <c r="M203" s="211"/>
      <c r="N203" s="212"/>
      <c r="O203" s="66"/>
      <c r="P203" s="66"/>
      <c r="Q203" s="66"/>
      <c r="R203" s="66"/>
      <c r="S203" s="66"/>
      <c r="T203" s="67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T203" s="19" t="s">
        <v>308</v>
      </c>
      <c r="AU203" s="19" t="s">
        <v>79</v>
      </c>
    </row>
    <row r="204" spans="1:65" s="2" customFormat="1" ht="16.5" customHeight="1">
      <c r="A204" s="36"/>
      <c r="B204" s="37"/>
      <c r="C204" s="246" t="s">
        <v>655</v>
      </c>
      <c r="D204" s="246" t="s">
        <v>458</v>
      </c>
      <c r="E204" s="247" t="s">
        <v>3092</v>
      </c>
      <c r="F204" s="248" t="s">
        <v>3093</v>
      </c>
      <c r="G204" s="249" t="s">
        <v>432</v>
      </c>
      <c r="H204" s="250">
        <v>3</v>
      </c>
      <c r="I204" s="251"/>
      <c r="J204" s="252">
        <f>ROUND(I204*H204,2)</f>
        <v>0</v>
      </c>
      <c r="K204" s="248" t="s">
        <v>19</v>
      </c>
      <c r="L204" s="253"/>
      <c r="M204" s="254" t="s">
        <v>19</v>
      </c>
      <c r="N204" s="255" t="s">
        <v>42</v>
      </c>
      <c r="O204" s="66"/>
      <c r="P204" s="205">
        <f>O204*H204</f>
        <v>0</v>
      </c>
      <c r="Q204" s="205">
        <v>0</v>
      </c>
      <c r="R204" s="205">
        <f>Q204*H204</f>
        <v>0</v>
      </c>
      <c r="S204" s="205">
        <v>0</v>
      </c>
      <c r="T204" s="206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07" t="s">
        <v>538</v>
      </c>
      <c r="AT204" s="207" t="s">
        <v>458</v>
      </c>
      <c r="AU204" s="207" t="s">
        <v>79</v>
      </c>
      <c r="AY204" s="19" t="s">
        <v>299</v>
      </c>
      <c r="BE204" s="208">
        <f>IF(N204="základní",J204,0)</f>
        <v>0</v>
      </c>
      <c r="BF204" s="208">
        <f>IF(N204="snížená",J204,0)</f>
        <v>0</v>
      </c>
      <c r="BG204" s="208">
        <f>IF(N204="zákl. přenesená",J204,0)</f>
        <v>0</v>
      </c>
      <c r="BH204" s="208">
        <f>IF(N204="sníž. přenesená",J204,0)</f>
        <v>0</v>
      </c>
      <c r="BI204" s="208">
        <f>IF(N204="nulová",J204,0)</f>
        <v>0</v>
      </c>
      <c r="BJ204" s="19" t="s">
        <v>79</v>
      </c>
      <c r="BK204" s="208">
        <f>ROUND(I204*H204,2)</f>
        <v>0</v>
      </c>
      <c r="BL204" s="19" t="s">
        <v>406</v>
      </c>
      <c r="BM204" s="207" t="s">
        <v>3094</v>
      </c>
    </row>
    <row r="205" spans="1:47" s="2" customFormat="1" ht="11.25">
      <c r="A205" s="36"/>
      <c r="B205" s="37"/>
      <c r="C205" s="38"/>
      <c r="D205" s="209" t="s">
        <v>308</v>
      </c>
      <c r="E205" s="38"/>
      <c r="F205" s="210" t="s">
        <v>3093</v>
      </c>
      <c r="G205" s="38"/>
      <c r="H205" s="38"/>
      <c r="I205" s="119"/>
      <c r="J205" s="38"/>
      <c r="K205" s="38"/>
      <c r="L205" s="41"/>
      <c r="M205" s="211"/>
      <c r="N205" s="212"/>
      <c r="O205" s="66"/>
      <c r="P205" s="66"/>
      <c r="Q205" s="66"/>
      <c r="R205" s="66"/>
      <c r="S205" s="66"/>
      <c r="T205" s="67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T205" s="19" t="s">
        <v>308</v>
      </c>
      <c r="AU205" s="19" t="s">
        <v>79</v>
      </c>
    </row>
    <row r="206" spans="1:65" s="2" customFormat="1" ht="16.5" customHeight="1">
      <c r="A206" s="36"/>
      <c r="B206" s="37"/>
      <c r="C206" s="246" t="s">
        <v>661</v>
      </c>
      <c r="D206" s="246" t="s">
        <v>458</v>
      </c>
      <c r="E206" s="247" t="s">
        <v>3095</v>
      </c>
      <c r="F206" s="248" t="s">
        <v>3096</v>
      </c>
      <c r="G206" s="249" t="s">
        <v>432</v>
      </c>
      <c r="H206" s="250">
        <v>3</v>
      </c>
      <c r="I206" s="251"/>
      <c r="J206" s="252">
        <f>ROUND(I206*H206,2)</f>
        <v>0</v>
      </c>
      <c r="K206" s="248" t="s">
        <v>19</v>
      </c>
      <c r="L206" s="253"/>
      <c r="M206" s="254" t="s">
        <v>19</v>
      </c>
      <c r="N206" s="255" t="s">
        <v>42</v>
      </c>
      <c r="O206" s="66"/>
      <c r="P206" s="205">
        <f>O206*H206</f>
        <v>0</v>
      </c>
      <c r="Q206" s="205">
        <v>0</v>
      </c>
      <c r="R206" s="205">
        <f>Q206*H206</f>
        <v>0</v>
      </c>
      <c r="S206" s="205">
        <v>0</v>
      </c>
      <c r="T206" s="206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07" t="s">
        <v>538</v>
      </c>
      <c r="AT206" s="207" t="s">
        <v>458</v>
      </c>
      <c r="AU206" s="207" t="s">
        <v>79</v>
      </c>
      <c r="AY206" s="19" t="s">
        <v>299</v>
      </c>
      <c r="BE206" s="208">
        <f>IF(N206="základní",J206,0)</f>
        <v>0</v>
      </c>
      <c r="BF206" s="208">
        <f>IF(N206="snížená",J206,0)</f>
        <v>0</v>
      </c>
      <c r="BG206" s="208">
        <f>IF(N206="zákl. přenesená",J206,0)</f>
        <v>0</v>
      </c>
      <c r="BH206" s="208">
        <f>IF(N206="sníž. přenesená",J206,0)</f>
        <v>0</v>
      </c>
      <c r="BI206" s="208">
        <f>IF(N206="nulová",J206,0)</f>
        <v>0</v>
      </c>
      <c r="BJ206" s="19" t="s">
        <v>79</v>
      </c>
      <c r="BK206" s="208">
        <f>ROUND(I206*H206,2)</f>
        <v>0</v>
      </c>
      <c r="BL206" s="19" t="s">
        <v>406</v>
      </c>
      <c r="BM206" s="207" t="s">
        <v>3097</v>
      </c>
    </row>
    <row r="207" spans="1:47" s="2" customFormat="1" ht="11.25">
      <c r="A207" s="36"/>
      <c r="B207" s="37"/>
      <c r="C207" s="38"/>
      <c r="D207" s="209" t="s">
        <v>308</v>
      </c>
      <c r="E207" s="38"/>
      <c r="F207" s="210" t="s">
        <v>3096</v>
      </c>
      <c r="G207" s="38"/>
      <c r="H207" s="38"/>
      <c r="I207" s="119"/>
      <c r="J207" s="38"/>
      <c r="K207" s="38"/>
      <c r="L207" s="41"/>
      <c r="M207" s="211"/>
      <c r="N207" s="212"/>
      <c r="O207" s="66"/>
      <c r="P207" s="66"/>
      <c r="Q207" s="66"/>
      <c r="R207" s="66"/>
      <c r="S207" s="66"/>
      <c r="T207" s="67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9" t="s">
        <v>308</v>
      </c>
      <c r="AU207" s="19" t="s">
        <v>79</v>
      </c>
    </row>
    <row r="208" spans="1:65" s="2" customFormat="1" ht="16.5" customHeight="1">
      <c r="A208" s="36"/>
      <c r="B208" s="37"/>
      <c r="C208" s="246" t="s">
        <v>668</v>
      </c>
      <c r="D208" s="246" t="s">
        <v>458</v>
      </c>
      <c r="E208" s="247" t="s">
        <v>3098</v>
      </c>
      <c r="F208" s="248" t="s">
        <v>3099</v>
      </c>
      <c r="G208" s="249" t="s">
        <v>432</v>
      </c>
      <c r="H208" s="250">
        <v>3</v>
      </c>
      <c r="I208" s="251"/>
      <c r="J208" s="252">
        <f>ROUND(I208*H208,2)</f>
        <v>0</v>
      </c>
      <c r="K208" s="248" t="s">
        <v>19</v>
      </c>
      <c r="L208" s="253"/>
      <c r="M208" s="254" t="s">
        <v>19</v>
      </c>
      <c r="N208" s="255" t="s">
        <v>42</v>
      </c>
      <c r="O208" s="66"/>
      <c r="P208" s="205">
        <f>O208*H208</f>
        <v>0</v>
      </c>
      <c r="Q208" s="205">
        <v>0</v>
      </c>
      <c r="R208" s="205">
        <f>Q208*H208</f>
        <v>0</v>
      </c>
      <c r="S208" s="205">
        <v>0</v>
      </c>
      <c r="T208" s="206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07" t="s">
        <v>538</v>
      </c>
      <c r="AT208" s="207" t="s">
        <v>458</v>
      </c>
      <c r="AU208" s="207" t="s">
        <v>79</v>
      </c>
      <c r="AY208" s="19" t="s">
        <v>299</v>
      </c>
      <c r="BE208" s="208">
        <f>IF(N208="základní",J208,0)</f>
        <v>0</v>
      </c>
      <c r="BF208" s="208">
        <f>IF(N208="snížená",J208,0)</f>
        <v>0</v>
      </c>
      <c r="BG208" s="208">
        <f>IF(N208="zákl. přenesená",J208,0)</f>
        <v>0</v>
      </c>
      <c r="BH208" s="208">
        <f>IF(N208="sníž. přenesená",J208,0)</f>
        <v>0</v>
      </c>
      <c r="BI208" s="208">
        <f>IF(N208="nulová",J208,0)</f>
        <v>0</v>
      </c>
      <c r="BJ208" s="19" t="s">
        <v>79</v>
      </c>
      <c r="BK208" s="208">
        <f>ROUND(I208*H208,2)</f>
        <v>0</v>
      </c>
      <c r="BL208" s="19" t="s">
        <v>406</v>
      </c>
      <c r="BM208" s="207" t="s">
        <v>3100</v>
      </c>
    </row>
    <row r="209" spans="1:47" s="2" customFormat="1" ht="11.25">
      <c r="A209" s="36"/>
      <c r="B209" s="37"/>
      <c r="C209" s="38"/>
      <c r="D209" s="209" t="s">
        <v>308</v>
      </c>
      <c r="E209" s="38"/>
      <c r="F209" s="210" t="s">
        <v>3099</v>
      </c>
      <c r="G209" s="38"/>
      <c r="H209" s="38"/>
      <c r="I209" s="119"/>
      <c r="J209" s="38"/>
      <c r="K209" s="38"/>
      <c r="L209" s="41"/>
      <c r="M209" s="211"/>
      <c r="N209" s="212"/>
      <c r="O209" s="66"/>
      <c r="P209" s="66"/>
      <c r="Q209" s="66"/>
      <c r="R209" s="66"/>
      <c r="S209" s="66"/>
      <c r="T209" s="67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T209" s="19" t="s">
        <v>308</v>
      </c>
      <c r="AU209" s="19" t="s">
        <v>79</v>
      </c>
    </row>
    <row r="210" spans="1:65" s="2" customFormat="1" ht="16.5" customHeight="1">
      <c r="A210" s="36"/>
      <c r="B210" s="37"/>
      <c r="C210" s="246" t="s">
        <v>673</v>
      </c>
      <c r="D210" s="246" t="s">
        <v>458</v>
      </c>
      <c r="E210" s="247" t="s">
        <v>3083</v>
      </c>
      <c r="F210" s="248" t="s">
        <v>3101</v>
      </c>
      <c r="G210" s="249" t="s">
        <v>2114</v>
      </c>
      <c r="H210" s="250">
        <v>3</v>
      </c>
      <c r="I210" s="251"/>
      <c r="J210" s="252">
        <f>ROUND(I210*H210,2)</f>
        <v>0</v>
      </c>
      <c r="K210" s="248" t="s">
        <v>19</v>
      </c>
      <c r="L210" s="253"/>
      <c r="M210" s="254" t="s">
        <v>19</v>
      </c>
      <c r="N210" s="255" t="s">
        <v>42</v>
      </c>
      <c r="O210" s="66"/>
      <c r="P210" s="205">
        <f>O210*H210</f>
        <v>0</v>
      </c>
      <c r="Q210" s="205">
        <v>0</v>
      </c>
      <c r="R210" s="205">
        <f>Q210*H210</f>
        <v>0</v>
      </c>
      <c r="S210" s="205">
        <v>0</v>
      </c>
      <c r="T210" s="206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07" t="s">
        <v>538</v>
      </c>
      <c r="AT210" s="207" t="s">
        <v>458</v>
      </c>
      <c r="AU210" s="207" t="s">
        <v>79</v>
      </c>
      <c r="AY210" s="19" t="s">
        <v>299</v>
      </c>
      <c r="BE210" s="208">
        <f>IF(N210="základní",J210,0)</f>
        <v>0</v>
      </c>
      <c r="BF210" s="208">
        <f>IF(N210="snížená",J210,0)</f>
        <v>0</v>
      </c>
      <c r="BG210" s="208">
        <f>IF(N210="zákl. přenesená",J210,0)</f>
        <v>0</v>
      </c>
      <c r="BH210" s="208">
        <f>IF(N210="sníž. přenesená",J210,0)</f>
        <v>0</v>
      </c>
      <c r="BI210" s="208">
        <f>IF(N210="nulová",J210,0)</f>
        <v>0</v>
      </c>
      <c r="BJ210" s="19" t="s">
        <v>79</v>
      </c>
      <c r="BK210" s="208">
        <f>ROUND(I210*H210,2)</f>
        <v>0</v>
      </c>
      <c r="BL210" s="19" t="s">
        <v>406</v>
      </c>
      <c r="BM210" s="207" t="s">
        <v>3102</v>
      </c>
    </row>
    <row r="211" spans="1:47" s="2" customFormat="1" ht="11.25">
      <c r="A211" s="36"/>
      <c r="B211" s="37"/>
      <c r="C211" s="38"/>
      <c r="D211" s="209" t="s">
        <v>308</v>
      </c>
      <c r="E211" s="38"/>
      <c r="F211" s="210" t="s">
        <v>3101</v>
      </c>
      <c r="G211" s="38"/>
      <c r="H211" s="38"/>
      <c r="I211" s="119"/>
      <c r="J211" s="38"/>
      <c r="K211" s="38"/>
      <c r="L211" s="41"/>
      <c r="M211" s="211"/>
      <c r="N211" s="212"/>
      <c r="O211" s="66"/>
      <c r="P211" s="66"/>
      <c r="Q211" s="66"/>
      <c r="R211" s="66"/>
      <c r="S211" s="66"/>
      <c r="T211" s="67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9" t="s">
        <v>308</v>
      </c>
      <c r="AU211" s="19" t="s">
        <v>79</v>
      </c>
    </row>
    <row r="212" spans="1:65" s="2" customFormat="1" ht="16.5" customHeight="1">
      <c r="A212" s="36"/>
      <c r="B212" s="37"/>
      <c r="C212" s="196" t="s">
        <v>678</v>
      </c>
      <c r="D212" s="196" t="s">
        <v>301</v>
      </c>
      <c r="E212" s="197" t="s">
        <v>3103</v>
      </c>
      <c r="F212" s="198" t="s">
        <v>3104</v>
      </c>
      <c r="G212" s="199" t="s">
        <v>368</v>
      </c>
      <c r="H212" s="200">
        <v>0.023</v>
      </c>
      <c r="I212" s="201"/>
      <c r="J212" s="202">
        <f>ROUND(I212*H212,2)</f>
        <v>0</v>
      </c>
      <c r="K212" s="198" t="s">
        <v>305</v>
      </c>
      <c r="L212" s="41"/>
      <c r="M212" s="203" t="s">
        <v>19</v>
      </c>
      <c r="N212" s="204" t="s">
        <v>42</v>
      </c>
      <c r="O212" s="66"/>
      <c r="P212" s="205">
        <f>O212*H212</f>
        <v>0</v>
      </c>
      <c r="Q212" s="205">
        <v>0</v>
      </c>
      <c r="R212" s="205">
        <f>Q212*H212</f>
        <v>0</v>
      </c>
      <c r="S212" s="205">
        <v>0</v>
      </c>
      <c r="T212" s="206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07" t="s">
        <v>406</v>
      </c>
      <c r="AT212" s="207" t="s">
        <v>301</v>
      </c>
      <c r="AU212" s="207" t="s">
        <v>79</v>
      </c>
      <c r="AY212" s="19" t="s">
        <v>299</v>
      </c>
      <c r="BE212" s="208">
        <f>IF(N212="základní",J212,0)</f>
        <v>0</v>
      </c>
      <c r="BF212" s="208">
        <f>IF(N212="snížená",J212,0)</f>
        <v>0</v>
      </c>
      <c r="BG212" s="208">
        <f>IF(N212="zákl. přenesená",J212,0)</f>
        <v>0</v>
      </c>
      <c r="BH212" s="208">
        <f>IF(N212="sníž. přenesená",J212,0)</f>
        <v>0</v>
      </c>
      <c r="BI212" s="208">
        <f>IF(N212="nulová",J212,0)</f>
        <v>0</v>
      </c>
      <c r="BJ212" s="19" t="s">
        <v>79</v>
      </c>
      <c r="BK212" s="208">
        <f>ROUND(I212*H212,2)</f>
        <v>0</v>
      </c>
      <c r="BL212" s="19" t="s">
        <v>406</v>
      </c>
      <c r="BM212" s="207" t="s">
        <v>3105</v>
      </c>
    </row>
    <row r="213" spans="1:47" s="2" customFormat="1" ht="19.5">
      <c r="A213" s="36"/>
      <c r="B213" s="37"/>
      <c r="C213" s="38"/>
      <c r="D213" s="209" t="s">
        <v>308</v>
      </c>
      <c r="E213" s="38"/>
      <c r="F213" s="210" t="s">
        <v>3106</v>
      </c>
      <c r="G213" s="38"/>
      <c r="H213" s="38"/>
      <c r="I213" s="119"/>
      <c r="J213" s="38"/>
      <c r="K213" s="38"/>
      <c r="L213" s="41"/>
      <c r="M213" s="211"/>
      <c r="N213" s="212"/>
      <c r="O213" s="66"/>
      <c r="P213" s="66"/>
      <c r="Q213" s="66"/>
      <c r="R213" s="66"/>
      <c r="S213" s="66"/>
      <c r="T213" s="67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T213" s="19" t="s">
        <v>308</v>
      </c>
      <c r="AU213" s="19" t="s">
        <v>79</v>
      </c>
    </row>
    <row r="214" spans="1:65" s="2" customFormat="1" ht="16.5" customHeight="1">
      <c r="A214" s="36"/>
      <c r="B214" s="37"/>
      <c r="C214" s="196" t="s">
        <v>683</v>
      </c>
      <c r="D214" s="196" t="s">
        <v>301</v>
      </c>
      <c r="E214" s="197" t="s">
        <v>3107</v>
      </c>
      <c r="F214" s="198" t="s">
        <v>3108</v>
      </c>
      <c r="G214" s="199" t="s">
        <v>368</v>
      </c>
      <c r="H214" s="200">
        <v>0.023</v>
      </c>
      <c r="I214" s="201"/>
      <c r="J214" s="202">
        <f>ROUND(I214*H214,2)</f>
        <v>0</v>
      </c>
      <c r="K214" s="198" t="s">
        <v>305</v>
      </c>
      <c r="L214" s="41"/>
      <c r="M214" s="203" t="s">
        <v>19</v>
      </c>
      <c r="N214" s="204" t="s">
        <v>42</v>
      </c>
      <c r="O214" s="66"/>
      <c r="P214" s="205">
        <f>O214*H214</f>
        <v>0</v>
      </c>
      <c r="Q214" s="205">
        <v>0</v>
      </c>
      <c r="R214" s="205">
        <f>Q214*H214</f>
        <v>0</v>
      </c>
      <c r="S214" s="205">
        <v>0</v>
      </c>
      <c r="T214" s="206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07" t="s">
        <v>406</v>
      </c>
      <c r="AT214" s="207" t="s">
        <v>301</v>
      </c>
      <c r="AU214" s="207" t="s">
        <v>79</v>
      </c>
      <c r="AY214" s="19" t="s">
        <v>299</v>
      </c>
      <c r="BE214" s="208">
        <f>IF(N214="základní",J214,0)</f>
        <v>0</v>
      </c>
      <c r="BF214" s="208">
        <f>IF(N214="snížená",J214,0)</f>
        <v>0</v>
      </c>
      <c r="BG214" s="208">
        <f>IF(N214="zákl. přenesená",J214,0)</f>
        <v>0</v>
      </c>
      <c r="BH214" s="208">
        <f>IF(N214="sníž. přenesená",J214,0)</f>
        <v>0</v>
      </c>
      <c r="BI214" s="208">
        <f>IF(N214="nulová",J214,0)</f>
        <v>0</v>
      </c>
      <c r="BJ214" s="19" t="s">
        <v>79</v>
      </c>
      <c r="BK214" s="208">
        <f>ROUND(I214*H214,2)</f>
        <v>0</v>
      </c>
      <c r="BL214" s="19" t="s">
        <v>406</v>
      </c>
      <c r="BM214" s="207" t="s">
        <v>3109</v>
      </c>
    </row>
    <row r="215" spans="1:47" s="2" customFormat="1" ht="19.5">
      <c r="A215" s="36"/>
      <c r="B215" s="37"/>
      <c r="C215" s="38"/>
      <c r="D215" s="209" t="s">
        <v>308</v>
      </c>
      <c r="E215" s="38"/>
      <c r="F215" s="210" t="s">
        <v>3110</v>
      </c>
      <c r="G215" s="38"/>
      <c r="H215" s="38"/>
      <c r="I215" s="119"/>
      <c r="J215" s="38"/>
      <c r="K215" s="38"/>
      <c r="L215" s="41"/>
      <c r="M215" s="211"/>
      <c r="N215" s="212"/>
      <c r="O215" s="66"/>
      <c r="P215" s="66"/>
      <c r="Q215" s="66"/>
      <c r="R215" s="66"/>
      <c r="S215" s="66"/>
      <c r="T215" s="67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T215" s="19" t="s">
        <v>308</v>
      </c>
      <c r="AU215" s="19" t="s">
        <v>79</v>
      </c>
    </row>
    <row r="216" spans="2:63" s="12" customFormat="1" ht="22.9" customHeight="1">
      <c r="B216" s="180"/>
      <c r="C216" s="181"/>
      <c r="D216" s="182" t="s">
        <v>69</v>
      </c>
      <c r="E216" s="194" t="s">
        <v>3111</v>
      </c>
      <c r="F216" s="194" t="s">
        <v>3112</v>
      </c>
      <c r="G216" s="181"/>
      <c r="H216" s="181"/>
      <c r="I216" s="184"/>
      <c r="J216" s="195">
        <f>BK216</f>
        <v>0</v>
      </c>
      <c r="K216" s="181"/>
      <c r="L216" s="186"/>
      <c r="M216" s="187"/>
      <c r="N216" s="188"/>
      <c r="O216" s="188"/>
      <c r="P216" s="189">
        <f>SUM(P217:P258)</f>
        <v>0</v>
      </c>
      <c r="Q216" s="188"/>
      <c r="R216" s="189">
        <f>SUM(R217:R258)</f>
        <v>0.3168600000000001</v>
      </c>
      <c r="S216" s="188"/>
      <c r="T216" s="190">
        <f>SUM(T217:T258)</f>
        <v>0</v>
      </c>
      <c r="AR216" s="191" t="s">
        <v>79</v>
      </c>
      <c r="AT216" s="192" t="s">
        <v>69</v>
      </c>
      <c r="AU216" s="192" t="s">
        <v>77</v>
      </c>
      <c r="AY216" s="191" t="s">
        <v>299</v>
      </c>
      <c r="BK216" s="193">
        <f>SUM(BK217:BK258)</f>
        <v>0</v>
      </c>
    </row>
    <row r="217" spans="1:65" s="2" customFormat="1" ht="16.5" customHeight="1">
      <c r="A217" s="36"/>
      <c r="B217" s="37"/>
      <c r="C217" s="196" t="s">
        <v>691</v>
      </c>
      <c r="D217" s="196" t="s">
        <v>301</v>
      </c>
      <c r="E217" s="197" t="s">
        <v>3113</v>
      </c>
      <c r="F217" s="198" t="s">
        <v>3114</v>
      </c>
      <c r="G217" s="199" t="s">
        <v>432</v>
      </c>
      <c r="H217" s="200">
        <v>20</v>
      </c>
      <c r="I217" s="201"/>
      <c r="J217" s="202">
        <f>ROUND(I217*H217,2)</f>
        <v>0</v>
      </c>
      <c r="K217" s="198" t="s">
        <v>305</v>
      </c>
      <c r="L217" s="41"/>
      <c r="M217" s="203" t="s">
        <v>19</v>
      </c>
      <c r="N217" s="204" t="s">
        <v>42</v>
      </c>
      <c r="O217" s="66"/>
      <c r="P217" s="205">
        <f>O217*H217</f>
        <v>0</v>
      </c>
      <c r="Q217" s="205">
        <v>0</v>
      </c>
      <c r="R217" s="205">
        <f>Q217*H217</f>
        <v>0</v>
      </c>
      <c r="S217" s="205">
        <v>0</v>
      </c>
      <c r="T217" s="206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07" t="s">
        <v>406</v>
      </c>
      <c r="AT217" s="207" t="s">
        <v>301</v>
      </c>
      <c r="AU217" s="207" t="s">
        <v>79</v>
      </c>
      <c r="AY217" s="19" t="s">
        <v>299</v>
      </c>
      <c r="BE217" s="208">
        <f>IF(N217="základní",J217,0)</f>
        <v>0</v>
      </c>
      <c r="BF217" s="208">
        <f>IF(N217="snížená",J217,0)</f>
        <v>0</v>
      </c>
      <c r="BG217" s="208">
        <f>IF(N217="zákl. přenesená",J217,0)</f>
        <v>0</v>
      </c>
      <c r="BH217" s="208">
        <f>IF(N217="sníž. přenesená",J217,0)</f>
        <v>0</v>
      </c>
      <c r="BI217" s="208">
        <f>IF(N217="nulová",J217,0)</f>
        <v>0</v>
      </c>
      <c r="BJ217" s="19" t="s">
        <v>79</v>
      </c>
      <c r="BK217" s="208">
        <f>ROUND(I217*H217,2)</f>
        <v>0</v>
      </c>
      <c r="BL217" s="19" t="s">
        <v>406</v>
      </c>
      <c r="BM217" s="207" t="s">
        <v>3115</v>
      </c>
    </row>
    <row r="218" spans="1:47" s="2" customFormat="1" ht="11.25">
      <c r="A218" s="36"/>
      <c r="B218" s="37"/>
      <c r="C218" s="38"/>
      <c r="D218" s="209" t="s">
        <v>308</v>
      </c>
      <c r="E218" s="38"/>
      <c r="F218" s="210" t="s">
        <v>3116</v>
      </c>
      <c r="G218" s="38"/>
      <c r="H218" s="38"/>
      <c r="I218" s="119"/>
      <c r="J218" s="38"/>
      <c r="K218" s="38"/>
      <c r="L218" s="41"/>
      <c r="M218" s="211"/>
      <c r="N218" s="212"/>
      <c r="O218" s="66"/>
      <c r="P218" s="66"/>
      <c r="Q218" s="66"/>
      <c r="R218" s="66"/>
      <c r="S218" s="66"/>
      <c r="T218" s="67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T218" s="19" t="s">
        <v>308</v>
      </c>
      <c r="AU218" s="19" t="s">
        <v>79</v>
      </c>
    </row>
    <row r="219" spans="1:65" s="2" customFormat="1" ht="16.5" customHeight="1">
      <c r="A219" s="36"/>
      <c r="B219" s="37"/>
      <c r="C219" s="196" t="s">
        <v>697</v>
      </c>
      <c r="D219" s="196" t="s">
        <v>301</v>
      </c>
      <c r="E219" s="197" t="s">
        <v>3117</v>
      </c>
      <c r="F219" s="198" t="s">
        <v>3118</v>
      </c>
      <c r="G219" s="199" t="s">
        <v>432</v>
      </c>
      <c r="H219" s="200">
        <v>3</v>
      </c>
      <c r="I219" s="201"/>
      <c r="J219" s="202">
        <f>ROUND(I219*H219,2)</f>
        <v>0</v>
      </c>
      <c r="K219" s="198" t="s">
        <v>305</v>
      </c>
      <c r="L219" s="41"/>
      <c r="M219" s="203" t="s">
        <v>19</v>
      </c>
      <c r="N219" s="204" t="s">
        <v>42</v>
      </c>
      <c r="O219" s="66"/>
      <c r="P219" s="205">
        <f>O219*H219</f>
        <v>0</v>
      </c>
      <c r="Q219" s="205">
        <v>0</v>
      </c>
      <c r="R219" s="205">
        <f>Q219*H219</f>
        <v>0</v>
      </c>
      <c r="S219" s="205">
        <v>0</v>
      </c>
      <c r="T219" s="206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07" t="s">
        <v>406</v>
      </c>
      <c r="AT219" s="207" t="s">
        <v>301</v>
      </c>
      <c r="AU219" s="207" t="s">
        <v>79</v>
      </c>
      <c r="AY219" s="19" t="s">
        <v>299</v>
      </c>
      <c r="BE219" s="208">
        <f>IF(N219="základní",J219,0)</f>
        <v>0</v>
      </c>
      <c r="BF219" s="208">
        <f>IF(N219="snížená",J219,0)</f>
        <v>0</v>
      </c>
      <c r="BG219" s="208">
        <f>IF(N219="zákl. přenesená",J219,0)</f>
        <v>0</v>
      </c>
      <c r="BH219" s="208">
        <f>IF(N219="sníž. přenesená",J219,0)</f>
        <v>0</v>
      </c>
      <c r="BI219" s="208">
        <f>IF(N219="nulová",J219,0)</f>
        <v>0</v>
      </c>
      <c r="BJ219" s="19" t="s">
        <v>79</v>
      </c>
      <c r="BK219" s="208">
        <f>ROUND(I219*H219,2)</f>
        <v>0</v>
      </c>
      <c r="BL219" s="19" t="s">
        <v>406</v>
      </c>
      <c r="BM219" s="207" t="s">
        <v>3119</v>
      </c>
    </row>
    <row r="220" spans="1:47" s="2" customFormat="1" ht="11.25">
      <c r="A220" s="36"/>
      <c r="B220" s="37"/>
      <c r="C220" s="38"/>
      <c r="D220" s="209" t="s">
        <v>308</v>
      </c>
      <c r="E220" s="38"/>
      <c r="F220" s="210" t="s">
        <v>3120</v>
      </c>
      <c r="G220" s="38"/>
      <c r="H220" s="38"/>
      <c r="I220" s="119"/>
      <c r="J220" s="38"/>
      <c r="K220" s="38"/>
      <c r="L220" s="41"/>
      <c r="M220" s="211"/>
      <c r="N220" s="212"/>
      <c r="O220" s="66"/>
      <c r="P220" s="66"/>
      <c r="Q220" s="66"/>
      <c r="R220" s="66"/>
      <c r="S220" s="66"/>
      <c r="T220" s="67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T220" s="19" t="s">
        <v>308</v>
      </c>
      <c r="AU220" s="19" t="s">
        <v>79</v>
      </c>
    </row>
    <row r="221" spans="1:65" s="2" customFormat="1" ht="16.5" customHeight="1">
      <c r="A221" s="36"/>
      <c r="B221" s="37"/>
      <c r="C221" s="196" t="s">
        <v>703</v>
      </c>
      <c r="D221" s="196" t="s">
        <v>301</v>
      </c>
      <c r="E221" s="197" t="s">
        <v>3121</v>
      </c>
      <c r="F221" s="198" t="s">
        <v>3122</v>
      </c>
      <c r="G221" s="199" t="s">
        <v>432</v>
      </c>
      <c r="H221" s="200">
        <v>3</v>
      </c>
      <c r="I221" s="201"/>
      <c r="J221" s="202">
        <f>ROUND(I221*H221,2)</f>
        <v>0</v>
      </c>
      <c r="K221" s="198" t="s">
        <v>305</v>
      </c>
      <c r="L221" s="41"/>
      <c r="M221" s="203" t="s">
        <v>19</v>
      </c>
      <c r="N221" s="204" t="s">
        <v>42</v>
      </c>
      <c r="O221" s="66"/>
      <c r="P221" s="205">
        <f>O221*H221</f>
        <v>0</v>
      </c>
      <c r="Q221" s="205">
        <v>0</v>
      </c>
      <c r="R221" s="205">
        <f>Q221*H221</f>
        <v>0</v>
      </c>
      <c r="S221" s="205">
        <v>0</v>
      </c>
      <c r="T221" s="206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207" t="s">
        <v>406</v>
      </c>
      <c r="AT221" s="207" t="s">
        <v>301</v>
      </c>
      <c r="AU221" s="207" t="s">
        <v>79</v>
      </c>
      <c r="AY221" s="19" t="s">
        <v>299</v>
      </c>
      <c r="BE221" s="208">
        <f>IF(N221="základní",J221,0)</f>
        <v>0</v>
      </c>
      <c r="BF221" s="208">
        <f>IF(N221="snížená",J221,0)</f>
        <v>0</v>
      </c>
      <c r="BG221" s="208">
        <f>IF(N221="zákl. přenesená",J221,0)</f>
        <v>0</v>
      </c>
      <c r="BH221" s="208">
        <f>IF(N221="sníž. přenesená",J221,0)</f>
        <v>0</v>
      </c>
      <c r="BI221" s="208">
        <f>IF(N221="nulová",J221,0)</f>
        <v>0</v>
      </c>
      <c r="BJ221" s="19" t="s">
        <v>79</v>
      </c>
      <c r="BK221" s="208">
        <f>ROUND(I221*H221,2)</f>
        <v>0</v>
      </c>
      <c r="BL221" s="19" t="s">
        <v>406</v>
      </c>
      <c r="BM221" s="207" t="s">
        <v>3123</v>
      </c>
    </row>
    <row r="222" spans="1:47" s="2" customFormat="1" ht="11.25">
      <c r="A222" s="36"/>
      <c r="B222" s="37"/>
      <c r="C222" s="38"/>
      <c r="D222" s="209" t="s">
        <v>308</v>
      </c>
      <c r="E222" s="38"/>
      <c r="F222" s="210" t="s">
        <v>3124</v>
      </c>
      <c r="G222" s="38"/>
      <c r="H222" s="38"/>
      <c r="I222" s="119"/>
      <c r="J222" s="38"/>
      <c r="K222" s="38"/>
      <c r="L222" s="41"/>
      <c r="M222" s="211"/>
      <c r="N222" s="212"/>
      <c r="O222" s="66"/>
      <c r="P222" s="66"/>
      <c r="Q222" s="66"/>
      <c r="R222" s="66"/>
      <c r="S222" s="66"/>
      <c r="T222" s="67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T222" s="19" t="s">
        <v>308</v>
      </c>
      <c r="AU222" s="19" t="s">
        <v>79</v>
      </c>
    </row>
    <row r="223" spans="1:65" s="2" customFormat="1" ht="16.5" customHeight="1">
      <c r="A223" s="36"/>
      <c r="B223" s="37"/>
      <c r="C223" s="196" t="s">
        <v>709</v>
      </c>
      <c r="D223" s="196" t="s">
        <v>301</v>
      </c>
      <c r="E223" s="197" t="s">
        <v>3125</v>
      </c>
      <c r="F223" s="198" t="s">
        <v>3126</v>
      </c>
      <c r="G223" s="199" t="s">
        <v>432</v>
      </c>
      <c r="H223" s="200">
        <v>4</v>
      </c>
      <c r="I223" s="201"/>
      <c r="J223" s="202">
        <f>ROUND(I223*H223,2)</f>
        <v>0</v>
      </c>
      <c r="K223" s="198" t="s">
        <v>305</v>
      </c>
      <c r="L223" s="41"/>
      <c r="M223" s="203" t="s">
        <v>19</v>
      </c>
      <c r="N223" s="204" t="s">
        <v>42</v>
      </c>
      <c r="O223" s="66"/>
      <c r="P223" s="205">
        <f>O223*H223</f>
        <v>0</v>
      </c>
      <c r="Q223" s="205">
        <v>0</v>
      </c>
      <c r="R223" s="205">
        <f>Q223*H223</f>
        <v>0</v>
      </c>
      <c r="S223" s="205">
        <v>0</v>
      </c>
      <c r="T223" s="206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07" t="s">
        <v>406</v>
      </c>
      <c r="AT223" s="207" t="s">
        <v>301</v>
      </c>
      <c r="AU223" s="207" t="s">
        <v>79</v>
      </c>
      <c r="AY223" s="19" t="s">
        <v>299</v>
      </c>
      <c r="BE223" s="208">
        <f>IF(N223="základní",J223,0)</f>
        <v>0</v>
      </c>
      <c r="BF223" s="208">
        <f>IF(N223="snížená",J223,0)</f>
        <v>0</v>
      </c>
      <c r="BG223" s="208">
        <f>IF(N223="zákl. přenesená",J223,0)</f>
        <v>0</v>
      </c>
      <c r="BH223" s="208">
        <f>IF(N223="sníž. přenesená",J223,0)</f>
        <v>0</v>
      </c>
      <c r="BI223" s="208">
        <f>IF(N223="nulová",J223,0)</f>
        <v>0</v>
      </c>
      <c r="BJ223" s="19" t="s">
        <v>79</v>
      </c>
      <c r="BK223" s="208">
        <f>ROUND(I223*H223,2)</f>
        <v>0</v>
      </c>
      <c r="BL223" s="19" t="s">
        <v>406</v>
      </c>
      <c r="BM223" s="207" t="s">
        <v>3127</v>
      </c>
    </row>
    <row r="224" spans="1:47" s="2" customFormat="1" ht="11.25">
      <c r="A224" s="36"/>
      <c r="B224" s="37"/>
      <c r="C224" s="38"/>
      <c r="D224" s="209" t="s">
        <v>308</v>
      </c>
      <c r="E224" s="38"/>
      <c r="F224" s="210" t="s">
        <v>3128</v>
      </c>
      <c r="G224" s="38"/>
      <c r="H224" s="38"/>
      <c r="I224" s="119"/>
      <c r="J224" s="38"/>
      <c r="K224" s="38"/>
      <c r="L224" s="41"/>
      <c r="M224" s="211"/>
      <c r="N224" s="212"/>
      <c r="O224" s="66"/>
      <c r="P224" s="66"/>
      <c r="Q224" s="66"/>
      <c r="R224" s="66"/>
      <c r="S224" s="66"/>
      <c r="T224" s="67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T224" s="19" t="s">
        <v>308</v>
      </c>
      <c r="AU224" s="19" t="s">
        <v>79</v>
      </c>
    </row>
    <row r="225" spans="1:65" s="2" customFormat="1" ht="16.5" customHeight="1">
      <c r="A225" s="36"/>
      <c r="B225" s="37"/>
      <c r="C225" s="196" t="s">
        <v>715</v>
      </c>
      <c r="D225" s="196" t="s">
        <v>301</v>
      </c>
      <c r="E225" s="197" t="s">
        <v>3129</v>
      </c>
      <c r="F225" s="198" t="s">
        <v>3130</v>
      </c>
      <c r="G225" s="199" t="s">
        <v>432</v>
      </c>
      <c r="H225" s="200">
        <v>2</v>
      </c>
      <c r="I225" s="201"/>
      <c r="J225" s="202">
        <f>ROUND(I225*H225,2)</f>
        <v>0</v>
      </c>
      <c r="K225" s="198" t="s">
        <v>305</v>
      </c>
      <c r="L225" s="41"/>
      <c r="M225" s="203" t="s">
        <v>19</v>
      </c>
      <c r="N225" s="204" t="s">
        <v>42</v>
      </c>
      <c r="O225" s="66"/>
      <c r="P225" s="205">
        <f>O225*H225</f>
        <v>0</v>
      </c>
      <c r="Q225" s="205">
        <v>0</v>
      </c>
      <c r="R225" s="205">
        <f>Q225*H225</f>
        <v>0</v>
      </c>
      <c r="S225" s="205">
        <v>0</v>
      </c>
      <c r="T225" s="206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07" t="s">
        <v>406</v>
      </c>
      <c r="AT225" s="207" t="s">
        <v>301</v>
      </c>
      <c r="AU225" s="207" t="s">
        <v>79</v>
      </c>
      <c r="AY225" s="19" t="s">
        <v>299</v>
      </c>
      <c r="BE225" s="208">
        <f>IF(N225="základní",J225,0)</f>
        <v>0</v>
      </c>
      <c r="BF225" s="208">
        <f>IF(N225="snížená",J225,0)</f>
        <v>0</v>
      </c>
      <c r="BG225" s="208">
        <f>IF(N225="zákl. přenesená",J225,0)</f>
        <v>0</v>
      </c>
      <c r="BH225" s="208">
        <f>IF(N225="sníž. přenesená",J225,0)</f>
        <v>0</v>
      </c>
      <c r="BI225" s="208">
        <f>IF(N225="nulová",J225,0)</f>
        <v>0</v>
      </c>
      <c r="BJ225" s="19" t="s">
        <v>79</v>
      </c>
      <c r="BK225" s="208">
        <f>ROUND(I225*H225,2)</f>
        <v>0</v>
      </c>
      <c r="BL225" s="19" t="s">
        <v>406</v>
      </c>
      <c r="BM225" s="207" t="s">
        <v>3131</v>
      </c>
    </row>
    <row r="226" spans="1:47" s="2" customFormat="1" ht="11.25">
      <c r="A226" s="36"/>
      <c r="B226" s="37"/>
      <c r="C226" s="38"/>
      <c r="D226" s="209" t="s">
        <v>308</v>
      </c>
      <c r="E226" s="38"/>
      <c r="F226" s="210" t="s">
        <v>3132</v>
      </c>
      <c r="G226" s="38"/>
      <c r="H226" s="38"/>
      <c r="I226" s="119"/>
      <c r="J226" s="38"/>
      <c r="K226" s="38"/>
      <c r="L226" s="41"/>
      <c r="M226" s="211"/>
      <c r="N226" s="212"/>
      <c r="O226" s="66"/>
      <c r="P226" s="66"/>
      <c r="Q226" s="66"/>
      <c r="R226" s="66"/>
      <c r="S226" s="66"/>
      <c r="T226" s="67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T226" s="19" t="s">
        <v>308</v>
      </c>
      <c r="AU226" s="19" t="s">
        <v>79</v>
      </c>
    </row>
    <row r="227" spans="1:65" s="2" customFormat="1" ht="16.5" customHeight="1">
      <c r="A227" s="36"/>
      <c r="B227" s="37"/>
      <c r="C227" s="196" t="s">
        <v>720</v>
      </c>
      <c r="D227" s="196" t="s">
        <v>301</v>
      </c>
      <c r="E227" s="197" t="s">
        <v>3133</v>
      </c>
      <c r="F227" s="198" t="s">
        <v>3134</v>
      </c>
      <c r="G227" s="199" t="s">
        <v>432</v>
      </c>
      <c r="H227" s="200">
        <v>2</v>
      </c>
      <c r="I227" s="201"/>
      <c r="J227" s="202">
        <f>ROUND(I227*H227,2)</f>
        <v>0</v>
      </c>
      <c r="K227" s="198" t="s">
        <v>305</v>
      </c>
      <c r="L227" s="41"/>
      <c r="M227" s="203" t="s">
        <v>19</v>
      </c>
      <c r="N227" s="204" t="s">
        <v>42</v>
      </c>
      <c r="O227" s="66"/>
      <c r="P227" s="205">
        <f>O227*H227</f>
        <v>0</v>
      </c>
      <c r="Q227" s="205">
        <v>0</v>
      </c>
      <c r="R227" s="205">
        <f>Q227*H227</f>
        <v>0</v>
      </c>
      <c r="S227" s="205">
        <v>0</v>
      </c>
      <c r="T227" s="206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07" t="s">
        <v>406</v>
      </c>
      <c r="AT227" s="207" t="s">
        <v>301</v>
      </c>
      <c r="AU227" s="207" t="s">
        <v>79</v>
      </c>
      <c r="AY227" s="19" t="s">
        <v>299</v>
      </c>
      <c r="BE227" s="208">
        <f>IF(N227="základní",J227,0)</f>
        <v>0</v>
      </c>
      <c r="BF227" s="208">
        <f>IF(N227="snížená",J227,0)</f>
        <v>0</v>
      </c>
      <c r="BG227" s="208">
        <f>IF(N227="zákl. přenesená",J227,0)</f>
        <v>0</v>
      </c>
      <c r="BH227" s="208">
        <f>IF(N227="sníž. přenesená",J227,0)</f>
        <v>0</v>
      </c>
      <c r="BI227" s="208">
        <f>IF(N227="nulová",J227,0)</f>
        <v>0</v>
      </c>
      <c r="BJ227" s="19" t="s">
        <v>79</v>
      </c>
      <c r="BK227" s="208">
        <f>ROUND(I227*H227,2)</f>
        <v>0</v>
      </c>
      <c r="BL227" s="19" t="s">
        <v>406</v>
      </c>
      <c r="BM227" s="207" t="s">
        <v>3135</v>
      </c>
    </row>
    <row r="228" spans="1:47" s="2" customFormat="1" ht="11.25">
      <c r="A228" s="36"/>
      <c r="B228" s="37"/>
      <c r="C228" s="38"/>
      <c r="D228" s="209" t="s">
        <v>308</v>
      </c>
      <c r="E228" s="38"/>
      <c r="F228" s="210" t="s">
        <v>3136</v>
      </c>
      <c r="G228" s="38"/>
      <c r="H228" s="38"/>
      <c r="I228" s="119"/>
      <c r="J228" s="38"/>
      <c r="K228" s="38"/>
      <c r="L228" s="41"/>
      <c r="M228" s="211"/>
      <c r="N228" s="212"/>
      <c r="O228" s="66"/>
      <c r="P228" s="66"/>
      <c r="Q228" s="66"/>
      <c r="R228" s="66"/>
      <c r="S228" s="66"/>
      <c r="T228" s="67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T228" s="19" t="s">
        <v>308</v>
      </c>
      <c r="AU228" s="19" t="s">
        <v>79</v>
      </c>
    </row>
    <row r="229" spans="1:65" s="2" customFormat="1" ht="21.75" customHeight="1">
      <c r="A229" s="36"/>
      <c r="B229" s="37"/>
      <c r="C229" s="246" t="s">
        <v>763</v>
      </c>
      <c r="D229" s="246" t="s">
        <v>458</v>
      </c>
      <c r="E229" s="247" t="s">
        <v>3137</v>
      </c>
      <c r="F229" s="248" t="s">
        <v>3138</v>
      </c>
      <c r="G229" s="249" t="s">
        <v>432</v>
      </c>
      <c r="H229" s="250">
        <v>1</v>
      </c>
      <c r="I229" s="251"/>
      <c r="J229" s="252">
        <f>ROUND(I229*H229,2)</f>
        <v>0</v>
      </c>
      <c r="K229" s="248" t="s">
        <v>19</v>
      </c>
      <c r="L229" s="253"/>
      <c r="M229" s="254" t="s">
        <v>19</v>
      </c>
      <c r="N229" s="255" t="s">
        <v>42</v>
      </c>
      <c r="O229" s="66"/>
      <c r="P229" s="205">
        <f>O229*H229</f>
        <v>0</v>
      </c>
      <c r="Q229" s="205">
        <v>0.01956</v>
      </c>
      <c r="R229" s="205">
        <f>Q229*H229</f>
        <v>0.01956</v>
      </c>
      <c r="S229" s="205">
        <v>0</v>
      </c>
      <c r="T229" s="206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07" t="s">
        <v>538</v>
      </c>
      <c r="AT229" s="207" t="s">
        <v>458</v>
      </c>
      <c r="AU229" s="207" t="s">
        <v>79</v>
      </c>
      <c r="AY229" s="19" t="s">
        <v>299</v>
      </c>
      <c r="BE229" s="208">
        <f>IF(N229="základní",J229,0)</f>
        <v>0</v>
      </c>
      <c r="BF229" s="208">
        <f>IF(N229="snížená",J229,0)</f>
        <v>0</v>
      </c>
      <c r="BG229" s="208">
        <f>IF(N229="zákl. přenesená",J229,0)</f>
        <v>0</v>
      </c>
      <c r="BH229" s="208">
        <f>IF(N229="sníž. přenesená",J229,0)</f>
        <v>0</v>
      </c>
      <c r="BI229" s="208">
        <f>IF(N229="nulová",J229,0)</f>
        <v>0</v>
      </c>
      <c r="BJ229" s="19" t="s">
        <v>79</v>
      </c>
      <c r="BK229" s="208">
        <f>ROUND(I229*H229,2)</f>
        <v>0</v>
      </c>
      <c r="BL229" s="19" t="s">
        <v>406</v>
      </c>
      <c r="BM229" s="207" t="s">
        <v>3139</v>
      </c>
    </row>
    <row r="230" spans="1:47" s="2" customFormat="1" ht="19.5">
      <c r="A230" s="36"/>
      <c r="B230" s="37"/>
      <c r="C230" s="38"/>
      <c r="D230" s="209" t="s">
        <v>308</v>
      </c>
      <c r="E230" s="38"/>
      <c r="F230" s="210" t="s">
        <v>3138</v>
      </c>
      <c r="G230" s="38"/>
      <c r="H230" s="38"/>
      <c r="I230" s="119"/>
      <c r="J230" s="38"/>
      <c r="K230" s="38"/>
      <c r="L230" s="41"/>
      <c r="M230" s="211"/>
      <c r="N230" s="212"/>
      <c r="O230" s="66"/>
      <c r="P230" s="66"/>
      <c r="Q230" s="66"/>
      <c r="R230" s="66"/>
      <c r="S230" s="66"/>
      <c r="T230" s="67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T230" s="19" t="s">
        <v>308</v>
      </c>
      <c r="AU230" s="19" t="s">
        <v>79</v>
      </c>
    </row>
    <row r="231" spans="1:65" s="2" customFormat="1" ht="21.75" customHeight="1">
      <c r="A231" s="36"/>
      <c r="B231" s="37"/>
      <c r="C231" s="246" t="s">
        <v>769</v>
      </c>
      <c r="D231" s="246" t="s">
        <v>458</v>
      </c>
      <c r="E231" s="247" t="s">
        <v>3140</v>
      </c>
      <c r="F231" s="248" t="s">
        <v>3141</v>
      </c>
      <c r="G231" s="249" t="s">
        <v>432</v>
      </c>
      <c r="H231" s="250">
        <v>2</v>
      </c>
      <c r="I231" s="251"/>
      <c r="J231" s="252">
        <f>ROUND(I231*H231,2)</f>
        <v>0</v>
      </c>
      <c r="K231" s="248" t="s">
        <v>19</v>
      </c>
      <c r="L231" s="253"/>
      <c r="M231" s="254" t="s">
        <v>19</v>
      </c>
      <c r="N231" s="255" t="s">
        <v>42</v>
      </c>
      <c r="O231" s="66"/>
      <c r="P231" s="205">
        <f>O231*H231</f>
        <v>0</v>
      </c>
      <c r="Q231" s="205">
        <v>0.01956</v>
      </c>
      <c r="R231" s="205">
        <f>Q231*H231</f>
        <v>0.03912</v>
      </c>
      <c r="S231" s="205">
        <v>0</v>
      </c>
      <c r="T231" s="206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07" t="s">
        <v>538</v>
      </c>
      <c r="AT231" s="207" t="s">
        <v>458</v>
      </c>
      <c r="AU231" s="207" t="s">
        <v>79</v>
      </c>
      <c r="AY231" s="19" t="s">
        <v>299</v>
      </c>
      <c r="BE231" s="208">
        <f>IF(N231="základní",J231,0)</f>
        <v>0</v>
      </c>
      <c r="BF231" s="208">
        <f>IF(N231="snížená",J231,0)</f>
        <v>0</v>
      </c>
      <c r="BG231" s="208">
        <f>IF(N231="zákl. přenesená",J231,0)</f>
        <v>0</v>
      </c>
      <c r="BH231" s="208">
        <f>IF(N231="sníž. přenesená",J231,0)</f>
        <v>0</v>
      </c>
      <c r="BI231" s="208">
        <f>IF(N231="nulová",J231,0)</f>
        <v>0</v>
      </c>
      <c r="BJ231" s="19" t="s">
        <v>79</v>
      </c>
      <c r="BK231" s="208">
        <f>ROUND(I231*H231,2)</f>
        <v>0</v>
      </c>
      <c r="BL231" s="19" t="s">
        <v>406</v>
      </c>
      <c r="BM231" s="207" t="s">
        <v>3142</v>
      </c>
    </row>
    <row r="232" spans="1:47" s="2" customFormat="1" ht="19.5">
      <c r="A232" s="36"/>
      <c r="B232" s="37"/>
      <c r="C232" s="38"/>
      <c r="D232" s="209" t="s">
        <v>308</v>
      </c>
      <c r="E232" s="38"/>
      <c r="F232" s="210" t="s">
        <v>3141</v>
      </c>
      <c r="G232" s="38"/>
      <c r="H232" s="38"/>
      <c r="I232" s="119"/>
      <c r="J232" s="38"/>
      <c r="K232" s="38"/>
      <c r="L232" s="41"/>
      <c r="M232" s="211"/>
      <c r="N232" s="212"/>
      <c r="O232" s="66"/>
      <c r="P232" s="66"/>
      <c r="Q232" s="66"/>
      <c r="R232" s="66"/>
      <c r="S232" s="66"/>
      <c r="T232" s="67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9" t="s">
        <v>308</v>
      </c>
      <c r="AU232" s="19" t="s">
        <v>79</v>
      </c>
    </row>
    <row r="233" spans="1:65" s="2" customFormat="1" ht="21.75" customHeight="1">
      <c r="A233" s="36"/>
      <c r="B233" s="37"/>
      <c r="C233" s="246" t="s">
        <v>775</v>
      </c>
      <c r="D233" s="246" t="s">
        <v>458</v>
      </c>
      <c r="E233" s="247" t="s">
        <v>3143</v>
      </c>
      <c r="F233" s="248" t="s">
        <v>3144</v>
      </c>
      <c r="G233" s="249" t="s">
        <v>432</v>
      </c>
      <c r="H233" s="250">
        <v>3</v>
      </c>
      <c r="I233" s="251"/>
      <c r="J233" s="252">
        <f>ROUND(I233*H233,2)</f>
        <v>0</v>
      </c>
      <c r="K233" s="248" t="s">
        <v>19</v>
      </c>
      <c r="L233" s="253"/>
      <c r="M233" s="254" t="s">
        <v>19</v>
      </c>
      <c r="N233" s="255" t="s">
        <v>42</v>
      </c>
      <c r="O233" s="66"/>
      <c r="P233" s="205">
        <f>O233*H233</f>
        <v>0</v>
      </c>
      <c r="Q233" s="205">
        <v>0.01956</v>
      </c>
      <c r="R233" s="205">
        <f>Q233*H233</f>
        <v>0.05868</v>
      </c>
      <c r="S233" s="205">
        <v>0</v>
      </c>
      <c r="T233" s="206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07" t="s">
        <v>538</v>
      </c>
      <c r="AT233" s="207" t="s">
        <v>458</v>
      </c>
      <c r="AU233" s="207" t="s">
        <v>79</v>
      </c>
      <c r="AY233" s="19" t="s">
        <v>299</v>
      </c>
      <c r="BE233" s="208">
        <f>IF(N233="základní",J233,0)</f>
        <v>0</v>
      </c>
      <c r="BF233" s="208">
        <f>IF(N233="snížená",J233,0)</f>
        <v>0</v>
      </c>
      <c r="BG233" s="208">
        <f>IF(N233="zákl. přenesená",J233,0)</f>
        <v>0</v>
      </c>
      <c r="BH233" s="208">
        <f>IF(N233="sníž. přenesená",J233,0)</f>
        <v>0</v>
      </c>
      <c r="BI233" s="208">
        <f>IF(N233="nulová",J233,0)</f>
        <v>0</v>
      </c>
      <c r="BJ233" s="19" t="s">
        <v>79</v>
      </c>
      <c r="BK233" s="208">
        <f>ROUND(I233*H233,2)</f>
        <v>0</v>
      </c>
      <c r="BL233" s="19" t="s">
        <v>406</v>
      </c>
      <c r="BM233" s="207" t="s">
        <v>3145</v>
      </c>
    </row>
    <row r="234" spans="1:47" s="2" customFormat="1" ht="19.5">
      <c r="A234" s="36"/>
      <c r="B234" s="37"/>
      <c r="C234" s="38"/>
      <c r="D234" s="209" t="s">
        <v>308</v>
      </c>
      <c r="E234" s="38"/>
      <c r="F234" s="210" t="s">
        <v>3144</v>
      </c>
      <c r="G234" s="38"/>
      <c r="H234" s="38"/>
      <c r="I234" s="119"/>
      <c r="J234" s="38"/>
      <c r="K234" s="38"/>
      <c r="L234" s="41"/>
      <c r="M234" s="211"/>
      <c r="N234" s="212"/>
      <c r="O234" s="66"/>
      <c r="P234" s="66"/>
      <c r="Q234" s="66"/>
      <c r="R234" s="66"/>
      <c r="S234" s="66"/>
      <c r="T234" s="67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9" t="s">
        <v>308</v>
      </c>
      <c r="AU234" s="19" t="s">
        <v>79</v>
      </c>
    </row>
    <row r="235" spans="1:65" s="2" customFormat="1" ht="21.75" customHeight="1">
      <c r="A235" s="36"/>
      <c r="B235" s="37"/>
      <c r="C235" s="246" t="s">
        <v>782</v>
      </c>
      <c r="D235" s="246" t="s">
        <v>458</v>
      </c>
      <c r="E235" s="247" t="s">
        <v>3146</v>
      </c>
      <c r="F235" s="248" t="s">
        <v>3147</v>
      </c>
      <c r="G235" s="249" t="s">
        <v>432</v>
      </c>
      <c r="H235" s="250">
        <v>1</v>
      </c>
      <c r="I235" s="251"/>
      <c r="J235" s="252">
        <f>ROUND(I235*H235,2)</f>
        <v>0</v>
      </c>
      <c r="K235" s="248" t="s">
        <v>19</v>
      </c>
      <c r="L235" s="253"/>
      <c r="M235" s="254" t="s">
        <v>19</v>
      </c>
      <c r="N235" s="255" t="s">
        <v>42</v>
      </c>
      <c r="O235" s="66"/>
      <c r="P235" s="205">
        <f>O235*H235</f>
        <v>0</v>
      </c>
      <c r="Q235" s="205">
        <v>0.01956</v>
      </c>
      <c r="R235" s="205">
        <f>Q235*H235</f>
        <v>0.01956</v>
      </c>
      <c r="S235" s="205">
        <v>0</v>
      </c>
      <c r="T235" s="206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07" t="s">
        <v>538</v>
      </c>
      <c r="AT235" s="207" t="s">
        <v>458</v>
      </c>
      <c r="AU235" s="207" t="s">
        <v>79</v>
      </c>
      <c r="AY235" s="19" t="s">
        <v>299</v>
      </c>
      <c r="BE235" s="208">
        <f>IF(N235="základní",J235,0)</f>
        <v>0</v>
      </c>
      <c r="BF235" s="208">
        <f>IF(N235="snížená",J235,0)</f>
        <v>0</v>
      </c>
      <c r="BG235" s="208">
        <f>IF(N235="zákl. přenesená",J235,0)</f>
        <v>0</v>
      </c>
      <c r="BH235" s="208">
        <f>IF(N235="sníž. přenesená",J235,0)</f>
        <v>0</v>
      </c>
      <c r="BI235" s="208">
        <f>IF(N235="nulová",J235,0)</f>
        <v>0</v>
      </c>
      <c r="BJ235" s="19" t="s">
        <v>79</v>
      </c>
      <c r="BK235" s="208">
        <f>ROUND(I235*H235,2)</f>
        <v>0</v>
      </c>
      <c r="BL235" s="19" t="s">
        <v>406</v>
      </c>
      <c r="BM235" s="207" t="s">
        <v>3148</v>
      </c>
    </row>
    <row r="236" spans="1:47" s="2" customFormat="1" ht="19.5">
      <c r="A236" s="36"/>
      <c r="B236" s="37"/>
      <c r="C236" s="38"/>
      <c r="D236" s="209" t="s">
        <v>308</v>
      </c>
      <c r="E236" s="38"/>
      <c r="F236" s="210" t="s">
        <v>3147</v>
      </c>
      <c r="G236" s="38"/>
      <c r="H236" s="38"/>
      <c r="I236" s="119"/>
      <c r="J236" s="38"/>
      <c r="K236" s="38"/>
      <c r="L236" s="41"/>
      <c r="M236" s="211"/>
      <c r="N236" s="212"/>
      <c r="O236" s="66"/>
      <c r="P236" s="66"/>
      <c r="Q236" s="66"/>
      <c r="R236" s="66"/>
      <c r="S236" s="66"/>
      <c r="T236" s="67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9" t="s">
        <v>308</v>
      </c>
      <c r="AU236" s="19" t="s">
        <v>79</v>
      </c>
    </row>
    <row r="237" spans="1:65" s="2" customFormat="1" ht="21.75" customHeight="1">
      <c r="A237" s="36"/>
      <c r="B237" s="37"/>
      <c r="C237" s="246" t="s">
        <v>788</v>
      </c>
      <c r="D237" s="246" t="s">
        <v>458</v>
      </c>
      <c r="E237" s="247" t="s">
        <v>3149</v>
      </c>
      <c r="F237" s="248" t="s">
        <v>3150</v>
      </c>
      <c r="G237" s="249" t="s">
        <v>432</v>
      </c>
      <c r="H237" s="250">
        <v>3</v>
      </c>
      <c r="I237" s="251"/>
      <c r="J237" s="252">
        <f>ROUND(I237*H237,2)</f>
        <v>0</v>
      </c>
      <c r="K237" s="248" t="s">
        <v>19</v>
      </c>
      <c r="L237" s="253"/>
      <c r="M237" s="254" t="s">
        <v>19</v>
      </c>
      <c r="N237" s="255" t="s">
        <v>42</v>
      </c>
      <c r="O237" s="66"/>
      <c r="P237" s="205">
        <f>O237*H237</f>
        <v>0</v>
      </c>
      <c r="Q237" s="205">
        <v>0.01956</v>
      </c>
      <c r="R237" s="205">
        <f>Q237*H237</f>
        <v>0.05868</v>
      </c>
      <c r="S237" s="205">
        <v>0</v>
      </c>
      <c r="T237" s="206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07" t="s">
        <v>538</v>
      </c>
      <c r="AT237" s="207" t="s">
        <v>458</v>
      </c>
      <c r="AU237" s="207" t="s">
        <v>79</v>
      </c>
      <c r="AY237" s="19" t="s">
        <v>299</v>
      </c>
      <c r="BE237" s="208">
        <f>IF(N237="základní",J237,0)</f>
        <v>0</v>
      </c>
      <c r="BF237" s="208">
        <f>IF(N237="snížená",J237,0)</f>
        <v>0</v>
      </c>
      <c r="BG237" s="208">
        <f>IF(N237="zákl. přenesená",J237,0)</f>
        <v>0</v>
      </c>
      <c r="BH237" s="208">
        <f>IF(N237="sníž. přenesená",J237,0)</f>
        <v>0</v>
      </c>
      <c r="BI237" s="208">
        <f>IF(N237="nulová",J237,0)</f>
        <v>0</v>
      </c>
      <c r="BJ237" s="19" t="s">
        <v>79</v>
      </c>
      <c r="BK237" s="208">
        <f>ROUND(I237*H237,2)</f>
        <v>0</v>
      </c>
      <c r="BL237" s="19" t="s">
        <v>406</v>
      </c>
      <c r="BM237" s="207" t="s">
        <v>3151</v>
      </c>
    </row>
    <row r="238" spans="1:47" s="2" customFormat="1" ht="19.5">
      <c r="A238" s="36"/>
      <c r="B238" s="37"/>
      <c r="C238" s="38"/>
      <c r="D238" s="209" t="s">
        <v>308</v>
      </c>
      <c r="E238" s="38"/>
      <c r="F238" s="210" t="s">
        <v>3150</v>
      </c>
      <c r="G238" s="38"/>
      <c r="H238" s="38"/>
      <c r="I238" s="119"/>
      <c r="J238" s="38"/>
      <c r="K238" s="38"/>
      <c r="L238" s="41"/>
      <c r="M238" s="211"/>
      <c r="N238" s="212"/>
      <c r="O238" s="66"/>
      <c r="P238" s="66"/>
      <c r="Q238" s="66"/>
      <c r="R238" s="66"/>
      <c r="S238" s="66"/>
      <c r="T238" s="67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T238" s="19" t="s">
        <v>308</v>
      </c>
      <c r="AU238" s="19" t="s">
        <v>79</v>
      </c>
    </row>
    <row r="239" spans="1:65" s="2" customFormat="1" ht="21.75" customHeight="1">
      <c r="A239" s="36"/>
      <c r="B239" s="37"/>
      <c r="C239" s="246" t="s">
        <v>794</v>
      </c>
      <c r="D239" s="246" t="s">
        <v>458</v>
      </c>
      <c r="E239" s="247" t="s">
        <v>3152</v>
      </c>
      <c r="F239" s="248" t="s">
        <v>3153</v>
      </c>
      <c r="G239" s="249" t="s">
        <v>432</v>
      </c>
      <c r="H239" s="250">
        <v>2</v>
      </c>
      <c r="I239" s="251"/>
      <c r="J239" s="252">
        <f>ROUND(I239*H239,2)</f>
        <v>0</v>
      </c>
      <c r="K239" s="248" t="s">
        <v>19</v>
      </c>
      <c r="L239" s="253"/>
      <c r="M239" s="254" t="s">
        <v>19</v>
      </c>
      <c r="N239" s="255" t="s">
        <v>42</v>
      </c>
      <c r="O239" s="66"/>
      <c r="P239" s="205">
        <f>O239*H239</f>
        <v>0</v>
      </c>
      <c r="Q239" s="205">
        <v>0.01956</v>
      </c>
      <c r="R239" s="205">
        <f>Q239*H239</f>
        <v>0.03912</v>
      </c>
      <c r="S239" s="205">
        <v>0</v>
      </c>
      <c r="T239" s="206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07" t="s">
        <v>538</v>
      </c>
      <c r="AT239" s="207" t="s">
        <v>458</v>
      </c>
      <c r="AU239" s="207" t="s">
        <v>79</v>
      </c>
      <c r="AY239" s="19" t="s">
        <v>299</v>
      </c>
      <c r="BE239" s="208">
        <f>IF(N239="základní",J239,0)</f>
        <v>0</v>
      </c>
      <c r="BF239" s="208">
        <f>IF(N239="snížená",J239,0)</f>
        <v>0</v>
      </c>
      <c r="BG239" s="208">
        <f>IF(N239="zákl. přenesená",J239,0)</f>
        <v>0</v>
      </c>
      <c r="BH239" s="208">
        <f>IF(N239="sníž. přenesená",J239,0)</f>
        <v>0</v>
      </c>
      <c r="BI239" s="208">
        <f>IF(N239="nulová",J239,0)</f>
        <v>0</v>
      </c>
      <c r="BJ239" s="19" t="s">
        <v>79</v>
      </c>
      <c r="BK239" s="208">
        <f>ROUND(I239*H239,2)</f>
        <v>0</v>
      </c>
      <c r="BL239" s="19" t="s">
        <v>406</v>
      </c>
      <c r="BM239" s="207" t="s">
        <v>3154</v>
      </c>
    </row>
    <row r="240" spans="1:47" s="2" customFormat="1" ht="19.5">
      <c r="A240" s="36"/>
      <c r="B240" s="37"/>
      <c r="C240" s="38"/>
      <c r="D240" s="209" t="s">
        <v>308</v>
      </c>
      <c r="E240" s="38"/>
      <c r="F240" s="210" t="s">
        <v>3153</v>
      </c>
      <c r="G240" s="38"/>
      <c r="H240" s="38"/>
      <c r="I240" s="119"/>
      <c r="J240" s="38"/>
      <c r="K240" s="38"/>
      <c r="L240" s="41"/>
      <c r="M240" s="211"/>
      <c r="N240" s="212"/>
      <c r="O240" s="66"/>
      <c r="P240" s="66"/>
      <c r="Q240" s="66"/>
      <c r="R240" s="66"/>
      <c r="S240" s="66"/>
      <c r="T240" s="67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9" t="s">
        <v>308</v>
      </c>
      <c r="AU240" s="19" t="s">
        <v>79</v>
      </c>
    </row>
    <row r="241" spans="1:65" s="2" customFormat="1" ht="21.75" customHeight="1">
      <c r="A241" s="36"/>
      <c r="B241" s="37"/>
      <c r="C241" s="246" t="s">
        <v>799</v>
      </c>
      <c r="D241" s="246" t="s">
        <v>458</v>
      </c>
      <c r="E241" s="247" t="s">
        <v>3155</v>
      </c>
      <c r="F241" s="248" t="s">
        <v>3156</v>
      </c>
      <c r="G241" s="249" t="s">
        <v>432</v>
      </c>
      <c r="H241" s="250">
        <v>1</v>
      </c>
      <c r="I241" s="251"/>
      <c r="J241" s="252">
        <f>ROUND(I241*H241,2)</f>
        <v>0</v>
      </c>
      <c r="K241" s="248" t="s">
        <v>19</v>
      </c>
      <c r="L241" s="253"/>
      <c r="M241" s="254" t="s">
        <v>19</v>
      </c>
      <c r="N241" s="255" t="s">
        <v>42</v>
      </c>
      <c r="O241" s="66"/>
      <c r="P241" s="205">
        <f>O241*H241</f>
        <v>0</v>
      </c>
      <c r="Q241" s="205">
        <v>0.01956</v>
      </c>
      <c r="R241" s="205">
        <f>Q241*H241</f>
        <v>0.01956</v>
      </c>
      <c r="S241" s="205">
        <v>0</v>
      </c>
      <c r="T241" s="206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207" t="s">
        <v>538</v>
      </c>
      <c r="AT241" s="207" t="s">
        <v>458</v>
      </c>
      <c r="AU241" s="207" t="s">
        <v>79</v>
      </c>
      <c r="AY241" s="19" t="s">
        <v>299</v>
      </c>
      <c r="BE241" s="208">
        <f>IF(N241="základní",J241,0)</f>
        <v>0</v>
      </c>
      <c r="BF241" s="208">
        <f>IF(N241="snížená",J241,0)</f>
        <v>0</v>
      </c>
      <c r="BG241" s="208">
        <f>IF(N241="zákl. přenesená",J241,0)</f>
        <v>0</v>
      </c>
      <c r="BH241" s="208">
        <f>IF(N241="sníž. přenesená",J241,0)</f>
        <v>0</v>
      </c>
      <c r="BI241" s="208">
        <f>IF(N241="nulová",J241,0)</f>
        <v>0</v>
      </c>
      <c r="BJ241" s="19" t="s">
        <v>79</v>
      </c>
      <c r="BK241" s="208">
        <f>ROUND(I241*H241,2)</f>
        <v>0</v>
      </c>
      <c r="BL241" s="19" t="s">
        <v>406</v>
      </c>
      <c r="BM241" s="207" t="s">
        <v>3157</v>
      </c>
    </row>
    <row r="242" spans="1:47" s="2" customFormat="1" ht="19.5">
      <c r="A242" s="36"/>
      <c r="B242" s="37"/>
      <c r="C242" s="38"/>
      <c r="D242" s="209" t="s">
        <v>308</v>
      </c>
      <c r="E242" s="38"/>
      <c r="F242" s="210" t="s">
        <v>3156</v>
      </c>
      <c r="G242" s="38"/>
      <c r="H242" s="38"/>
      <c r="I242" s="119"/>
      <c r="J242" s="38"/>
      <c r="K242" s="38"/>
      <c r="L242" s="41"/>
      <c r="M242" s="211"/>
      <c r="N242" s="212"/>
      <c r="O242" s="66"/>
      <c r="P242" s="66"/>
      <c r="Q242" s="66"/>
      <c r="R242" s="66"/>
      <c r="S242" s="66"/>
      <c r="T242" s="67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9" t="s">
        <v>308</v>
      </c>
      <c r="AU242" s="19" t="s">
        <v>79</v>
      </c>
    </row>
    <row r="243" spans="1:65" s="2" customFormat="1" ht="21.75" customHeight="1">
      <c r="A243" s="36"/>
      <c r="B243" s="37"/>
      <c r="C243" s="246" t="s">
        <v>804</v>
      </c>
      <c r="D243" s="246" t="s">
        <v>458</v>
      </c>
      <c r="E243" s="247" t="s">
        <v>3158</v>
      </c>
      <c r="F243" s="248" t="s">
        <v>3159</v>
      </c>
      <c r="G243" s="249" t="s">
        <v>432</v>
      </c>
      <c r="H243" s="250">
        <v>1</v>
      </c>
      <c r="I243" s="251"/>
      <c r="J243" s="252">
        <f>ROUND(I243*H243,2)</f>
        <v>0</v>
      </c>
      <c r="K243" s="248" t="s">
        <v>19</v>
      </c>
      <c r="L243" s="253"/>
      <c r="M243" s="254" t="s">
        <v>19</v>
      </c>
      <c r="N243" s="255" t="s">
        <v>42</v>
      </c>
      <c r="O243" s="66"/>
      <c r="P243" s="205">
        <f>O243*H243</f>
        <v>0</v>
      </c>
      <c r="Q243" s="205">
        <v>0.01956</v>
      </c>
      <c r="R243" s="205">
        <f>Q243*H243</f>
        <v>0.01956</v>
      </c>
      <c r="S243" s="205">
        <v>0</v>
      </c>
      <c r="T243" s="206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207" t="s">
        <v>538</v>
      </c>
      <c r="AT243" s="207" t="s">
        <v>458</v>
      </c>
      <c r="AU243" s="207" t="s">
        <v>79</v>
      </c>
      <c r="AY243" s="19" t="s">
        <v>299</v>
      </c>
      <c r="BE243" s="208">
        <f>IF(N243="základní",J243,0)</f>
        <v>0</v>
      </c>
      <c r="BF243" s="208">
        <f>IF(N243="snížená",J243,0)</f>
        <v>0</v>
      </c>
      <c r="BG243" s="208">
        <f>IF(N243="zákl. přenesená",J243,0)</f>
        <v>0</v>
      </c>
      <c r="BH243" s="208">
        <f>IF(N243="sníž. přenesená",J243,0)</f>
        <v>0</v>
      </c>
      <c r="BI243" s="208">
        <f>IF(N243="nulová",J243,0)</f>
        <v>0</v>
      </c>
      <c r="BJ243" s="19" t="s">
        <v>79</v>
      </c>
      <c r="BK243" s="208">
        <f>ROUND(I243*H243,2)</f>
        <v>0</v>
      </c>
      <c r="BL243" s="19" t="s">
        <v>406</v>
      </c>
      <c r="BM243" s="207" t="s">
        <v>3160</v>
      </c>
    </row>
    <row r="244" spans="1:47" s="2" customFormat="1" ht="19.5">
      <c r="A244" s="36"/>
      <c r="B244" s="37"/>
      <c r="C244" s="38"/>
      <c r="D244" s="209" t="s">
        <v>308</v>
      </c>
      <c r="E244" s="38"/>
      <c r="F244" s="210" t="s">
        <v>3159</v>
      </c>
      <c r="G244" s="38"/>
      <c r="H244" s="38"/>
      <c r="I244" s="119"/>
      <c r="J244" s="38"/>
      <c r="K244" s="38"/>
      <c r="L244" s="41"/>
      <c r="M244" s="211"/>
      <c r="N244" s="212"/>
      <c r="O244" s="66"/>
      <c r="P244" s="66"/>
      <c r="Q244" s="66"/>
      <c r="R244" s="66"/>
      <c r="S244" s="66"/>
      <c r="T244" s="67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T244" s="19" t="s">
        <v>308</v>
      </c>
      <c r="AU244" s="19" t="s">
        <v>79</v>
      </c>
    </row>
    <row r="245" spans="1:65" s="2" customFormat="1" ht="16.5" customHeight="1">
      <c r="A245" s="36"/>
      <c r="B245" s="37"/>
      <c r="C245" s="196" t="s">
        <v>808</v>
      </c>
      <c r="D245" s="196" t="s">
        <v>301</v>
      </c>
      <c r="E245" s="197" t="s">
        <v>3161</v>
      </c>
      <c r="F245" s="198" t="s">
        <v>3162</v>
      </c>
      <c r="G245" s="199" t="s">
        <v>432</v>
      </c>
      <c r="H245" s="200">
        <v>3</v>
      </c>
      <c r="I245" s="201"/>
      <c r="J245" s="202">
        <f>ROUND(I245*H245,2)</f>
        <v>0</v>
      </c>
      <c r="K245" s="198" t="s">
        <v>305</v>
      </c>
      <c r="L245" s="41"/>
      <c r="M245" s="203" t="s">
        <v>19</v>
      </c>
      <c r="N245" s="204" t="s">
        <v>42</v>
      </c>
      <c r="O245" s="66"/>
      <c r="P245" s="205">
        <f>O245*H245</f>
        <v>0</v>
      </c>
      <c r="Q245" s="205">
        <v>0</v>
      </c>
      <c r="R245" s="205">
        <f>Q245*H245</f>
        <v>0</v>
      </c>
      <c r="S245" s="205">
        <v>0</v>
      </c>
      <c r="T245" s="206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207" t="s">
        <v>406</v>
      </c>
      <c r="AT245" s="207" t="s">
        <v>301</v>
      </c>
      <c r="AU245" s="207" t="s">
        <v>79</v>
      </c>
      <c r="AY245" s="19" t="s">
        <v>299</v>
      </c>
      <c r="BE245" s="208">
        <f>IF(N245="základní",J245,0)</f>
        <v>0</v>
      </c>
      <c r="BF245" s="208">
        <f>IF(N245="snížená",J245,0)</f>
        <v>0</v>
      </c>
      <c r="BG245" s="208">
        <f>IF(N245="zákl. přenesená",J245,0)</f>
        <v>0</v>
      </c>
      <c r="BH245" s="208">
        <f>IF(N245="sníž. přenesená",J245,0)</f>
        <v>0</v>
      </c>
      <c r="BI245" s="208">
        <f>IF(N245="nulová",J245,0)</f>
        <v>0</v>
      </c>
      <c r="BJ245" s="19" t="s">
        <v>79</v>
      </c>
      <c r="BK245" s="208">
        <f>ROUND(I245*H245,2)</f>
        <v>0</v>
      </c>
      <c r="BL245" s="19" t="s">
        <v>406</v>
      </c>
      <c r="BM245" s="207" t="s">
        <v>3163</v>
      </c>
    </row>
    <row r="246" spans="1:47" s="2" customFormat="1" ht="11.25">
      <c r="A246" s="36"/>
      <c r="B246" s="37"/>
      <c r="C246" s="38"/>
      <c r="D246" s="209" t="s">
        <v>308</v>
      </c>
      <c r="E246" s="38"/>
      <c r="F246" s="210" t="s">
        <v>3164</v>
      </c>
      <c r="G246" s="38"/>
      <c r="H246" s="38"/>
      <c r="I246" s="119"/>
      <c r="J246" s="38"/>
      <c r="K246" s="38"/>
      <c r="L246" s="41"/>
      <c r="M246" s="211"/>
      <c r="N246" s="212"/>
      <c r="O246" s="66"/>
      <c r="P246" s="66"/>
      <c r="Q246" s="66"/>
      <c r="R246" s="66"/>
      <c r="S246" s="66"/>
      <c r="T246" s="67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T246" s="19" t="s">
        <v>308</v>
      </c>
      <c r="AU246" s="19" t="s">
        <v>79</v>
      </c>
    </row>
    <row r="247" spans="1:65" s="2" customFormat="1" ht="21.75" customHeight="1">
      <c r="A247" s="36"/>
      <c r="B247" s="37"/>
      <c r="C247" s="246" t="s">
        <v>814</v>
      </c>
      <c r="D247" s="246" t="s">
        <v>458</v>
      </c>
      <c r="E247" s="247" t="s">
        <v>3165</v>
      </c>
      <c r="F247" s="248" t="s">
        <v>3166</v>
      </c>
      <c r="G247" s="249" t="s">
        <v>432</v>
      </c>
      <c r="H247" s="250">
        <v>3</v>
      </c>
      <c r="I247" s="251"/>
      <c r="J247" s="252">
        <f>ROUND(I247*H247,2)</f>
        <v>0</v>
      </c>
      <c r="K247" s="248" t="s">
        <v>19</v>
      </c>
      <c r="L247" s="253"/>
      <c r="M247" s="254" t="s">
        <v>19</v>
      </c>
      <c r="N247" s="255" t="s">
        <v>42</v>
      </c>
      <c r="O247" s="66"/>
      <c r="P247" s="205">
        <f>O247*H247</f>
        <v>0</v>
      </c>
      <c r="Q247" s="205">
        <v>0</v>
      </c>
      <c r="R247" s="205">
        <f>Q247*H247</f>
        <v>0</v>
      </c>
      <c r="S247" s="205">
        <v>0</v>
      </c>
      <c r="T247" s="206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07" t="s">
        <v>538</v>
      </c>
      <c r="AT247" s="207" t="s">
        <v>458</v>
      </c>
      <c r="AU247" s="207" t="s">
        <v>79</v>
      </c>
      <c r="AY247" s="19" t="s">
        <v>299</v>
      </c>
      <c r="BE247" s="208">
        <f>IF(N247="základní",J247,0)</f>
        <v>0</v>
      </c>
      <c r="BF247" s="208">
        <f>IF(N247="snížená",J247,0)</f>
        <v>0</v>
      </c>
      <c r="BG247" s="208">
        <f>IF(N247="zákl. přenesená",J247,0)</f>
        <v>0</v>
      </c>
      <c r="BH247" s="208">
        <f>IF(N247="sníž. přenesená",J247,0)</f>
        <v>0</v>
      </c>
      <c r="BI247" s="208">
        <f>IF(N247="nulová",J247,0)</f>
        <v>0</v>
      </c>
      <c r="BJ247" s="19" t="s">
        <v>79</v>
      </c>
      <c r="BK247" s="208">
        <f>ROUND(I247*H247,2)</f>
        <v>0</v>
      </c>
      <c r="BL247" s="19" t="s">
        <v>406</v>
      </c>
      <c r="BM247" s="207" t="s">
        <v>3167</v>
      </c>
    </row>
    <row r="248" spans="1:47" s="2" customFormat="1" ht="11.25">
      <c r="A248" s="36"/>
      <c r="B248" s="37"/>
      <c r="C248" s="38"/>
      <c r="D248" s="209" t="s">
        <v>308</v>
      </c>
      <c r="E248" s="38"/>
      <c r="F248" s="210" t="s">
        <v>3166</v>
      </c>
      <c r="G248" s="38"/>
      <c r="H248" s="38"/>
      <c r="I248" s="119"/>
      <c r="J248" s="38"/>
      <c r="K248" s="38"/>
      <c r="L248" s="41"/>
      <c r="M248" s="211"/>
      <c r="N248" s="212"/>
      <c r="O248" s="66"/>
      <c r="P248" s="66"/>
      <c r="Q248" s="66"/>
      <c r="R248" s="66"/>
      <c r="S248" s="66"/>
      <c r="T248" s="67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T248" s="19" t="s">
        <v>308</v>
      </c>
      <c r="AU248" s="19" t="s">
        <v>79</v>
      </c>
    </row>
    <row r="249" spans="1:65" s="2" customFormat="1" ht="21.75" customHeight="1">
      <c r="A249" s="36"/>
      <c r="B249" s="37"/>
      <c r="C249" s="246" t="s">
        <v>822</v>
      </c>
      <c r="D249" s="246" t="s">
        <v>458</v>
      </c>
      <c r="E249" s="247" t="s">
        <v>3168</v>
      </c>
      <c r="F249" s="248" t="s">
        <v>3169</v>
      </c>
      <c r="G249" s="249" t="s">
        <v>432</v>
      </c>
      <c r="H249" s="250">
        <v>3</v>
      </c>
      <c r="I249" s="251"/>
      <c r="J249" s="252">
        <f>ROUND(I249*H249,2)</f>
        <v>0</v>
      </c>
      <c r="K249" s="248" t="s">
        <v>19</v>
      </c>
      <c r="L249" s="253"/>
      <c r="M249" s="254" t="s">
        <v>19</v>
      </c>
      <c r="N249" s="255" t="s">
        <v>42</v>
      </c>
      <c r="O249" s="66"/>
      <c r="P249" s="205">
        <f>O249*H249</f>
        <v>0</v>
      </c>
      <c r="Q249" s="205">
        <v>0.01434</v>
      </c>
      <c r="R249" s="205">
        <f>Q249*H249</f>
        <v>0.04302</v>
      </c>
      <c r="S249" s="205">
        <v>0</v>
      </c>
      <c r="T249" s="206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207" t="s">
        <v>538</v>
      </c>
      <c r="AT249" s="207" t="s">
        <v>458</v>
      </c>
      <c r="AU249" s="207" t="s">
        <v>79</v>
      </c>
      <c r="AY249" s="19" t="s">
        <v>299</v>
      </c>
      <c r="BE249" s="208">
        <f>IF(N249="základní",J249,0)</f>
        <v>0</v>
      </c>
      <c r="BF249" s="208">
        <f>IF(N249="snížená",J249,0)</f>
        <v>0</v>
      </c>
      <c r="BG249" s="208">
        <f>IF(N249="zákl. přenesená",J249,0)</f>
        <v>0</v>
      </c>
      <c r="BH249" s="208">
        <f>IF(N249="sníž. přenesená",J249,0)</f>
        <v>0</v>
      </c>
      <c r="BI249" s="208">
        <f>IF(N249="nulová",J249,0)</f>
        <v>0</v>
      </c>
      <c r="BJ249" s="19" t="s">
        <v>79</v>
      </c>
      <c r="BK249" s="208">
        <f>ROUND(I249*H249,2)</f>
        <v>0</v>
      </c>
      <c r="BL249" s="19" t="s">
        <v>406</v>
      </c>
      <c r="BM249" s="207" t="s">
        <v>3170</v>
      </c>
    </row>
    <row r="250" spans="1:47" s="2" customFormat="1" ht="11.25">
      <c r="A250" s="36"/>
      <c r="B250" s="37"/>
      <c r="C250" s="38"/>
      <c r="D250" s="209" t="s">
        <v>308</v>
      </c>
      <c r="E250" s="38"/>
      <c r="F250" s="210" t="s">
        <v>3169</v>
      </c>
      <c r="G250" s="38"/>
      <c r="H250" s="38"/>
      <c r="I250" s="119"/>
      <c r="J250" s="38"/>
      <c r="K250" s="38"/>
      <c r="L250" s="41"/>
      <c r="M250" s="211"/>
      <c r="N250" s="212"/>
      <c r="O250" s="66"/>
      <c r="P250" s="66"/>
      <c r="Q250" s="66"/>
      <c r="R250" s="66"/>
      <c r="S250" s="66"/>
      <c r="T250" s="67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T250" s="19" t="s">
        <v>308</v>
      </c>
      <c r="AU250" s="19" t="s">
        <v>79</v>
      </c>
    </row>
    <row r="251" spans="1:65" s="2" customFormat="1" ht="16.5" customHeight="1">
      <c r="A251" s="36"/>
      <c r="B251" s="37"/>
      <c r="C251" s="196" t="s">
        <v>826</v>
      </c>
      <c r="D251" s="196" t="s">
        <v>301</v>
      </c>
      <c r="E251" s="197" t="s">
        <v>3171</v>
      </c>
      <c r="F251" s="198" t="s">
        <v>3172</v>
      </c>
      <c r="G251" s="199" t="s">
        <v>432</v>
      </c>
      <c r="H251" s="200">
        <v>17</v>
      </c>
      <c r="I251" s="201"/>
      <c r="J251" s="202">
        <f>ROUND(I251*H251,2)</f>
        <v>0</v>
      </c>
      <c r="K251" s="198" t="s">
        <v>305</v>
      </c>
      <c r="L251" s="41"/>
      <c r="M251" s="203" t="s">
        <v>19</v>
      </c>
      <c r="N251" s="204" t="s">
        <v>42</v>
      </c>
      <c r="O251" s="66"/>
      <c r="P251" s="205">
        <f>O251*H251</f>
        <v>0</v>
      </c>
      <c r="Q251" s="205">
        <v>0</v>
      </c>
      <c r="R251" s="205">
        <f>Q251*H251</f>
        <v>0</v>
      </c>
      <c r="S251" s="205">
        <v>0</v>
      </c>
      <c r="T251" s="206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207" t="s">
        <v>406</v>
      </c>
      <c r="AT251" s="207" t="s">
        <v>301</v>
      </c>
      <c r="AU251" s="207" t="s">
        <v>79</v>
      </c>
      <c r="AY251" s="19" t="s">
        <v>299</v>
      </c>
      <c r="BE251" s="208">
        <f>IF(N251="základní",J251,0)</f>
        <v>0</v>
      </c>
      <c r="BF251" s="208">
        <f>IF(N251="snížená",J251,0)</f>
        <v>0</v>
      </c>
      <c r="BG251" s="208">
        <f>IF(N251="zákl. přenesená",J251,0)</f>
        <v>0</v>
      </c>
      <c r="BH251" s="208">
        <f>IF(N251="sníž. přenesená",J251,0)</f>
        <v>0</v>
      </c>
      <c r="BI251" s="208">
        <f>IF(N251="nulová",J251,0)</f>
        <v>0</v>
      </c>
      <c r="BJ251" s="19" t="s">
        <v>79</v>
      </c>
      <c r="BK251" s="208">
        <f>ROUND(I251*H251,2)</f>
        <v>0</v>
      </c>
      <c r="BL251" s="19" t="s">
        <v>406</v>
      </c>
      <c r="BM251" s="207" t="s">
        <v>3173</v>
      </c>
    </row>
    <row r="252" spans="1:47" s="2" customFormat="1" ht="11.25">
      <c r="A252" s="36"/>
      <c r="B252" s="37"/>
      <c r="C252" s="38"/>
      <c r="D252" s="209" t="s">
        <v>308</v>
      </c>
      <c r="E252" s="38"/>
      <c r="F252" s="210" t="s">
        <v>3174</v>
      </c>
      <c r="G252" s="38"/>
      <c r="H252" s="38"/>
      <c r="I252" s="119"/>
      <c r="J252" s="38"/>
      <c r="K252" s="38"/>
      <c r="L252" s="41"/>
      <c r="M252" s="211"/>
      <c r="N252" s="212"/>
      <c r="O252" s="66"/>
      <c r="P252" s="66"/>
      <c r="Q252" s="66"/>
      <c r="R252" s="66"/>
      <c r="S252" s="66"/>
      <c r="T252" s="67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T252" s="19" t="s">
        <v>308</v>
      </c>
      <c r="AU252" s="19" t="s">
        <v>79</v>
      </c>
    </row>
    <row r="253" spans="1:65" s="2" customFormat="1" ht="16.5" customHeight="1">
      <c r="A253" s="36"/>
      <c r="B253" s="37"/>
      <c r="C253" s="196" t="s">
        <v>832</v>
      </c>
      <c r="D253" s="196" t="s">
        <v>301</v>
      </c>
      <c r="E253" s="197" t="s">
        <v>3175</v>
      </c>
      <c r="F253" s="198" t="s">
        <v>3176</v>
      </c>
      <c r="G253" s="199" t="s">
        <v>304</v>
      </c>
      <c r="H253" s="200">
        <v>200</v>
      </c>
      <c r="I253" s="201"/>
      <c r="J253" s="202">
        <f>ROUND(I253*H253,2)</f>
        <v>0</v>
      </c>
      <c r="K253" s="198" t="s">
        <v>305</v>
      </c>
      <c r="L253" s="41"/>
      <c r="M253" s="203" t="s">
        <v>19</v>
      </c>
      <c r="N253" s="204" t="s">
        <v>42</v>
      </c>
      <c r="O253" s="66"/>
      <c r="P253" s="205">
        <f>O253*H253</f>
        <v>0</v>
      </c>
      <c r="Q253" s="205">
        <v>0</v>
      </c>
      <c r="R253" s="205">
        <f>Q253*H253</f>
        <v>0</v>
      </c>
      <c r="S253" s="205">
        <v>0</v>
      </c>
      <c r="T253" s="206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207" t="s">
        <v>406</v>
      </c>
      <c r="AT253" s="207" t="s">
        <v>301</v>
      </c>
      <c r="AU253" s="207" t="s">
        <v>79</v>
      </c>
      <c r="AY253" s="19" t="s">
        <v>299</v>
      </c>
      <c r="BE253" s="208">
        <f>IF(N253="základní",J253,0)</f>
        <v>0</v>
      </c>
      <c r="BF253" s="208">
        <f>IF(N253="snížená",J253,0)</f>
        <v>0</v>
      </c>
      <c r="BG253" s="208">
        <f>IF(N253="zákl. přenesená",J253,0)</f>
        <v>0</v>
      </c>
      <c r="BH253" s="208">
        <f>IF(N253="sníž. přenesená",J253,0)</f>
        <v>0</v>
      </c>
      <c r="BI253" s="208">
        <f>IF(N253="nulová",J253,0)</f>
        <v>0</v>
      </c>
      <c r="BJ253" s="19" t="s">
        <v>79</v>
      </c>
      <c r="BK253" s="208">
        <f>ROUND(I253*H253,2)</f>
        <v>0</v>
      </c>
      <c r="BL253" s="19" t="s">
        <v>406</v>
      </c>
      <c r="BM253" s="207" t="s">
        <v>3177</v>
      </c>
    </row>
    <row r="254" spans="1:47" s="2" customFormat="1" ht="11.25">
      <c r="A254" s="36"/>
      <c r="B254" s="37"/>
      <c r="C254" s="38"/>
      <c r="D254" s="209" t="s">
        <v>308</v>
      </c>
      <c r="E254" s="38"/>
      <c r="F254" s="210" t="s">
        <v>3178</v>
      </c>
      <c r="G254" s="38"/>
      <c r="H254" s="38"/>
      <c r="I254" s="119"/>
      <c r="J254" s="38"/>
      <c r="K254" s="38"/>
      <c r="L254" s="41"/>
      <c r="M254" s="211"/>
      <c r="N254" s="212"/>
      <c r="O254" s="66"/>
      <c r="P254" s="66"/>
      <c r="Q254" s="66"/>
      <c r="R254" s="66"/>
      <c r="S254" s="66"/>
      <c r="T254" s="67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T254" s="19" t="s">
        <v>308</v>
      </c>
      <c r="AU254" s="19" t="s">
        <v>79</v>
      </c>
    </row>
    <row r="255" spans="1:65" s="2" customFormat="1" ht="16.5" customHeight="1">
      <c r="A255" s="36"/>
      <c r="B255" s="37"/>
      <c r="C255" s="196" t="s">
        <v>837</v>
      </c>
      <c r="D255" s="196" t="s">
        <v>301</v>
      </c>
      <c r="E255" s="197" t="s">
        <v>3179</v>
      </c>
      <c r="F255" s="198" t="s">
        <v>3180</v>
      </c>
      <c r="G255" s="199" t="s">
        <v>368</v>
      </c>
      <c r="H255" s="200">
        <v>0.317</v>
      </c>
      <c r="I255" s="201"/>
      <c r="J255" s="202">
        <f>ROUND(I255*H255,2)</f>
        <v>0</v>
      </c>
      <c r="K255" s="198" t="s">
        <v>305</v>
      </c>
      <c r="L255" s="41"/>
      <c r="M255" s="203" t="s">
        <v>19</v>
      </c>
      <c r="N255" s="204" t="s">
        <v>42</v>
      </c>
      <c r="O255" s="66"/>
      <c r="P255" s="205">
        <f>O255*H255</f>
        <v>0</v>
      </c>
      <c r="Q255" s="205">
        <v>0</v>
      </c>
      <c r="R255" s="205">
        <f>Q255*H255</f>
        <v>0</v>
      </c>
      <c r="S255" s="205">
        <v>0</v>
      </c>
      <c r="T255" s="206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207" t="s">
        <v>406</v>
      </c>
      <c r="AT255" s="207" t="s">
        <v>301</v>
      </c>
      <c r="AU255" s="207" t="s">
        <v>79</v>
      </c>
      <c r="AY255" s="19" t="s">
        <v>299</v>
      </c>
      <c r="BE255" s="208">
        <f>IF(N255="základní",J255,0)</f>
        <v>0</v>
      </c>
      <c r="BF255" s="208">
        <f>IF(N255="snížená",J255,0)</f>
        <v>0</v>
      </c>
      <c r="BG255" s="208">
        <f>IF(N255="zákl. přenesená",J255,0)</f>
        <v>0</v>
      </c>
      <c r="BH255" s="208">
        <f>IF(N255="sníž. přenesená",J255,0)</f>
        <v>0</v>
      </c>
      <c r="BI255" s="208">
        <f>IF(N255="nulová",J255,0)</f>
        <v>0</v>
      </c>
      <c r="BJ255" s="19" t="s">
        <v>79</v>
      </c>
      <c r="BK255" s="208">
        <f>ROUND(I255*H255,2)</f>
        <v>0</v>
      </c>
      <c r="BL255" s="19" t="s">
        <v>406</v>
      </c>
      <c r="BM255" s="207" t="s">
        <v>3181</v>
      </c>
    </row>
    <row r="256" spans="1:47" s="2" customFormat="1" ht="19.5">
      <c r="A256" s="36"/>
      <c r="B256" s="37"/>
      <c r="C256" s="38"/>
      <c r="D256" s="209" t="s">
        <v>308</v>
      </c>
      <c r="E256" s="38"/>
      <c r="F256" s="210" t="s">
        <v>3182</v>
      </c>
      <c r="G256" s="38"/>
      <c r="H256" s="38"/>
      <c r="I256" s="119"/>
      <c r="J256" s="38"/>
      <c r="K256" s="38"/>
      <c r="L256" s="41"/>
      <c r="M256" s="211"/>
      <c r="N256" s="212"/>
      <c r="O256" s="66"/>
      <c r="P256" s="66"/>
      <c r="Q256" s="66"/>
      <c r="R256" s="66"/>
      <c r="S256" s="66"/>
      <c r="T256" s="67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T256" s="19" t="s">
        <v>308</v>
      </c>
      <c r="AU256" s="19" t="s">
        <v>79</v>
      </c>
    </row>
    <row r="257" spans="1:65" s="2" customFormat="1" ht="16.5" customHeight="1">
      <c r="A257" s="36"/>
      <c r="B257" s="37"/>
      <c r="C257" s="196" t="s">
        <v>843</v>
      </c>
      <c r="D257" s="196" t="s">
        <v>301</v>
      </c>
      <c r="E257" s="197" t="s">
        <v>3183</v>
      </c>
      <c r="F257" s="198" t="s">
        <v>3184</v>
      </c>
      <c r="G257" s="199" t="s">
        <v>368</v>
      </c>
      <c r="H257" s="200">
        <v>0.317</v>
      </c>
      <c r="I257" s="201"/>
      <c r="J257" s="202">
        <f>ROUND(I257*H257,2)</f>
        <v>0</v>
      </c>
      <c r="K257" s="198" t="s">
        <v>305</v>
      </c>
      <c r="L257" s="41"/>
      <c r="M257" s="203" t="s">
        <v>19</v>
      </c>
      <c r="N257" s="204" t="s">
        <v>42</v>
      </c>
      <c r="O257" s="66"/>
      <c r="P257" s="205">
        <f>O257*H257</f>
        <v>0</v>
      </c>
      <c r="Q257" s="205">
        <v>0</v>
      </c>
      <c r="R257" s="205">
        <f>Q257*H257</f>
        <v>0</v>
      </c>
      <c r="S257" s="205">
        <v>0</v>
      </c>
      <c r="T257" s="206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207" t="s">
        <v>406</v>
      </c>
      <c r="AT257" s="207" t="s">
        <v>301</v>
      </c>
      <c r="AU257" s="207" t="s">
        <v>79</v>
      </c>
      <c r="AY257" s="19" t="s">
        <v>299</v>
      </c>
      <c r="BE257" s="208">
        <f>IF(N257="základní",J257,0)</f>
        <v>0</v>
      </c>
      <c r="BF257" s="208">
        <f>IF(N257="snížená",J257,0)</f>
        <v>0</v>
      </c>
      <c r="BG257" s="208">
        <f>IF(N257="zákl. přenesená",J257,0)</f>
        <v>0</v>
      </c>
      <c r="BH257" s="208">
        <f>IF(N257="sníž. přenesená",J257,0)</f>
        <v>0</v>
      </c>
      <c r="BI257" s="208">
        <f>IF(N257="nulová",J257,0)</f>
        <v>0</v>
      </c>
      <c r="BJ257" s="19" t="s">
        <v>79</v>
      </c>
      <c r="BK257" s="208">
        <f>ROUND(I257*H257,2)</f>
        <v>0</v>
      </c>
      <c r="BL257" s="19" t="s">
        <v>406</v>
      </c>
      <c r="BM257" s="207" t="s">
        <v>3185</v>
      </c>
    </row>
    <row r="258" spans="1:47" s="2" customFormat="1" ht="19.5">
      <c r="A258" s="36"/>
      <c r="B258" s="37"/>
      <c r="C258" s="38"/>
      <c r="D258" s="209" t="s">
        <v>308</v>
      </c>
      <c r="E258" s="38"/>
      <c r="F258" s="210" t="s">
        <v>3186</v>
      </c>
      <c r="G258" s="38"/>
      <c r="H258" s="38"/>
      <c r="I258" s="119"/>
      <c r="J258" s="38"/>
      <c r="K258" s="38"/>
      <c r="L258" s="41"/>
      <c r="M258" s="268"/>
      <c r="N258" s="269"/>
      <c r="O258" s="270"/>
      <c r="P258" s="270"/>
      <c r="Q258" s="270"/>
      <c r="R258" s="270"/>
      <c r="S258" s="270"/>
      <c r="T258" s="271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T258" s="19" t="s">
        <v>308</v>
      </c>
      <c r="AU258" s="19" t="s">
        <v>79</v>
      </c>
    </row>
    <row r="259" spans="1:31" s="2" customFormat="1" ht="6.95" customHeight="1">
      <c r="A259" s="36"/>
      <c r="B259" s="49"/>
      <c r="C259" s="50"/>
      <c r="D259" s="50"/>
      <c r="E259" s="50"/>
      <c r="F259" s="50"/>
      <c r="G259" s="50"/>
      <c r="H259" s="50"/>
      <c r="I259" s="146"/>
      <c r="J259" s="50"/>
      <c r="K259" s="50"/>
      <c r="L259" s="41"/>
      <c r="M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</row>
  </sheetData>
  <sheetProtection algorithmName="SHA-512" hashValue="m3Y35SemYfHqGy0oqr1D0oKu70gMdxNXLTcwhRUyYYYyOO0mJhoYY17/7U+tgqCa5H7YC8XS4I9L4ySChWd+Pw==" saltValue="EcGgpcGuWRLGcaB2ZHU77Odb+WM9i5qlIZahYuBRo/LNVAV9iGJkeyzc+LzBNMjge2mm9fVej4qzgND20vldaQ==" spinCount="100000" sheet="1" objects="1" scenarios="1" formatColumns="0" formatRows="0" autoFilter="0"/>
  <autoFilter ref="C97:K258"/>
  <mergeCells count="15">
    <mergeCell ref="E84:H84"/>
    <mergeCell ref="E88:H88"/>
    <mergeCell ref="E86:H86"/>
    <mergeCell ref="E90:H90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0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AT2" s="19" t="s">
        <v>94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4"/>
      <c r="J3" s="113"/>
      <c r="K3" s="113"/>
      <c r="L3" s="22"/>
      <c r="AT3" s="19" t="s">
        <v>79</v>
      </c>
    </row>
    <row r="4" spans="2:46" s="1" customFormat="1" ht="24.95" customHeight="1">
      <c r="B4" s="22"/>
      <c r="D4" s="115" t="s">
        <v>145</v>
      </c>
      <c r="I4" s="110"/>
      <c r="L4" s="22"/>
      <c r="M4" s="116" t="s">
        <v>10</v>
      </c>
      <c r="AT4" s="19" t="s">
        <v>4</v>
      </c>
    </row>
    <row r="5" spans="2:12" s="1" customFormat="1" ht="6.95" customHeight="1">
      <c r="B5" s="22"/>
      <c r="I5" s="110"/>
      <c r="L5" s="22"/>
    </row>
    <row r="6" spans="2:12" s="1" customFormat="1" ht="12" customHeight="1">
      <c r="B6" s="22"/>
      <c r="D6" s="117" t="s">
        <v>16</v>
      </c>
      <c r="I6" s="110"/>
      <c r="L6" s="22"/>
    </row>
    <row r="7" spans="2:12" s="1" customFormat="1" ht="16.5" customHeight="1">
      <c r="B7" s="22"/>
      <c r="E7" s="412" t="str">
        <f>'Rekapitulace stavby'!K6</f>
        <v>Transformace ÚSP pro mládež Kvasiny - Kostelec 3</v>
      </c>
      <c r="F7" s="413"/>
      <c r="G7" s="413"/>
      <c r="H7" s="413"/>
      <c r="I7" s="110"/>
      <c r="L7" s="22"/>
    </row>
    <row r="8" spans="2:12" ht="12.75">
      <c r="B8" s="22"/>
      <c r="D8" s="117" t="s">
        <v>153</v>
      </c>
      <c r="L8" s="22"/>
    </row>
    <row r="9" spans="2:12" s="1" customFormat="1" ht="16.5" customHeight="1">
      <c r="B9" s="22"/>
      <c r="E9" s="412" t="s">
        <v>155</v>
      </c>
      <c r="F9" s="394"/>
      <c r="G9" s="394"/>
      <c r="H9" s="394"/>
      <c r="I9" s="110"/>
      <c r="L9" s="22"/>
    </row>
    <row r="10" spans="2:12" s="1" customFormat="1" ht="12" customHeight="1">
      <c r="B10" s="22"/>
      <c r="D10" s="117" t="s">
        <v>158</v>
      </c>
      <c r="I10" s="110"/>
      <c r="L10" s="22"/>
    </row>
    <row r="11" spans="1:31" s="2" customFormat="1" ht="16.5" customHeight="1">
      <c r="A11" s="36"/>
      <c r="B11" s="41"/>
      <c r="C11" s="36"/>
      <c r="D11" s="36"/>
      <c r="E11" s="414" t="s">
        <v>161</v>
      </c>
      <c r="F11" s="415"/>
      <c r="G11" s="415"/>
      <c r="H11" s="415"/>
      <c r="I11" s="119"/>
      <c r="J11" s="36"/>
      <c r="K11" s="36"/>
      <c r="L11" s="120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7" t="s">
        <v>164</v>
      </c>
      <c r="E12" s="36"/>
      <c r="F12" s="36"/>
      <c r="G12" s="36"/>
      <c r="H12" s="36"/>
      <c r="I12" s="119"/>
      <c r="J12" s="36"/>
      <c r="K12" s="36"/>
      <c r="L12" s="120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6.5" customHeight="1">
      <c r="A13" s="36"/>
      <c r="B13" s="41"/>
      <c r="C13" s="36"/>
      <c r="D13" s="36"/>
      <c r="E13" s="416" t="s">
        <v>3187</v>
      </c>
      <c r="F13" s="415"/>
      <c r="G13" s="415"/>
      <c r="H13" s="415"/>
      <c r="I13" s="119"/>
      <c r="J13" s="36"/>
      <c r="K13" s="36"/>
      <c r="L13" s="120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1.25">
      <c r="A14" s="36"/>
      <c r="B14" s="41"/>
      <c r="C14" s="36"/>
      <c r="D14" s="36"/>
      <c r="E14" s="36"/>
      <c r="F14" s="36"/>
      <c r="G14" s="36"/>
      <c r="H14" s="36"/>
      <c r="I14" s="119"/>
      <c r="J14" s="36"/>
      <c r="K14" s="36"/>
      <c r="L14" s="120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41"/>
      <c r="C15" s="36"/>
      <c r="D15" s="117" t="s">
        <v>18</v>
      </c>
      <c r="E15" s="36"/>
      <c r="F15" s="104" t="s">
        <v>19</v>
      </c>
      <c r="G15" s="36"/>
      <c r="H15" s="36"/>
      <c r="I15" s="121" t="s">
        <v>20</v>
      </c>
      <c r="J15" s="104" t="s">
        <v>19</v>
      </c>
      <c r="K15" s="36"/>
      <c r="L15" s="120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7" t="s">
        <v>21</v>
      </c>
      <c r="E16" s="36"/>
      <c r="F16" s="104" t="s">
        <v>27</v>
      </c>
      <c r="G16" s="36"/>
      <c r="H16" s="36"/>
      <c r="I16" s="121" t="s">
        <v>23</v>
      </c>
      <c r="J16" s="122" t="str">
        <f>'Rekapitulace stavby'!AN8</f>
        <v>17. 3. 2018</v>
      </c>
      <c r="K16" s="36"/>
      <c r="L16" s="12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0.9" customHeight="1">
      <c r="A17" s="36"/>
      <c r="B17" s="41"/>
      <c r="C17" s="36"/>
      <c r="D17" s="36"/>
      <c r="E17" s="36"/>
      <c r="F17" s="36"/>
      <c r="G17" s="36"/>
      <c r="H17" s="36"/>
      <c r="I17" s="119"/>
      <c r="J17" s="36"/>
      <c r="K17" s="36"/>
      <c r="L17" s="120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1"/>
      <c r="C18" s="36"/>
      <c r="D18" s="117" t="s">
        <v>25</v>
      </c>
      <c r="E18" s="36"/>
      <c r="F18" s="36"/>
      <c r="G18" s="36"/>
      <c r="H18" s="36"/>
      <c r="I18" s="121" t="s">
        <v>26</v>
      </c>
      <c r="J18" s="104" t="s">
        <v>19</v>
      </c>
      <c r="K18" s="36"/>
      <c r="L18" s="120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1"/>
      <c r="C19" s="36"/>
      <c r="D19" s="36"/>
      <c r="E19" s="104" t="s">
        <v>27</v>
      </c>
      <c r="F19" s="36"/>
      <c r="G19" s="36"/>
      <c r="H19" s="36"/>
      <c r="I19" s="121" t="s">
        <v>28</v>
      </c>
      <c r="J19" s="104" t="s">
        <v>19</v>
      </c>
      <c r="K19" s="36"/>
      <c r="L19" s="120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41"/>
      <c r="C20" s="36"/>
      <c r="D20" s="36"/>
      <c r="E20" s="36"/>
      <c r="F20" s="36"/>
      <c r="G20" s="36"/>
      <c r="H20" s="36"/>
      <c r="I20" s="119"/>
      <c r="J20" s="36"/>
      <c r="K20" s="36"/>
      <c r="L20" s="120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1"/>
      <c r="C21" s="36"/>
      <c r="D21" s="117" t="s">
        <v>29</v>
      </c>
      <c r="E21" s="36"/>
      <c r="F21" s="36"/>
      <c r="G21" s="36"/>
      <c r="H21" s="36"/>
      <c r="I21" s="121" t="s">
        <v>26</v>
      </c>
      <c r="J21" s="32" t="str">
        <f>'Rekapitulace stavby'!AN13</f>
        <v>Vyplň údaj</v>
      </c>
      <c r="K21" s="36"/>
      <c r="L21" s="120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1"/>
      <c r="C22" s="36"/>
      <c r="D22" s="36"/>
      <c r="E22" s="417" t="str">
        <f>'Rekapitulace stavby'!E14</f>
        <v>Vyplň údaj</v>
      </c>
      <c r="F22" s="418"/>
      <c r="G22" s="418"/>
      <c r="H22" s="418"/>
      <c r="I22" s="121" t="s">
        <v>28</v>
      </c>
      <c r="J22" s="32" t="str">
        <f>'Rekapitulace stavby'!AN14</f>
        <v>Vyplň údaj</v>
      </c>
      <c r="K22" s="36"/>
      <c r="L22" s="120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41"/>
      <c r="C23" s="36"/>
      <c r="D23" s="36"/>
      <c r="E23" s="36"/>
      <c r="F23" s="36"/>
      <c r="G23" s="36"/>
      <c r="H23" s="36"/>
      <c r="I23" s="119"/>
      <c r="J23" s="36"/>
      <c r="K23" s="36"/>
      <c r="L23" s="120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1"/>
      <c r="C24" s="36"/>
      <c r="D24" s="117" t="s">
        <v>31</v>
      </c>
      <c r="E24" s="36"/>
      <c r="F24" s="36"/>
      <c r="G24" s="36"/>
      <c r="H24" s="36"/>
      <c r="I24" s="121" t="s">
        <v>26</v>
      </c>
      <c r="J24" s="104" t="s">
        <v>19</v>
      </c>
      <c r="K24" s="36"/>
      <c r="L24" s="120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8" customHeight="1">
      <c r="A25" s="36"/>
      <c r="B25" s="41"/>
      <c r="C25" s="36"/>
      <c r="D25" s="36"/>
      <c r="E25" s="104" t="s">
        <v>27</v>
      </c>
      <c r="F25" s="36"/>
      <c r="G25" s="36"/>
      <c r="H25" s="36"/>
      <c r="I25" s="121" t="s">
        <v>28</v>
      </c>
      <c r="J25" s="104" t="s">
        <v>19</v>
      </c>
      <c r="K25" s="36"/>
      <c r="L25" s="120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6.95" customHeight="1">
      <c r="A26" s="36"/>
      <c r="B26" s="41"/>
      <c r="C26" s="36"/>
      <c r="D26" s="36"/>
      <c r="E26" s="36"/>
      <c r="F26" s="36"/>
      <c r="G26" s="36"/>
      <c r="H26" s="36"/>
      <c r="I26" s="119"/>
      <c r="J26" s="36"/>
      <c r="K26" s="36"/>
      <c r="L26" s="120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12" customHeight="1">
      <c r="A27" s="36"/>
      <c r="B27" s="41"/>
      <c r="C27" s="36"/>
      <c r="D27" s="117" t="s">
        <v>33</v>
      </c>
      <c r="E27" s="36"/>
      <c r="F27" s="36"/>
      <c r="G27" s="36"/>
      <c r="H27" s="36"/>
      <c r="I27" s="121" t="s">
        <v>26</v>
      </c>
      <c r="J27" s="104" t="str">
        <f>IF('Rekapitulace stavby'!AN19="","",'Rekapitulace stavby'!AN19)</f>
        <v/>
      </c>
      <c r="K27" s="36"/>
      <c r="L27" s="120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8" customHeight="1">
      <c r="A28" s="36"/>
      <c r="B28" s="41"/>
      <c r="C28" s="36"/>
      <c r="D28" s="36"/>
      <c r="E28" s="104" t="str">
        <f>IF('Rekapitulace stavby'!E20="","",'Rekapitulace stavby'!E20)</f>
        <v xml:space="preserve"> </v>
      </c>
      <c r="F28" s="36"/>
      <c r="G28" s="36"/>
      <c r="H28" s="36"/>
      <c r="I28" s="121" t="s">
        <v>28</v>
      </c>
      <c r="J28" s="104" t="str">
        <f>IF('Rekapitulace stavby'!AN20="","",'Rekapitulace stavby'!AN20)</f>
        <v/>
      </c>
      <c r="K28" s="36"/>
      <c r="L28" s="120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36"/>
      <c r="E29" s="36"/>
      <c r="F29" s="36"/>
      <c r="G29" s="36"/>
      <c r="H29" s="36"/>
      <c r="I29" s="119"/>
      <c r="J29" s="36"/>
      <c r="K29" s="36"/>
      <c r="L29" s="120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" customHeight="1">
      <c r="A30" s="36"/>
      <c r="B30" s="41"/>
      <c r="C30" s="36"/>
      <c r="D30" s="117" t="s">
        <v>34</v>
      </c>
      <c r="E30" s="36"/>
      <c r="F30" s="36"/>
      <c r="G30" s="36"/>
      <c r="H30" s="36"/>
      <c r="I30" s="119"/>
      <c r="J30" s="36"/>
      <c r="K30" s="36"/>
      <c r="L30" s="120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8" customFormat="1" ht="16.5" customHeight="1">
      <c r="A31" s="123"/>
      <c r="B31" s="124"/>
      <c r="C31" s="123"/>
      <c r="D31" s="123"/>
      <c r="E31" s="419" t="s">
        <v>19</v>
      </c>
      <c r="F31" s="419"/>
      <c r="G31" s="419"/>
      <c r="H31" s="419"/>
      <c r="I31" s="125"/>
      <c r="J31" s="123"/>
      <c r="K31" s="123"/>
      <c r="L31" s="126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</row>
    <row r="32" spans="1:31" s="2" customFormat="1" ht="6.95" customHeight="1">
      <c r="A32" s="36"/>
      <c r="B32" s="41"/>
      <c r="C32" s="36"/>
      <c r="D32" s="36"/>
      <c r="E32" s="36"/>
      <c r="F32" s="36"/>
      <c r="G32" s="36"/>
      <c r="H32" s="36"/>
      <c r="I32" s="119"/>
      <c r="J32" s="36"/>
      <c r="K32" s="36"/>
      <c r="L32" s="120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8"/>
      <c r="E33" s="128"/>
      <c r="F33" s="128"/>
      <c r="G33" s="128"/>
      <c r="H33" s="128"/>
      <c r="I33" s="129"/>
      <c r="J33" s="128"/>
      <c r="K33" s="128"/>
      <c r="L33" s="120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35" customHeight="1">
      <c r="A34" s="36"/>
      <c r="B34" s="41"/>
      <c r="C34" s="36"/>
      <c r="D34" s="130" t="s">
        <v>36</v>
      </c>
      <c r="E34" s="36"/>
      <c r="F34" s="36"/>
      <c r="G34" s="36"/>
      <c r="H34" s="36"/>
      <c r="I34" s="119"/>
      <c r="J34" s="131">
        <f>ROUND(J93,2)</f>
        <v>0</v>
      </c>
      <c r="K34" s="36"/>
      <c r="L34" s="120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5" customHeight="1">
      <c r="A35" s="36"/>
      <c r="B35" s="41"/>
      <c r="C35" s="36"/>
      <c r="D35" s="128"/>
      <c r="E35" s="128"/>
      <c r="F35" s="128"/>
      <c r="G35" s="128"/>
      <c r="H35" s="128"/>
      <c r="I35" s="129"/>
      <c r="J35" s="128"/>
      <c r="K35" s="128"/>
      <c r="L35" s="120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36"/>
      <c r="F36" s="132" t="s">
        <v>38</v>
      </c>
      <c r="G36" s="36"/>
      <c r="H36" s="36"/>
      <c r="I36" s="133" t="s">
        <v>37</v>
      </c>
      <c r="J36" s="132" t="s">
        <v>39</v>
      </c>
      <c r="K36" s="36"/>
      <c r="L36" s="12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>
      <c r="A37" s="36"/>
      <c r="B37" s="41"/>
      <c r="C37" s="36"/>
      <c r="D37" s="118" t="s">
        <v>40</v>
      </c>
      <c r="E37" s="117" t="s">
        <v>41</v>
      </c>
      <c r="F37" s="134">
        <f>ROUND((SUM(BE93:BE123)),2)</f>
        <v>0</v>
      </c>
      <c r="G37" s="36"/>
      <c r="H37" s="36"/>
      <c r="I37" s="135">
        <v>0.21</v>
      </c>
      <c r="J37" s="134">
        <f>ROUND(((SUM(BE93:BE123))*I37),2)</f>
        <v>0</v>
      </c>
      <c r="K37" s="36"/>
      <c r="L37" s="120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41"/>
      <c r="C38" s="36"/>
      <c r="D38" s="36"/>
      <c r="E38" s="117" t="s">
        <v>42</v>
      </c>
      <c r="F38" s="134">
        <f>ROUND((SUM(BF93:BF123)),2)</f>
        <v>0</v>
      </c>
      <c r="G38" s="36"/>
      <c r="H38" s="36"/>
      <c r="I38" s="135">
        <v>0.15</v>
      </c>
      <c r="J38" s="134">
        <f>ROUND(((SUM(BF93:BF123))*I38),2)</f>
        <v>0</v>
      </c>
      <c r="K38" s="36"/>
      <c r="L38" s="12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7" t="s">
        <v>43</v>
      </c>
      <c r="F39" s="134">
        <f>ROUND((SUM(BG93:BG123)),2)</f>
        <v>0</v>
      </c>
      <c r="G39" s="36"/>
      <c r="H39" s="36"/>
      <c r="I39" s="135">
        <v>0.21</v>
      </c>
      <c r="J39" s="134">
        <f>0</f>
        <v>0</v>
      </c>
      <c r="K39" s="36"/>
      <c r="L39" s="120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 hidden="1">
      <c r="A40" s="36"/>
      <c r="B40" s="41"/>
      <c r="C40" s="36"/>
      <c r="D40" s="36"/>
      <c r="E40" s="117" t="s">
        <v>44</v>
      </c>
      <c r="F40" s="134">
        <f>ROUND((SUM(BH93:BH123)),2)</f>
        <v>0</v>
      </c>
      <c r="G40" s="36"/>
      <c r="H40" s="36"/>
      <c r="I40" s="135">
        <v>0.15</v>
      </c>
      <c r="J40" s="134">
        <f>0</f>
        <v>0</v>
      </c>
      <c r="K40" s="36"/>
      <c r="L40" s="120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5" customHeight="1" hidden="1">
      <c r="A41" s="36"/>
      <c r="B41" s="41"/>
      <c r="C41" s="36"/>
      <c r="D41" s="36"/>
      <c r="E41" s="117" t="s">
        <v>45</v>
      </c>
      <c r="F41" s="134">
        <f>ROUND((SUM(BI93:BI123)),2)</f>
        <v>0</v>
      </c>
      <c r="G41" s="36"/>
      <c r="H41" s="36"/>
      <c r="I41" s="135">
        <v>0</v>
      </c>
      <c r="J41" s="134">
        <f>0</f>
        <v>0</v>
      </c>
      <c r="K41" s="36"/>
      <c r="L41" s="120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5" customHeight="1">
      <c r="A42" s="36"/>
      <c r="B42" s="41"/>
      <c r="C42" s="36"/>
      <c r="D42" s="36"/>
      <c r="E42" s="36"/>
      <c r="F42" s="36"/>
      <c r="G42" s="36"/>
      <c r="H42" s="36"/>
      <c r="I42" s="119"/>
      <c r="J42" s="36"/>
      <c r="K42" s="36"/>
      <c r="L42" s="120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35" customHeight="1">
      <c r="A43" s="36"/>
      <c r="B43" s="41"/>
      <c r="C43" s="136"/>
      <c r="D43" s="137" t="s">
        <v>46</v>
      </c>
      <c r="E43" s="138"/>
      <c r="F43" s="138"/>
      <c r="G43" s="139" t="s">
        <v>47</v>
      </c>
      <c r="H43" s="140" t="s">
        <v>48</v>
      </c>
      <c r="I43" s="141"/>
      <c r="J43" s="142">
        <f>SUM(J34:J41)</f>
        <v>0</v>
      </c>
      <c r="K43" s="143"/>
      <c r="L43" s="120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5" customHeight="1">
      <c r="A44" s="36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20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8" spans="1:31" s="2" customFormat="1" ht="6.95" customHeight="1">
      <c r="A48" s="36"/>
      <c r="B48" s="147"/>
      <c r="C48" s="148"/>
      <c r="D48" s="148"/>
      <c r="E48" s="148"/>
      <c r="F48" s="148"/>
      <c r="G48" s="148"/>
      <c r="H48" s="148"/>
      <c r="I48" s="149"/>
      <c r="J48" s="148"/>
      <c r="K48" s="148"/>
      <c r="L48" s="120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24.95" customHeight="1">
      <c r="A49" s="36"/>
      <c r="B49" s="37"/>
      <c r="C49" s="25" t="s">
        <v>236</v>
      </c>
      <c r="D49" s="38"/>
      <c r="E49" s="38"/>
      <c r="F49" s="38"/>
      <c r="G49" s="38"/>
      <c r="H49" s="38"/>
      <c r="I49" s="119"/>
      <c r="J49" s="38"/>
      <c r="K49" s="38"/>
      <c r="L49" s="120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6.95" customHeight="1">
      <c r="A50" s="36"/>
      <c r="B50" s="37"/>
      <c r="C50" s="38"/>
      <c r="D50" s="38"/>
      <c r="E50" s="38"/>
      <c r="F50" s="38"/>
      <c r="G50" s="38"/>
      <c r="H50" s="38"/>
      <c r="I50" s="119"/>
      <c r="J50" s="38"/>
      <c r="K50" s="38"/>
      <c r="L50" s="120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2" customHeight="1">
      <c r="A51" s="36"/>
      <c r="B51" s="37"/>
      <c r="C51" s="31" t="s">
        <v>16</v>
      </c>
      <c r="D51" s="38"/>
      <c r="E51" s="38"/>
      <c r="F51" s="38"/>
      <c r="G51" s="38"/>
      <c r="H51" s="38"/>
      <c r="I51" s="119"/>
      <c r="J51" s="38"/>
      <c r="K51" s="38"/>
      <c r="L51" s="120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6.5" customHeight="1">
      <c r="A52" s="36"/>
      <c r="B52" s="37"/>
      <c r="C52" s="38"/>
      <c r="D52" s="38"/>
      <c r="E52" s="420" t="str">
        <f>E7</f>
        <v>Transformace ÚSP pro mládež Kvasiny - Kostelec 3</v>
      </c>
      <c r="F52" s="421"/>
      <c r="G52" s="421"/>
      <c r="H52" s="421"/>
      <c r="I52" s="119"/>
      <c r="J52" s="38"/>
      <c r="K52" s="38"/>
      <c r="L52" s="120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2:12" s="1" customFormat="1" ht="12" customHeight="1">
      <c r="B53" s="23"/>
      <c r="C53" s="31" t="s">
        <v>153</v>
      </c>
      <c r="D53" s="24"/>
      <c r="E53" s="24"/>
      <c r="F53" s="24"/>
      <c r="G53" s="24"/>
      <c r="H53" s="24"/>
      <c r="I53" s="110"/>
      <c r="J53" s="24"/>
      <c r="K53" s="24"/>
      <c r="L53" s="22"/>
    </row>
    <row r="54" spans="2:12" s="1" customFormat="1" ht="16.5" customHeight="1">
      <c r="B54" s="23"/>
      <c r="C54" s="24"/>
      <c r="D54" s="24"/>
      <c r="E54" s="420" t="s">
        <v>155</v>
      </c>
      <c r="F54" s="379"/>
      <c r="G54" s="379"/>
      <c r="H54" s="379"/>
      <c r="I54" s="110"/>
      <c r="J54" s="24"/>
      <c r="K54" s="24"/>
      <c r="L54" s="22"/>
    </row>
    <row r="55" spans="2:12" s="1" customFormat="1" ht="12" customHeight="1">
      <c r="B55" s="23"/>
      <c r="C55" s="31" t="s">
        <v>158</v>
      </c>
      <c r="D55" s="24"/>
      <c r="E55" s="24"/>
      <c r="F55" s="24"/>
      <c r="G55" s="24"/>
      <c r="H55" s="24"/>
      <c r="I55" s="110"/>
      <c r="J55" s="24"/>
      <c r="K55" s="24"/>
      <c r="L55" s="22"/>
    </row>
    <row r="56" spans="1:31" s="2" customFormat="1" ht="16.5" customHeight="1">
      <c r="A56" s="36"/>
      <c r="B56" s="37"/>
      <c r="C56" s="38"/>
      <c r="D56" s="38"/>
      <c r="E56" s="422" t="s">
        <v>161</v>
      </c>
      <c r="F56" s="423"/>
      <c r="G56" s="423"/>
      <c r="H56" s="423"/>
      <c r="I56" s="119"/>
      <c r="J56" s="38"/>
      <c r="K56" s="38"/>
      <c r="L56" s="120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12" customHeight="1">
      <c r="A57" s="36"/>
      <c r="B57" s="37"/>
      <c r="C57" s="31" t="s">
        <v>164</v>
      </c>
      <c r="D57" s="38"/>
      <c r="E57" s="38"/>
      <c r="F57" s="38"/>
      <c r="G57" s="38"/>
      <c r="H57" s="38"/>
      <c r="I57" s="119"/>
      <c r="J57" s="38"/>
      <c r="K57" s="38"/>
      <c r="L57" s="120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6.5" customHeight="1">
      <c r="A58" s="36"/>
      <c r="B58" s="37"/>
      <c r="C58" s="38"/>
      <c r="D58" s="38"/>
      <c r="E58" s="372" t="str">
        <f>E13</f>
        <v>D.1.1.04 - VZT</v>
      </c>
      <c r="F58" s="423"/>
      <c r="G58" s="423"/>
      <c r="H58" s="423"/>
      <c r="I58" s="119"/>
      <c r="J58" s="38"/>
      <c r="K58" s="38"/>
      <c r="L58" s="120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6.95" customHeight="1">
      <c r="A59" s="36"/>
      <c r="B59" s="37"/>
      <c r="C59" s="38"/>
      <c r="D59" s="38"/>
      <c r="E59" s="38"/>
      <c r="F59" s="38"/>
      <c r="G59" s="38"/>
      <c r="H59" s="38"/>
      <c r="I59" s="119"/>
      <c r="J59" s="38"/>
      <c r="K59" s="38"/>
      <c r="L59" s="120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2" customHeight="1">
      <c r="A60" s="36"/>
      <c r="B60" s="37"/>
      <c r="C60" s="31" t="s">
        <v>21</v>
      </c>
      <c r="D60" s="38"/>
      <c r="E60" s="38"/>
      <c r="F60" s="29" t="str">
        <f>F16</f>
        <v xml:space="preserve"> </v>
      </c>
      <c r="G60" s="38"/>
      <c r="H60" s="38"/>
      <c r="I60" s="121" t="s">
        <v>23</v>
      </c>
      <c r="J60" s="61" t="str">
        <f>IF(J16="","",J16)</f>
        <v>17. 3. 2018</v>
      </c>
      <c r="K60" s="38"/>
      <c r="L60" s="120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6.95" customHeight="1">
      <c r="A61" s="36"/>
      <c r="B61" s="37"/>
      <c r="C61" s="38"/>
      <c r="D61" s="38"/>
      <c r="E61" s="38"/>
      <c r="F61" s="38"/>
      <c r="G61" s="38"/>
      <c r="H61" s="38"/>
      <c r="I61" s="119"/>
      <c r="J61" s="38"/>
      <c r="K61" s="38"/>
      <c r="L61" s="120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5.2" customHeight="1">
      <c r="A62" s="36"/>
      <c r="B62" s="37"/>
      <c r="C62" s="31" t="s">
        <v>25</v>
      </c>
      <c r="D62" s="38"/>
      <c r="E62" s="38"/>
      <c r="F62" s="29" t="str">
        <f>E19</f>
        <v xml:space="preserve"> </v>
      </c>
      <c r="G62" s="38"/>
      <c r="H62" s="38"/>
      <c r="I62" s="121" t="s">
        <v>31</v>
      </c>
      <c r="J62" s="34" t="str">
        <f>E25</f>
        <v xml:space="preserve"> </v>
      </c>
      <c r="K62" s="38"/>
      <c r="L62" s="120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15.2" customHeight="1">
      <c r="A63" s="36"/>
      <c r="B63" s="37"/>
      <c r="C63" s="31" t="s">
        <v>29</v>
      </c>
      <c r="D63" s="38"/>
      <c r="E63" s="38"/>
      <c r="F63" s="29" t="str">
        <f>IF(E22="","",E22)</f>
        <v>Vyplň údaj</v>
      </c>
      <c r="G63" s="38"/>
      <c r="H63" s="38"/>
      <c r="I63" s="121" t="s">
        <v>33</v>
      </c>
      <c r="J63" s="34" t="str">
        <f>E28</f>
        <v xml:space="preserve"> </v>
      </c>
      <c r="K63" s="38"/>
      <c r="L63" s="120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10.35" customHeight="1">
      <c r="A64" s="36"/>
      <c r="B64" s="37"/>
      <c r="C64" s="38"/>
      <c r="D64" s="38"/>
      <c r="E64" s="38"/>
      <c r="F64" s="38"/>
      <c r="G64" s="38"/>
      <c r="H64" s="38"/>
      <c r="I64" s="119"/>
      <c r="J64" s="38"/>
      <c r="K64" s="38"/>
      <c r="L64" s="120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29.25" customHeight="1">
      <c r="A65" s="36"/>
      <c r="B65" s="37"/>
      <c r="C65" s="150" t="s">
        <v>252</v>
      </c>
      <c r="D65" s="151"/>
      <c r="E65" s="151"/>
      <c r="F65" s="151"/>
      <c r="G65" s="151"/>
      <c r="H65" s="151"/>
      <c r="I65" s="152"/>
      <c r="J65" s="153" t="s">
        <v>253</v>
      </c>
      <c r="K65" s="151"/>
      <c r="L65" s="120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10.35" customHeight="1">
      <c r="A66" s="36"/>
      <c r="B66" s="37"/>
      <c r="C66" s="38"/>
      <c r="D66" s="38"/>
      <c r="E66" s="38"/>
      <c r="F66" s="38"/>
      <c r="G66" s="38"/>
      <c r="H66" s="38"/>
      <c r="I66" s="119"/>
      <c r="J66" s="38"/>
      <c r="K66" s="38"/>
      <c r="L66" s="120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47" s="2" customFormat="1" ht="22.9" customHeight="1">
      <c r="A67" s="36"/>
      <c r="B67" s="37"/>
      <c r="C67" s="154" t="s">
        <v>68</v>
      </c>
      <c r="D67" s="38"/>
      <c r="E67" s="38"/>
      <c r="F67" s="38"/>
      <c r="G67" s="38"/>
      <c r="H67" s="38"/>
      <c r="I67" s="119"/>
      <c r="J67" s="79">
        <f>J93</f>
        <v>0</v>
      </c>
      <c r="K67" s="38"/>
      <c r="L67" s="120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U67" s="19" t="s">
        <v>254</v>
      </c>
    </row>
    <row r="68" spans="2:12" s="9" customFormat="1" ht="24.95" customHeight="1">
      <c r="B68" s="155"/>
      <c r="C68" s="156"/>
      <c r="D68" s="157" t="s">
        <v>3188</v>
      </c>
      <c r="E68" s="158"/>
      <c r="F68" s="158"/>
      <c r="G68" s="158"/>
      <c r="H68" s="158"/>
      <c r="I68" s="159"/>
      <c r="J68" s="160">
        <f>J94</f>
        <v>0</v>
      </c>
      <c r="K68" s="156"/>
      <c r="L68" s="161"/>
    </row>
    <row r="69" spans="2:12" s="9" customFormat="1" ht="24.95" customHeight="1">
      <c r="B69" s="155"/>
      <c r="C69" s="156"/>
      <c r="D69" s="157" t="s">
        <v>3189</v>
      </c>
      <c r="E69" s="158"/>
      <c r="F69" s="158"/>
      <c r="G69" s="158"/>
      <c r="H69" s="158"/>
      <c r="I69" s="159"/>
      <c r="J69" s="160">
        <f>J119</f>
        <v>0</v>
      </c>
      <c r="K69" s="156"/>
      <c r="L69" s="161"/>
    </row>
    <row r="70" spans="1:31" s="2" customFormat="1" ht="21.75" customHeight="1">
      <c r="A70" s="36"/>
      <c r="B70" s="37"/>
      <c r="C70" s="38"/>
      <c r="D70" s="38"/>
      <c r="E70" s="38"/>
      <c r="F70" s="38"/>
      <c r="G70" s="38"/>
      <c r="H70" s="38"/>
      <c r="I70" s="119"/>
      <c r="J70" s="38"/>
      <c r="K70" s="38"/>
      <c r="L70" s="120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49"/>
      <c r="C71" s="50"/>
      <c r="D71" s="50"/>
      <c r="E71" s="50"/>
      <c r="F71" s="50"/>
      <c r="G71" s="50"/>
      <c r="H71" s="50"/>
      <c r="I71" s="146"/>
      <c r="J71" s="50"/>
      <c r="K71" s="50"/>
      <c r="L71" s="120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5" spans="1:31" s="2" customFormat="1" ht="6.95" customHeight="1">
      <c r="A75" s="36"/>
      <c r="B75" s="51"/>
      <c r="C75" s="52"/>
      <c r="D75" s="52"/>
      <c r="E75" s="52"/>
      <c r="F75" s="52"/>
      <c r="G75" s="52"/>
      <c r="H75" s="52"/>
      <c r="I75" s="149"/>
      <c r="J75" s="52"/>
      <c r="K75" s="52"/>
      <c r="L75" s="120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24.95" customHeight="1">
      <c r="A76" s="36"/>
      <c r="B76" s="37"/>
      <c r="C76" s="25" t="s">
        <v>284</v>
      </c>
      <c r="D76" s="38"/>
      <c r="E76" s="38"/>
      <c r="F76" s="38"/>
      <c r="G76" s="38"/>
      <c r="H76" s="38"/>
      <c r="I76" s="119"/>
      <c r="J76" s="38"/>
      <c r="K76" s="38"/>
      <c r="L76" s="120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119"/>
      <c r="J77" s="38"/>
      <c r="K77" s="38"/>
      <c r="L77" s="120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16</v>
      </c>
      <c r="D78" s="38"/>
      <c r="E78" s="38"/>
      <c r="F78" s="38"/>
      <c r="G78" s="38"/>
      <c r="H78" s="38"/>
      <c r="I78" s="119"/>
      <c r="J78" s="38"/>
      <c r="K78" s="38"/>
      <c r="L78" s="120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420" t="str">
        <f>E7</f>
        <v>Transformace ÚSP pro mládež Kvasiny - Kostelec 3</v>
      </c>
      <c r="F79" s="421"/>
      <c r="G79" s="421"/>
      <c r="H79" s="421"/>
      <c r="I79" s="119"/>
      <c r="J79" s="38"/>
      <c r="K79" s="38"/>
      <c r="L79" s="120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2:12" s="1" customFormat="1" ht="12" customHeight="1">
      <c r="B80" s="23"/>
      <c r="C80" s="31" t="s">
        <v>153</v>
      </c>
      <c r="D80" s="24"/>
      <c r="E80" s="24"/>
      <c r="F80" s="24"/>
      <c r="G80" s="24"/>
      <c r="H80" s="24"/>
      <c r="I80" s="110"/>
      <c r="J80" s="24"/>
      <c r="K80" s="24"/>
      <c r="L80" s="22"/>
    </row>
    <row r="81" spans="2:12" s="1" customFormat="1" ht="16.5" customHeight="1">
      <c r="B81" s="23"/>
      <c r="C81" s="24"/>
      <c r="D81" s="24"/>
      <c r="E81" s="420" t="s">
        <v>155</v>
      </c>
      <c r="F81" s="379"/>
      <c r="G81" s="379"/>
      <c r="H81" s="379"/>
      <c r="I81" s="110"/>
      <c r="J81" s="24"/>
      <c r="K81" s="24"/>
      <c r="L81" s="22"/>
    </row>
    <row r="82" spans="2:12" s="1" customFormat="1" ht="12" customHeight="1">
      <c r="B82" s="23"/>
      <c r="C82" s="31" t="s">
        <v>158</v>
      </c>
      <c r="D82" s="24"/>
      <c r="E82" s="24"/>
      <c r="F82" s="24"/>
      <c r="G82" s="24"/>
      <c r="H82" s="24"/>
      <c r="I82" s="110"/>
      <c r="J82" s="24"/>
      <c r="K82" s="24"/>
      <c r="L82" s="22"/>
    </row>
    <row r="83" spans="1:31" s="2" customFormat="1" ht="16.5" customHeight="1">
      <c r="A83" s="36"/>
      <c r="B83" s="37"/>
      <c r="C83" s="38"/>
      <c r="D83" s="38"/>
      <c r="E83" s="422" t="s">
        <v>161</v>
      </c>
      <c r="F83" s="423"/>
      <c r="G83" s="423"/>
      <c r="H83" s="423"/>
      <c r="I83" s="119"/>
      <c r="J83" s="38"/>
      <c r="K83" s="38"/>
      <c r="L83" s="120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164</v>
      </c>
      <c r="D84" s="38"/>
      <c r="E84" s="38"/>
      <c r="F84" s="38"/>
      <c r="G84" s="38"/>
      <c r="H84" s="38"/>
      <c r="I84" s="119"/>
      <c r="J84" s="38"/>
      <c r="K84" s="38"/>
      <c r="L84" s="120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372" t="str">
        <f>E13</f>
        <v>D.1.1.04 - VZT</v>
      </c>
      <c r="F85" s="423"/>
      <c r="G85" s="423"/>
      <c r="H85" s="423"/>
      <c r="I85" s="119"/>
      <c r="J85" s="38"/>
      <c r="K85" s="38"/>
      <c r="L85" s="120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119"/>
      <c r="J86" s="38"/>
      <c r="K86" s="38"/>
      <c r="L86" s="120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1" t="s">
        <v>21</v>
      </c>
      <c r="D87" s="38"/>
      <c r="E87" s="38"/>
      <c r="F87" s="29" t="str">
        <f>F16</f>
        <v xml:space="preserve"> </v>
      </c>
      <c r="G87" s="38"/>
      <c r="H87" s="38"/>
      <c r="I87" s="121" t="s">
        <v>23</v>
      </c>
      <c r="J87" s="61" t="str">
        <f>IF(J16="","",J16)</f>
        <v>17. 3. 2018</v>
      </c>
      <c r="K87" s="38"/>
      <c r="L87" s="120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19"/>
      <c r="J88" s="38"/>
      <c r="K88" s="38"/>
      <c r="L88" s="120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5.2" customHeight="1">
      <c r="A89" s="36"/>
      <c r="B89" s="37"/>
      <c r="C89" s="31" t="s">
        <v>25</v>
      </c>
      <c r="D89" s="38"/>
      <c r="E89" s="38"/>
      <c r="F89" s="29" t="str">
        <f>E19</f>
        <v xml:space="preserve"> </v>
      </c>
      <c r="G89" s="38"/>
      <c r="H89" s="38"/>
      <c r="I89" s="121" t="s">
        <v>31</v>
      </c>
      <c r="J89" s="34" t="str">
        <f>E25</f>
        <v xml:space="preserve"> </v>
      </c>
      <c r="K89" s="38"/>
      <c r="L89" s="120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5.2" customHeight="1">
      <c r="A90" s="36"/>
      <c r="B90" s="37"/>
      <c r="C90" s="31" t="s">
        <v>29</v>
      </c>
      <c r="D90" s="38"/>
      <c r="E90" s="38"/>
      <c r="F90" s="29" t="str">
        <f>IF(E22="","",E22)</f>
        <v>Vyplň údaj</v>
      </c>
      <c r="G90" s="38"/>
      <c r="H90" s="38"/>
      <c r="I90" s="121" t="s">
        <v>33</v>
      </c>
      <c r="J90" s="34" t="str">
        <f>E28</f>
        <v xml:space="preserve"> </v>
      </c>
      <c r="K90" s="38"/>
      <c r="L90" s="120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0.35" customHeight="1">
      <c r="A91" s="36"/>
      <c r="B91" s="37"/>
      <c r="C91" s="38"/>
      <c r="D91" s="38"/>
      <c r="E91" s="38"/>
      <c r="F91" s="38"/>
      <c r="G91" s="38"/>
      <c r="H91" s="38"/>
      <c r="I91" s="119"/>
      <c r="J91" s="38"/>
      <c r="K91" s="38"/>
      <c r="L91" s="120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11" customFormat="1" ht="29.25" customHeight="1">
      <c r="A92" s="168"/>
      <c r="B92" s="169"/>
      <c r="C92" s="170" t="s">
        <v>285</v>
      </c>
      <c r="D92" s="171" t="s">
        <v>55</v>
      </c>
      <c r="E92" s="171" t="s">
        <v>51</v>
      </c>
      <c r="F92" s="171" t="s">
        <v>52</v>
      </c>
      <c r="G92" s="171" t="s">
        <v>286</v>
      </c>
      <c r="H92" s="171" t="s">
        <v>287</v>
      </c>
      <c r="I92" s="172" t="s">
        <v>288</v>
      </c>
      <c r="J92" s="171" t="s">
        <v>253</v>
      </c>
      <c r="K92" s="173" t="s">
        <v>289</v>
      </c>
      <c r="L92" s="174"/>
      <c r="M92" s="70" t="s">
        <v>19</v>
      </c>
      <c r="N92" s="71" t="s">
        <v>40</v>
      </c>
      <c r="O92" s="71" t="s">
        <v>290</v>
      </c>
      <c r="P92" s="71" t="s">
        <v>291</v>
      </c>
      <c r="Q92" s="71" t="s">
        <v>292</v>
      </c>
      <c r="R92" s="71" t="s">
        <v>293</v>
      </c>
      <c r="S92" s="71" t="s">
        <v>294</v>
      </c>
      <c r="T92" s="72" t="s">
        <v>295</v>
      </c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</row>
    <row r="93" spans="1:63" s="2" customFormat="1" ht="22.9" customHeight="1">
      <c r="A93" s="36"/>
      <c r="B93" s="37"/>
      <c r="C93" s="77" t="s">
        <v>296</v>
      </c>
      <c r="D93" s="38"/>
      <c r="E93" s="38"/>
      <c r="F93" s="38"/>
      <c r="G93" s="38"/>
      <c r="H93" s="38"/>
      <c r="I93" s="119"/>
      <c r="J93" s="175">
        <f>BK93</f>
        <v>0</v>
      </c>
      <c r="K93" s="38"/>
      <c r="L93" s="41"/>
      <c r="M93" s="73"/>
      <c r="N93" s="176"/>
      <c r="O93" s="74"/>
      <c r="P93" s="177">
        <f>P94+P119</f>
        <v>0</v>
      </c>
      <c r="Q93" s="74"/>
      <c r="R93" s="177">
        <f>R94+R119</f>
        <v>0</v>
      </c>
      <c r="S93" s="74"/>
      <c r="T93" s="178">
        <f>T94+T119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69</v>
      </c>
      <c r="AU93" s="19" t="s">
        <v>254</v>
      </c>
      <c r="BK93" s="179">
        <f>BK94+BK119</f>
        <v>0</v>
      </c>
    </row>
    <row r="94" spans="2:63" s="12" customFormat="1" ht="25.9" customHeight="1">
      <c r="B94" s="180"/>
      <c r="C94" s="181"/>
      <c r="D94" s="182" t="s">
        <v>69</v>
      </c>
      <c r="E94" s="183" t="s">
        <v>77</v>
      </c>
      <c r="F94" s="183" t="s">
        <v>3190</v>
      </c>
      <c r="G94" s="181"/>
      <c r="H94" s="181"/>
      <c r="I94" s="184"/>
      <c r="J94" s="185">
        <f>BK94</f>
        <v>0</v>
      </c>
      <c r="K94" s="181"/>
      <c r="L94" s="186"/>
      <c r="M94" s="187"/>
      <c r="N94" s="188"/>
      <c r="O94" s="188"/>
      <c r="P94" s="189">
        <f>SUM(P95:P118)</f>
        <v>0</v>
      </c>
      <c r="Q94" s="188"/>
      <c r="R94" s="189">
        <f>SUM(R95:R118)</f>
        <v>0</v>
      </c>
      <c r="S94" s="188"/>
      <c r="T94" s="190">
        <f>SUM(T95:T118)</f>
        <v>0</v>
      </c>
      <c r="AR94" s="191" t="s">
        <v>77</v>
      </c>
      <c r="AT94" s="192" t="s">
        <v>69</v>
      </c>
      <c r="AU94" s="192" t="s">
        <v>70</v>
      </c>
      <c r="AY94" s="191" t="s">
        <v>299</v>
      </c>
      <c r="BK94" s="193">
        <f>SUM(BK95:BK118)</f>
        <v>0</v>
      </c>
    </row>
    <row r="95" spans="1:65" s="2" customFormat="1" ht="21.75" customHeight="1">
      <c r="A95" s="36"/>
      <c r="B95" s="37"/>
      <c r="C95" s="196" t="s">
        <v>77</v>
      </c>
      <c r="D95" s="196" t="s">
        <v>301</v>
      </c>
      <c r="E95" s="197" t="s">
        <v>3191</v>
      </c>
      <c r="F95" s="198" t="s">
        <v>3192</v>
      </c>
      <c r="G95" s="199" t="s">
        <v>3193</v>
      </c>
      <c r="H95" s="200">
        <v>3</v>
      </c>
      <c r="I95" s="201"/>
      <c r="J95" s="202">
        <f>ROUND(I95*H95,2)</f>
        <v>0</v>
      </c>
      <c r="K95" s="198" t="s">
        <v>19</v>
      </c>
      <c r="L95" s="41"/>
      <c r="M95" s="203" t="s">
        <v>19</v>
      </c>
      <c r="N95" s="204" t="s">
        <v>41</v>
      </c>
      <c r="O95" s="66"/>
      <c r="P95" s="205">
        <f>O95*H95</f>
        <v>0</v>
      </c>
      <c r="Q95" s="205">
        <v>0</v>
      </c>
      <c r="R95" s="205">
        <f>Q95*H95</f>
        <v>0</v>
      </c>
      <c r="S95" s="205">
        <v>0</v>
      </c>
      <c r="T95" s="206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7" t="s">
        <v>306</v>
      </c>
      <c r="AT95" s="207" t="s">
        <v>301</v>
      </c>
      <c r="AU95" s="207" t="s">
        <v>77</v>
      </c>
      <c r="AY95" s="19" t="s">
        <v>299</v>
      </c>
      <c r="BE95" s="208">
        <f>IF(N95="základní",J95,0)</f>
        <v>0</v>
      </c>
      <c r="BF95" s="208">
        <f>IF(N95="snížená",J95,0)</f>
        <v>0</v>
      </c>
      <c r="BG95" s="208">
        <f>IF(N95="zákl. přenesená",J95,0)</f>
        <v>0</v>
      </c>
      <c r="BH95" s="208">
        <f>IF(N95="sníž. přenesená",J95,0)</f>
        <v>0</v>
      </c>
      <c r="BI95" s="208">
        <f>IF(N95="nulová",J95,0)</f>
        <v>0</v>
      </c>
      <c r="BJ95" s="19" t="s">
        <v>77</v>
      </c>
      <c r="BK95" s="208">
        <f>ROUND(I95*H95,2)</f>
        <v>0</v>
      </c>
      <c r="BL95" s="19" t="s">
        <v>306</v>
      </c>
      <c r="BM95" s="207" t="s">
        <v>3194</v>
      </c>
    </row>
    <row r="96" spans="1:47" s="2" customFormat="1" ht="19.5">
      <c r="A96" s="36"/>
      <c r="B96" s="37"/>
      <c r="C96" s="38"/>
      <c r="D96" s="209" t="s">
        <v>308</v>
      </c>
      <c r="E96" s="38"/>
      <c r="F96" s="210" t="s">
        <v>3192</v>
      </c>
      <c r="G96" s="38"/>
      <c r="H96" s="38"/>
      <c r="I96" s="119"/>
      <c r="J96" s="38"/>
      <c r="K96" s="38"/>
      <c r="L96" s="41"/>
      <c r="M96" s="211"/>
      <c r="N96" s="212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308</v>
      </c>
      <c r="AU96" s="19" t="s">
        <v>77</v>
      </c>
    </row>
    <row r="97" spans="1:65" s="2" customFormat="1" ht="21.75" customHeight="1">
      <c r="A97" s="36"/>
      <c r="B97" s="37"/>
      <c r="C97" s="196" t="s">
        <v>79</v>
      </c>
      <c r="D97" s="196" t="s">
        <v>301</v>
      </c>
      <c r="E97" s="197" t="s">
        <v>3195</v>
      </c>
      <c r="F97" s="198" t="s">
        <v>3196</v>
      </c>
      <c r="G97" s="199" t="s">
        <v>3193</v>
      </c>
      <c r="H97" s="200">
        <v>2</v>
      </c>
      <c r="I97" s="201"/>
      <c r="J97" s="202">
        <f>ROUND(I97*H97,2)</f>
        <v>0</v>
      </c>
      <c r="K97" s="198" t="s">
        <v>19</v>
      </c>
      <c r="L97" s="41"/>
      <c r="M97" s="203" t="s">
        <v>19</v>
      </c>
      <c r="N97" s="204" t="s">
        <v>41</v>
      </c>
      <c r="O97" s="66"/>
      <c r="P97" s="205">
        <f>O97*H97</f>
        <v>0</v>
      </c>
      <c r="Q97" s="205">
        <v>0</v>
      </c>
      <c r="R97" s="205">
        <f>Q97*H97</f>
        <v>0</v>
      </c>
      <c r="S97" s="205">
        <v>0</v>
      </c>
      <c r="T97" s="206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7" t="s">
        <v>306</v>
      </c>
      <c r="AT97" s="207" t="s">
        <v>301</v>
      </c>
      <c r="AU97" s="207" t="s">
        <v>77</v>
      </c>
      <c r="AY97" s="19" t="s">
        <v>299</v>
      </c>
      <c r="BE97" s="208">
        <f>IF(N97="základní",J97,0)</f>
        <v>0</v>
      </c>
      <c r="BF97" s="208">
        <f>IF(N97="snížená",J97,0)</f>
        <v>0</v>
      </c>
      <c r="BG97" s="208">
        <f>IF(N97="zákl. přenesená",J97,0)</f>
        <v>0</v>
      </c>
      <c r="BH97" s="208">
        <f>IF(N97="sníž. přenesená",J97,0)</f>
        <v>0</v>
      </c>
      <c r="BI97" s="208">
        <f>IF(N97="nulová",J97,0)</f>
        <v>0</v>
      </c>
      <c r="BJ97" s="19" t="s">
        <v>77</v>
      </c>
      <c r="BK97" s="208">
        <f>ROUND(I97*H97,2)</f>
        <v>0</v>
      </c>
      <c r="BL97" s="19" t="s">
        <v>306</v>
      </c>
      <c r="BM97" s="207" t="s">
        <v>3197</v>
      </c>
    </row>
    <row r="98" spans="1:47" s="2" customFormat="1" ht="19.5">
      <c r="A98" s="36"/>
      <c r="B98" s="37"/>
      <c r="C98" s="38"/>
      <c r="D98" s="209" t="s">
        <v>308</v>
      </c>
      <c r="E98" s="38"/>
      <c r="F98" s="210" t="s">
        <v>3196</v>
      </c>
      <c r="G98" s="38"/>
      <c r="H98" s="38"/>
      <c r="I98" s="119"/>
      <c r="J98" s="38"/>
      <c r="K98" s="38"/>
      <c r="L98" s="41"/>
      <c r="M98" s="211"/>
      <c r="N98" s="212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308</v>
      </c>
      <c r="AU98" s="19" t="s">
        <v>77</v>
      </c>
    </row>
    <row r="99" spans="1:65" s="2" customFormat="1" ht="21.75" customHeight="1">
      <c r="A99" s="36"/>
      <c r="B99" s="37"/>
      <c r="C99" s="196" t="s">
        <v>87</v>
      </c>
      <c r="D99" s="196" t="s">
        <v>301</v>
      </c>
      <c r="E99" s="197" t="s">
        <v>3198</v>
      </c>
      <c r="F99" s="198" t="s">
        <v>3199</v>
      </c>
      <c r="G99" s="199" t="s">
        <v>3193</v>
      </c>
      <c r="H99" s="200">
        <v>2</v>
      </c>
      <c r="I99" s="201"/>
      <c r="J99" s="202">
        <f>ROUND(I99*H99,2)</f>
        <v>0</v>
      </c>
      <c r="K99" s="198" t="s">
        <v>19</v>
      </c>
      <c r="L99" s="41"/>
      <c r="M99" s="203" t="s">
        <v>19</v>
      </c>
      <c r="N99" s="204" t="s">
        <v>41</v>
      </c>
      <c r="O99" s="66"/>
      <c r="P99" s="205">
        <f>O99*H99</f>
        <v>0</v>
      </c>
      <c r="Q99" s="205">
        <v>0</v>
      </c>
      <c r="R99" s="205">
        <f>Q99*H99</f>
        <v>0</v>
      </c>
      <c r="S99" s="205">
        <v>0</v>
      </c>
      <c r="T99" s="206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7" t="s">
        <v>306</v>
      </c>
      <c r="AT99" s="207" t="s">
        <v>301</v>
      </c>
      <c r="AU99" s="207" t="s">
        <v>77</v>
      </c>
      <c r="AY99" s="19" t="s">
        <v>299</v>
      </c>
      <c r="BE99" s="208">
        <f>IF(N99="základní",J99,0)</f>
        <v>0</v>
      </c>
      <c r="BF99" s="208">
        <f>IF(N99="snížená",J99,0)</f>
        <v>0</v>
      </c>
      <c r="BG99" s="208">
        <f>IF(N99="zákl. přenesená",J99,0)</f>
        <v>0</v>
      </c>
      <c r="BH99" s="208">
        <f>IF(N99="sníž. přenesená",J99,0)</f>
        <v>0</v>
      </c>
      <c r="BI99" s="208">
        <f>IF(N99="nulová",J99,0)</f>
        <v>0</v>
      </c>
      <c r="BJ99" s="19" t="s">
        <v>77</v>
      </c>
      <c r="BK99" s="208">
        <f>ROUND(I99*H99,2)</f>
        <v>0</v>
      </c>
      <c r="BL99" s="19" t="s">
        <v>306</v>
      </c>
      <c r="BM99" s="207" t="s">
        <v>3200</v>
      </c>
    </row>
    <row r="100" spans="1:47" s="2" customFormat="1" ht="19.5">
      <c r="A100" s="36"/>
      <c r="B100" s="37"/>
      <c r="C100" s="38"/>
      <c r="D100" s="209" t="s">
        <v>308</v>
      </c>
      <c r="E100" s="38"/>
      <c r="F100" s="210" t="s">
        <v>3199</v>
      </c>
      <c r="G100" s="38"/>
      <c r="H100" s="38"/>
      <c r="I100" s="119"/>
      <c r="J100" s="38"/>
      <c r="K100" s="38"/>
      <c r="L100" s="41"/>
      <c r="M100" s="211"/>
      <c r="N100" s="212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308</v>
      </c>
      <c r="AU100" s="19" t="s">
        <v>77</v>
      </c>
    </row>
    <row r="101" spans="1:65" s="2" customFormat="1" ht="16.5" customHeight="1">
      <c r="A101" s="36"/>
      <c r="B101" s="37"/>
      <c r="C101" s="196" t="s">
        <v>306</v>
      </c>
      <c r="D101" s="196" t="s">
        <v>301</v>
      </c>
      <c r="E101" s="197" t="s">
        <v>3201</v>
      </c>
      <c r="F101" s="198" t="s">
        <v>3202</v>
      </c>
      <c r="G101" s="199" t="s">
        <v>3193</v>
      </c>
      <c r="H101" s="200">
        <v>3</v>
      </c>
      <c r="I101" s="201"/>
      <c r="J101" s="202">
        <f>ROUND(I101*H101,2)</f>
        <v>0</v>
      </c>
      <c r="K101" s="198" t="s">
        <v>19</v>
      </c>
      <c r="L101" s="41"/>
      <c r="M101" s="203" t="s">
        <v>19</v>
      </c>
      <c r="N101" s="204" t="s">
        <v>41</v>
      </c>
      <c r="O101" s="66"/>
      <c r="P101" s="205">
        <f>O101*H101</f>
        <v>0</v>
      </c>
      <c r="Q101" s="205">
        <v>0</v>
      </c>
      <c r="R101" s="205">
        <f>Q101*H101</f>
        <v>0</v>
      </c>
      <c r="S101" s="205">
        <v>0</v>
      </c>
      <c r="T101" s="206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7" t="s">
        <v>306</v>
      </c>
      <c r="AT101" s="207" t="s">
        <v>301</v>
      </c>
      <c r="AU101" s="207" t="s">
        <v>77</v>
      </c>
      <c r="AY101" s="19" t="s">
        <v>299</v>
      </c>
      <c r="BE101" s="208">
        <f>IF(N101="základní",J101,0)</f>
        <v>0</v>
      </c>
      <c r="BF101" s="208">
        <f>IF(N101="snížená",J101,0)</f>
        <v>0</v>
      </c>
      <c r="BG101" s="208">
        <f>IF(N101="zákl. přenesená",J101,0)</f>
        <v>0</v>
      </c>
      <c r="BH101" s="208">
        <f>IF(N101="sníž. přenesená",J101,0)</f>
        <v>0</v>
      </c>
      <c r="BI101" s="208">
        <f>IF(N101="nulová",J101,0)</f>
        <v>0</v>
      </c>
      <c r="BJ101" s="19" t="s">
        <v>77</v>
      </c>
      <c r="BK101" s="208">
        <f>ROUND(I101*H101,2)</f>
        <v>0</v>
      </c>
      <c r="BL101" s="19" t="s">
        <v>306</v>
      </c>
      <c r="BM101" s="207" t="s">
        <v>3203</v>
      </c>
    </row>
    <row r="102" spans="1:47" s="2" customFormat="1" ht="11.25">
      <c r="A102" s="36"/>
      <c r="B102" s="37"/>
      <c r="C102" s="38"/>
      <c r="D102" s="209" t="s">
        <v>308</v>
      </c>
      <c r="E102" s="38"/>
      <c r="F102" s="210" t="s">
        <v>3202</v>
      </c>
      <c r="G102" s="38"/>
      <c r="H102" s="38"/>
      <c r="I102" s="119"/>
      <c r="J102" s="38"/>
      <c r="K102" s="38"/>
      <c r="L102" s="41"/>
      <c r="M102" s="211"/>
      <c r="N102" s="212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308</v>
      </c>
      <c r="AU102" s="19" t="s">
        <v>77</v>
      </c>
    </row>
    <row r="103" spans="1:65" s="2" customFormat="1" ht="16.5" customHeight="1">
      <c r="A103" s="36"/>
      <c r="B103" s="37"/>
      <c r="C103" s="196" t="s">
        <v>341</v>
      </c>
      <c r="D103" s="196" t="s">
        <v>301</v>
      </c>
      <c r="E103" s="197" t="s">
        <v>3204</v>
      </c>
      <c r="F103" s="198" t="s">
        <v>3205</v>
      </c>
      <c r="G103" s="199" t="s">
        <v>3193</v>
      </c>
      <c r="H103" s="200">
        <v>2</v>
      </c>
      <c r="I103" s="201"/>
      <c r="J103" s="202">
        <f>ROUND(I103*H103,2)</f>
        <v>0</v>
      </c>
      <c r="K103" s="198" t="s">
        <v>19</v>
      </c>
      <c r="L103" s="41"/>
      <c r="M103" s="203" t="s">
        <v>19</v>
      </c>
      <c r="N103" s="204" t="s">
        <v>41</v>
      </c>
      <c r="O103" s="66"/>
      <c r="P103" s="205">
        <f>O103*H103</f>
        <v>0</v>
      </c>
      <c r="Q103" s="205">
        <v>0</v>
      </c>
      <c r="R103" s="205">
        <f>Q103*H103</f>
        <v>0</v>
      </c>
      <c r="S103" s="205">
        <v>0</v>
      </c>
      <c r="T103" s="206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7" t="s">
        <v>306</v>
      </c>
      <c r="AT103" s="207" t="s">
        <v>301</v>
      </c>
      <c r="AU103" s="207" t="s">
        <v>77</v>
      </c>
      <c r="AY103" s="19" t="s">
        <v>299</v>
      </c>
      <c r="BE103" s="208">
        <f>IF(N103="základní",J103,0)</f>
        <v>0</v>
      </c>
      <c r="BF103" s="208">
        <f>IF(N103="snížená",J103,0)</f>
        <v>0</v>
      </c>
      <c r="BG103" s="208">
        <f>IF(N103="zákl. přenesená",J103,0)</f>
        <v>0</v>
      </c>
      <c r="BH103" s="208">
        <f>IF(N103="sníž. přenesená",J103,0)</f>
        <v>0</v>
      </c>
      <c r="BI103" s="208">
        <f>IF(N103="nulová",J103,0)</f>
        <v>0</v>
      </c>
      <c r="BJ103" s="19" t="s">
        <v>77</v>
      </c>
      <c r="BK103" s="208">
        <f>ROUND(I103*H103,2)</f>
        <v>0</v>
      </c>
      <c r="BL103" s="19" t="s">
        <v>306</v>
      </c>
      <c r="BM103" s="207" t="s">
        <v>3206</v>
      </c>
    </row>
    <row r="104" spans="1:47" s="2" customFormat="1" ht="11.25">
      <c r="A104" s="36"/>
      <c r="B104" s="37"/>
      <c r="C104" s="38"/>
      <c r="D104" s="209" t="s">
        <v>308</v>
      </c>
      <c r="E104" s="38"/>
      <c r="F104" s="210" t="s">
        <v>3205</v>
      </c>
      <c r="G104" s="38"/>
      <c r="H104" s="38"/>
      <c r="I104" s="119"/>
      <c r="J104" s="38"/>
      <c r="K104" s="38"/>
      <c r="L104" s="41"/>
      <c r="M104" s="211"/>
      <c r="N104" s="212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308</v>
      </c>
      <c r="AU104" s="19" t="s">
        <v>77</v>
      </c>
    </row>
    <row r="105" spans="1:65" s="2" customFormat="1" ht="16.5" customHeight="1">
      <c r="A105" s="36"/>
      <c r="B105" s="37"/>
      <c r="C105" s="196" t="s">
        <v>349</v>
      </c>
      <c r="D105" s="196" t="s">
        <v>301</v>
      </c>
      <c r="E105" s="197" t="s">
        <v>3207</v>
      </c>
      <c r="F105" s="198" t="s">
        <v>3208</v>
      </c>
      <c r="G105" s="199" t="s">
        <v>3193</v>
      </c>
      <c r="H105" s="200">
        <v>2</v>
      </c>
      <c r="I105" s="201"/>
      <c r="J105" s="202">
        <f>ROUND(I105*H105,2)</f>
        <v>0</v>
      </c>
      <c r="K105" s="198" t="s">
        <v>19</v>
      </c>
      <c r="L105" s="41"/>
      <c r="M105" s="203" t="s">
        <v>19</v>
      </c>
      <c r="N105" s="204" t="s">
        <v>41</v>
      </c>
      <c r="O105" s="66"/>
      <c r="P105" s="205">
        <f>O105*H105</f>
        <v>0</v>
      </c>
      <c r="Q105" s="205">
        <v>0</v>
      </c>
      <c r="R105" s="205">
        <f>Q105*H105</f>
        <v>0</v>
      </c>
      <c r="S105" s="205">
        <v>0</v>
      </c>
      <c r="T105" s="206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7" t="s">
        <v>306</v>
      </c>
      <c r="AT105" s="207" t="s">
        <v>301</v>
      </c>
      <c r="AU105" s="207" t="s">
        <v>77</v>
      </c>
      <c r="AY105" s="19" t="s">
        <v>299</v>
      </c>
      <c r="BE105" s="208">
        <f>IF(N105="základní",J105,0)</f>
        <v>0</v>
      </c>
      <c r="BF105" s="208">
        <f>IF(N105="snížená",J105,0)</f>
        <v>0</v>
      </c>
      <c r="BG105" s="208">
        <f>IF(N105="zákl. přenesená",J105,0)</f>
        <v>0</v>
      </c>
      <c r="BH105" s="208">
        <f>IF(N105="sníž. přenesená",J105,0)</f>
        <v>0</v>
      </c>
      <c r="BI105" s="208">
        <f>IF(N105="nulová",J105,0)</f>
        <v>0</v>
      </c>
      <c r="BJ105" s="19" t="s">
        <v>77</v>
      </c>
      <c r="BK105" s="208">
        <f>ROUND(I105*H105,2)</f>
        <v>0</v>
      </c>
      <c r="BL105" s="19" t="s">
        <v>306</v>
      </c>
      <c r="BM105" s="207" t="s">
        <v>3209</v>
      </c>
    </row>
    <row r="106" spans="1:47" s="2" customFormat="1" ht="11.25">
      <c r="A106" s="36"/>
      <c r="B106" s="37"/>
      <c r="C106" s="38"/>
      <c r="D106" s="209" t="s">
        <v>308</v>
      </c>
      <c r="E106" s="38"/>
      <c r="F106" s="210" t="s">
        <v>3208</v>
      </c>
      <c r="G106" s="38"/>
      <c r="H106" s="38"/>
      <c r="I106" s="119"/>
      <c r="J106" s="38"/>
      <c r="K106" s="38"/>
      <c r="L106" s="41"/>
      <c r="M106" s="211"/>
      <c r="N106" s="212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308</v>
      </c>
      <c r="AU106" s="19" t="s">
        <v>77</v>
      </c>
    </row>
    <row r="107" spans="1:65" s="2" customFormat="1" ht="16.5" customHeight="1">
      <c r="A107" s="36"/>
      <c r="B107" s="37"/>
      <c r="C107" s="196" t="s">
        <v>355</v>
      </c>
      <c r="D107" s="196" t="s">
        <v>301</v>
      </c>
      <c r="E107" s="197" t="s">
        <v>3210</v>
      </c>
      <c r="F107" s="198" t="s">
        <v>3211</v>
      </c>
      <c r="G107" s="199" t="s">
        <v>3193</v>
      </c>
      <c r="H107" s="200">
        <v>4</v>
      </c>
      <c r="I107" s="201"/>
      <c r="J107" s="202">
        <f>ROUND(I107*H107,2)</f>
        <v>0</v>
      </c>
      <c r="K107" s="198" t="s">
        <v>19</v>
      </c>
      <c r="L107" s="41"/>
      <c r="M107" s="203" t="s">
        <v>19</v>
      </c>
      <c r="N107" s="204" t="s">
        <v>41</v>
      </c>
      <c r="O107" s="66"/>
      <c r="P107" s="205">
        <f>O107*H107</f>
        <v>0</v>
      </c>
      <c r="Q107" s="205">
        <v>0</v>
      </c>
      <c r="R107" s="205">
        <f>Q107*H107</f>
        <v>0</v>
      </c>
      <c r="S107" s="205">
        <v>0</v>
      </c>
      <c r="T107" s="206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7" t="s">
        <v>306</v>
      </c>
      <c r="AT107" s="207" t="s">
        <v>301</v>
      </c>
      <c r="AU107" s="207" t="s">
        <v>77</v>
      </c>
      <c r="AY107" s="19" t="s">
        <v>299</v>
      </c>
      <c r="BE107" s="208">
        <f>IF(N107="základní",J107,0)</f>
        <v>0</v>
      </c>
      <c r="BF107" s="208">
        <f>IF(N107="snížená",J107,0)</f>
        <v>0</v>
      </c>
      <c r="BG107" s="208">
        <f>IF(N107="zákl. přenesená",J107,0)</f>
        <v>0</v>
      </c>
      <c r="BH107" s="208">
        <f>IF(N107="sníž. přenesená",J107,0)</f>
        <v>0</v>
      </c>
      <c r="BI107" s="208">
        <f>IF(N107="nulová",J107,0)</f>
        <v>0</v>
      </c>
      <c r="BJ107" s="19" t="s">
        <v>77</v>
      </c>
      <c r="BK107" s="208">
        <f>ROUND(I107*H107,2)</f>
        <v>0</v>
      </c>
      <c r="BL107" s="19" t="s">
        <v>306</v>
      </c>
      <c r="BM107" s="207" t="s">
        <v>3212</v>
      </c>
    </row>
    <row r="108" spans="1:47" s="2" customFormat="1" ht="11.25">
      <c r="A108" s="36"/>
      <c r="B108" s="37"/>
      <c r="C108" s="38"/>
      <c r="D108" s="209" t="s">
        <v>308</v>
      </c>
      <c r="E108" s="38"/>
      <c r="F108" s="210" t="s">
        <v>3211</v>
      </c>
      <c r="G108" s="38"/>
      <c r="H108" s="38"/>
      <c r="I108" s="119"/>
      <c r="J108" s="38"/>
      <c r="K108" s="38"/>
      <c r="L108" s="41"/>
      <c r="M108" s="211"/>
      <c r="N108" s="212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308</v>
      </c>
      <c r="AU108" s="19" t="s">
        <v>77</v>
      </c>
    </row>
    <row r="109" spans="1:65" s="2" customFormat="1" ht="16.5" customHeight="1">
      <c r="A109" s="36"/>
      <c r="B109" s="37"/>
      <c r="C109" s="196" t="s">
        <v>360</v>
      </c>
      <c r="D109" s="196" t="s">
        <v>301</v>
      </c>
      <c r="E109" s="197" t="s">
        <v>3213</v>
      </c>
      <c r="F109" s="198" t="s">
        <v>3214</v>
      </c>
      <c r="G109" s="199" t="s">
        <v>3193</v>
      </c>
      <c r="H109" s="200">
        <v>2</v>
      </c>
      <c r="I109" s="201"/>
      <c r="J109" s="202">
        <f>ROUND(I109*H109,2)</f>
        <v>0</v>
      </c>
      <c r="K109" s="198" t="s">
        <v>19</v>
      </c>
      <c r="L109" s="41"/>
      <c r="M109" s="203" t="s">
        <v>19</v>
      </c>
      <c r="N109" s="204" t="s">
        <v>41</v>
      </c>
      <c r="O109" s="66"/>
      <c r="P109" s="205">
        <f>O109*H109</f>
        <v>0</v>
      </c>
      <c r="Q109" s="205">
        <v>0</v>
      </c>
      <c r="R109" s="205">
        <f>Q109*H109</f>
        <v>0</v>
      </c>
      <c r="S109" s="205">
        <v>0</v>
      </c>
      <c r="T109" s="206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7" t="s">
        <v>306</v>
      </c>
      <c r="AT109" s="207" t="s">
        <v>301</v>
      </c>
      <c r="AU109" s="207" t="s">
        <v>77</v>
      </c>
      <c r="AY109" s="19" t="s">
        <v>299</v>
      </c>
      <c r="BE109" s="208">
        <f>IF(N109="základní",J109,0)</f>
        <v>0</v>
      </c>
      <c r="BF109" s="208">
        <f>IF(N109="snížená",J109,0)</f>
        <v>0</v>
      </c>
      <c r="BG109" s="208">
        <f>IF(N109="zákl. přenesená",J109,0)</f>
        <v>0</v>
      </c>
      <c r="BH109" s="208">
        <f>IF(N109="sníž. přenesená",J109,0)</f>
        <v>0</v>
      </c>
      <c r="BI109" s="208">
        <f>IF(N109="nulová",J109,0)</f>
        <v>0</v>
      </c>
      <c r="BJ109" s="19" t="s">
        <v>77</v>
      </c>
      <c r="BK109" s="208">
        <f>ROUND(I109*H109,2)</f>
        <v>0</v>
      </c>
      <c r="BL109" s="19" t="s">
        <v>306</v>
      </c>
      <c r="BM109" s="207" t="s">
        <v>3215</v>
      </c>
    </row>
    <row r="110" spans="1:47" s="2" customFormat="1" ht="11.25">
      <c r="A110" s="36"/>
      <c r="B110" s="37"/>
      <c r="C110" s="38"/>
      <c r="D110" s="209" t="s">
        <v>308</v>
      </c>
      <c r="E110" s="38"/>
      <c r="F110" s="210" t="s">
        <v>3214</v>
      </c>
      <c r="G110" s="38"/>
      <c r="H110" s="38"/>
      <c r="I110" s="119"/>
      <c r="J110" s="38"/>
      <c r="K110" s="38"/>
      <c r="L110" s="41"/>
      <c r="M110" s="211"/>
      <c r="N110" s="212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308</v>
      </c>
      <c r="AU110" s="19" t="s">
        <v>77</v>
      </c>
    </row>
    <row r="111" spans="1:65" s="2" customFormat="1" ht="21.75" customHeight="1">
      <c r="A111" s="36"/>
      <c r="B111" s="37"/>
      <c r="C111" s="196" t="s">
        <v>365</v>
      </c>
      <c r="D111" s="196" t="s">
        <v>301</v>
      </c>
      <c r="E111" s="197" t="s">
        <v>3216</v>
      </c>
      <c r="F111" s="198" t="s">
        <v>3217</v>
      </c>
      <c r="G111" s="199" t="s">
        <v>3218</v>
      </c>
      <c r="H111" s="200">
        <v>1.5</v>
      </c>
      <c r="I111" s="201"/>
      <c r="J111" s="202">
        <f>ROUND(I111*H111,2)</f>
        <v>0</v>
      </c>
      <c r="K111" s="198" t="s">
        <v>19</v>
      </c>
      <c r="L111" s="41"/>
      <c r="M111" s="203" t="s">
        <v>19</v>
      </c>
      <c r="N111" s="204" t="s">
        <v>41</v>
      </c>
      <c r="O111" s="66"/>
      <c r="P111" s="205">
        <f>O111*H111</f>
        <v>0</v>
      </c>
      <c r="Q111" s="205">
        <v>0</v>
      </c>
      <c r="R111" s="205">
        <f>Q111*H111</f>
        <v>0</v>
      </c>
      <c r="S111" s="205">
        <v>0</v>
      </c>
      <c r="T111" s="206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7" t="s">
        <v>306</v>
      </c>
      <c r="AT111" s="207" t="s">
        <v>301</v>
      </c>
      <c r="AU111" s="207" t="s">
        <v>77</v>
      </c>
      <c r="AY111" s="19" t="s">
        <v>299</v>
      </c>
      <c r="BE111" s="208">
        <f>IF(N111="základní",J111,0)</f>
        <v>0</v>
      </c>
      <c r="BF111" s="208">
        <f>IF(N111="snížená",J111,0)</f>
        <v>0</v>
      </c>
      <c r="BG111" s="208">
        <f>IF(N111="zákl. přenesená",J111,0)</f>
        <v>0</v>
      </c>
      <c r="BH111" s="208">
        <f>IF(N111="sníž. přenesená",J111,0)</f>
        <v>0</v>
      </c>
      <c r="BI111" s="208">
        <f>IF(N111="nulová",J111,0)</f>
        <v>0</v>
      </c>
      <c r="BJ111" s="19" t="s">
        <v>77</v>
      </c>
      <c r="BK111" s="208">
        <f>ROUND(I111*H111,2)</f>
        <v>0</v>
      </c>
      <c r="BL111" s="19" t="s">
        <v>306</v>
      </c>
      <c r="BM111" s="207" t="s">
        <v>3219</v>
      </c>
    </row>
    <row r="112" spans="1:47" s="2" customFormat="1" ht="19.5">
      <c r="A112" s="36"/>
      <c r="B112" s="37"/>
      <c r="C112" s="38"/>
      <c r="D112" s="209" t="s">
        <v>308</v>
      </c>
      <c r="E112" s="38"/>
      <c r="F112" s="210" t="s">
        <v>3217</v>
      </c>
      <c r="G112" s="38"/>
      <c r="H112" s="38"/>
      <c r="I112" s="119"/>
      <c r="J112" s="38"/>
      <c r="K112" s="38"/>
      <c r="L112" s="41"/>
      <c r="M112" s="211"/>
      <c r="N112" s="212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308</v>
      </c>
      <c r="AU112" s="19" t="s">
        <v>77</v>
      </c>
    </row>
    <row r="113" spans="1:65" s="2" customFormat="1" ht="21.75" customHeight="1">
      <c r="A113" s="36"/>
      <c r="B113" s="37"/>
      <c r="C113" s="196" t="s">
        <v>212</v>
      </c>
      <c r="D113" s="196" t="s">
        <v>301</v>
      </c>
      <c r="E113" s="197" t="s">
        <v>3220</v>
      </c>
      <c r="F113" s="198" t="s">
        <v>3221</v>
      </c>
      <c r="G113" s="199" t="s">
        <v>3218</v>
      </c>
      <c r="H113" s="200">
        <v>1</v>
      </c>
      <c r="I113" s="201"/>
      <c r="J113" s="202">
        <f>ROUND(I113*H113,2)</f>
        <v>0</v>
      </c>
      <c r="K113" s="198" t="s">
        <v>19</v>
      </c>
      <c r="L113" s="41"/>
      <c r="M113" s="203" t="s">
        <v>19</v>
      </c>
      <c r="N113" s="204" t="s">
        <v>41</v>
      </c>
      <c r="O113" s="66"/>
      <c r="P113" s="205">
        <f>O113*H113</f>
        <v>0</v>
      </c>
      <c r="Q113" s="205">
        <v>0</v>
      </c>
      <c r="R113" s="205">
        <f>Q113*H113</f>
        <v>0</v>
      </c>
      <c r="S113" s="205">
        <v>0</v>
      </c>
      <c r="T113" s="206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7" t="s">
        <v>306</v>
      </c>
      <c r="AT113" s="207" t="s">
        <v>301</v>
      </c>
      <c r="AU113" s="207" t="s">
        <v>77</v>
      </c>
      <c r="AY113" s="19" t="s">
        <v>299</v>
      </c>
      <c r="BE113" s="208">
        <f>IF(N113="základní",J113,0)</f>
        <v>0</v>
      </c>
      <c r="BF113" s="208">
        <f>IF(N113="snížená",J113,0)</f>
        <v>0</v>
      </c>
      <c r="BG113" s="208">
        <f>IF(N113="zákl. přenesená",J113,0)</f>
        <v>0</v>
      </c>
      <c r="BH113" s="208">
        <f>IF(N113="sníž. přenesená",J113,0)</f>
        <v>0</v>
      </c>
      <c r="BI113" s="208">
        <f>IF(N113="nulová",J113,0)</f>
        <v>0</v>
      </c>
      <c r="BJ113" s="19" t="s">
        <v>77</v>
      </c>
      <c r="BK113" s="208">
        <f>ROUND(I113*H113,2)</f>
        <v>0</v>
      </c>
      <c r="BL113" s="19" t="s">
        <v>306</v>
      </c>
      <c r="BM113" s="207" t="s">
        <v>3222</v>
      </c>
    </row>
    <row r="114" spans="1:47" s="2" customFormat="1" ht="19.5">
      <c r="A114" s="36"/>
      <c r="B114" s="37"/>
      <c r="C114" s="38"/>
      <c r="D114" s="209" t="s">
        <v>308</v>
      </c>
      <c r="E114" s="38"/>
      <c r="F114" s="210" t="s">
        <v>3221</v>
      </c>
      <c r="G114" s="38"/>
      <c r="H114" s="38"/>
      <c r="I114" s="119"/>
      <c r="J114" s="38"/>
      <c r="K114" s="38"/>
      <c r="L114" s="41"/>
      <c r="M114" s="211"/>
      <c r="N114" s="212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308</v>
      </c>
      <c r="AU114" s="19" t="s">
        <v>77</v>
      </c>
    </row>
    <row r="115" spans="1:65" s="2" customFormat="1" ht="21.75" customHeight="1">
      <c r="A115" s="36"/>
      <c r="B115" s="37"/>
      <c r="C115" s="196" t="s">
        <v>378</v>
      </c>
      <c r="D115" s="196" t="s">
        <v>301</v>
      </c>
      <c r="E115" s="197" t="s">
        <v>3223</v>
      </c>
      <c r="F115" s="198" t="s">
        <v>3224</v>
      </c>
      <c r="G115" s="199" t="s">
        <v>304</v>
      </c>
      <c r="H115" s="200">
        <v>2</v>
      </c>
      <c r="I115" s="201"/>
      <c r="J115" s="202">
        <f>ROUND(I115*H115,2)</f>
        <v>0</v>
      </c>
      <c r="K115" s="198" t="s">
        <v>19</v>
      </c>
      <c r="L115" s="41"/>
      <c r="M115" s="203" t="s">
        <v>19</v>
      </c>
      <c r="N115" s="204" t="s">
        <v>41</v>
      </c>
      <c r="O115" s="66"/>
      <c r="P115" s="205">
        <f>O115*H115</f>
        <v>0</v>
      </c>
      <c r="Q115" s="205">
        <v>0</v>
      </c>
      <c r="R115" s="205">
        <f>Q115*H115</f>
        <v>0</v>
      </c>
      <c r="S115" s="205">
        <v>0</v>
      </c>
      <c r="T115" s="206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7" t="s">
        <v>306</v>
      </c>
      <c r="AT115" s="207" t="s">
        <v>301</v>
      </c>
      <c r="AU115" s="207" t="s">
        <v>77</v>
      </c>
      <c r="AY115" s="19" t="s">
        <v>299</v>
      </c>
      <c r="BE115" s="208">
        <f>IF(N115="základní",J115,0)</f>
        <v>0</v>
      </c>
      <c r="BF115" s="208">
        <f>IF(N115="snížená",J115,0)</f>
        <v>0</v>
      </c>
      <c r="BG115" s="208">
        <f>IF(N115="zákl. přenesená",J115,0)</f>
        <v>0</v>
      </c>
      <c r="BH115" s="208">
        <f>IF(N115="sníž. přenesená",J115,0)</f>
        <v>0</v>
      </c>
      <c r="BI115" s="208">
        <f>IF(N115="nulová",J115,0)</f>
        <v>0</v>
      </c>
      <c r="BJ115" s="19" t="s">
        <v>77</v>
      </c>
      <c r="BK115" s="208">
        <f>ROUND(I115*H115,2)</f>
        <v>0</v>
      </c>
      <c r="BL115" s="19" t="s">
        <v>306</v>
      </c>
      <c r="BM115" s="207" t="s">
        <v>3225</v>
      </c>
    </row>
    <row r="116" spans="1:47" s="2" customFormat="1" ht="19.5">
      <c r="A116" s="36"/>
      <c r="B116" s="37"/>
      <c r="C116" s="38"/>
      <c r="D116" s="209" t="s">
        <v>308</v>
      </c>
      <c r="E116" s="38"/>
      <c r="F116" s="210" t="s">
        <v>3224</v>
      </c>
      <c r="G116" s="38"/>
      <c r="H116" s="38"/>
      <c r="I116" s="119"/>
      <c r="J116" s="38"/>
      <c r="K116" s="38"/>
      <c r="L116" s="41"/>
      <c r="M116" s="211"/>
      <c r="N116" s="212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308</v>
      </c>
      <c r="AU116" s="19" t="s">
        <v>77</v>
      </c>
    </row>
    <row r="117" spans="1:65" s="2" customFormat="1" ht="21.75" customHeight="1">
      <c r="A117" s="36"/>
      <c r="B117" s="37"/>
      <c r="C117" s="196" t="s">
        <v>385</v>
      </c>
      <c r="D117" s="196" t="s">
        <v>301</v>
      </c>
      <c r="E117" s="197" t="s">
        <v>3226</v>
      </c>
      <c r="F117" s="198" t="s">
        <v>3227</v>
      </c>
      <c r="G117" s="199" t="s">
        <v>304</v>
      </c>
      <c r="H117" s="200">
        <v>2</v>
      </c>
      <c r="I117" s="201"/>
      <c r="J117" s="202">
        <f>ROUND(I117*H117,2)</f>
        <v>0</v>
      </c>
      <c r="K117" s="198" t="s">
        <v>19</v>
      </c>
      <c r="L117" s="41"/>
      <c r="M117" s="203" t="s">
        <v>19</v>
      </c>
      <c r="N117" s="204" t="s">
        <v>41</v>
      </c>
      <c r="O117" s="66"/>
      <c r="P117" s="205">
        <f>O117*H117</f>
        <v>0</v>
      </c>
      <c r="Q117" s="205">
        <v>0</v>
      </c>
      <c r="R117" s="205">
        <f>Q117*H117</f>
        <v>0</v>
      </c>
      <c r="S117" s="205">
        <v>0</v>
      </c>
      <c r="T117" s="206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7" t="s">
        <v>306</v>
      </c>
      <c r="AT117" s="207" t="s">
        <v>301</v>
      </c>
      <c r="AU117" s="207" t="s">
        <v>77</v>
      </c>
      <c r="AY117" s="19" t="s">
        <v>299</v>
      </c>
      <c r="BE117" s="208">
        <f>IF(N117="základní",J117,0)</f>
        <v>0</v>
      </c>
      <c r="BF117" s="208">
        <f>IF(N117="snížená",J117,0)</f>
        <v>0</v>
      </c>
      <c r="BG117" s="208">
        <f>IF(N117="zákl. přenesená",J117,0)</f>
        <v>0</v>
      </c>
      <c r="BH117" s="208">
        <f>IF(N117="sníž. přenesená",J117,0)</f>
        <v>0</v>
      </c>
      <c r="BI117" s="208">
        <f>IF(N117="nulová",J117,0)</f>
        <v>0</v>
      </c>
      <c r="BJ117" s="19" t="s">
        <v>77</v>
      </c>
      <c r="BK117" s="208">
        <f>ROUND(I117*H117,2)</f>
        <v>0</v>
      </c>
      <c r="BL117" s="19" t="s">
        <v>306</v>
      </c>
      <c r="BM117" s="207" t="s">
        <v>3228</v>
      </c>
    </row>
    <row r="118" spans="1:47" s="2" customFormat="1" ht="11.25">
      <c r="A118" s="36"/>
      <c r="B118" s="37"/>
      <c r="C118" s="38"/>
      <c r="D118" s="209" t="s">
        <v>308</v>
      </c>
      <c r="E118" s="38"/>
      <c r="F118" s="210" t="s">
        <v>3227</v>
      </c>
      <c r="G118" s="38"/>
      <c r="H118" s="38"/>
      <c r="I118" s="119"/>
      <c r="J118" s="38"/>
      <c r="K118" s="38"/>
      <c r="L118" s="41"/>
      <c r="M118" s="211"/>
      <c r="N118" s="212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308</v>
      </c>
      <c r="AU118" s="19" t="s">
        <v>77</v>
      </c>
    </row>
    <row r="119" spans="2:63" s="12" customFormat="1" ht="25.9" customHeight="1">
      <c r="B119" s="180"/>
      <c r="C119" s="181"/>
      <c r="D119" s="182" t="s">
        <v>69</v>
      </c>
      <c r="E119" s="183" t="s">
        <v>79</v>
      </c>
      <c r="F119" s="183" t="s">
        <v>3229</v>
      </c>
      <c r="G119" s="181"/>
      <c r="H119" s="181"/>
      <c r="I119" s="184"/>
      <c r="J119" s="185">
        <f>BK119</f>
        <v>0</v>
      </c>
      <c r="K119" s="181"/>
      <c r="L119" s="186"/>
      <c r="M119" s="187"/>
      <c r="N119" s="188"/>
      <c r="O119" s="188"/>
      <c r="P119" s="189">
        <f>SUM(P120:P123)</f>
        <v>0</v>
      </c>
      <c r="Q119" s="188"/>
      <c r="R119" s="189">
        <f>SUM(R120:R123)</f>
        <v>0</v>
      </c>
      <c r="S119" s="188"/>
      <c r="T119" s="190">
        <f>SUM(T120:T123)</f>
        <v>0</v>
      </c>
      <c r="AR119" s="191" t="s">
        <v>77</v>
      </c>
      <c r="AT119" s="192" t="s">
        <v>69</v>
      </c>
      <c r="AU119" s="192" t="s">
        <v>70</v>
      </c>
      <c r="AY119" s="191" t="s">
        <v>299</v>
      </c>
      <c r="BK119" s="193">
        <f>SUM(BK120:BK123)</f>
        <v>0</v>
      </c>
    </row>
    <row r="120" spans="1:65" s="2" customFormat="1" ht="16.5" customHeight="1">
      <c r="A120" s="36"/>
      <c r="B120" s="37"/>
      <c r="C120" s="196" t="s">
        <v>391</v>
      </c>
      <c r="D120" s="196" t="s">
        <v>301</v>
      </c>
      <c r="E120" s="197" t="s">
        <v>3230</v>
      </c>
      <c r="F120" s="198" t="s">
        <v>3231</v>
      </c>
      <c r="G120" s="199" t="s">
        <v>653</v>
      </c>
      <c r="H120" s="200">
        <v>1</v>
      </c>
      <c r="I120" s="201"/>
      <c r="J120" s="202">
        <f>ROUND(I120*H120,2)</f>
        <v>0</v>
      </c>
      <c r="K120" s="198" t="s">
        <v>19</v>
      </c>
      <c r="L120" s="41"/>
      <c r="M120" s="203" t="s">
        <v>19</v>
      </c>
      <c r="N120" s="204" t="s">
        <v>41</v>
      </c>
      <c r="O120" s="66"/>
      <c r="P120" s="205">
        <f>O120*H120</f>
        <v>0</v>
      </c>
      <c r="Q120" s="205">
        <v>0</v>
      </c>
      <c r="R120" s="205">
        <f>Q120*H120</f>
        <v>0</v>
      </c>
      <c r="S120" s="205">
        <v>0</v>
      </c>
      <c r="T120" s="206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07" t="s">
        <v>306</v>
      </c>
      <c r="AT120" s="207" t="s">
        <v>301</v>
      </c>
      <c r="AU120" s="207" t="s">
        <v>77</v>
      </c>
      <c r="AY120" s="19" t="s">
        <v>299</v>
      </c>
      <c r="BE120" s="208">
        <f>IF(N120="základní",J120,0)</f>
        <v>0</v>
      </c>
      <c r="BF120" s="208">
        <f>IF(N120="snížená",J120,0)</f>
        <v>0</v>
      </c>
      <c r="BG120" s="208">
        <f>IF(N120="zákl. přenesená",J120,0)</f>
        <v>0</v>
      </c>
      <c r="BH120" s="208">
        <f>IF(N120="sníž. přenesená",J120,0)</f>
        <v>0</v>
      </c>
      <c r="BI120" s="208">
        <f>IF(N120="nulová",J120,0)</f>
        <v>0</v>
      </c>
      <c r="BJ120" s="19" t="s">
        <v>77</v>
      </c>
      <c r="BK120" s="208">
        <f>ROUND(I120*H120,2)</f>
        <v>0</v>
      </c>
      <c r="BL120" s="19" t="s">
        <v>306</v>
      </c>
      <c r="BM120" s="207" t="s">
        <v>3232</v>
      </c>
    </row>
    <row r="121" spans="1:47" s="2" customFormat="1" ht="11.25">
      <c r="A121" s="36"/>
      <c r="B121" s="37"/>
      <c r="C121" s="38"/>
      <c r="D121" s="209" t="s">
        <v>308</v>
      </c>
      <c r="E121" s="38"/>
      <c r="F121" s="210" t="s">
        <v>3231</v>
      </c>
      <c r="G121" s="38"/>
      <c r="H121" s="38"/>
      <c r="I121" s="119"/>
      <c r="J121" s="38"/>
      <c r="K121" s="38"/>
      <c r="L121" s="41"/>
      <c r="M121" s="211"/>
      <c r="N121" s="212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308</v>
      </c>
      <c r="AU121" s="19" t="s">
        <v>77</v>
      </c>
    </row>
    <row r="122" spans="1:65" s="2" customFormat="1" ht="16.5" customHeight="1">
      <c r="A122" s="36"/>
      <c r="B122" s="37"/>
      <c r="C122" s="196" t="s">
        <v>396</v>
      </c>
      <c r="D122" s="196" t="s">
        <v>301</v>
      </c>
      <c r="E122" s="197" t="s">
        <v>3233</v>
      </c>
      <c r="F122" s="198" t="s">
        <v>3234</v>
      </c>
      <c r="G122" s="199" t="s">
        <v>653</v>
      </c>
      <c r="H122" s="200">
        <v>1</v>
      </c>
      <c r="I122" s="201"/>
      <c r="J122" s="202">
        <f>ROUND(I122*H122,2)</f>
        <v>0</v>
      </c>
      <c r="K122" s="198" t="s">
        <v>19</v>
      </c>
      <c r="L122" s="41"/>
      <c r="M122" s="203" t="s">
        <v>19</v>
      </c>
      <c r="N122" s="204" t="s">
        <v>41</v>
      </c>
      <c r="O122" s="66"/>
      <c r="P122" s="205">
        <f>O122*H122</f>
        <v>0</v>
      </c>
      <c r="Q122" s="205">
        <v>0</v>
      </c>
      <c r="R122" s="205">
        <f>Q122*H122</f>
        <v>0</v>
      </c>
      <c r="S122" s="205">
        <v>0</v>
      </c>
      <c r="T122" s="206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7" t="s">
        <v>306</v>
      </c>
      <c r="AT122" s="207" t="s">
        <v>301</v>
      </c>
      <c r="AU122" s="207" t="s">
        <v>77</v>
      </c>
      <c r="AY122" s="19" t="s">
        <v>299</v>
      </c>
      <c r="BE122" s="208">
        <f>IF(N122="základní",J122,0)</f>
        <v>0</v>
      </c>
      <c r="BF122" s="208">
        <f>IF(N122="snížená",J122,0)</f>
        <v>0</v>
      </c>
      <c r="BG122" s="208">
        <f>IF(N122="zákl. přenesená",J122,0)</f>
        <v>0</v>
      </c>
      <c r="BH122" s="208">
        <f>IF(N122="sníž. přenesená",J122,0)</f>
        <v>0</v>
      </c>
      <c r="BI122" s="208">
        <f>IF(N122="nulová",J122,0)</f>
        <v>0</v>
      </c>
      <c r="BJ122" s="19" t="s">
        <v>77</v>
      </c>
      <c r="BK122" s="208">
        <f>ROUND(I122*H122,2)</f>
        <v>0</v>
      </c>
      <c r="BL122" s="19" t="s">
        <v>306</v>
      </c>
      <c r="BM122" s="207" t="s">
        <v>3235</v>
      </c>
    </row>
    <row r="123" spans="1:47" s="2" customFormat="1" ht="11.25">
      <c r="A123" s="36"/>
      <c r="B123" s="37"/>
      <c r="C123" s="38"/>
      <c r="D123" s="209" t="s">
        <v>308</v>
      </c>
      <c r="E123" s="38"/>
      <c r="F123" s="210" t="s">
        <v>3234</v>
      </c>
      <c r="G123" s="38"/>
      <c r="H123" s="38"/>
      <c r="I123" s="119"/>
      <c r="J123" s="38"/>
      <c r="K123" s="38"/>
      <c r="L123" s="41"/>
      <c r="M123" s="268"/>
      <c r="N123" s="269"/>
      <c r="O123" s="270"/>
      <c r="P123" s="270"/>
      <c r="Q123" s="270"/>
      <c r="R123" s="270"/>
      <c r="S123" s="270"/>
      <c r="T123" s="271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308</v>
      </c>
      <c r="AU123" s="19" t="s">
        <v>77</v>
      </c>
    </row>
    <row r="124" spans="1:31" s="2" customFormat="1" ht="6.95" customHeight="1">
      <c r="A124" s="36"/>
      <c r="B124" s="49"/>
      <c r="C124" s="50"/>
      <c r="D124" s="50"/>
      <c r="E124" s="50"/>
      <c r="F124" s="50"/>
      <c r="G124" s="50"/>
      <c r="H124" s="50"/>
      <c r="I124" s="146"/>
      <c r="J124" s="50"/>
      <c r="K124" s="50"/>
      <c r="L124" s="41"/>
      <c r="M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</sheetData>
  <sheetProtection algorithmName="SHA-512" hashValue="ZKJnqoiIMUmirY4e95yHahlU79n3acA1fVsACvqu6Quve4S1XwC7naTCXbQrwvmlpVUameH+WSNXxRCP4SSdeQ==" saltValue="+7+3Yob6zEY1ThDTBtEnTRCt2DZSSihfiyg5xMhDv9XJFlXKoB2lQNKgWV8OWbL8RDtDTAj1I9ifA+nxOsl5gg==" spinCount="100000" sheet="1" objects="1" scenarios="1" formatColumns="0" formatRows="0" autoFilter="0"/>
  <autoFilter ref="C92:K123"/>
  <mergeCells count="15">
    <mergeCell ref="E79:H79"/>
    <mergeCell ref="E83:H83"/>
    <mergeCell ref="E81:H81"/>
    <mergeCell ref="E85:H85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3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0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AT2" s="19" t="s">
        <v>97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4"/>
      <c r="J3" s="113"/>
      <c r="K3" s="113"/>
      <c r="L3" s="22"/>
      <c r="AT3" s="19" t="s">
        <v>77</v>
      </c>
    </row>
    <row r="4" spans="2:46" s="1" customFormat="1" ht="24.95" customHeight="1">
      <c r="B4" s="22"/>
      <c r="D4" s="115" t="s">
        <v>145</v>
      </c>
      <c r="I4" s="110"/>
      <c r="L4" s="22"/>
      <c r="M4" s="116" t="s">
        <v>10</v>
      </c>
      <c r="AT4" s="19" t="s">
        <v>4</v>
      </c>
    </row>
    <row r="5" spans="2:12" s="1" customFormat="1" ht="6.95" customHeight="1">
      <c r="B5" s="22"/>
      <c r="I5" s="110"/>
      <c r="L5" s="22"/>
    </row>
    <row r="6" spans="2:12" s="1" customFormat="1" ht="12" customHeight="1">
      <c r="B6" s="22"/>
      <c r="D6" s="117" t="s">
        <v>16</v>
      </c>
      <c r="I6" s="110"/>
      <c r="L6" s="22"/>
    </row>
    <row r="7" spans="2:12" s="1" customFormat="1" ht="16.5" customHeight="1">
      <c r="B7" s="22"/>
      <c r="E7" s="412" t="str">
        <f>'Rekapitulace stavby'!K6</f>
        <v>Transformace ÚSP pro mládež Kvasiny - Kostelec 3</v>
      </c>
      <c r="F7" s="413"/>
      <c r="G7" s="413"/>
      <c r="H7" s="413"/>
      <c r="I7" s="110"/>
      <c r="L7" s="22"/>
    </row>
    <row r="8" spans="2:12" ht="12.75">
      <c r="B8" s="22"/>
      <c r="D8" s="117" t="s">
        <v>153</v>
      </c>
      <c r="L8" s="22"/>
    </row>
    <row r="9" spans="2:12" s="1" customFormat="1" ht="16.5" customHeight="1">
      <c r="B9" s="22"/>
      <c r="E9" s="412" t="s">
        <v>155</v>
      </c>
      <c r="F9" s="394"/>
      <c r="G9" s="394"/>
      <c r="H9" s="394"/>
      <c r="I9" s="110"/>
      <c r="L9" s="22"/>
    </row>
    <row r="10" spans="2:12" s="1" customFormat="1" ht="12" customHeight="1">
      <c r="B10" s="22"/>
      <c r="D10" s="117" t="s">
        <v>158</v>
      </c>
      <c r="I10" s="110"/>
      <c r="L10" s="22"/>
    </row>
    <row r="11" spans="1:31" s="2" customFormat="1" ht="16.5" customHeight="1">
      <c r="A11" s="36"/>
      <c r="B11" s="41"/>
      <c r="C11" s="36"/>
      <c r="D11" s="36"/>
      <c r="E11" s="414" t="s">
        <v>161</v>
      </c>
      <c r="F11" s="415"/>
      <c r="G11" s="415"/>
      <c r="H11" s="415"/>
      <c r="I11" s="119"/>
      <c r="J11" s="36"/>
      <c r="K11" s="36"/>
      <c r="L11" s="120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7" t="s">
        <v>164</v>
      </c>
      <c r="E12" s="36"/>
      <c r="F12" s="36"/>
      <c r="G12" s="36"/>
      <c r="H12" s="36"/>
      <c r="I12" s="119"/>
      <c r="J12" s="36"/>
      <c r="K12" s="36"/>
      <c r="L12" s="120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6.5" customHeight="1">
      <c r="A13" s="36"/>
      <c r="B13" s="41"/>
      <c r="C13" s="36"/>
      <c r="D13" s="36"/>
      <c r="E13" s="416" t="s">
        <v>3236</v>
      </c>
      <c r="F13" s="415"/>
      <c r="G13" s="415"/>
      <c r="H13" s="415"/>
      <c r="I13" s="119"/>
      <c r="J13" s="36"/>
      <c r="K13" s="36"/>
      <c r="L13" s="120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1.25">
      <c r="A14" s="36"/>
      <c r="B14" s="41"/>
      <c r="C14" s="36"/>
      <c r="D14" s="36"/>
      <c r="E14" s="36"/>
      <c r="F14" s="36"/>
      <c r="G14" s="36"/>
      <c r="H14" s="36"/>
      <c r="I14" s="119"/>
      <c r="J14" s="36"/>
      <c r="K14" s="36"/>
      <c r="L14" s="120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41"/>
      <c r="C15" s="36"/>
      <c r="D15" s="117" t="s">
        <v>18</v>
      </c>
      <c r="E15" s="36"/>
      <c r="F15" s="104" t="s">
        <v>19</v>
      </c>
      <c r="G15" s="36"/>
      <c r="H15" s="36"/>
      <c r="I15" s="121" t="s">
        <v>20</v>
      </c>
      <c r="J15" s="104" t="s">
        <v>19</v>
      </c>
      <c r="K15" s="36"/>
      <c r="L15" s="120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7" t="s">
        <v>21</v>
      </c>
      <c r="E16" s="36"/>
      <c r="F16" s="104" t="s">
        <v>27</v>
      </c>
      <c r="G16" s="36"/>
      <c r="H16" s="36"/>
      <c r="I16" s="121" t="s">
        <v>23</v>
      </c>
      <c r="J16" s="122" t="str">
        <f>'Rekapitulace stavby'!AN8</f>
        <v>17. 3. 2018</v>
      </c>
      <c r="K16" s="36"/>
      <c r="L16" s="12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0.9" customHeight="1">
      <c r="A17" s="36"/>
      <c r="B17" s="41"/>
      <c r="C17" s="36"/>
      <c r="D17" s="36"/>
      <c r="E17" s="36"/>
      <c r="F17" s="36"/>
      <c r="G17" s="36"/>
      <c r="H17" s="36"/>
      <c r="I17" s="119"/>
      <c r="J17" s="36"/>
      <c r="K17" s="36"/>
      <c r="L17" s="120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1"/>
      <c r="C18" s="36"/>
      <c r="D18" s="117" t="s">
        <v>25</v>
      </c>
      <c r="E18" s="36"/>
      <c r="F18" s="36"/>
      <c r="G18" s="36"/>
      <c r="H18" s="36"/>
      <c r="I18" s="121" t="s">
        <v>26</v>
      </c>
      <c r="J18" s="104" t="s">
        <v>19</v>
      </c>
      <c r="K18" s="36"/>
      <c r="L18" s="120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1"/>
      <c r="C19" s="36"/>
      <c r="D19" s="36"/>
      <c r="E19" s="104" t="s">
        <v>27</v>
      </c>
      <c r="F19" s="36"/>
      <c r="G19" s="36"/>
      <c r="H19" s="36"/>
      <c r="I19" s="121" t="s">
        <v>28</v>
      </c>
      <c r="J19" s="104" t="s">
        <v>19</v>
      </c>
      <c r="K19" s="36"/>
      <c r="L19" s="120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41"/>
      <c r="C20" s="36"/>
      <c r="D20" s="36"/>
      <c r="E20" s="36"/>
      <c r="F20" s="36"/>
      <c r="G20" s="36"/>
      <c r="H20" s="36"/>
      <c r="I20" s="119"/>
      <c r="J20" s="36"/>
      <c r="K20" s="36"/>
      <c r="L20" s="120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1"/>
      <c r="C21" s="36"/>
      <c r="D21" s="117" t="s">
        <v>29</v>
      </c>
      <c r="E21" s="36"/>
      <c r="F21" s="36"/>
      <c r="G21" s="36"/>
      <c r="H21" s="36"/>
      <c r="I21" s="121" t="s">
        <v>26</v>
      </c>
      <c r="J21" s="32" t="str">
        <f>'Rekapitulace stavby'!AN13</f>
        <v>Vyplň údaj</v>
      </c>
      <c r="K21" s="36"/>
      <c r="L21" s="120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1"/>
      <c r="C22" s="36"/>
      <c r="D22" s="36"/>
      <c r="E22" s="417" t="str">
        <f>'Rekapitulace stavby'!E14</f>
        <v>Vyplň údaj</v>
      </c>
      <c r="F22" s="418"/>
      <c r="G22" s="418"/>
      <c r="H22" s="418"/>
      <c r="I22" s="121" t="s">
        <v>28</v>
      </c>
      <c r="J22" s="32" t="str">
        <f>'Rekapitulace stavby'!AN14</f>
        <v>Vyplň údaj</v>
      </c>
      <c r="K22" s="36"/>
      <c r="L22" s="120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41"/>
      <c r="C23" s="36"/>
      <c r="D23" s="36"/>
      <c r="E23" s="36"/>
      <c r="F23" s="36"/>
      <c r="G23" s="36"/>
      <c r="H23" s="36"/>
      <c r="I23" s="119"/>
      <c r="J23" s="36"/>
      <c r="K23" s="36"/>
      <c r="L23" s="120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1"/>
      <c r="C24" s="36"/>
      <c r="D24" s="117" t="s">
        <v>31</v>
      </c>
      <c r="E24" s="36"/>
      <c r="F24" s="36"/>
      <c r="G24" s="36"/>
      <c r="H24" s="36"/>
      <c r="I24" s="121" t="s">
        <v>26</v>
      </c>
      <c r="J24" s="104" t="s">
        <v>19</v>
      </c>
      <c r="K24" s="36"/>
      <c r="L24" s="120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8" customHeight="1">
      <c r="A25" s="36"/>
      <c r="B25" s="41"/>
      <c r="C25" s="36"/>
      <c r="D25" s="36"/>
      <c r="E25" s="104" t="s">
        <v>27</v>
      </c>
      <c r="F25" s="36"/>
      <c r="G25" s="36"/>
      <c r="H25" s="36"/>
      <c r="I25" s="121" t="s">
        <v>28</v>
      </c>
      <c r="J25" s="104" t="s">
        <v>19</v>
      </c>
      <c r="K25" s="36"/>
      <c r="L25" s="120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6.95" customHeight="1">
      <c r="A26" s="36"/>
      <c r="B26" s="41"/>
      <c r="C26" s="36"/>
      <c r="D26" s="36"/>
      <c r="E26" s="36"/>
      <c r="F26" s="36"/>
      <c r="G26" s="36"/>
      <c r="H26" s="36"/>
      <c r="I26" s="119"/>
      <c r="J26" s="36"/>
      <c r="K26" s="36"/>
      <c r="L26" s="120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12" customHeight="1">
      <c r="A27" s="36"/>
      <c r="B27" s="41"/>
      <c r="C27" s="36"/>
      <c r="D27" s="117" t="s">
        <v>33</v>
      </c>
      <c r="E27" s="36"/>
      <c r="F27" s="36"/>
      <c r="G27" s="36"/>
      <c r="H27" s="36"/>
      <c r="I27" s="121" t="s">
        <v>26</v>
      </c>
      <c r="J27" s="104" t="str">
        <f>IF('Rekapitulace stavby'!AN19="","",'Rekapitulace stavby'!AN19)</f>
        <v/>
      </c>
      <c r="K27" s="36"/>
      <c r="L27" s="120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8" customHeight="1">
      <c r="A28" s="36"/>
      <c r="B28" s="41"/>
      <c r="C28" s="36"/>
      <c r="D28" s="36"/>
      <c r="E28" s="104" t="str">
        <f>IF('Rekapitulace stavby'!E20="","",'Rekapitulace stavby'!E20)</f>
        <v xml:space="preserve"> </v>
      </c>
      <c r="F28" s="36"/>
      <c r="G28" s="36"/>
      <c r="H28" s="36"/>
      <c r="I28" s="121" t="s">
        <v>28</v>
      </c>
      <c r="J28" s="104" t="str">
        <f>IF('Rekapitulace stavby'!AN20="","",'Rekapitulace stavby'!AN20)</f>
        <v/>
      </c>
      <c r="K28" s="36"/>
      <c r="L28" s="120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36"/>
      <c r="E29" s="36"/>
      <c r="F29" s="36"/>
      <c r="G29" s="36"/>
      <c r="H29" s="36"/>
      <c r="I29" s="119"/>
      <c r="J29" s="36"/>
      <c r="K29" s="36"/>
      <c r="L29" s="120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" customHeight="1">
      <c r="A30" s="36"/>
      <c r="B30" s="41"/>
      <c r="C30" s="36"/>
      <c r="D30" s="117" t="s">
        <v>34</v>
      </c>
      <c r="E30" s="36"/>
      <c r="F30" s="36"/>
      <c r="G30" s="36"/>
      <c r="H30" s="36"/>
      <c r="I30" s="119"/>
      <c r="J30" s="36"/>
      <c r="K30" s="36"/>
      <c r="L30" s="120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8" customFormat="1" ht="16.5" customHeight="1">
      <c r="A31" s="123"/>
      <c r="B31" s="124"/>
      <c r="C31" s="123"/>
      <c r="D31" s="123"/>
      <c r="E31" s="419" t="s">
        <v>19</v>
      </c>
      <c r="F31" s="419"/>
      <c r="G31" s="419"/>
      <c r="H31" s="419"/>
      <c r="I31" s="125"/>
      <c r="J31" s="123"/>
      <c r="K31" s="123"/>
      <c r="L31" s="126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</row>
    <row r="32" spans="1:31" s="2" customFormat="1" ht="6.95" customHeight="1">
      <c r="A32" s="36"/>
      <c r="B32" s="41"/>
      <c r="C32" s="36"/>
      <c r="D32" s="36"/>
      <c r="E32" s="36"/>
      <c r="F32" s="36"/>
      <c r="G32" s="36"/>
      <c r="H32" s="36"/>
      <c r="I32" s="119"/>
      <c r="J32" s="36"/>
      <c r="K32" s="36"/>
      <c r="L32" s="120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8"/>
      <c r="E33" s="128"/>
      <c r="F33" s="128"/>
      <c r="G33" s="128"/>
      <c r="H33" s="128"/>
      <c r="I33" s="129"/>
      <c r="J33" s="128"/>
      <c r="K33" s="128"/>
      <c r="L33" s="120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35" customHeight="1">
      <c r="A34" s="36"/>
      <c r="B34" s="41"/>
      <c r="C34" s="36"/>
      <c r="D34" s="130" t="s">
        <v>36</v>
      </c>
      <c r="E34" s="36"/>
      <c r="F34" s="36"/>
      <c r="G34" s="36"/>
      <c r="H34" s="36"/>
      <c r="I34" s="119"/>
      <c r="J34" s="131">
        <f>ROUND(J100,2)</f>
        <v>0</v>
      </c>
      <c r="K34" s="36"/>
      <c r="L34" s="120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5" customHeight="1">
      <c r="A35" s="36"/>
      <c r="B35" s="41"/>
      <c r="C35" s="36"/>
      <c r="D35" s="128"/>
      <c r="E35" s="128"/>
      <c r="F35" s="128"/>
      <c r="G35" s="128"/>
      <c r="H35" s="128"/>
      <c r="I35" s="129"/>
      <c r="J35" s="128"/>
      <c r="K35" s="128"/>
      <c r="L35" s="120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36"/>
      <c r="F36" s="132" t="s">
        <v>38</v>
      </c>
      <c r="G36" s="36"/>
      <c r="H36" s="36"/>
      <c r="I36" s="133" t="s">
        <v>37</v>
      </c>
      <c r="J36" s="132" t="s">
        <v>39</v>
      </c>
      <c r="K36" s="36"/>
      <c r="L36" s="12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>
      <c r="A37" s="36"/>
      <c r="B37" s="41"/>
      <c r="C37" s="36"/>
      <c r="D37" s="118" t="s">
        <v>40</v>
      </c>
      <c r="E37" s="117" t="s">
        <v>41</v>
      </c>
      <c r="F37" s="134">
        <f>ROUND((SUM(BE100:BE387)),2)</f>
        <v>0</v>
      </c>
      <c r="G37" s="36"/>
      <c r="H37" s="36"/>
      <c r="I37" s="135">
        <v>0.21</v>
      </c>
      <c r="J37" s="134">
        <f>ROUND(((SUM(BE100:BE387))*I37),2)</f>
        <v>0</v>
      </c>
      <c r="K37" s="36"/>
      <c r="L37" s="120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41"/>
      <c r="C38" s="36"/>
      <c r="D38" s="36"/>
      <c r="E38" s="117" t="s">
        <v>42</v>
      </c>
      <c r="F38" s="134">
        <f>ROUND((SUM(BF100:BF387)),2)</f>
        <v>0</v>
      </c>
      <c r="G38" s="36"/>
      <c r="H38" s="36"/>
      <c r="I38" s="135">
        <v>0.15</v>
      </c>
      <c r="J38" s="134">
        <f>ROUND(((SUM(BF100:BF387))*I38),2)</f>
        <v>0</v>
      </c>
      <c r="K38" s="36"/>
      <c r="L38" s="12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7" t="s">
        <v>43</v>
      </c>
      <c r="F39" s="134">
        <f>ROUND((SUM(BG100:BG387)),2)</f>
        <v>0</v>
      </c>
      <c r="G39" s="36"/>
      <c r="H39" s="36"/>
      <c r="I39" s="135">
        <v>0.21</v>
      </c>
      <c r="J39" s="134">
        <f>0</f>
        <v>0</v>
      </c>
      <c r="K39" s="36"/>
      <c r="L39" s="120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 hidden="1">
      <c r="A40" s="36"/>
      <c r="B40" s="41"/>
      <c r="C40" s="36"/>
      <c r="D40" s="36"/>
      <c r="E40" s="117" t="s">
        <v>44</v>
      </c>
      <c r="F40" s="134">
        <f>ROUND((SUM(BH100:BH387)),2)</f>
        <v>0</v>
      </c>
      <c r="G40" s="36"/>
      <c r="H40" s="36"/>
      <c r="I40" s="135">
        <v>0.15</v>
      </c>
      <c r="J40" s="134">
        <f>0</f>
        <v>0</v>
      </c>
      <c r="K40" s="36"/>
      <c r="L40" s="120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5" customHeight="1" hidden="1">
      <c r="A41" s="36"/>
      <c r="B41" s="41"/>
      <c r="C41" s="36"/>
      <c r="D41" s="36"/>
      <c r="E41" s="117" t="s">
        <v>45</v>
      </c>
      <c r="F41" s="134">
        <f>ROUND((SUM(BI100:BI387)),2)</f>
        <v>0</v>
      </c>
      <c r="G41" s="36"/>
      <c r="H41" s="36"/>
      <c r="I41" s="135">
        <v>0</v>
      </c>
      <c r="J41" s="134">
        <f>0</f>
        <v>0</v>
      </c>
      <c r="K41" s="36"/>
      <c r="L41" s="120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5" customHeight="1">
      <c r="A42" s="36"/>
      <c r="B42" s="41"/>
      <c r="C42" s="36"/>
      <c r="D42" s="36"/>
      <c r="E42" s="36"/>
      <c r="F42" s="36"/>
      <c r="G42" s="36"/>
      <c r="H42" s="36"/>
      <c r="I42" s="119"/>
      <c r="J42" s="36"/>
      <c r="K42" s="36"/>
      <c r="L42" s="120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35" customHeight="1">
      <c r="A43" s="36"/>
      <c r="B43" s="41"/>
      <c r="C43" s="136"/>
      <c r="D43" s="137" t="s">
        <v>46</v>
      </c>
      <c r="E43" s="138"/>
      <c r="F43" s="138"/>
      <c r="G43" s="139" t="s">
        <v>47</v>
      </c>
      <c r="H43" s="140" t="s">
        <v>48</v>
      </c>
      <c r="I43" s="141"/>
      <c r="J43" s="142">
        <f>SUM(J34:J41)</f>
        <v>0</v>
      </c>
      <c r="K43" s="143"/>
      <c r="L43" s="120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5" customHeight="1">
      <c r="A44" s="36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20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8" spans="1:31" s="2" customFormat="1" ht="6.95" customHeight="1">
      <c r="A48" s="36"/>
      <c r="B48" s="147"/>
      <c r="C48" s="148"/>
      <c r="D48" s="148"/>
      <c r="E48" s="148"/>
      <c r="F48" s="148"/>
      <c r="G48" s="148"/>
      <c r="H48" s="148"/>
      <c r="I48" s="149"/>
      <c r="J48" s="148"/>
      <c r="K48" s="148"/>
      <c r="L48" s="120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24.95" customHeight="1">
      <c r="A49" s="36"/>
      <c r="B49" s="37"/>
      <c r="C49" s="25" t="s">
        <v>236</v>
      </c>
      <c r="D49" s="38"/>
      <c r="E49" s="38"/>
      <c r="F49" s="38"/>
      <c r="G49" s="38"/>
      <c r="H49" s="38"/>
      <c r="I49" s="119"/>
      <c r="J49" s="38"/>
      <c r="K49" s="38"/>
      <c r="L49" s="120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6.95" customHeight="1">
      <c r="A50" s="36"/>
      <c r="B50" s="37"/>
      <c r="C50" s="38"/>
      <c r="D50" s="38"/>
      <c r="E50" s="38"/>
      <c r="F50" s="38"/>
      <c r="G50" s="38"/>
      <c r="H50" s="38"/>
      <c r="I50" s="119"/>
      <c r="J50" s="38"/>
      <c r="K50" s="38"/>
      <c r="L50" s="120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2" customHeight="1">
      <c r="A51" s="36"/>
      <c r="B51" s="37"/>
      <c r="C51" s="31" t="s">
        <v>16</v>
      </c>
      <c r="D51" s="38"/>
      <c r="E51" s="38"/>
      <c r="F51" s="38"/>
      <c r="G51" s="38"/>
      <c r="H51" s="38"/>
      <c r="I51" s="119"/>
      <c r="J51" s="38"/>
      <c r="K51" s="38"/>
      <c r="L51" s="120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6.5" customHeight="1">
      <c r="A52" s="36"/>
      <c r="B52" s="37"/>
      <c r="C52" s="38"/>
      <c r="D52" s="38"/>
      <c r="E52" s="420" t="str">
        <f>E7</f>
        <v>Transformace ÚSP pro mládež Kvasiny - Kostelec 3</v>
      </c>
      <c r="F52" s="421"/>
      <c r="G52" s="421"/>
      <c r="H52" s="421"/>
      <c r="I52" s="119"/>
      <c r="J52" s="38"/>
      <c r="K52" s="38"/>
      <c r="L52" s="120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2:12" s="1" customFormat="1" ht="12" customHeight="1">
      <c r="B53" s="23"/>
      <c r="C53" s="31" t="s">
        <v>153</v>
      </c>
      <c r="D53" s="24"/>
      <c r="E53" s="24"/>
      <c r="F53" s="24"/>
      <c r="G53" s="24"/>
      <c r="H53" s="24"/>
      <c r="I53" s="110"/>
      <c r="J53" s="24"/>
      <c r="K53" s="24"/>
      <c r="L53" s="22"/>
    </row>
    <row r="54" spans="2:12" s="1" customFormat="1" ht="16.5" customHeight="1">
      <c r="B54" s="23"/>
      <c r="C54" s="24"/>
      <c r="D54" s="24"/>
      <c r="E54" s="420" t="s">
        <v>155</v>
      </c>
      <c r="F54" s="379"/>
      <c r="G54" s="379"/>
      <c r="H54" s="379"/>
      <c r="I54" s="110"/>
      <c r="J54" s="24"/>
      <c r="K54" s="24"/>
      <c r="L54" s="22"/>
    </row>
    <row r="55" spans="2:12" s="1" customFormat="1" ht="12" customHeight="1">
      <c r="B55" s="23"/>
      <c r="C55" s="31" t="s">
        <v>158</v>
      </c>
      <c r="D55" s="24"/>
      <c r="E55" s="24"/>
      <c r="F55" s="24"/>
      <c r="G55" s="24"/>
      <c r="H55" s="24"/>
      <c r="I55" s="110"/>
      <c r="J55" s="24"/>
      <c r="K55" s="24"/>
      <c r="L55" s="22"/>
    </row>
    <row r="56" spans="1:31" s="2" customFormat="1" ht="16.5" customHeight="1">
      <c r="A56" s="36"/>
      <c r="B56" s="37"/>
      <c r="C56" s="38"/>
      <c r="D56" s="38"/>
      <c r="E56" s="422" t="s">
        <v>161</v>
      </c>
      <c r="F56" s="423"/>
      <c r="G56" s="423"/>
      <c r="H56" s="423"/>
      <c r="I56" s="119"/>
      <c r="J56" s="38"/>
      <c r="K56" s="38"/>
      <c r="L56" s="120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12" customHeight="1">
      <c r="A57" s="36"/>
      <c r="B57" s="37"/>
      <c r="C57" s="31" t="s">
        <v>164</v>
      </c>
      <c r="D57" s="38"/>
      <c r="E57" s="38"/>
      <c r="F57" s="38"/>
      <c r="G57" s="38"/>
      <c r="H57" s="38"/>
      <c r="I57" s="119"/>
      <c r="J57" s="38"/>
      <c r="K57" s="38"/>
      <c r="L57" s="120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6.5" customHeight="1">
      <c r="A58" s="36"/>
      <c r="B58" s="37"/>
      <c r="C58" s="38"/>
      <c r="D58" s="38"/>
      <c r="E58" s="372" t="str">
        <f>E13</f>
        <v>D.1.1.05 - ZTI</v>
      </c>
      <c r="F58" s="423"/>
      <c r="G58" s="423"/>
      <c r="H58" s="423"/>
      <c r="I58" s="119"/>
      <c r="J58" s="38"/>
      <c r="K58" s="38"/>
      <c r="L58" s="120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6.95" customHeight="1">
      <c r="A59" s="36"/>
      <c r="B59" s="37"/>
      <c r="C59" s="38"/>
      <c r="D59" s="38"/>
      <c r="E59" s="38"/>
      <c r="F59" s="38"/>
      <c r="G59" s="38"/>
      <c r="H59" s="38"/>
      <c r="I59" s="119"/>
      <c r="J59" s="38"/>
      <c r="K59" s="38"/>
      <c r="L59" s="120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2" customHeight="1">
      <c r="A60" s="36"/>
      <c r="B60" s="37"/>
      <c r="C60" s="31" t="s">
        <v>21</v>
      </c>
      <c r="D60" s="38"/>
      <c r="E60" s="38"/>
      <c r="F60" s="29" t="str">
        <f>F16</f>
        <v xml:space="preserve"> </v>
      </c>
      <c r="G60" s="38"/>
      <c r="H60" s="38"/>
      <c r="I60" s="121" t="s">
        <v>23</v>
      </c>
      <c r="J60" s="61" t="str">
        <f>IF(J16="","",J16)</f>
        <v>17. 3. 2018</v>
      </c>
      <c r="K60" s="38"/>
      <c r="L60" s="120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6.95" customHeight="1">
      <c r="A61" s="36"/>
      <c r="B61" s="37"/>
      <c r="C61" s="38"/>
      <c r="D61" s="38"/>
      <c r="E61" s="38"/>
      <c r="F61" s="38"/>
      <c r="G61" s="38"/>
      <c r="H61" s="38"/>
      <c r="I61" s="119"/>
      <c r="J61" s="38"/>
      <c r="K61" s="38"/>
      <c r="L61" s="120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5.2" customHeight="1">
      <c r="A62" s="36"/>
      <c r="B62" s="37"/>
      <c r="C62" s="31" t="s">
        <v>25</v>
      </c>
      <c r="D62" s="38"/>
      <c r="E62" s="38"/>
      <c r="F62" s="29" t="str">
        <f>E19</f>
        <v xml:space="preserve"> </v>
      </c>
      <c r="G62" s="38"/>
      <c r="H62" s="38"/>
      <c r="I62" s="121" t="s">
        <v>31</v>
      </c>
      <c r="J62" s="34" t="str">
        <f>E25</f>
        <v xml:space="preserve"> </v>
      </c>
      <c r="K62" s="38"/>
      <c r="L62" s="120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15.2" customHeight="1">
      <c r="A63" s="36"/>
      <c r="B63" s="37"/>
      <c r="C63" s="31" t="s">
        <v>29</v>
      </c>
      <c r="D63" s="38"/>
      <c r="E63" s="38"/>
      <c r="F63" s="29" t="str">
        <f>IF(E22="","",E22)</f>
        <v>Vyplň údaj</v>
      </c>
      <c r="G63" s="38"/>
      <c r="H63" s="38"/>
      <c r="I63" s="121" t="s">
        <v>33</v>
      </c>
      <c r="J63" s="34" t="str">
        <f>E28</f>
        <v xml:space="preserve"> </v>
      </c>
      <c r="K63" s="38"/>
      <c r="L63" s="120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10.35" customHeight="1">
      <c r="A64" s="36"/>
      <c r="B64" s="37"/>
      <c r="C64" s="38"/>
      <c r="D64" s="38"/>
      <c r="E64" s="38"/>
      <c r="F64" s="38"/>
      <c r="G64" s="38"/>
      <c r="H64" s="38"/>
      <c r="I64" s="119"/>
      <c r="J64" s="38"/>
      <c r="K64" s="38"/>
      <c r="L64" s="120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29.25" customHeight="1">
      <c r="A65" s="36"/>
      <c r="B65" s="37"/>
      <c r="C65" s="150" t="s">
        <v>252</v>
      </c>
      <c r="D65" s="151"/>
      <c r="E65" s="151"/>
      <c r="F65" s="151"/>
      <c r="G65" s="151"/>
      <c r="H65" s="151"/>
      <c r="I65" s="152"/>
      <c r="J65" s="153" t="s">
        <v>253</v>
      </c>
      <c r="K65" s="151"/>
      <c r="L65" s="120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10.35" customHeight="1">
      <c r="A66" s="36"/>
      <c r="B66" s="37"/>
      <c r="C66" s="38"/>
      <c r="D66" s="38"/>
      <c r="E66" s="38"/>
      <c r="F66" s="38"/>
      <c r="G66" s="38"/>
      <c r="H66" s="38"/>
      <c r="I66" s="119"/>
      <c r="J66" s="38"/>
      <c r="K66" s="38"/>
      <c r="L66" s="120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47" s="2" customFormat="1" ht="22.9" customHeight="1">
      <c r="A67" s="36"/>
      <c r="B67" s="37"/>
      <c r="C67" s="154" t="s">
        <v>68</v>
      </c>
      <c r="D67" s="38"/>
      <c r="E67" s="38"/>
      <c r="F67" s="38"/>
      <c r="G67" s="38"/>
      <c r="H67" s="38"/>
      <c r="I67" s="119"/>
      <c r="J67" s="79">
        <f>J100</f>
        <v>0</v>
      </c>
      <c r="K67" s="38"/>
      <c r="L67" s="120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U67" s="19" t="s">
        <v>254</v>
      </c>
    </row>
    <row r="68" spans="2:12" s="9" customFormat="1" ht="24.95" customHeight="1">
      <c r="B68" s="155"/>
      <c r="C68" s="156"/>
      <c r="D68" s="157" t="s">
        <v>3237</v>
      </c>
      <c r="E68" s="158"/>
      <c r="F68" s="158"/>
      <c r="G68" s="158"/>
      <c r="H68" s="158"/>
      <c r="I68" s="159"/>
      <c r="J68" s="160">
        <f>J101</f>
        <v>0</v>
      </c>
      <c r="K68" s="156"/>
      <c r="L68" s="161"/>
    </row>
    <row r="69" spans="2:12" s="10" customFormat="1" ht="19.9" customHeight="1">
      <c r="B69" s="162"/>
      <c r="C69" s="98"/>
      <c r="D69" s="163" t="s">
        <v>3238</v>
      </c>
      <c r="E69" s="164"/>
      <c r="F69" s="164"/>
      <c r="G69" s="164"/>
      <c r="H69" s="164"/>
      <c r="I69" s="165"/>
      <c r="J69" s="166">
        <f>J102</f>
        <v>0</v>
      </c>
      <c r="K69" s="98"/>
      <c r="L69" s="167"/>
    </row>
    <row r="70" spans="2:12" s="10" customFormat="1" ht="19.9" customHeight="1">
      <c r="B70" s="162"/>
      <c r="C70" s="98"/>
      <c r="D70" s="163" t="s">
        <v>3239</v>
      </c>
      <c r="E70" s="164"/>
      <c r="F70" s="164"/>
      <c r="G70" s="164"/>
      <c r="H70" s="164"/>
      <c r="I70" s="165"/>
      <c r="J70" s="166">
        <f>J105</f>
        <v>0</v>
      </c>
      <c r="K70" s="98"/>
      <c r="L70" s="167"/>
    </row>
    <row r="71" spans="2:12" s="9" customFormat="1" ht="24.95" customHeight="1">
      <c r="B71" s="155"/>
      <c r="C71" s="156"/>
      <c r="D71" s="157" t="s">
        <v>3240</v>
      </c>
      <c r="E71" s="158"/>
      <c r="F71" s="158"/>
      <c r="G71" s="158"/>
      <c r="H71" s="158"/>
      <c r="I71" s="159"/>
      <c r="J71" s="160">
        <f>J113</f>
        <v>0</v>
      </c>
      <c r="K71" s="156"/>
      <c r="L71" s="161"/>
    </row>
    <row r="72" spans="2:12" s="10" customFormat="1" ht="19.9" customHeight="1">
      <c r="B72" s="162"/>
      <c r="C72" s="98"/>
      <c r="D72" s="163" t="s">
        <v>3241</v>
      </c>
      <c r="E72" s="164"/>
      <c r="F72" s="164"/>
      <c r="G72" s="164"/>
      <c r="H72" s="164"/>
      <c r="I72" s="165"/>
      <c r="J72" s="166">
        <f>J114</f>
        <v>0</v>
      </c>
      <c r="K72" s="98"/>
      <c r="L72" s="167"/>
    </row>
    <row r="73" spans="2:12" s="10" customFormat="1" ht="19.9" customHeight="1">
      <c r="B73" s="162"/>
      <c r="C73" s="98"/>
      <c r="D73" s="163" t="s">
        <v>3242</v>
      </c>
      <c r="E73" s="164"/>
      <c r="F73" s="164"/>
      <c r="G73" s="164"/>
      <c r="H73" s="164"/>
      <c r="I73" s="165"/>
      <c r="J73" s="166">
        <f>J192</f>
        <v>0</v>
      </c>
      <c r="K73" s="98"/>
      <c r="L73" s="167"/>
    </row>
    <row r="74" spans="2:12" s="10" customFormat="1" ht="19.9" customHeight="1">
      <c r="B74" s="162"/>
      <c r="C74" s="98"/>
      <c r="D74" s="163" t="s">
        <v>3243</v>
      </c>
      <c r="E74" s="164"/>
      <c r="F74" s="164"/>
      <c r="G74" s="164"/>
      <c r="H74" s="164"/>
      <c r="I74" s="165"/>
      <c r="J74" s="166">
        <f>J315</f>
        <v>0</v>
      </c>
      <c r="K74" s="98"/>
      <c r="L74" s="167"/>
    </row>
    <row r="75" spans="2:12" s="10" customFormat="1" ht="19.9" customHeight="1">
      <c r="B75" s="162"/>
      <c r="C75" s="98"/>
      <c r="D75" s="163" t="s">
        <v>3244</v>
      </c>
      <c r="E75" s="164"/>
      <c r="F75" s="164"/>
      <c r="G75" s="164"/>
      <c r="H75" s="164"/>
      <c r="I75" s="165"/>
      <c r="J75" s="166">
        <f>J342</f>
        <v>0</v>
      </c>
      <c r="K75" s="98"/>
      <c r="L75" s="167"/>
    </row>
    <row r="76" spans="2:12" s="10" customFormat="1" ht="19.9" customHeight="1">
      <c r="B76" s="162"/>
      <c r="C76" s="98"/>
      <c r="D76" s="163" t="s">
        <v>3245</v>
      </c>
      <c r="E76" s="164"/>
      <c r="F76" s="164"/>
      <c r="G76" s="164"/>
      <c r="H76" s="164"/>
      <c r="I76" s="165"/>
      <c r="J76" s="166">
        <f>J379</f>
        <v>0</v>
      </c>
      <c r="K76" s="98"/>
      <c r="L76" s="167"/>
    </row>
    <row r="77" spans="1:31" s="2" customFormat="1" ht="21.75" customHeight="1">
      <c r="A77" s="36"/>
      <c r="B77" s="37"/>
      <c r="C77" s="38"/>
      <c r="D77" s="38"/>
      <c r="E77" s="38"/>
      <c r="F77" s="38"/>
      <c r="G77" s="38"/>
      <c r="H77" s="38"/>
      <c r="I77" s="119"/>
      <c r="J77" s="38"/>
      <c r="K77" s="38"/>
      <c r="L77" s="120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49"/>
      <c r="C78" s="50"/>
      <c r="D78" s="50"/>
      <c r="E78" s="50"/>
      <c r="F78" s="50"/>
      <c r="G78" s="50"/>
      <c r="H78" s="50"/>
      <c r="I78" s="146"/>
      <c r="J78" s="50"/>
      <c r="K78" s="50"/>
      <c r="L78" s="120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82" spans="1:31" s="2" customFormat="1" ht="6.95" customHeight="1">
      <c r="A82" s="36"/>
      <c r="B82" s="51"/>
      <c r="C82" s="52"/>
      <c r="D82" s="52"/>
      <c r="E82" s="52"/>
      <c r="F82" s="52"/>
      <c r="G82" s="52"/>
      <c r="H82" s="52"/>
      <c r="I82" s="149"/>
      <c r="J82" s="52"/>
      <c r="K82" s="52"/>
      <c r="L82" s="120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24.95" customHeight="1">
      <c r="A83" s="36"/>
      <c r="B83" s="37"/>
      <c r="C83" s="25" t="s">
        <v>284</v>
      </c>
      <c r="D83" s="38"/>
      <c r="E83" s="38"/>
      <c r="F83" s="38"/>
      <c r="G83" s="38"/>
      <c r="H83" s="38"/>
      <c r="I83" s="119"/>
      <c r="J83" s="38"/>
      <c r="K83" s="38"/>
      <c r="L83" s="120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37"/>
      <c r="C84" s="38"/>
      <c r="D84" s="38"/>
      <c r="E84" s="38"/>
      <c r="F84" s="38"/>
      <c r="G84" s="38"/>
      <c r="H84" s="38"/>
      <c r="I84" s="119"/>
      <c r="J84" s="38"/>
      <c r="K84" s="38"/>
      <c r="L84" s="120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2" customHeight="1">
      <c r="A85" s="36"/>
      <c r="B85" s="37"/>
      <c r="C85" s="31" t="s">
        <v>16</v>
      </c>
      <c r="D85" s="38"/>
      <c r="E85" s="38"/>
      <c r="F85" s="38"/>
      <c r="G85" s="38"/>
      <c r="H85" s="38"/>
      <c r="I85" s="119"/>
      <c r="J85" s="38"/>
      <c r="K85" s="38"/>
      <c r="L85" s="120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6.5" customHeight="1">
      <c r="A86" s="36"/>
      <c r="B86" s="37"/>
      <c r="C86" s="38"/>
      <c r="D86" s="38"/>
      <c r="E86" s="420" t="str">
        <f>E7</f>
        <v>Transformace ÚSP pro mládež Kvasiny - Kostelec 3</v>
      </c>
      <c r="F86" s="421"/>
      <c r="G86" s="421"/>
      <c r="H86" s="421"/>
      <c r="I86" s="119"/>
      <c r="J86" s="38"/>
      <c r="K86" s="38"/>
      <c r="L86" s="120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2:12" s="1" customFormat="1" ht="12" customHeight="1">
      <c r="B87" s="23"/>
      <c r="C87" s="31" t="s">
        <v>153</v>
      </c>
      <c r="D87" s="24"/>
      <c r="E87" s="24"/>
      <c r="F87" s="24"/>
      <c r="G87" s="24"/>
      <c r="H87" s="24"/>
      <c r="I87" s="110"/>
      <c r="J87" s="24"/>
      <c r="K87" s="24"/>
      <c r="L87" s="22"/>
    </row>
    <row r="88" spans="2:12" s="1" customFormat="1" ht="16.5" customHeight="1">
      <c r="B88" s="23"/>
      <c r="C88" s="24"/>
      <c r="D88" s="24"/>
      <c r="E88" s="420" t="s">
        <v>155</v>
      </c>
      <c r="F88" s="379"/>
      <c r="G88" s="379"/>
      <c r="H88" s="379"/>
      <c r="I88" s="110"/>
      <c r="J88" s="24"/>
      <c r="K88" s="24"/>
      <c r="L88" s="22"/>
    </row>
    <row r="89" spans="2:12" s="1" customFormat="1" ht="12" customHeight="1">
      <c r="B89" s="23"/>
      <c r="C89" s="31" t="s">
        <v>158</v>
      </c>
      <c r="D89" s="24"/>
      <c r="E89" s="24"/>
      <c r="F89" s="24"/>
      <c r="G89" s="24"/>
      <c r="H89" s="24"/>
      <c r="I89" s="110"/>
      <c r="J89" s="24"/>
      <c r="K89" s="24"/>
      <c r="L89" s="22"/>
    </row>
    <row r="90" spans="1:31" s="2" customFormat="1" ht="16.5" customHeight="1">
      <c r="A90" s="36"/>
      <c r="B90" s="37"/>
      <c r="C90" s="38"/>
      <c r="D90" s="38"/>
      <c r="E90" s="422" t="s">
        <v>161</v>
      </c>
      <c r="F90" s="423"/>
      <c r="G90" s="423"/>
      <c r="H90" s="423"/>
      <c r="I90" s="119"/>
      <c r="J90" s="38"/>
      <c r="K90" s="38"/>
      <c r="L90" s="120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1" t="s">
        <v>164</v>
      </c>
      <c r="D91" s="38"/>
      <c r="E91" s="38"/>
      <c r="F91" s="38"/>
      <c r="G91" s="38"/>
      <c r="H91" s="38"/>
      <c r="I91" s="119"/>
      <c r="J91" s="38"/>
      <c r="K91" s="38"/>
      <c r="L91" s="120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6.5" customHeight="1">
      <c r="A92" s="36"/>
      <c r="B92" s="37"/>
      <c r="C92" s="38"/>
      <c r="D92" s="38"/>
      <c r="E92" s="372" t="str">
        <f>E13</f>
        <v>D.1.1.05 - ZTI</v>
      </c>
      <c r="F92" s="423"/>
      <c r="G92" s="423"/>
      <c r="H92" s="423"/>
      <c r="I92" s="119"/>
      <c r="J92" s="38"/>
      <c r="K92" s="38"/>
      <c r="L92" s="120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6.95" customHeight="1">
      <c r="A93" s="36"/>
      <c r="B93" s="37"/>
      <c r="C93" s="38"/>
      <c r="D93" s="38"/>
      <c r="E93" s="38"/>
      <c r="F93" s="38"/>
      <c r="G93" s="38"/>
      <c r="H93" s="38"/>
      <c r="I93" s="119"/>
      <c r="J93" s="38"/>
      <c r="K93" s="38"/>
      <c r="L93" s="120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2" customHeight="1">
      <c r="A94" s="36"/>
      <c r="B94" s="37"/>
      <c r="C94" s="31" t="s">
        <v>21</v>
      </c>
      <c r="D94" s="38"/>
      <c r="E94" s="38"/>
      <c r="F94" s="29" t="str">
        <f>F16</f>
        <v xml:space="preserve"> </v>
      </c>
      <c r="G94" s="38"/>
      <c r="H94" s="38"/>
      <c r="I94" s="121" t="s">
        <v>23</v>
      </c>
      <c r="J94" s="61" t="str">
        <f>IF(J16="","",J16)</f>
        <v>17. 3. 2018</v>
      </c>
      <c r="K94" s="38"/>
      <c r="L94" s="120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6.95" customHeight="1">
      <c r="A95" s="36"/>
      <c r="B95" s="37"/>
      <c r="C95" s="38"/>
      <c r="D95" s="38"/>
      <c r="E95" s="38"/>
      <c r="F95" s="38"/>
      <c r="G95" s="38"/>
      <c r="H95" s="38"/>
      <c r="I95" s="119"/>
      <c r="J95" s="38"/>
      <c r="K95" s="38"/>
      <c r="L95" s="120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15.2" customHeight="1">
      <c r="A96" s="36"/>
      <c r="B96" s="37"/>
      <c r="C96" s="31" t="s">
        <v>25</v>
      </c>
      <c r="D96" s="38"/>
      <c r="E96" s="38"/>
      <c r="F96" s="29" t="str">
        <f>E19</f>
        <v xml:space="preserve"> </v>
      </c>
      <c r="G96" s="38"/>
      <c r="H96" s="38"/>
      <c r="I96" s="121" t="s">
        <v>31</v>
      </c>
      <c r="J96" s="34" t="str">
        <f>E25</f>
        <v xml:space="preserve"> </v>
      </c>
      <c r="K96" s="38"/>
      <c r="L96" s="120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5.2" customHeight="1">
      <c r="A97" s="36"/>
      <c r="B97" s="37"/>
      <c r="C97" s="31" t="s">
        <v>29</v>
      </c>
      <c r="D97" s="38"/>
      <c r="E97" s="38"/>
      <c r="F97" s="29" t="str">
        <f>IF(E22="","",E22)</f>
        <v>Vyplň údaj</v>
      </c>
      <c r="G97" s="38"/>
      <c r="H97" s="38"/>
      <c r="I97" s="121" t="s">
        <v>33</v>
      </c>
      <c r="J97" s="34" t="str">
        <f>E28</f>
        <v xml:space="preserve"> </v>
      </c>
      <c r="K97" s="38"/>
      <c r="L97" s="120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2" customFormat="1" ht="10.35" customHeight="1">
      <c r="A98" s="36"/>
      <c r="B98" s="37"/>
      <c r="C98" s="38"/>
      <c r="D98" s="38"/>
      <c r="E98" s="38"/>
      <c r="F98" s="38"/>
      <c r="G98" s="38"/>
      <c r="H98" s="38"/>
      <c r="I98" s="119"/>
      <c r="J98" s="38"/>
      <c r="K98" s="38"/>
      <c r="L98" s="120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11" customFormat="1" ht="29.25" customHeight="1">
      <c r="A99" s="168"/>
      <c r="B99" s="169"/>
      <c r="C99" s="170" t="s">
        <v>285</v>
      </c>
      <c r="D99" s="171" t="s">
        <v>55</v>
      </c>
      <c r="E99" s="171" t="s">
        <v>51</v>
      </c>
      <c r="F99" s="171" t="s">
        <v>52</v>
      </c>
      <c r="G99" s="171" t="s">
        <v>286</v>
      </c>
      <c r="H99" s="171" t="s">
        <v>287</v>
      </c>
      <c r="I99" s="172" t="s">
        <v>288</v>
      </c>
      <c r="J99" s="171" t="s">
        <v>253</v>
      </c>
      <c r="K99" s="173" t="s">
        <v>289</v>
      </c>
      <c r="L99" s="174"/>
      <c r="M99" s="70" t="s">
        <v>19</v>
      </c>
      <c r="N99" s="71" t="s">
        <v>40</v>
      </c>
      <c r="O99" s="71" t="s">
        <v>290</v>
      </c>
      <c r="P99" s="71" t="s">
        <v>291</v>
      </c>
      <c r="Q99" s="71" t="s">
        <v>292</v>
      </c>
      <c r="R99" s="71" t="s">
        <v>293</v>
      </c>
      <c r="S99" s="71" t="s">
        <v>294</v>
      </c>
      <c r="T99" s="72" t="s">
        <v>295</v>
      </c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</row>
    <row r="100" spans="1:63" s="2" customFormat="1" ht="22.9" customHeight="1">
      <c r="A100" s="36"/>
      <c r="B100" s="37"/>
      <c r="C100" s="77" t="s">
        <v>296</v>
      </c>
      <c r="D100" s="38"/>
      <c r="E100" s="38"/>
      <c r="F100" s="38"/>
      <c r="G100" s="38"/>
      <c r="H100" s="38"/>
      <c r="I100" s="119"/>
      <c r="J100" s="175">
        <f>BK100</f>
        <v>0</v>
      </c>
      <c r="K100" s="38"/>
      <c r="L100" s="41"/>
      <c r="M100" s="73"/>
      <c r="N100" s="176"/>
      <c r="O100" s="74"/>
      <c r="P100" s="177">
        <f>P101+P113</f>
        <v>0</v>
      </c>
      <c r="Q100" s="74"/>
      <c r="R100" s="177">
        <f>R101+R113</f>
        <v>1.3465100000000003</v>
      </c>
      <c r="S100" s="74"/>
      <c r="T100" s="178">
        <f>T101+T113</f>
        <v>5.5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69</v>
      </c>
      <c r="AU100" s="19" t="s">
        <v>254</v>
      </c>
      <c r="BK100" s="179">
        <f>BK101+BK113</f>
        <v>0</v>
      </c>
    </row>
    <row r="101" spans="2:63" s="12" customFormat="1" ht="25.9" customHeight="1">
      <c r="B101" s="180"/>
      <c r="C101" s="181"/>
      <c r="D101" s="182" t="s">
        <v>69</v>
      </c>
      <c r="E101" s="183" t="s">
        <v>297</v>
      </c>
      <c r="F101" s="183" t="s">
        <v>3246</v>
      </c>
      <c r="G101" s="181"/>
      <c r="H101" s="181"/>
      <c r="I101" s="184"/>
      <c r="J101" s="185">
        <f>BK101</f>
        <v>0</v>
      </c>
      <c r="K101" s="181"/>
      <c r="L101" s="186"/>
      <c r="M101" s="187"/>
      <c r="N101" s="188"/>
      <c r="O101" s="188"/>
      <c r="P101" s="189">
        <f>P102+P105</f>
        <v>0</v>
      </c>
      <c r="Q101" s="188"/>
      <c r="R101" s="189">
        <f>R102+R105</f>
        <v>0</v>
      </c>
      <c r="S101" s="188"/>
      <c r="T101" s="190">
        <f>T102+T105</f>
        <v>5.5</v>
      </c>
      <c r="AR101" s="191" t="s">
        <v>77</v>
      </c>
      <c r="AT101" s="192" t="s">
        <v>69</v>
      </c>
      <c r="AU101" s="192" t="s">
        <v>70</v>
      </c>
      <c r="AY101" s="191" t="s">
        <v>299</v>
      </c>
      <c r="BK101" s="193">
        <f>BK102+BK105</f>
        <v>0</v>
      </c>
    </row>
    <row r="102" spans="2:63" s="12" customFormat="1" ht="22.9" customHeight="1">
      <c r="B102" s="180"/>
      <c r="C102" s="181"/>
      <c r="D102" s="182" t="s">
        <v>69</v>
      </c>
      <c r="E102" s="194" t="s">
        <v>365</v>
      </c>
      <c r="F102" s="194" t="s">
        <v>3247</v>
      </c>
      <c r="G102" s="181"/>
      <c r="H102" s="181"/>
      <c r="I102" s="184"/>
      <c r="J102" s="195">
        <f>BK102</f>
        <v>0</v>
      </c>
      <c r="K102" s="181"/>
      <c r="L102" s="186"/>
      <c r="M102" s="187"/>
      <c r="N102" s="188"/>
      <c r="O102" s="188"/>
      <c r="P102" s="189">
        <f>SUM(P103:P104)</f>
        <v>0</v>
      </c>
      <c r="Q102" s="188"/>
      <c r="R102" s="189">
        <f>SUM(R103:R104)</f>
        <v>0</v>
      </c>
      <c r="S102" s="188"/>
      <c r="T102" s="190">
        <f>SUM(T103:T104)</f>
        <v>5.5</v>
      </c>
      <c r="AR102" s="191" t="s">
        <v>77</v>
      </c>
      <c r="AT102" s="192" t="s">
        <v>69</v>
      </c>
      <c r="AU102" s="192" t="s">
        <v>77</v>
      </c>
      <c r="AY102" s="191" t="s">
        <v>299</v>
      </c>
      <c r="BK102" s="193">
        <f>SUM(BK103:BK104)</f>
        <v>0</v>
      </c>
    </row>
    <row r="103" spans="1:65" s="2" customFormat="1" ht="21.75" customHeight="1">
      <c r="A103" s="36"/>
      <c r="B103" s="37"/>
      <c r="C103" s="196" t="s">
        <v>77</v>
      </c>
      <c r="D103" s="196" t="s">
        <v>301</v>
      </c>
      <c r="E103" s="197" t="s">
        <v>3248</v>
      </c>
      <c r="F103" s="198" t="s">
        <v>3249</v>
      </c>
      <c r="G103" s="199" t="s">
        <v>2902</v>
      </c>
      <c r="H103" s="200">
        <v>55</v>
      </c>
      <c r="I103" s="201"/>
      <c r="J103" s="202">
        <f>ROUND(I103*H103,2)</f>
        <v>0</v>
      </c>
      <c r="K103" s="198" t="s">
        <v>19</v>
      </c>
      <c r="L103" s="41"/>
      <c r="M103" s="203" t="s">
        <v>19</v>
      </c>
      <c r="N103" s="204" t="s">
        <v>42</v>
      </c>
      <c r="O103" s="66"/>
      <c r="P103" s="205">
        <f>O103*H103</f>
        <v>0</v>
      </c>
      <c r="Q103" s="205">
        <v>0</v>
      </c>
      <c r="R103" s="205">
        <f>Q103*H103</f>
        <v>0</v>
      </c>
      <c r="S103" s="205">
        <v>0.1</v>
      </c>
      <c r="T103" s="206">
        <f>S103*H103</f>
        <v>5.5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7" t="s">
        <v>306</v>
      </c>
      <c r="AT103" s="207" t="s">
        <v>301</v>
      </c>
      <c r="AU103" s="207" t="s">
        <v>79</v>
      </c>
      <c r="AY103" s="19" t="s">
        <v>299</v>
      </c>
      <c r="BE103" s="208">
        <f>IF(N103="základní",J103,0)</f>
        <v>0</v>
      </c>
      <c r="BF103" s="208">
        <f>IF(N103="snížená",J103,0)</f>
        <v>0</v>
      </c>
      <c r="BG103" s="208">
        <f>IF(N103="zákl. přenesená",J103,0)</f>
        <v>0</v>
      </c>
      <c r="BH103" s="208">
        <f>IF(N103="sníž. přenesená",J103,0)</f>
        <v>0</v>
      </c>
      <c r="BI103" s="208">
        <f>IF(N103="nulová",J103,0)</f>
        <v>0</v>
      </c>
      <c r="BJ103" s="19" t="s">
        <v>79</v>
      </c>
      <c r="BK103" s="208">
        <f>ROUND(I103*H103,2)</f>
        <v>0</v>
      </c>
      <c r="BL103" s="19" t="s">
        <v>306</v>
      </c>
      <c r="BM103" s="207" t="s">
        <v>3250</v>
      </c>
    </row>
    <row r="104" spans="1:47" s="2" customFormat="1" ht="19.5">
      <c r="A104" s="36"/>
      <c r="B104" s="37"/>
      <c r="C104" s="38"/>
      <c r="D104" s="209" t="s">
        <v>308</v>
      </c>
      <c r="E104" s="38"/>
      <c r="F104" s="210" t="s">
        <v>3249</v>
      </c>
      <c r="G104" s="38"/>
      <c r="H104" s="38"/>
      <c r="I104" s="119"/>
      <c r="J104" s="38"/>
      <c r="K104" s="38"/>
      <c r="L104" s="41"/>
      <c r="M104" s="211"/>
      <c r="N104" s="212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308</v>
      </c>
      <c r="AU104" s="19" t="s">
        <v>79</v>
      </c>
    </row>
    <row r="105" spans="2:63" s="12" customFormat="1" ht="22.9" customHeight="1">
      <c r="B105" s="180"/>
      <c r="C105" s="181"/>
      <c r="D105" s="182" t="s">
        <v>69</v>
      </c>
      <c r="E105" s="194" t="s">
        <v>983</v>
      </c>
      <c r="F105" s="194" t="s">
        <v>3251</v>
      </c>
      <c r="G105" s="181"/>
      <c r="H105" s="181"/>
      <c r="I105" s="184"/>
      <c r="J105" s="195">
        <f>BK105</f>
        <v>0</v>
      </c>
      <c r="K105" s="181"/>
      <c r="L105" s="186"/>
      <c r="M105" s="187"/>
      <c r="N105" s="188"/>
      <c r="O105" s="188"/>
      <c r="P105" s="189">
        <f>SUM(P106:P112)</f>
        <v>0</v>
      </c>
      <c r="Q105" s="188"/>
      <c r="R105" s="189">
        <f>SUM(R106:R112)</f>
        <v>0</v>
      </c>
      <c r="S105" s="188"/>
      <c r="T105" s="190">
        <f>SUM(T106:T112)</f>
        <v>0</v>
      </c>
      <c r="AR105" s="191" t="s">
        <v>77</v>
      </c>
      <c r="AT105" s="192" t="s">
        <v>69</v>
      </c>
      <c r="AU105" s="192" t="s">
        <v>77</v>
      </c>
      <c r="AY105" s="191" t="s">
        <v>299</v>
      </c>
      <c r="BK105" s="193">
        <f>SUM(BK106:BK112)</f>
        <v>0</v>
      </c>
    </row>
    <row r="106" spans="1:65" s="2" customFormat="1" ht="16.5" customHeight="1">
      <c r="A106" s="36"/>
      <c r="B106" s="37"/>
      <c r="C106" s="196" t="s">
        <v>79</v>
      </c>
      <c r="D106" s="196" t="s">
        <v>301</v>
      </c>
      <c r="E106" s="197" t="s">
        <v>3252</v>
      </c>
      <c r="F106" s="198" t="s">
        <v>3253</v>
      </c>
      <c r="G106" s="199" t="s">
        <v>368</v>
      </c>
      <c r="H106" s="200">
        <v>5.5</v>
      </c>
      <c r="I106" s="201"/>
      <c r="J106" s="202">
        <f>ROUND(I106*H106,2)</f>
        <v>0</v>
      </c>
      <c r="K106" s="198" t="s">
        <v>305</v>
      </c>
      <c r="L106" s="41"/>
      <c r="M106" s="203" t="s">
        <v>19</v>
      </c>
      <c r="N106" s="204" t="s">
        <v>42</v>
      </c>
      <c r="O106" s="66"/>
      <c r="P106" s="205">
        <f>O106*H106</f>
        <v>0</v>
      </c>
      <c r="Q106" s="205">
        <v>0</v>
      </c>
      <c r="R106" s="205">
        <f>Q106*H106</f>
        <v>0</v>
      </c>
      <c r="S106" s="205">
        <v>0</v>
      </c>
      <c r="T106" s="206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7" t="s">
        <v>306</v>
      </c>
      <c r="AT106" s="207" t="s">
        <v>301</v>
      </c>
      <c r="AU106" s="207" t="s">
        <v>79</v>
      </c>
      <c r="AY106" s="19" t="s">
        <v>299</v>
      </c>
      <c r="BE106" s="208">
        <f>IF(N106="základní",J106,0)</f>
        <v>0</v>
      </c>
      <c r="BF106" s="208">
        <f>IF(N106="snížená",J106,0)</f>
        <v>0</v>
      </c>
      <c r="BG106" s="208">
        <f>IF(N106="zákl. přenesená",J106,0)</f>
        <v>0</v>
      </c>
      <c r="BH106" s="208">
        <f>IF(N106="sníž. přenesená",J106,0)</f>
        <v>0</v>
      </c>
      <c r="BI106" s="208">
        <f>IF(N106="nulová",J106,0)</f>
        <v>0</v>
      </c>
      <c r="BJ106" s="19" t="s">
        <v>79</v>
      </c>
      <c r="BK106" s="208">
        <f>ROUND(I106*H106,2)</f>
        <v>0</v>
      </c>
      <c r="BL106" s="19" t="s">
        <v>306</v>
      </c>
      <c r="BM106" s="207" t="s">
        <v>3254</v>
      </c>
    </row>
    <row r="107" spans="1:47" s="2" customFormat="1" ht="11.25">
      <c r="A107" s="36"/>
      <c r="B107" s="37"/>
      <c r="C107" s="38"/>
      <c r="D107" s="209" t="s">
        <v>308</v>
      </c>
      <c r="E107" s="38"/>
      <c r="F107" s="210" t="s">
        <v>3255</v>
      </c>
      <c r="G107" s="38"/>
      <c r="H107" s="38"/>
      <c r="I107" s="119"/>
      <c r="J107" s="38"/>
      <c r="K107" s="38"/>
      <c r="L107" s="41"/>
      <c r="M107" s="211"/>
      <c r="N107" s="212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308</v>
      </c>
      <c r="AU107" s="19" t="s">
        <v>79</v>
      </c>
    </row>
    <row r="108" spans="1:65" s="2" customFormat="1" ht="16.5" customHeight="1">
      <c r="A108" s="36"/>
      <c r="B108" s="37"/>
      <c r="C108" s="196" t="s">
        <v>87</v>
      </c>
      <c r="D108" s="196" t="s">
        <v>301</v>
      </c>
      <c r="E108" s="197" t="s">
        <v>3256</v>
      </c>
      <c r="F108" s="198" t="s">
        <v>3257</v>
      </c>
      <c r="G108" s="199" t="s">
        <v>368</v>
      </c>
      <c r="H108" s="200">
        <v>22</v>
      </c>
      <c r="I108" s="201"/>
      <c r="J108" s="202">
        <f>ROUND(I108*H108,2)</f>
        <v>0</v>
      </c>
      <c r="K108" s="198" t="s">
        <v>305</v>
      </c>
      <c r="L108" s="41"/>
      <c r="M108" s="203" t="s">
        <v>19</v>
      </c>
      <c r="N108" s="204" t="s">
        <v>42</v>
      </c>
      <c r="O108" s="66"/>
      <c r="P108" s="205">
        <f>O108*H108</f>
        <v>0</v>
      </c>
      <c r="Q108" s="205">
        <v>0</v>
      </c>
      <c r="R108" s="205">
        <f>Q108*H108</f>
        <v>0</v>
      </c>
      <c r="S108" s="205">
        <v>0</v>
      </c>
      <c r="T108" s="206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7" t="s">
        <v>306</v>
      </c>
      <c r="AT108" s="207" t="s">
        <v>301</v>
      </c>
      <c r="AU108" s="207" t="s">
        <v>79</v>
      </c>
      <c r="AY108" s="19" t="s">
        <v>299</v>
      </c>
      <c r="BE108" s="208">
        <f>IF(N108="základní",J108,0)</f>
        <v>0</v>
      </c>
      <c r="BF108" s="208">
        <f>IF(N108="snížená",J108,0)</f>
        <v>0</v>
      </c>
      <c r="BG108" s="208">
        <f>IF(N108="zákl. přenesená",J108,0)</f>
        <v>0</v>
      </c>
      <c r="BH108" s="208">
        <f>IF(N108="sníž. přenesená",J108,0)</f>
        <v>0</v>
      </c>
      <c r="BI108" s="208">
        <f>IF(N108="nulová",J108,0)</f>
        <v>0</v>
      </c>
      <c r="BJ108" s="19" t="s">
        <v>79</v>
      </c>
      <c r="BK108" s="208">
        <f>ROUND(I108*H108,2)</f>
        <v>0</v>
      </c>
      <c r="BL108" s="19" t="s">
        <v>306</v>
      </c>
      <c r="BM108" s="207" t="s">
        <v>3258</v>
      </c>
    </row>
    <row r="109" spans="1:47" s="2" customFormat="1" ht="19.5">
      <c r="A109" s="36"/>
      <c r="B109" s="37"/>
      <c r="C109" s="38"/>
      <c r="D109" s="209" t="s">
        <v>308</v>
      </c>
      <c r="E109" s="38"/>
      <c r="F109" s="210" t="s">
        <v>3259</v>
      </c>
      <c r="G109" s="38"/>
      <c r="H109" s="38"/>
      <c r="I109" s="119"/>
      <c r="J109" s="38"/>
      <c r="K109" s="38"/>
      <c r="L109" s="41"/>
      <c r="M109" s="211"/>
      <c r="N109" s="212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308</v>
      </c>
      <c r="AU109" s="19" t="s">
        <v>79</v>
      </c>
    </row>
    <row r="110" spans="2:51" s="14" customFormat="1" ht="11.25">
      <c r="B110" s="223"/>
      <c r="C110" s="224"/>
      <c r="D110" s="209" t="s">
        <v>310</v>
      </c>
      <c r="E110" s="225" t="s">
        <v>19</v>
      </c>
      <c r="F110" s="226" t="s">
        <v>3260</v>
      </c>
      <c r="G110" s="224"/>
      <c r="H110" s="227">
        <v>22</v>
      </c>
      <c r="I110" s="228"/>
      <c r="J110" s="224"/>
      <c r="K110" s="224"/>
      <c r="L110" s="229"/>
      <c r="M110" s="230"/>
      <c r="N110" s="231"/>
      <c r="O110" s="231"/>
      <c r="P110" s="231"/>
      <c r="Q110" s="231"/>
      <c r="R110" s="231"/>
      <c r="S110" s="231"/>
      <c r="T110" s="232"/>
      <c r="AT110" s="233" t="s">
        <v>310</v>
      </c>
      <c r="AU110" s="233" t="s">
        <v>79</v>
      </c>
      <c r="AV110" s="14" t="s">
        <v>79</v>
      </c>
      <c r="AW110" s="14" t="s">
        <v>32</v>
      </c>
      <c r="AX110" s="14" t="s">
        <v>77</v>
      </c>
      <c r="AY110" s="233" t="s">
        <v>299</v>
      </c>
    </row>
    <row r="111" spans="1:65" s="2" customFormat="1" ht="16.5" customHeight="1">
      <c r="A111" s="36"/>
      <c r="B111" s="37"/>
      <c r="C111" s="196" t="s">
        <v>306</v>
      </c>
      <c r="D111" s="196" t="s">
        <v>301</v>
      </c>
      <c r="E111" s="197" t="s">
        <v>3261</v>
      </c>
      <c r="F111" s="198" t="s">
        <v>3262</v>
      </c>
      <c r="G111" s="199" t="s">
        <v>368</v>
      </c>
      <c r="H111" s="200">
        <v>5.5</v>
      </c>
      <c r="I111" s="201"/>
      <c r="J111" s="202">
        <f>ROUND(I111*H111,2)</f>
        <v>0</v>
      </c>
      <c r="K111" s="198" t="s">
        <v>19</v>
      </c>
      <c r="L111" s="41"/>
      <c r="M111" s="203" t="s">
        <v>19</v>
      </c>
      <c r="N111" s="204" t="s">
        <v>42</v>
      </c>
      <c r="O111" s="66"/>
      <c r="P111" s="205">
        <f>O111*H111</f>
        <v>0</v>
      </c>
      <c r="Q111" s="205">
        <v>0</v>
      </c>
      <c r="R111" s="205">
        <f>Q111*H111</f>
        <v>0</v>
      </c>
      <c r="S111" s="205">
        <v>0</v>
      </c>
      <c r="T111" s="206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7" t="s">
        <v>306</v>
      </c>
      <c r="AT111" s="207" t="s">
        <v>301</v>
      </c>
      <c r="AU111" s="207" t="s">
        <v>79</v>
      </c>
      <c r="AY111" s="19" t="s">
        <v>299</v>
      </c>
      <c r="BE111" s="208">
        <f>IF(N111="základní",J111,0)</f>
        <v>0</v>
      </c>
      <c r="BF111" s="208">
        <f>IF(N111="snížená",J111,0)</f>
        <v>0</v>
      </c>
      <c r="BG111" s="208">
        <f>IF(N111="zákl. přenesená",J111,0)</f>
        <v>0</v>
      </c>
      <c r="BH111" s="208">
        <f>IF(N111="sníž. přenesená",J111,0)</f>
        <v>0</v>
      </c>
      <c r="BI111" s="208">
        <f>IF(N111="nulová",J111,0)</f>
        <v>0</v>
      </c>
      <c r="BJ111" s="19" t="s">
        <v>79</v>
      </c>
      <c r="BK111" s="208">
        <f>ROUND(I111*H111,2)</f>
        <v>0</v>
      </c>
      <c r="BL111" s="19" t="s">
        <v>306</v>
      </c>
      <c r="BM111" s="207" t="s">
        <v>3263</v>
      </c>
    </row>
    <row r="112" spans="1:47" s="2" customFormat="1" ht="11.25">
      <c r="A112" s="36"/>
      <c r="B112" s="37"/>
      <c r="C112" s="38"/>
      <c r="D112" s="209" t="s">
        <v>308</v>
      </c>
      <c r="E112" s="38"/>
      <c r="F112" s="210" t="s">
        <v>3262</v>
      </c>
      <c r="G112" s="38"/>
      <c r="H112" s="38"/>
      <c r="I112" s="119"/>
      <c r="J112" s="38"/>
      <c r="K112" s="38"/>
      <c r="L112" s="41"/>
      <c r="M112" s="211"/>
      <c r="N112" s="212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308</v>
      </c>
      <c r="AU112" s="19" t="s">
        <v>79</v>
      </c>
    </row>
    <row r="113" spans="2:63" s="12" customFormat="1" ht="25.9" customHeight="1">
      <c r="B113" s="180"/>
      <c r="C113" s="181"/>
      <c r="D113" s="182" t="s">
        <v>69</v>
      </c>
      <c r="E113" s="183" t="s">
        <v>1387</v>
      </c>
      <c r="F113" s="183" t="s">
        <v>3264</v>
      </c>
      <c r="G113" s="181"/>
      <c r="H113" s="181"/>
      <c r="I113" s="184"/>
      <c r="J113" s="185">
        <f>BK113</f>
        <v>0</v>
      </c>
      <c r="K113" s="181"/>
      <c r="L113" s="186"/>
      <c r="M113" s="187"/>
      <c r="N113" s="188"/>
      <c r="O113" s="188"/>
      <c r="P113" s="189">
        <f>P114+P192+P315+P342+P379</f>
        <v>0</v>
      </c>
      <c r="Q113" s="188"/>
      <c r="R113" s="189">
        <f>R114+R192+R315+R342+R379</f>
        <v>1.3465100000000003</v>
      </c>
      <c r="S113" s="188"/>
      <c r="T113" s="190">
        <f>T114+T192+T315+T342+T379</f>
        <v>0</v>
      </c>
      <c r="AR113" s="191" t="s">
        <v>79</v>
      </c>
      <c r="AT113" s="192" t="s">
        <v>69</v>
      </c>
      <c r="AU113" s="192" t="s">
        <v>70</v>
      </c>
      <c r="AY113" s="191" t="s">
        <v>299</v>
      </c>
      <c r="BK113" s="193">
        <f>BK114+BK192+BK315+BK342+BK379</f>
        <v>0</v>
      </c>
    </row>
    <row r="114" spans="2:63" s="12" customFormat="1" ht="22.9" customHeight="1">
      <c r="B114" s="180"/>
      <c r="C114" s="181"/>
      <c r="D114" s="182" t="s">
        <v>69</v>
      </c>
      <c r="E114" s="194" t="s">
        <v>3265</v>
      </c>
      <c r="F114" s="194" t="s">
        <v>3266</v>
      </c>
      <c r="G114" s="181"/>
      <c r="H114" s="181"/>
      <c r="I114" s="184"/>
      <c r="J114" s="195">
        <f>BK114</f>
        <v>0</v>
      </c>
      <c r="K114" s="181"/>
      <c r="L114" s="186"/>
      <c r="M114" s="187"/>
      <c r="N114" s="188"/>
      <c r="O114" s="188"/>
      <c r="P114" s="189">
        <f>SUM(P115:P191)</f>
        <v>0</v>
      </c>
      <c r="Q114" s="188"/>
      <c r="R114" s="189">
        <f>SUM(R115:R191)</f>
        <v>0.23546000000000003</v>
      </c>
      <c r="S114" s="188"/>
      <c r="T114" s="190">
        <f>SUM(T115:T191)</f>
        <v>0</v>
      </c>
      <c r="AR114" s="191" t="s">
        <v>79</v>
      </c>
      <c r="AT114" s="192" t="s">
        <v>69</v>
      </c>
      <c r="AU114" s="192" t="s">
        <v>77</v>
      </c>
      <c r="AY114" s="191" t="s">
        <v>299</v>
      </c>
      <c r="BK114" s="193">
        <f>SUM(BK115:BK191)</f>
        <v>0</v>
      </c>
    </row>
    <row r="115" spans="1:65" s="2" customFormat="1" ht="16.5" customHeight="1">
      <c r="A115" s="36"/>
      <c r="B115" s="37"/>
      <c r="C115" s="196" t="s">
        <v>341</v>
      </c>
      <c r="D115" s="196" t="s">
        <v>301</v>
      </c>
      <c r="E115" s="197" t="s">
        <v>3267</v>
      </c>
      <c r="F115" s="198" t="s">
        <v>3268</v>
      </c>
      <c r="G115" s="199" t="s">
        <v>553</v>
      </c>
      <c r="H115" s="200">
        <v>2</v>
      </c>
      <c r="I115" s="201"/>
      <c r="J115" s="202">
        <f>ROUND(I115*H115,2)</f>
        <v>0</v>
      </c>
      <c r="K115" s="198" t="s">
        <v>305</v>
      </c>
      <c r="L115" s="41"/>
      <c r="M115" s="203" t="s">
        <v>19</v>
      </c>
      <c r="N115" s="204" t="s">
        <v>42</v>
      </c>
      <c r="O115" s="66"/>
      <c r="P115" s="205">
        <f>O115*H115</f>
        <v>0</v>
      </c>
      <c r="Q115" s="205">
        <v>0.01232</v>
      </c>
      <c r="R115" s="205">
        <f>Q115*H115</f>
        <v>0.02464</v>
      </c>
      <c r="S115" s="205">
        <v>0</v>
      </c>
      <c r="T115" s="206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7" t="s">
        <v>406</v>
      </c>
      <c r="AT115" s="207" t="s">
        <v>301</v>
      </c>
      <c r="AU115" s="207" t="s">
        <v>79</v>
      </c>
      <c r="AY115" s="19" t="s">
        <v>299</v>
      </c>
      <c r="BE115" s="208">
        <f>IF(N115="základní",J115,0)</f>
        <v>0</v>
      </c>
      <c r="BF115" s="208">
        <f>IF(N115="snížená",J115,0)</f>
        <v>0</v>
      </c>
      <c r="BG115" s="208">
        <f>IF(N115="zákl. přenesená",J115,0)</f>
        <v>0</v>
      </c>
      <c r="BH115" s="208">
        <f>IF(N115="sníž. přenesená",J115,0)</f>
        <v>0</v>
      </c>
      <c r="BI115" s="208">
        <f>IF(N115="nulová",J115,0)</f>
        <v>0</v>
      </c>
      <c r="BJ115" s="19" t="s">
        <v>79</v>
      </c>
      <c r="BK115" s="208">
        <f>ROUND(I115*H115,2)</f>
        <v>0</v>
      </c>
      <c r="BL115" s="19" t="s">
        <v>406</v>
      </c>
      <c r="BM115" s="207" t="s">
        <v>3269</v>
      </c>
    </row>
    <row r="116" spans="1:47" s="2" customFormat="1" ht="11.25">
      <c r="A116" s="36"/>
      <c r="B116" s="37"/>
      <c r="C116" s="38"/>
      <c r="D116" s="209" t="s">
        <v>308</v>
      </c>
      <c r="E116" s="38"/>
      <c r="F116" s="210" t="s">
        <v>3270</v>
      </c>
      <c r="G116" s="38"/>
      <c r="H116" s="38"/>
      <c r="I116" s="119"/>
      <c r="J116" s="38"/>
      <c r="K116" s="38"/>
      <c r="L116" s="41"/>
      <c r="M116" s="211"/>
      <c r="N116" s="212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308</v>
      </c>
      <c r="AU116" s="19" t="s">
        <v>79</v>
      </c>
    </row>
    <row r="117" spans="2:51" s="14" customFormat="1" ht="11.25">
      <c r="B117" s="223"/>
      <c r="C117" s="224"/>
      <c r="D117" s="209" t="s">
        <v>310</v>
      </c>
      <c r="E117" s="225" t="s">
        <v>19</v>
      </c>
      <c r="F117" s="226" t="s">
        <v>3271</v>
      </c>
      <c r="G117" s="224"/>
      <c r="H117" s="227">
        <v>2</v>
      </c>
      <c r="I117" s="228"/>
      <c r="J117" s="224"/>
      <c r="K117" s="224"/>
      <c r="L117" s="229"/>
      <c r="M117" s="230"/>
      <c r="N117" s="231"/>
      <c r="O117" s="231"/>
      <c r="P117" s="231"/>
      <c r="Q117" s="231"/>
      <c r="R117" s="231"/>
      <c r="S117" s="231"/>
      <c r="T117" s="232"/>
      <c r="AT117" s="233" t="s">
        <v>310</v>
      </c>
      <c r="AU117" s="233" t="s">
        <v>79</v>
      </c>
      <c r="AV117" s="14" t="s">
        <v>79</v>
      </c>
      <c r="AW117" s="14" t="s">
        <v>32</v>
      </c>
      <c r="AX117" s="14" t="s">
        <v>70</v>
      </c>
      <c r="AY117" s="233" t="s">
        <v>299</v>
      </c>
    </row>
    <row r="118" spans="2:51" s="15" customFormat="1" ht="11.25">
      <c r="B118" s="234"/>
      <c r="C118" s="235"/>
      <c r="D118" s="209" t="s">
        <v>310</v>
      </c>
      <c r="E118" s="236" t="s">
        <v>19</v>
      </c>
      <c r="F118" s="237" t="s">
        <v>313</v>
      </c>
      <c r="G118" s="235"/>
      <c r="H118" s="238">
        <v>2</v>
      </c>
      <c r="I118" s="239"/>
      <c r="J118" s="235"/>
      <c r="K118" s="235"/>
      <c r="L118" s="240"/>
      <c r="M118" s="241"/>
      <c r="N118" s="242"/>
      <c r="O118" s="242"/>
      <c r="P118" s="242"/>
      <c r="Q118" s="242"/>
      <c r="R118" s="242"/>
      <c r="S118" s="242"/>
      <c r="T118" s="243"/>
      <c r="AT118" s="244" t="s">
        <v>310</v>
      </c>
      <c r="AU118" s="244" t="s">
        <v>79</v>
      </c>
      <c r="AV118" s="15" t="s">
        <v>306</v>
      </c>
      <c r="AW118" s="15" t="s">
        <v>32</v>
      </c>
      <c r="AX118" s="15" t="s">
        <v>77</v>
      </c>
      <c r="AY118" s="244" t="s">
        <v>299</v>
      </c>
    </row>
    <row r="119" spans="1:65" s="2" customFormat="1" ht="16.5" customHeight="1">
      <c r="A119" s="36"/>
      <c r="B119" s="37"/>
      <c r="C119" s="196" t="s">
        <v>349</v>
      </c>
      <c r="D119" s="196" t="s">
        <v>301</v>
      </c>
      <c r="E119" s="197" t="s">
        <v>3272</v>
      </c>
      <c r="F119" s="198" t="s">
        <v>3273</v>
      </c>
      <c r="G119" s="199" t="s">
        <v>553</v>
      </c>
      <c r="H119" s="200">
        <v>12</v>
      </c>
      <c r="I119" s="201"/>
      <c r="J119" s="202">
        <f>ROUND(I119*H119,2)</f>
        <v>0</v>
      </c>
      <c r="K119" s="198" t="s">
        <v>305</v>
      </c>
      <c r="L119" s="41"/>
      <c r="M119" s="203" t="s">
        <v>19</v>
      </c>
      <c r="N119" s="204" t="s">
        <v>42</v>
      </c>
      <c r="O119" s="66"/>
      <c r="P119" s="205">
        <f>O119*H119</f>
        <v>0</v>
      </c>
      <c r="Q119" s="205">
        <v>0.00059</v>
      </c>
      <c r="R119" s="205">
        <f>Q119*H119</f>
        <v>0.00708</v>
      </c>
      <c r="S119" s="205">
        <v>0</v>
      </c>
      <c r="T119" s="206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7" t="s">
        <v>406</v>
      </c>
      <c r="AT119" s="207" t="s">
        <v>301</v>
      </c>
      <c r="AU119" s="207" t="s">
        <v>79</v>
      </c>
      <c r="AY119" s="19" t="s">
        <v>299</v>
      </c>
      <c r="BE119" s="208">
        <f>IF(N119="základní",J119,0)</f>
        <v>0</v>
      </c>
      <c r="BF119" s="208">
        <f>IF(N119="snížená",J119,0)</f>
        <v>0</v>
      </c>
      <c r="BG119" s="208">
        <f>IF(N119="zákl. přenesená",J119,0)</f>
        <v>0</v>
      </c>
      <c r="BH119" s="208">
        <f>IF(N119="sníž. přenesená",J119,0)</f>
        <v>0</v>
      </c>
      <c r="BI119" s="208">
        <f>IF(N119="nulová",J119,0)</f>
        <v>0</v>
      </c>
      <c r="BJ119" s="19" t="s">
        <v>79</v>
      </c>
      <c r="BK119" s="208">
        <f>ROUND(I119*H119,2)</f>
        <v>0</v>
      </c>
      <c r="BL119" s="19" t="s">
        <v>406</v>
      </c>
      <c r="BM119" s="207" t="s">
        <v>3274</v>
      </c>
    </row>
    <row r="120" spans="1:47" s="2" customFormat="1" ht="11.25">
      <c r="A120" s="36"/>
      <c r="B120" s="37"/>
      <c r="C120" s="38"/>
      <c r="D120" s="209" t="s">
        <v>308</v>
      </c>
      <c r="E120" s="38"/>
      <c r="F120" s="210" t="s">
        <v>3275</v>
      </c>
      <c r="G120" s="38"/>
      <c r="H120" s="38"/>
      <c r="I120" s="119"/>
      <c r="J120" s="38"/>
      <c r="K120" s="38"/>
      <c r="L120" s="41"/>
      <c r="M120" s="211"/>
      <c r="N120" s="212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308</v>
      </c>
      <c r="AU120" s="19" t="s">
        <v>79</v>
      </c>
    </row>
    <row r="121" spans="2:51" s="14" customFormat="1" ht="11.25">
      <c r="B121" s="223"/>
      <c r="C121" s="224"/>
      <c r="D121" s="209" t="s">
        <v>310</v>
      </c>
      <c r="E121" s="225" t="s">
        <v>19</v>
      </c>
      <c r="F121" s="226" t="s">
        <v>3276</v>
      </c>
      <c r="G121" s="224"/>
      <c r="H121" s="227">
        <v>12</v>
      </c>
      <c r="I121" s="228"/>
      <c r="J121" s="224"/>
      <c r="K121" s="224"/>
      <c r="L121" s="229"/>
      <c r="M121" s="230"/>
      <c r="N121" s="231"/>
      <c r="O121" s="231"/>
      <c r="P121" s="231"/>
      <c r="Q121" s="231"/>
      <c r="R121" s="231"/>
      <c r="S121" s="231"/>
      <c r="T121" s="232"/>
      <c r="AT121" s="233" t="s">
        <v>310</v>
      </c>
      <c r="AU121" s="233" t="s">
        <v>79</v>
      </c>
      <c r="AV121" s="14" t="s">
        <v>79</v>
      </c>
      <c r="AW121" s="14" t="s">
        <v>32</v>
      </c>
      <c r="AX121" s="14" t="s">
        <v>70</v>
      </c>
      <c r="AY121" s="233" t="s">
        <v>299</v>
      </c>
    </row>
    <row r="122" spans="2:51" s="15" customFormat="1" ht="11.25">
      <c r="B122" s="234"/>
      <c r="C122" s="235"/>
      <c r="D122" s="209" t="s">
        <v>310</v>
      </c>
      <c r="E122" s="236" t="s">
        <v>19</v>
      </c>
      <c r="F122" s="237" t="s">
        <v>313</v>
      </c>
      <c r="G122" s="235"/>
      <c r="H122" s="238">
        <v>12</v>
      </c>
      <c r="I122" s="239"/>
      <c r="J122" s="235"/>
      <c r="K122" s="235"/>
      <c r="L122" s="240"/>
      <c r="M122" s="241"/>
      <c r="N122" s="242"/>
      <c r="O122" s="242"/>
      <c r="P122" s="242"/>
      <c r="Q122" s="242"/>
      <c r="R122" s="242"/>
      <c r="S122" s="242"/>
      <c r="T122" s="243"/>
      <c r="AT122" s="244" t="s">
        <v>310</v>
      </c>
      <c r="AU122" s="244" t="s">
        <v>79</v>
      </c>
      <c r="AV122" s="15" t="s">
        <v>306</v>
      </c>
      <c r="AW122" s="15" t="s">
        <v>32</v>
      </c>
      <c r="AX122" s="15" t="s">
        <v>77</v>
      </c>
      <c r="AY122" s="244" t="s">
        <v>299</v>
      </c>
    </row>
    <row r="123" spans="1:65" s="2" customFormat="1" ht="16.5" customHeight="1">
      <c r="A123" s="36"/>
      <c r="B123" s="37"/>
      <c r="C123" s="196" t="s">
        <v>355</v>
      </c>
      <c r="D123" s="196" t="s">
        <v>301</v>
      </c>
      <c r="E123" s="197" t="s">
        <v>3277</v>
      </c>
      <c r="F123" s="198" t="s">
        <v>3278</v>
      </c>
      <c r="G123" s="199" t="s">
        <v>553</v>
      </c>
      <c r="H123" s="200">
        <v>14</v>
      </c>
      <c r="I123" s="201"/>
      <c r="J123" s="202">
        <f>ROUND(I123*H123,2)</f>
        <v>0</v>
      </c>
      <c r="K123" s="198" t="s">
        <v>305</v>
      </c>
      <c r="L123" s="41"/>
      <c r="M123" s="203" t="s">
        <v>19</v>
      </c>
      <c r="N123" s="204" t="s">
        <v>42</v>
      </c>
      <c r="O123" s="66"/>
      <c r="P123" s="205">
        <f>O123*H123</f>
        <v>0</v>
      </c>
      <c r="Q123" s="205">
        <v>0.00201</v>
      </c>
      <c r="R123" s="205">
        <f>Q123*H123</f>
        <v>0.028140000000000002</v>
      </c>
      <c r="S123" s="205">
        <v>0</v>
      </c>
      <c r="T123" s="206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7" t="s">
        <v>406</v>
      </c>
      <c r="AT123" s="207" t="s">
        <v>301</v>
      </c>
      <c r="AU123" s="207" t="s">
        <v>79</v>
      </c>
      <c r="AY123" s="19" t="s">
        <v>299</v>
      </c>
      <c r="BE123" s="208">
        <f>IF(N123="základní",J123,0)</f>
        <v>0</v>
      </c>
      <c r="BF123" s="208">
        <f>IF(N123="snížená",J123,0)</f>
        <v>0</v>
      </c>
      <c r="BG123" s="208">
        <f>IF(N123="zákl. přenesená",J123,0)</f>
        <v>0</v>
      </c>
      <c r="BH123" s="208">
        <f>IF(N123="sníž. přenesená",J123,0)</f>
        <v>0</v>
      </c>
      <c r="BI123" s="208">
        <f>IF(N123="nulová",J123,0)</f>
        <v>0</v>
      </c>
      <c r="BJ123" s="19" t="s">
        <v>79</v>
      </c>
      <c r="BK123" s="208">
        <f>ROUND(I123*H123,2)</f>
        <v>0</v>
      </c>
      <c r="BL123" s="19" t="s">
        <v>406</v>
      </c>
      <c r="BM123" s="207" t="s">
        <v>3279</v>
      </c>
    </row>
    <row r="124" spans="1:47" s="2" customFormat="1" ht="11.25">
      <c r="A124" s="36"/>
      <c r="B124" s="37"/>
      <c r="C124" s="38"/>
      <c r="D124" s="209" t="s">
        <v>308</v>
      </c>
      <c r="E124" s="38"/>
      <c r="F124" s="210" t="s">
        <v>3280</v>
      </c>
      <c r="G124" s="38"/>
      <c r="H124" s="38"/>
      <c r="I124" s="119"/>
      <c r="J124" s="38"/>
      <c r="K124" s="38"/>
      <c r="L124" s="41"/>
      <c r="M124" s="211"/>
      <c r="N124" s="212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308</v>
      </c>
      <c r="AU124" s="19" t="s">
        <v>79</v>
      </c>
    </row>
    <row r="125" spans="2:51" s="14" customFormat="1" ht="11.25">
      <c r="B125" s="223"/>
      <c r="C125" s="224"/>
      <c r="D125" s="209" t="s">
        <v>310</v>
      </c>
      <c r="E125" s="225" t="s">
        <v>19</v>
      </c>
      <c r="F125" s="226" t="s">
        <v>3281</v>
      </c>
      <c r="G125" s="224"/>
      <c r="H125" s="227">
        <v>14</v>
      </c>
      <c r="I125" s="228"/>
      <c r="J125" s="224"/>
      <c r="K125" s="224"/>
      <c r="L125" s="229"/>
      <c r="M125" s="230"/>
      <c r="N125" s="231"/>
      <c r="O125" s="231"/>
      <c r="P125" s="231"/>
      <c r="Q125" s="231"/>
      <c r="R125" s="231"/>
      <c r="S125" s="231"/>
      <c r="T125" s="232"/>
      <c r="AT125" s="233" t="s">
        <v>310</v>
      </c>
      <c r="AU125" s="233" t="s">
        <v>79</v>
      </c>
      <c r="AV125" s="14" t="s">
        <v>79</v>
      </c>
      <c r="AW125" s="14" t="s">
        <v>32</v>
      </c>
      <c r="AX125" s="14" t="s">
        <v>70</v>
      </c>
      <c r="AY125" s="233" t="s">
        <v>299</v>
      </c>
    </row>
    <row r="126" spans="2:51" s="15" customFormat="1" ht="11.25">
      <c r="B126" s="234"/>
      <c r="C126" s="235"/>
      <c r="D126" s="209" t="s">
        <v>310</v>
      </c>
      <c r="E126" s="236" t="s">
        <v>19</v>
      </c>
      <c r="F126" s="237" t="s">
        <v>313</v>
      </c>
      <c r="G126" s="235"/>
      <c r="H126" s="238">
        <v>14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AT126" s="244" t="s">
        <v>310</v>
      </c>
      <c r="AU126" s="244" t="s">
        <v>79</v>
      </c>
      <c r="AV126" s="15" t="s">
        <v>306</v>
      </c>
      <c r="AW126" s="15" t="s">
        <v>32</v>
      </c>
      <c r="AX126" s="15" t="s">
        <v>77</v>
      </c>
      <c r="AY126" s="244" t="s">
        <v>299</v>
      </c>
    </row>
    <row r="127" spans="1:65" s="2" customFormat="1" ht="16.5" customHeight="1">
      <c r="A127" s="36"/>
      <c r="B127" s="37"/>
      <c r="C127" s="196" t="s">
        <v>360</v>
      </c>
      <c r="D127" s="196" t="s">
        <v>301</v>
      </c>
      <c r="E127" s="197" t="s">
        <v>3282</v>
      </c>
      <c r="F127" s="198" t="s">
        <v>3283</v>
      </c>
      <c r="G127" s="199" t="s">
        <v>553</v>
      </c>
      <c r="H127" s="200">
        <v>12</v>
      </c>
      <c r="I127" s="201"/>
      <c r="J127" s="202">
        <f>ROUND(I127*H127,2)</f>
        <v>0</v>
      </c>
      <c r="K127" s="198" t="s">
        <v>305</v>
      </c>
      <c r="L127" s="41"/>
      <c r="M127" s="203" t="s">
        <v>19</v>
      </c>
      <c r="N127" s="204" t="s">
        <v>42</v>
      </c>
      <c r="O127" s="66"/>
      <c r="P127" s="205">
        <f>O127*H127</f>
        <v>0</v>
      </c>
      <c r="Q127" s="205">
        <v>0.00145</v>
      </c>
      <c r="R127" s="205">
        <f>Q127*H127</f>
        <v>0.0174</v>
      </c>
      <c r="S127" s="205">
        <v>0</v>
      </c>
      <c r="T127" s="206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7" t="s">
        <v>406</v>
      </c>
      <c r="AT127" s="207" t="s">
        <v>301</v>
      </c>
      <c r="AU127" s="207" t="s">
        <v>79</v>
      </c>
      <c r="AY127" s="19" t="s">
        <v>299</v>
      </c>
      <c r="BE127" s="208">
        <f>IF(N127="základní",J127,0)</f>
        <v>0</v>
      </c>
      <c r="BF127" s="208">
        <f>IF(N127="snížená",J127,0)</f>
        <v>0</v>
      </c>
      <c r="BG127" s="208">
        <f>IF(N127="zákl. přenesená",J127,0)</f>
        <v>0</v>
      </c>
      <c r="BH127" s="208">
        <f>IF(N127="sníž. přenesená",J127,0)</f>
        <v>0</v>
      </c>
      <c r="BI127" s="208">
        <f>IF(N127="nulová",J127,0)</f>
        <v>0</v>
      </c>
      <c r="BJ127" s="19" t="s">
        <v>79</v>
      </c>
      <c r="BK127" s="208">
        <f>ROUND(I127*H127,2)</f>
        <v>0</v>
      </c>
      <c r="BL127" s="19" t="s">
        <v>406</v>
      </c>
      <c r="BM127" s="207" t="s">
        <v>3284</v>
      </c>
    </row>
    <row r="128" spans="1:47" s="2" customFormat="1" ht="11.25">
      <c r="A128" s="36"/>
      <c r="B128" s="37"/>
      <c r="C128" s="38"/>
      <c r="D128" s="209" t="s">
        <v>308</v>
      </c>
      <c r="E128" s="38"/>
      <c r="F128" s="210" t="s">
        <v>3285</v>
      </c>
      <c r="G128" s="38"/>
      <c r="H128" s="38"/>
      <c r="I128" s="119"/>
      <c r="J128" s="38"/>
      <c r="K128" s="38"/>
      <c r="L128" s="41"/>
      <c r="M128" s="211"/>
      <c r="N128" s="212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308</v>
      </c>
      <c r="AU128" s="19" t="s">
        <v>79</v>
      </c>
    </row>
    <row r="129" spans="2:51" s="14" customFormat="1" ht="11.25">
      <c r="B129" s="223"/>
      <c r="C129" s="224"/>
      <c r="D129" s="209" t="s">
        <v>310</v>
      </c>
      <c r="E129" s="225" t="s">
        <v>19</v>
      </c>
      <c r="F129" s="226" t="s">
        <v>3276</v>
      </c>
      <c r="G129" s="224"/>
      <c r="H129" s="227">
        <v>12</v>
      </c>
      <c r="I129" s="228"/>
      <c r="J129" s="224"/>
      <c r="K129" s="224"/>
      <c r="L129" s="229"/>
      <c r="M129" s="230"/>
      <c r="N129" s="231"/>
      <c r="O129" s="231"/>
      <c r="P129" s="231"/>
      <c r="Q129" s="231"/>
      <c r="R129" s="231"/>
      <c r="S129" s="231"/>
      <c r="T129" s="232"/>
      <c r="AT129" s="233" t="s">
        <v>310</v>
      </c>
      <c r="AU129" s="233" t="s">
        <v>79</v>
      </c>
      <c r="AV129" s="14" t="s">
        <v>79</v>
      </c>
      <c r="AW129" s="14" t="s">
        <v>32</v>
      </c>
      <c r="AX129" s="14" t="s">
        <v>70</v>
      </c>
      <c r="AY129" s="233" t="s">
        <v>299</v>
      </c>
    </row>
    <row r="130" spans="2:51" s="15" customFormat="1" ht="11.25">
      <c r="B130" s="234"/>
      <c r="C130" s="235"/>
      <c r="D130" s="209" t="s">
        <v>310</v>
      </c>
      <c r="E130" s="236" t="s">
        <v>19</v>
      </c>
      <c r="F130" s="237" t="s">
        <v>313</v>
      </c>
      <c r="G130" s="235"/>
      <c r="H130" s="238">
        <v>12</v>
      </c>
      <c r="I130" s="239"/>
      <c r="J130" s="235"/>
      <c r="K130" s="235"/>
      <c r="L130" s="240"/>
      <c r="M130" s="241"/>
      <c r="N130" s="242"/>
      <c r="O130" s="242"/>
      <c r="P130" s="242"/>
      <c r="Q130" s="242"/>
      <c r="R130" s="242"/>
      <c r="S130" s="242"/>
      <c r="T130" s="243"/>
      <c r="AT130" s="244" t="s">
        <v>310</v>
      </c>
      <c r="AU130" s="244" t="s">
        <v>79</v>
      </c>
      <c r="AV130" s="15" t="s">
        <v>306</v>
      </c>
      <c r="AW130" s="15" t="s">
        <v>32</v>
      </c>
      <c r="AX130" s="15" t="s">
        <v>77</v>
      </c>
      <c r="AY130" s="244" t="s">
        <v>299</v>
      </c>
    </row>
    <row r="131" spans="1:65" s="2" customFormat="1" ht="16.5" customHeight="1">
      <c r="A131" s="36"/>
      <c r="B131" s="37"/>
      <c r="C131" s="246" t="s">
        <v>365</v>
      </c>
      <c r="D131" s="246" t="s">
        <v>458</v>
      </c>
      <c r="E131" s="247" t="s">
        <v>3286</v>
      </c>
      <c r="F131" s="248" t="s">
        <v>3287</v>
      </c>
      <c r="G131" s="249" t="s">
        <v>432</v>
      </c>
      <c r="H131" s="250">
        <v>2</v>
      </c>
      <c r="I131" s="251"/>
      <c r="J131" s="252">
        <f>ROUND(I131*H131,2)</f>
        <v>0</v>
      </c>
      <c r="K131" s="248" t="s">
        <v>305</v>
      </c>
      <c r="L131" s="253"/>
      <c r="M131" s="254" t="s">
        <v>19</v>
      </c>
      <c r="N131" s="255" t="s">
        <v>42</v>
      </c>
      <c r="O131" s="66"/>
      <c r="P131" s="205">
        <f>O131*H131</f>
        <v>0</v>
      </c>
      <c r="Q131" s="205">
        <v>0.0004</v>
      </c>
      <c r="R131" s="205">
        <f>Q131*H131</f>
        <v>0.0008</v>
      </c>
      <c r="S131" s="205">
        <v>0</v>
      </c>
      <c r="T131" s="206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7" t="s">
        <v>538</v>
      </c>
      <c r="AT131" s="207" t="s">
        <v>458</v>
      </c>
      <c r="AU131" s="207" t="s">
        <v>79</v>
      </c>
      <c r="AY131" s="19" t="s">
        <v>299</v>
      </c>
      <c r="BE131" s="208">
        <f>IF(N131="základní",J131,0)</f>
        <v>0</v>
      </c>
      <c r="BF131" s="208">
        <f>IF(N131="snížená",J131,0)</f>
        <v>0</v>
      </c>
      <c r="BG131" s="208">
        <f>IF(N131="zákl. přenesená",J131,0)</f>
        <v>0</v>
      </c>
      <c r="BH131" s="208">
        <f>IF(N131="sníž. přenesená",J131,0)</f>
        <v>0</v>
      </c>
      <c r="BI131" s="208">
        <f>IF(N131="nulová",J131,0)</f>
        <v>0</v>
      </c>
      <c r="BJ131" s="19" t="s">
        <v>79</v>
      </c>
      <c r="BK131" s="208">
        <f>ROUND(I131*H131,2)</f>
        <v>0</v>
      </c>
      <c r="BL131" s="19" t="s">
        <v>406</v>
      </c>
      <c r="BM131" s="207" t="s">
        <v>3288</v>
      </c>
    </row>
    <row r="132" spans="1:47" s="2" customFormat="1" ht="11.25">
      <c r="A132" s="36"/>
      <c r="B132" s="37"/>
      <c r="C132" s="38"/>
      <c r="D132" s="209" t="s">
        <v>308</v>
      </c>
      <c r="E132" s="38"/>
      <c r="F132" s="210" t="s">
        <v>3287</v>
      </c>
      <c r="G132" s="38"/>
      <c r="H132" s="38"/>
      <c r="I132" s="119"/>
      <c r="J132" s="38"/>
      <c r="K132" s="38"/>
      <c r="L132" s="41"/>
      <c r="M132" s="211"/>
      <c r="N132" s="212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308</v>
      </c>
      <c r="AU132" s="19" t="s">
        <v>79</v>
      </c>
    </row>
    <row r="133" spans="2:51" s="14" customFormat="1" ht="11.25">
      <c r="B133" s="223"/>
      <c r="C133" s="224"/>
      <c r="D133" s="209" t="s">
        <v>310</v>
      </c>
      <c r="E133" s="225" t="s">
        <v>19</v>
      </c>
      <c r="F133" s="226" t="s">
        <v>3289</v>
      </c>
      <c r="G133" s="224"/>
      <c r="H133" s="227">
        <v>2</v>
      </c>
      <c r="I133" s="228"/>
      <c r="J133" s="224"/>
      <c r="K133" s="224"/>
      <c r="L133" s="229"/>
      <c r="M133" s="230"/>
      <c r="N133" s="231"/>
      <c r="O133" s="231"/>
      <c r="P133" s="231"/>
      <c r="Q133" s="231"/>
      <c r="R133" s="231"/>
      <c r="S133" s="231"/>
      <c r="T133" s="232"/>
      <c r="AT133" s="233" t="s">
        <v>310</v>
      </c>
      <c r="AU133" s="233" t="s">
        <v>79</v>
      </c>
      <c r="AV133" s="14" t="s">
        <v>79</v>
      </c>
      <c r="AW133" s="14" t="s">
        <v>32</v>
      </c>
      <c r="AX133" s="14" t="s">
        <v>70</v>
      </c>
      <c r="AY133" s="233" t="s">
        <v>299</v>
      </c>
    </row>
    <row r="134" spans="2:51" s="15" customFormat="1" ht="11.25">
      <c r="B134" s="234"/>
      <c r="C134" s="235"/>
      <c r="D134" s="209" t="s">
        <v>310</v>
      </c>
      <c r="E134" s="236" t="s">
        <v>19</v>
      </c>
      <c r="F134" s="237" t="s">
        <v>313</v>
      </c>
      <c r="G134" s="235"/>
      <c r="H134" s="238">
        <v>2</v>
      </c>
      <c r="I134" s="239"/>
      <c r="J134" s="235"/>
      <c r="K134" s="235"/>
      <c r="L134" s="240"/>
      <c r="M134" s="241"/>
      <c r="N134" s="242"/>
      <c r="O134" s="242"/>
      <c r="P134" s="242"/>
      <c r="Q134" s="242"/>
      <c r="R134" s="242"/>
      <c r="S134" s="242"/>
      <c r="T134" s="243"/>
      <c r="AT134" s="244" t="s">
        <v>310</v>
      </c>
      <c r="AU134" s="244" t="s">
        <v>79</v>
      </c>
      <c r="AV134" s="15" t="s">
        <v>306</v>
      </c>
      <c r="AW134" s="15" t="s">
        <v>32</v>
      </c>
      <c r="AX134" s="15" t="s">
        <v>77</v>
      </c>
      <c r="AY134" s="244" t="s">
        <v>299</v>
      </c>
    </row>
    <row r="135" spans="1:65" s="2" customFormat="1" ht="16.5" customHeight="1">
      <c r="A135" s="36"/>
      <c r="B135" s="37"/>
      <c r="C135" s="196" t="s">
        <v>212</v>
      </c>
      <c r="D135" s="196" t="s">
        <v>301</v>
      </c>
      <c r="E135" s="197" t="s">
        <v>3290</v>
      </c>
      <c r="F135" s="198" t="s">
        <v>3291</v>
      </c>
      <c r="G135" s="199" t="s">
        <v>553</v>
      </c>
      <c r="H135" s="200">
        <v>7</v>
      </c>
      <c r="I135" s="201"/>
      <c r="J135" s="202">
        <f>ROUND(I135*H135,2)</f>
        <v>0</v>
      </c>
      <c r="K135" s="198" t="s">
        <v>305</v>
      </c>
      <c r="L135" s="41"/>
      <c r="M135" s="203" t="s">
        <v>19</v>
      </c>
      <c r="N135" s="204" t="s">
        <v>42</v>
      </c>
      <c r="O135" s="66"/>
      <c r="P135" s="205">
        <f>O135*H135</f>
        <v>0</v>
      </c>
      <c r="Q135" s="205">
        <v>0.00184</v>
      </c>
      <c r="R135" s="205">
        <f>Q135*H135</f>
        <v>0.01288</v>
      </c>
      <c r="S135" s="205">
        <v>0</v>
      </c>
      <c r="T135" s="206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7" t="s">
        <v>406</v>
      </c>
      <c r="AT135" s="207" t="s">
        <v>301</v>
      </c>
      <c r="AU135" s="207" t="s">
        <v>79</v>
      </c>
      <c r="AY135" s="19" t="s">
        <v>299</v>
      </c>
      <c r="BE135" s="208">
        <f>IF(N135="základní",J135,0)</f>
        <v>0</v>
      </c>
      <c r="BF135" s="208">
        <f>IF(N135="snížená",J135,0)</f>
        <v>0</v>
      </c>
      <c r="BG135" s="208">
        <f>IF(N135="zákl. přenesená",J135,0)</f>
        <v>0</v>
      </c>
      <c r="BH135" s="208">
        <f>IF(N135="sníž. přenesená",J135,0)</f>
        <v>0</v>
      </c>
      <c r="BI135" s="208">
        <f>IF(N135="nulová",J135,0)</f>
        <v>0</v>
      </c>
      <c r="BJ135" s="19" t="s">
        <v>79</v>
      </c>
      <c r="BK135" s="208">
        <f>ROUND(I135*H135,2)</f>
        <v>0</v>
      </c>
      <c r="BL135" s="19" t="s">
        <v>406</v>
      </c>
      <c r="BM135" s="207" t="s">
        <v>3292</v>
      </c>
    </row>
    <row r="136" spans="1:47" s="2" customFormat="1" ht="11.25">
      <c r="A136" s="36"/>
      <c r="B136" s="37"/>
      <c r="C136" s="38"/>
      <c r="D136" s="209" t="s">
        <v>308</v>
      </c>
      <c r="E136" s="38"/>
      <c r="F136" s="210" t="s">
        <v>3293</v>
      </c>
      <c r="G136" s="38"/>
      <c r="H136" s="38"/>
      <c r="I136" s="119"/>
      <c r="J136" s="38"/>
      <c r="K136" s="38"/>
      <c r="L136" s="41"/>
      <c r="M136" s="211"/>
      <c r="N136" s="212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308</v>
      </c>
      <c r="AU136" s="19" t="s">
        <v>79</v>
      </c>
    </row>
    <row r="137" spans="2:51" s="14" customFormat="1" ht="11.25">
      <c r="B137" s="223"/>
      <c r="C137" s="224"/>
      <c r="D137" s="209" t="s">
        <v>310</v>
      </c>
      <c r="E137" s="225" t="s">
        <v>19</v>
      </c>
      <c r="F137" s="226" t="s">
        <v>3294</v>
      </c>
      <c r="G137" s="224"/>
      <c r="H137" s="227">
        <v>7</v>
      </c>
      <c r="I137" s="228"/>
      <c r="J137" s="224"/>
      <c r="K137" s="224"/>
      <c r="L137" s="229"/>
      <c r="M137" s="230"/>
      <c r="N137" s="231"/>
      <c r="O137" s="231"/>
      <c r="P137" s="231"/>
      <c r="Q137" s="231"/>
      <c r="R137" s="231"/>
      <c r="S137" s="231"/>
      <c r="T137" s="232"/>
      <c r="AT137" s="233" t="s">
        <v>310</v>
      </c>
      <c r="AU137" s="233" t="s">
        <v>79</v>
      </c>
      <c r="AV137" s="14" t="s">
        <v>79</v>
      </c>
      <c r="AW137" s="14" t="s">
        <v>32</v>
      </c>
      <c r="AX137" s="14" t="s">
        <v>70</v>
      </c>
      <c r="AY137" s="233" t="s">
        <v>299</v>
      </c>
    </row>
    <row r="138" spans="2:51" s="15" customFormat="1" ht="11.25">
      <c r="B138" s="234"/>
      <c r="C138" s="235"/>
      <c r="D138" s="209" t="s">
        <v>310</v>
      </c>
      <c r="E138" s="236" t="s">
        <v>19</v>
      </c>
      <c r="F138" s="237" t="s">
        <v>313</v>
      </c>
      <c r="G138" s="235"/>
      <c r="H138" s="238">
        <v>7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AT138" s="244" t="s">
        <v>310</v>
      </c>
      <c r="AU138" s="244" t="s">
        <v>79</v>
      </c>
      <c r="AV138" s="15" t="s">
        <v>306</v>
      </c>
      <c r="AW138" s="15" t="s">
        <v>32</v>
      </c>
      <c r="AX138" s="15" t="s">
        <v>77</v>
      </c>
      <c r="AY138" s="244" t="s">
        <v>299</v>
      </c>
    </row>
    <row r="139" spans="1:65" s="2" customFormat="1" ht="16.5" customHeight="1">
      <c r="A139" s="36"/>
      <c r="B139" s="37"/>
      <c r="C139" s="196" t="s">
        <v>378</v>
      </c>
      <c r="D139" s="196" t="s">
        <v>301</v>
      </c>
      <c r="E139" s="197" t="s">
        <v>3295</v>
      </c>
      <c r="F139" s="198" t="s">
        <v>3296</v>
      </c>
      <c r="G139" s="199" t="s">
        <v>553</v>
      </c>
      <c r="H139" s="200">
        <v>6</v>
      </c>
      <c r="I139" s="201"/>
      <c r="J139" s="202">
        <f>ROUND(I139*H139,2)</f>
        <v>0</v>
      </c>
      <c r="K139" s="198" t="s">
        <v>305</v>
      </c>
      <c r="L139" s="41"/>
      <c r="M139" s="203" t="s">
        <v>19</v>
      </c>
      <c r="N139" s="204" t="s">
        <v>42</v>
      </c>
      <c r="O139" s="66"/>
      <c r="P139" s="205">
        <f>O139*H139</f>
        <v>0</v>
      </c>
      <c r="Q139" s="205">
        <v>0.00041</v>
      </c>
      <c r="R139" s="205">
        <f>Q139*H139</f>
        <v>0.00246</v>
      </c>
      <c r="S139" s="205">
        <v>0</v>
      </c>
      <c r="T139" s="206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7" t="s">
        <v>406</v>
      </c>
      <c r="AT139" s="207" t="s">
        <v>301</v>
      </c>
      <c r="AU139" s="207" t="s">
        <v>79</v>
      </c>
      <c r="AY139" s="19" t="s">
        <v>299</v>
      </c>
      <c r="BE139" s="208">
        <f>IF(N139="základní",J139,0)</f>
        <v>0</v>
      </c>
      <c r="BF139" s="208">
        <f>IF(N139="snížená",J139,0)</f>
        <v>0</v>
      </c>
      <c r="BG139" s="208">
        <f>IF(N139="zákl. přenesená",J139,0)</f>
        <v>0</v>
      </c>
      <c r="BH139" s="208">
        <f>IF(N139="sníž. přenesená",J139,0)</f>
        <v>0</v>
      </c>
      <c r="BI139" s="208">
        <f>IF(N139="nulová",J139,0)</f>
        <v>0</v>
      </c>
      <c r="BJ139" s="19" t="s">
        <v>79</v>
      </c>
      <c r="BK139" s="208">
        <f>ROUND(I139*H139,2)</f>
        <v>0</v>
      </c>
      <c r="BL139" s="19" t="s">
        <v>406</v>
      </c>
      <c r="BM139" s="207" t="s">
        <v>3297</v>
      </c>
    </row>
    <row r="140" spans="1:47" s="2" customFormat="1" ht="11.25">
      <c r="A140" s="36"/>
      <c r="B140" s="37"/>
      <c r="C140" s="38"/>
      <c r="D140" s="209" t="s">
        <v>308</v>
      </c>
      <c r="E140" s="38"/>
      <c r="F140" s="210" t="s">
        <v>3298</v>
      </c>
      <c r="G140" s="38"/>
      <c r="H140" s="38"/>
      <c r="I140" s="119"/>
      <c r="J140" s="38"/>
      <c r="K140" s="38"/>
      <c r="L140" s="41"/>
      <c r="M140" s="211"/>
      <c r="N140" s="212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308</v>
      </c>
      <c r="AU140" s="19" t="s">
        <v>79</v>
      </c>
    </row>
    <row r="141" spans="2:51" s="14" customFormat="1" ht="11.25">
      <c r="B141" s="223"/>
      <c r="C141" s="224"/>
      <c r="D141" s="209" t="s">
        <v>310</v>
      </c>
      <c r="E141" s="225" t="s">
        <v>19</v>
      </c>
      <c r="F141" s="226" t="s">
        <v>3299</v>
      </c>
      <c r="G141" s="224"/>
      <c r="H141" s="227">
        <v>6</v>
      </c>
      <c r="I141" s="228"/>
      <c r="J141" s="224"/>
      <c r="K141" s="224"/>
      <c r="L141" s="229"/>
      <c r="M141" s="230"/>
      <c r="N141" s="231"/>
      <c r="O141" s="231"/>
      <c r="P141" s="231"/>
      <c r="Q141" s="231"/>
      <c r="R141" s="231"/>
      <c r="S141" s="231"/>
      <c r="T141" s="232"/>
      <c r="AT141" s="233" t="s">
        <v>310</v>
      </c>
      <c r="AU141" s="233" t="s">
        <v>79</v>
      </c>
      <c r="AV141" s="14" t="s">
        <v>79</v>
      </c>
      <c r="AW141" s="14" t="s">
        <v>32</v>
      </c>
      <c r="AX141" s="14" t="s">
        <v>70</v>
      </c>
      <c r="AY141" s="233" t="s">
        <v>299</v>
      </c>
    </row>
    <row r="142" spans="2:51" s="15" customFormat="1" ht="11.25">
      <c r="B142" s="234"/>
      <c r="C142" s="235"/>
      <c r="D142" s="209" t="s">
        <v>310</v>
      </c>
      <c r="E142" s="236" t="s">
        <v>19</v>
      </c>
      <c r="F142" s="237" t="s">
        <v>313</v>
      </c>
      <c r="G142" s="235"/>
      <c r="H142" s="238">
        <v>6</v>
      </c>
      <c r="I142" s="239"/>
      <c r="J142" s="235"/>
      <c r="K142" s="235"/>
      <c r="L142" s="240"/>
      <c r="M142" s="241"/>
      <c r="N142" s="242"/>
      <c r="O142" s="242"/>
      <c r="P142" s="242"/>
      <c r="Q142" s="242"/>
      <c r="R142" s="242"/>
      <c r="S142" s="242"/>
      <c r="T142" s="243"/>
      <c r="AT142" s="244" t="s">
        <v>310</v>
      </c>
      <c r="AU142" s="244" t="s">
        <v>79</v>
      </c>
      <c r="AV142" s="15" t="s">
        <v>306</v>
      </c>
      <c r="AW142" s="15" t="s">
        <v>32</v>
      </c>
      <c r="AX142" s="15" t="s">
        <v>77</v>
      </c>
      <c r="AY142" s="244" t="s">
        <v>299</v>
      </c>
    </row>
    <row r="143" spans="1:65" s="2" customFormat="1" ht="16.5" customHeight="1">
      <c r="A143" s="36"/>
      <c r="B143" s="37"/>
      <c r="C143" s="196" t="s">
        <v>385</v>
      </c>
      <c r="D143" s="196" t="s">
        <v>301</v>
      </c>
      <c r="E143" s="197" t="s">
        <v>3300</v>
      </c>
      <c r="F143" s="198" t="s">
        <v>3301</v>
      </c>
      <c r="G143" s="199" t="s">
        <v>553</v>
      </c>
      <c r="H143" s="200">
        <v>17</v>
      </c>
      <c r="I143" s="201"/>
      <c r="J143" s="202">
        <f>ROUND(I143*H143,2)</f>
        <v>0</v>
      </c>
      <c r="K143" s="198" t="s">
        <v>305</v>
      </c>
      <c r="L143" s="41"/>
      <c r="M143" s="203" t="s">
        <v>19</v>
      </c>
      <c r="N143" s="204" t="s">
        <v>42</v>
      </c>
      <c r="O143" s="66"/>
      <c r="P143" s="205">
        <f>O143*H143</f>
        <v>0</v>
      </c>
      <c r="Q143" s="205">
        <v>0.00048</v>
      </c>
      <c r="R143" s="205">
        <f>Q143*H143</f>
        <v>0.00816</v>
      </c>
      <c r="S143" s="205">
        <v>0</v>
      </c>
      <c r="T143" s="206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7" t="s">
        <v>406</v>
      </c>
      <c r="AT143" s="207" t="s">
        <v>301</v>
      </c>
      <c r="AU143" s="207" t="s">
        <v>79</v>
      </c>
      <c r="AY143" s="19" t="s">
        <v>299</v>
      </c>
      <c r="BE143" s="208">
        <f>IF(N143="základní",J143,0)</f>
        <v>0</v>
      </c>
      <c r="BF143" s="208">
        <f>IF(N143="snížená",J143,0)</f>
        <v>0</v>
      </c>
      <c r="BG143" s="208">
        <f>IF(N143="zákl. přenesená",J143,0)</f>
        <v>0</v>
      </c>
      <c r="BH143" s="208">
        <f>IF(N143="sníž. přenesená",J143,0)</f>
        <v>0</v>
      </c>
      <c r="BI143" s="208">
        <f>IF(N143="nulová",J143,0)</f>
        <v>0</v>
      </c>
      <c r="BJ143" s="19" t="s">
        <v>79</v>
      </c>
      <c r="BK143" s="208">
        <f>ROUND(I143*H143,2)</f>
        <v>0</v>
      </c>
      <c r="BL143" s="19" t="s">
        <v>406</v>
      </c>
      <c r="BM143" s="207" t="s">
        <v>3302</v>
      </c>
    </row>
    <row r="144" spans="1:47" s="2" customFormat="1" ht="11.25">
      <c r="A144" s="36"/>
      <c r="B144" s="37"/>
      <c r="C144" s="38"/>
      <c r="D144" s="209" t="s">
        <v>308</v>
      </c>
      <c r="E144" s="38"/>
      <c r="F144" s="210" t="s">
        <v>3303</v>
      </c>
      <c r="G144" s="38"/>
      <c r="H144" s="38"/>
      <c r="I144" s="119"/>
      <c r="J144" s="38"/>
      <c r="K144" s="38"/>
      <c r="L144" s="41"/>
      <c r="M144" s="211"/>
      <c r="N144" s="212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308</v>
      </c>
      <c r="AU144" s="19" t="s">
        <v>79</v>
      </c>
    </row>
    <row r="145" spans="2:51" s="14" customFormat="1" ht="11.25">
      <c r="B145" s="223"/>
      <c r="C145" s="224"/>
      <c r="D145" s="209" t="s">
        <v>310</v>
      </c>
      <c r="E145" s="225" t="s">
        <v>19</v>
      </c>
      <c r="F145" s="226" t="s">
        <v>3304</v>
      </c>
      <c r="G145" s="224"/>
      <c r="H145" s="227">
        <v>17</v>
      </c>
      <c r="I145" s="228"/>
      <c r="J145" s="224"/>
      <c r="K145" s="224"/>
      <c r="L145" s="229"/>
      <c r="M145" s="230"/>
      <c r="N145" s="231"/>
      <c r="O145" s="231"/>
      <c r="P145" s="231"/>
      <c r="Q145" s="231"/>
      <c r="R145" s="231"/>
      <c r="S145" s="231"/>
      <c r="T145" s="232"/>
      <c r="AT145" s="233" t="s">
        <v>310</v>
      </c>
      <c r="AU145" s="233" t="s">
        <v>79</v>
      </c>
      <c r="AV145" s="14" t="s">
        <v>79</v>
      </c>
      <c r="AW145" s="14" t="s">
        <v>32</v>
      </c>
      <c r="AX145" s="14" t="s">
        <v>70</v>
      </c>
      <c r="AY145" s="233" t="s">
        <v>299</v>
      </c>
    </row>
    <row r="146" spans="2:51" s="15" customFormat="1" ht="11.25">
      <c r="B146" s="234"/>
      <c r="C146" s="235"/>
      <c r="D146" s="209" t="s">
        <v>310</v>
      </c>
      <c r="E146" s="236" t="s">
        <v>19</v>
      </c>
      <c r="F146" s="237" t="s">
        <v>313</v>
      </c>
      <c r="G146" s="235"/>
      <c r="H146" s="238">
        <v>17</v>
      </c>
      <c r="I146" s="239"/>
      <c r="J146" s="235"/>
      <c r="K146" s="235"/>
      <c r="L146" s="240"/>
      <c r="M146" s="241"/>
      <c r="N146" s="242"/>
      <c r="O146" s="242"/>
      <c r="P146" s="242"/>
      <c r="Q146" s="242"/>
      <c r="R146" s="242"/>
      <c r="S146" s="242"/>
      <c r="T146" s="243"/>
      <c r="AT146" s="244" t="s">
        <v>310</v>
      </c>
      <c r="AU146" s="244" t="s">
        <v>79</v>
      </c>
      <c r="AV146" s="15" t="s">
        <v>306</v>
      </c>
      <c r="AW146" s="15" t="s">
        <v>32</v>
      </c>
      <c r="AX146" s="15" t="s">
        <v>77</v>
      </c>
      <c r="AY146" s="244" t="s">
        <v>299</v>
      </c>
    </row>
    <row r="147" spans="1:65" s="2" customFormat="1" ht="16.5" customHeight="1">
      <c r="A147" s="36"/>
      <c r="B147" s="37"/>
      <c r="C147" s="196" t="s">
        <v>391</v>
      </c>
      <c r="D147" s="196" t="s">
        <v>301</v>
      </c>
      <c r="E147" s="197" t="s">
        <v>3305</v>
      </c>
      <c r="F147" s="198" t="s">
        <v>3306</v>
      </c>
      <c r="G147" s="199" t="s">
        <v>553</v>
      </c>
      <c r="H147" s="200">
        <v>10</v>
      </c>
      <c r="I147" s="201"/>
      <c r="J147" s="202">
        <f>ROUND(I147*H147,2)</f>
        <v>0</v>
      </c>
      <c r="K147" s="198" t="s">
        <v>305</v>
      </c>
      <c r="L147" s="41"/>
      <c r="M147" s="203" t="s">
        <v>19</v>
      </c>
      <c r="N147" s="204" t="s">
        <v>42</v>
      </c>
      <c r="O147" s="66"/>
      <c r="P147" s="205">
        <f>O147*H147</f>
        <v>0</v>
      </c>
      <c r="Q147" s="205">
        <v>0.00071</v>
      </c>
      <c r="R147" s="205">
        <f>Q147*H147</f>
        <v>0.0071</v>
      </c>
      <c r="S147" s="205">
        <v>0</v>
      </c>
      <c r="T147" s="206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7" t="s">
        <v>406</v>
      </c>
      <c r="AT147" s="207" t="s">
        <v>301</v>
      </c>
      <c r="AU147" s="207" t="s">
        <v>79</v>
      </c>
      <c r="AY147" s="19" t="s">
        <v>299</v>
      </c>
      <c r="BE147" s="208">
        <f>IF(N147="základní",J147,0)</f>
        <v>0</v>
      </c>
      <c r="BF147" s="208">
        <f>IF(N147="snížená",J147,0)</f>
        <v>0</v>
      </c>
      <c r="BG147" s="208">
        <f>IF(N147="zákl. přenesená",J147,0)</f>
        <v>0</v>
      </c>
      <c r="BH147" s="208">
        <f>IF(N147="sníž. přenesená",J147,0)</f>
        <v>0</v>
      </c>
      <c r="BI147" s="208">
        <f>IF(N147="nulová",J147,0)</f>
        <v>0</v>
      </c>
      <c r="BJ147" s="19" t="s">
        <v>79</v>
      </c>
      <c r="BK147" s="208">
        <f>ROUND(I147*H147,2)</f>
        <v>0</v>
      </c>
      <c r="BL147" s="19" t="s">
        <v>406</v>
      </c>
      <c r="BM147" s="207" t="s">
        <v>3307</v>
      </c>
    </row>
    <row r="148" spans="1:47" s="2" customFormat="1" ht="11.25">
      <c r="A148" s="36"/>
      <c r="B148" s="37"/>
      <c r="C148" s="38"/>
      <c r="D148" s="209" t="s">
        <v>308</v>
      </c>
      <c r="E148" s="38"/>
      <c r="F148" s="210" t="s">
        <v>3308</v>
      </c>
      <c r="G148" s="38"/>
      <c r="H148" s="38"/>
      <c r="I148" s="119"/>
      <c r="J148" s="38"/>
      <c r="K148" s="38"/>
      <c r="L148" s="41"/>
      <c r="M148" s="211"/>
      <c r="N148" s="212"/>
      <c r="O148" s="66"/>
      <c r="P148" s="66"/>
      <c r="Q148" s="66"/>
      <c r="R148" s="66"/>
      <c r="S148" s="66"/>
      <c r="T148" s="67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308</v>
      </c>
      <c r="AU148" s="19" t="s">
        <v>79</v>
      </c>
    </row>
    <row r="149" spans="2:51" s="14" customFormat="1" ht="11.25">
      <c r="B149" s="223"/>
      <c r="C149" s="224"/>
      <c r="D149" s="209" t="s">
        <v>310</v>
      </c>
      <c r="E149" s="225" t="s">
        <v>19</v>
      </c>
      <c r="F149" s="226" t="s">
        <v>3309</v>
      </c>
      <c r="G149" s="224"/>
      <c r="H149" s="227">
        <v>10</v>
      </c>
      <c r="I149" s="228"/>
      <c r="J149" s="224"/>
      <c r="K149" s="224"/>
      <c r="L149" s="229"/>
      <c r="M149" s="230"/>
      <c r="N149" s="231"/>
      <c r="O149" s="231"/>
      <c r="P149" s="231"/>
      <c r="Q149" s="231"/>
      <c r="R149" s="231"/>
      <c r="S149" s="231"/>
      <c r="T149" s="232"/>
      <c r="AT149" s="233" t="s">
        <v>310</v>
      </c>
      <c r="AU149" s="233" t="s">
        <v>79</v>
      </c>
      <c r="AV149" s="14" t="s">
        <v>79</v>
      </c>
      <c r="AW149" s="14" t="s">
        <v>32</v>
      </c>
      <c r="AX149" s="14" t="s">
        <v>70</v>
      </c>
      <c r="AY149" s="233" t="s">
        <v>299</v>
      </c>
    </row>
    <row r="150" spans="2:51" s="15" customFormat="1" ht="11.25">
      <c r="B150" s="234"/>
      <c r="C150" s="235"/>
      <c r="D150" s="209" t="s">
        <v>310</v>
      </c>
      <c r="E150" s="236" t="s">
        <v>19</v>
      </c>
      <c r="F150" s="237" t="s">
        <v>313</v>
      </c>
      <c r="G150" s="235"/>
      <c r="H150" s="238">
        <v>10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AT150" s="244" t="s">
        <v>310</v>
      </c>
      <c r="AU150" s="244" t="s">
        <v>79</v>
      </c>
      <c r="AV150" s="15" t="s">
        <v>306</v>
      </c>
      <c r="AW150" s="15" t="s">
        <v>32</v>
      </c>
      <c r="AX150" s="15" t="s">
        <v>77</v>
      </c>
      <c r="AY150" s="244" t="s">
        <v>299</v>
      </c>
    </row>
    <row r="151" spans="1:65" s="2" customFormat="1" ht="16.5" customHeight="1">
      <c r="A151" s="36"/>
      <c r="B151" s="37"/>
      <c r="C151" s="196" t="s">
        <v>396</v>
      </c>
      <c r="D151" s="196" t="s">
        <v>301</v>
      </c>
      <c r="E151" s="197" t="s">
        <v>3310</v>
      </c>
      <c r="F151" s="198" t="s">
        <v>3311</v>
      </c>
      <c r="G151" s="199" t="s">
        <v>553</v>
      </c>
      <c r="H151" s="200">
        <v>5</v>
      </c>
      <c r="I151" s="201"/>
      <c r="J151" s="202">
        <f>ROUND(I151*H151,2)</f>
        <v>0</v>
      </c>
      <c r="K151" s="198" t="s">
        <v>305</v>
      </c>
      <c r="L151" s="41"/>
      <c r="M151" s="203" t="s">
        <v>19</v>
      </c>
      <c r="N151" s="204" t="s">
        <v>42</v>
      </c>
      <c r="O151" s="66"/>
      <c r="P151" s="205">
        <f>O151*H151</f>
        <v>0</v>
      </c>
      <c r="Q151" s="205">
        <v>0.00224</v>
      </c>
      <c r="R151" s="205">
        <f>Q151*H151</f>
        <v>0.011199999999999998</v>
      </c>
      <c r="S151" s="205">
        <v>0</v>
      </c>
      <c r="T151" s="206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7" t="s">
        <v>406</v>
      </c>
      <c r="AT151" s="207" t="s">
        <v>301</v>
      </c>
      <c r="AU151" s="207" t="s">
        <v>79</v>
      </c>
      <c r="AY151" s="19" t="s">
        <v>299</v>
      </c>
      <c r="BE151" s="208">
        <f>IF(N151="základní",J151,0)</f>
        <v>0</v>
      </c>
      <c r="BF151" s="208">
        <f>IF(N151="snížená",J151,0)</f>
        <v>0</v>
      </c>
      <c r="BG151" s="208">
        <f>IF(N151="zákl. přenesená",J151,0)</f>
        <v>0</v>
      </c>
      <c r="BH151" s="208">
        <f>IF(N151="sníž. přenesená",J151,0)</f>
        <v>0</v>
      </c>
      <c r="BI151" s="208">
        <f>IF(N151="nulová",J151,0)</f>
        <v>0</v>
      </c>
      <c r="BJ151" s="19" t="s">
        <v>79</v>
      </c>
      <c r="BK151" s="208">
        <f>ROUND(I151*H151,2)</f>
        <v>0</v>
      </c>
      <c r="BL151" s="19" t="s">
        <v>406</v>
      </c>
      <c r="BM151" s="207" t="s">
        <v>3312</v>
      </c>
    </row>
    <row r="152" spans="1:47" s="2" customFormat="1" ht="11.25">
      <c r="A152" s="36"/>
      <c r="B152" s="37"/>
      <c r="C152" s="38"/>
      <c r="D152" s="209" t="s">
        <v>308</v>
      </c>
      <c r="E152" s="38"/>
      <c r="F152" s="210" t="s">
        <v>3313</v>
      </c>
      <c r="G152" s="38"/>
      <c r="H152" s="38"/>
      <c r="I152" s="119"/>
      <c r="J152" s="38"/>
      <c r="K152" s="38"/>
      <c r="L152" s="41"/>
      <c r="M152" s="211"/>
      <c r="N152" s="212"/>
      <c r="O152" s="66"/>
      <c r="P152" s="66"/>
      <c r="Q152" s="66"/>
      <c r="R152" s="66"/>
      <c r="S152" s="66"/>
      <c r="T152" s="67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9" t="s">
        <v>308</v>
      </c>
      <c r="AU152" s="19" t="s">
        <v>79</v>
      </c>
    </row>
    <row r="153" spans="2:51" s="14" customFormat="1" ht="11.25">
      <c r="B153" s="223"/>
      <c r="C153" s="224"/>
      <c r="D153" s="209" t="s">
        <v>310</v>
      </c>
      <c r="E153" s="225" t="s">
        <v>19</v>
      </c>
      <c r="F153" s="226" t="s">
        <v>3314</v>
      </c>
      <c r="G153" s="224"/>
      <c r="H153" s="227">
        <v>5</v>
      </c>
      <c r="I153" s="228"/>
      <c r="J153" s="224"/>
      <c r="K153" s="224"/>
      <c r="L153" s="229"/>
      <c r="M153" s="230"/>
      <c r="N153" s="231"/>
      <c r="O153" s="231"/>
      <c r="P153" s="231"/>
      <c r="Q153" s="231"/>
      <c r="R153" s="231"/>
      <c r="S153" s="231"/>
      <c r="T153" s="232"/>
      <c r="AT153" s="233" t="s">
        <v>310</v>
      </c>
      <c r="AU153" s="233" t="s">
        <v>79</v>
      </c>
      <c r="AV153" s="14" t="s">
        <v>79</v>
      </c>
      <c r="AW153" s="14" t="s">
        <v>32</v>
      </c>
      <c r="AX153" s="14" t="s">
        <v>77</v>
      </c>
      <c r="AY153" s="233" t="s">
        <v>299</v>
      </c>
    </row>
    <row r="154" spans="1:65" s="2" customFormat="1" ht="16.5" customHeight="1">
      <c r="A154" s="36"/>
      <c r="B154" s="37"/>
      <c r="C154" s="246" t="s">
        <v>8</v>
      </c>
      <c r="D154" s="246" t="s">
        <v>458</v>
      </c>
      <c r="E154" s="247" t="s">
        <v>3315</v>
      </c>
      <c r="F154" s="248" t="s">
        <v>3316</v>
      </c>
      <c r="G154" s="249" t="s">
        <v>3193</v>
      </c>
      <c r="H154" s="250">
        <v>22.5</v>
      </c>
      <c r="I154" s="251"/>
      <c r="J154" s="252">
        <f>ROUND(I154*H154,2)</f>
        <v>0</v>
      </c>
      <c r="K154" s="248" t="s">
        <v>19</v>
      </c>
      <c r="L154" s="253"/>
      <c r="M154" s="254" t="s">
        <v>19</v>
      </c>
      <c r="N154" s="255" t="s">
        <v>42</v>
      </c>
      <c r="O154" s="66"/>
      <c r="P154" s="205">
        <f>O154*H154</f>
        <v>0</v>
      </c>
      <c r="Q154" s="205">
        <v>0.005</v>
      </c>
      <c r="R154" s="205">
        <f>Q154*H154</f>
        <v>0.1125</v>
      </c>
      <c r="S154" s="205">
        <v>0</v>
      </c>
      <c r="T154" s="20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07" t="s">
        <v>538</v>
      </c>
      <c r="AT154" s="207" t="s">
        <v>458</v>
      </c>
      <c r="AU154" s="207" t="s">
        <v>79</v>
      </c>
      <c r="AY154" s="19" t="s">
        <v>299</v>
      </c>
      <c r="BE154" s="208">
        <f>IF(N154="základní",J154,0)</f>
        <v>0</v>
      </c>
      <c r="BF154" s="208">
        <f>IF(N154="snížená",J154,0)</f>
        <v>0</v>
      </c>
      <c r="BG154" s="208">
        <f>IF(N154="zákl. přenesená",J154,0)</f>
        <v>0</v>
      </c>
      <c r="BH154" s="208">
        <f>IF(N154="sníž. přenesená",J154,0)</f>
        <v>0</v>
      </c>
      <c r="BI154" s="208">
        <f>IF(N154="nulová",J154,0)</f>
        <v>0</v>
      </c>
      <c r="BJ154" s="19" t="s">
        <v>79</v>
      </c>
      <c r="BK154" s="208">
        <f>ROUND(I154*H154,2)</f>
        <v>0</v>
      </c>
      <c r="BL154" s="19" t="s">
        <v>406</v>
      </c>
      <c r="BM154" s="207" t="s">
        <v>3317</v>
      </c>
    </row>
    <row r="155" spans="1:47" s="2" customFormat="1" ht="11.25">
      <c r="A155" s="36"/>
      <c r="B155" s="37"/>
      <c r="C155" s="38"/>
      <c r="D155" s="209" t="s">
        <v>308</v>
      </c>
      <c r="E155" s="38"/>
      <c r="F155" s="210" t="s">
        <v>3316</v>
      </c>
      <c r="G155" s="38"/>
      <c r="H155" s="38"/>
      <c r="I155" s="119"/>
      <c r="J155" s="38"/>
      <c r="K155" s="38"/>
      <c r="L155" s="41"/>
      <c r="M155" s="211"/>
      <c r="N155" s="212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308</v>
      </c>
      <c r="AU155" s="19" t="s">
        <v>79</v>
      </c>
    </row>
    <row r="156" spans="2:51" s="14" customFormat="1" ht="11.25">
      <c r="B156" s="223"/>
      <c r="C156" s="224"/>
      <c r="D156" s="209" t="s">
        <v>310</v>
      </c>
      <c r="E156" s="225" t="s">
        <v>19</v>
      </c>
      <c r="F156" s="226" t="s">
        <v>3318</v>
      </c>
      <c r="G156" s="224"/>
      <c r="H156" s="227">
        <v>22.5</v>
      </c>
      <c r="I156" s="228"/>
      <c r="J156" s="224"/>
      <c r="K156" s="224"/>
      <c r="L156" s="229"/>
      <c r="M156" s="230"/>
      <c r="N156" s="231"/>
      <c r="O156" s="231"/>
      <c r="P156" s="231"/>
      <c r="Q156" s="231"/>
      <c r="R156" s="231"/>
      <c r="S156" s="231"/>
      <c r="T156" s="232"/>
      <c r="AT156" s="233" t="s">
        <v>310</v>
      </c>
      <c r="AU156" s="233" t="s">
        <v>79</v>
      </c>
      <c r="AV156" s="14" t="s">
        <v>79</v>
      </c>
      <c r="AW156" s="14" t="s">
        <v>32</v>
      </c>
      <c r="AX156" s="14" t="s">
        <v>70</v>
      </c>
      <c r="AY156" s="233" t="s">
        <v>299</v>
      </c>
    </row>
    <row r="157" spans="2:51" s="15" customFormat="1" ht="11.25">
      <c r="B157" s="234"/>
      <c r="C157" s="235"/>
      <c r="D157" s="209" t="s">
        <v>310</v>
      </c>
      <c r="E157" s="236" t="s">
        <v>19</v>
      </c>
      <c r="F157" s="237" t="s">
        <v>313</v>
      </c>
      <c r="G157" s="235"/>
      <c r="H157" s="238">
        <v>22.5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AT157" s="244" t="s">
        <v>310</v>
      </c>
      <c r="AU157" s="244" t="s">
        <v>79</v>
      </c>
      <c r="AV157" s="15" t="s">
        <v>306</v>
      </c>
      <c r="AW157" s="15" t="s">
        <v>32</v>
      </c>
      <c r="AX157" s="15" t="s">
        <v>77</v>
      </c>
      <c r="AY157" s="244" t="s">
        <v>299</v>
      </c>
    </row>
    <row r="158" spans="1:65" s="2" customFormat="1" ht="16.5" customHeight="1">
      <c r="A158" s="36"/>
      <c r="B158" s="37"/>
      <c r="C158" s="196" t="s">
        <v>406</v>
      </c>
      <c r="D158" s="196" t="s">
        <v>301</v>
      </c>
      <c r="E158" s="197" t="s">
        <v>3319</v>
      </c>
      <c r="F158" s="198" t="s">
        <v>3320</v>
      </c>
      <c r="G158" s="199" t="s">
        <v>432</v>
      </c>
      <c r="H158" s="200">
        <v>6</v>
      </c>
      <c r="I158" s="201"/>
      <c r="J158" s="202">
        <f>ROUND(I158*H158,2)</f>
        <v>0</v>
      </c>
      <c r="K158" s="198" t="s">
        <v>305</v>
      </c>
      <c r="L158" s="41"/>
      <c r="M158" s="203" t="s">
        <v>19</v>
      </c>
      <c r="N158" s="204" t="s">
        <v>42</v>
      </c>
      <c r="O158" s="66"/>
      <c r="P158" s="205">
        <f>O158*H158</f>
        <v>0</v>
      </c>
      <c r="Q158" s="205">
        <v>0</v>
      </c>
      <c r="R158" s="205">
        <f>Q158*H158</f>
        <v>0</v>
      </c>
      <c r="S158" s="205">
        <v>0</v>
      </c>
      <c r="T158" s="206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7" t="s">
        <v>406</v>
      </c>
      <c r="AT158" s="207" t="s">
        <v>301</v>
      </c>
      <c r="AU158" s="207" t="s">
        <v>79</v>
      </c>
      <c r="AY158" s="19" t="s">
        <v>299</v>
      </c>
      <c r="BE158" s="208">
        <f>IF(N158="základní",J158,0)</f>
        <v>0</v>
      </c>
      <c r="BF158" s="208">
        <f>IF(N158="snížená",J158,0)</f>
        <v>0</v>
      </c>
      <c r="BG158" s="208">
        <f>IF(N158="zákl. přenesená",J158,0)</f>
        <v>0</v>
      </c>
      <c r="BH158" s="208">
        <f>IF(N158="sníž. přenesená",J158,0)</f>
        <v>0</v>
      </c>
      <c r="BI158" s="208">
        <f>IF(N158="nulová",J158,0)</f>
        <v>0</v>
      </c>
      <c r="BJ158" s="19" t="s">
        <v>79</v>
      </c>
      <c r="BK158" s="208">
        <f>ROUND(I158*H158,2)</f>
        <v>0</v>
      </c>
      <c r="BL158" s="19" t="s">
        <v>406</v>
      </c>
      <c r="BM158" s="207" t="s">
        <v>3321</v>
      </c>
    </row>
    <row r="159" spans="1:47" s="2" customFormat="1" ht="11.25">
      <c r="A159" s="36"/>
      <c r="B159" s="37"/>
      <c r="C159" s="38"/>
      <c r="D159" s="209" t="s">
        <v>308</v>
      </c>
      <c r="E159" s="38"/>
      <c r="F159" s="210" t="s">
        <v>3322</v>
      </c>
      <c r="G159" s="38"/>
      <c r="H159" s="38"/>
      <c r="I159" s="119"/>
      <c r="J159" s="38"/>
      <c r="K159" s="38"/>
      <c r="L159" s="41"/>
      <c r="M159" s="211"/>
      <c r="N159" s="212"/>
      <c r="O159" s="66"/>
      <c r="P159" s="66"/>
      <c r="Q159" s="66"/>
      <c r="R159" s="66"/>
      <c r="S159" s="66"/>
      <c r="T159" s="67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9" t="s">
        <v>308</v>
      </c>
      <c r="AU159" s="19" t="s">
        <v>79</v>
      </c>
    </row>
    <row r="160" spans="2:51" s="14" customFormat="1" ht="11.25">
      <c r="B160" s="223"/>
      <c r="C160" s="224"/>
      <c r="D160" s="209" t="s">
        <v>310</v>
      </c>
      <c r="E160" s="225" t="s">
        <v>19</v>
      </c>
      <c r="F160" s="226" t="s">
        <v>3323</v>
      </c>
      <c r="G160" s="224"/>
      <c r="H160" s="227">
        <v>6</v>
      </c>
      <c r="I160" s="228"/>
      <c r="J160" s="224"/>
      <c r="K160" s="224"/>
      <c r="L160" s="229"/>
      <c r="M160" s="230"/>
      <c r="N160" s="231"/>
      <c r="O160" s="231"/>
      <c r="P160" s="231"/>
      <c r="Q160" s="231"/>
      <c r="R160" s="231"/>
      <c r="S160" s="231"/>
      <c r="T160" s="232"/>
      <c r="AT160" s="233" t="s">
        <v>310</v>
      </c>
      <c r="AU160" s="233" t="s">
        <v>79</v>
      </c>
      <c r="AV160" s="14" t="s">
        <v>79</v>
      </c>
      <c r="AW160" s="14" t="s">
        <v>32</v>
      </c>
      <c r="AX160" s="14" t="s">
        <v>70</v>
      </c>
      <c r="AY160" s="233" t="s">
        <v>299</v>
      </c>
    </row>
    <row r="161" spans="2:51" s="15" customFormat="1" ht="11.25">
      <c r="B161" s="234"/>
      <c r="C161" s="235"/>
      <c r="D161" s="209" t="s">
        <v>310</v>
      </c>
      <c r="E161" s="236" t="s">
        <v>19</v>
      </c>
      <c r="F161" s="237" t="s">
        <v>313</v>
      </c>
      <c r="G161" s="235"/>
      <c r="H161" s="238">
        <v>6</v>
      </c>
      <c r="I161" s="239"/>
      <c r="J161" s="235"/>
      <c r="K161" s="235"/>
      <c r="L161" s="240"/>
      <c r="M161" s="241"/>
      <c r="N161" s="242"/>
      <c r="O161" s="242"/>
      <c r="P161" s="242"/>
      <c r="Q161" s="242"/>
      <c r="R161" s="242"/>
      <c r="S161" s="242"/>
      <c r="T161" s="243"/>
      <c r="AT161" s="244" t="s">
        <v>310</v>
      </c>
      <c r="AU161" s="244" t="s">
        <v>79</v>
      </c>
      <c r="AV161" s="15" t="s">
        <v>306</v>
      </c>
      <c r="AW161" s="15" t="s">
        <v>32</v>
      </c>
      <c r="AX161" s="15" t="s">
        <v>77</v>
      </c>
      <c r="AY161" s="244" t="s">
        <v>299</v>
      </c>
    </row>
    <row r="162" spans="1:65" s="2" customFormat="1" ht="16.5" customHeight="1">
      <c r="A162" s="36"/>
      <c r="B162" s="37"/>
      <c r="C162" s="196" t="s">
        <v>413</v>
      </c>
      <c r="D162" s="196" t="s">
        <v>301</v>
      </c>
      <c r="E162" s="197" t="s">
        <v>3324</v>
      </c>
      <c r="F162" s="198" t="s">
        <v>3325</v>
      </c>
      <c r="G162" s="199" t="s">
        <v>432</v>
      </c>
      <c r="H162" s="200">
        <v>13</v>
      </c>
      <c r="I162" s="201"/>
      <c r="J162" s="202">
        <f>ROUND(I162*H162,2)</f>
        <v>0</v>
      </c>
      <c r="K162" s="198" t="s">
        <v>305</v>
      </c>
      <c r="L162" s="41"/>
      <c r="M162" s="203" t="s">
        <v>19</v>
      </c>
      <c r="N162" s="204" t="s">
        <v>42</v>
      </c>
      <c r="O162" s="66"/>
      <c r="P162" s="205">
        <f>O162*H162</f>
        <v>0</v>
      </c>
      <c r="Q162" s="205">
        <v>0</v>
      </c>
      <c r="R162" s="205">
        <f>Q162*H162</f>
        <v>0</v>
      </c>
      <c r="S162" s="205">
        <v>0</v>
      </c>
      <c r="T162" s="206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07" t="s">
        <v>406</v>
      </c>
      <c r="AT162" s="207" t="s">
        <v>301</v>
      </c>
      <c r="AU162" s="207" t="s">
        <v>79</v>
      </c>
      <c r="AY162" s="19" t="s">
        <v>299</v>
      </c>
      <c r="BE162" s="208">
        <f>IF(N162="základní",J162,0)</f>
        <v>0</v>
      </c>
      <c r="BF162" s="208">
        <f>IF(N162="snížená",J162,0)</f>
        <v>0</v>
      </c>
      <c r="BG162" s="208">
        <f>IF(N162="zákl. přenesená",J162,0)</f>
        <v>0</v>
      </c>
      <c r="BH162" s="208">
        <f>IF(N162="sníž. přenesená",J162,0)</f>
        <v>0</v>
      </c>
      <c r="BI162" s="208">
        <f>IF(N162="nulová",J162,0)</f>
        <v>0</v>
      </c>
      <c r="BJ162" s="19" t="s">
        <v>79</v>
      </c>
      <c r="BK162" s="208">
        <f>ROUND(I162*H162,2)</f>
        <v>0</v>
      </c>
      <c r="BL162" s="19" t="s">
        <v>406</v>
      </c>
      <c r="BM162" s="207" t="s">
        <v>3326</v>
      </c>
    </row>
    <row r="163" spans="1:47" s="2" customFormat="1" ht="11.25">
      <c r="A163" s="36"/>
      <c r="B163" s="37"/>
      <c r="C163" s="38"/>
      <c r="D163" s="209" t="s">
        <v>308</v>
      </c>
      <c r="E163" s="38"/>
      <c r="F163" s="210" t="s">
        <v>3327</v>
      </c>
      <c r="G163" s="38"/>
      <c r="H163" s="38"/>
      <c r="I163" s="119"/>
      <c r="J163" s="38"/>
      <c r="K163" s="38"/>
      <c r="L163" s="41"/>
      <c r="M163" s="211"/>
      <c r="N163" s="212"/>
      <c r="O163" s="66"/>
      <c r="P163" s="66"/>
      <c r="Q163" s="66"/>
      <c r="R163" s="66"/>
      <c r="S163" s="66"/>
      <c r="T163" s="67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308</v>
      </c>
      <c r="AU163" s="19" t="s">
        <v>79</v>
      </c>
    </row>
    <row r="164" spans="2:51" s="14" customFormat="1" ht="11.25">
      <c r="B164" s="223"/>
      <c r="C164" s="224"/>
      <c r="D164" s="209" t="s">
        <v>310</v>
      </c>
      <c r="E164" s="225" t="s">
        <v>19</v>
      </c>
      <c r="F164" s="226" t="s">
        <v>3328</v>
      </c>
      <c r="G164" s="224"/>
      <c r="H164" s="227">
        <v>13</v>
      </c>
      <c r="I164" s="228"/>
      <c r="J164" s="224"/>
      <c r="K164" s="224"/>
      <c r="L164" s="229"/>
      <c r="M164" s="230"/>
      <c r="N164" s="231"/>
      <c r="O164" s="231"/>
      <c r="P164" s="231"/>
      <c r="Q164" s="231"/>
      <c r="R164" s="231"/>
      <c r="S164" s="231"/>
      <c r="T164" s="232"/>
      <c r="AT164" s="233" t="s">
        <v>310</v>
      </c>
      <c r="AU164" s="233" t="s">
        <v>79</v>
      </c>
      <c r="AV164" s="14" t="s">
        <v>79</v>
      </c>
      <c r="AW164" s="14" t="s">
        <v>32</v>
      </c>
      <c r="AX164" s="14" t="s">
        <v>70</v>
      </c>
      <c r="AY164" s="233" t="s">
        <v>299</v>
      </c>
    </row>
    <row r="165" spans="2:51" s="15" customFormat="1" ht="11.25">
      <c r="B165" s="234"/>
      <c r="C165" s="235"/>
      <c r="D165" s="209" t="s">
        <v>310</v>
      </c>
      <c r="E165" s="236" t="s">
        <v>19</v>
      </c>
      <c r="F165" s="237" t="s">
        <v>313</v>
      </c>
      <c r="G165" s="235"/>
      <c r="H165" s="238">
        <v>13</v>
      </c>
      <c r="I165" s="239"/>
      <c r="J165" s="235"/>
      <c r="K165" s="235"/>
      <c r="L165" s="240"/>
      <c r="M165" s="241"/>
      <c r="N165" s="242"/>
      <c r="O165" s="242"/>
      <c r="P165" s="242"/>
      <c r="Q165" s="242"/>
      <c r="R165" s="242"/>
      <c r="S165" s="242"/>
      <c r="T165" s="243"/>
      <c r="AT165" s="244" t="s">
        <v>310</v>
      </c>
      <c r="AU165" s="244" t="s">
        <v>79</v>
      </c>
      <c r="AV165" s="15" t="s">
        <v>306</v>
      </c>
      <c r="AW165" s="15" t="s">
        <v>32</v>
      </c>
      <c r="AX165" s="15" t="s">
        <v>77</v>
      </c>
      <c r="AY165" s="244" t="s">
        <v>299</v>
      </c>
    </row>
    <row r="166" spans="1:65" s="2" customFormat="1" ht="16.5" customHeight="1">
      <c r="A166" s="36"/>
      <c r="B166" s="37"/>
      <c r="C166" s="196" t="s">
        <v>422</v>
      </c>
      <c r="D166" s="196" t="s">
        <v>301</v>
      </c>
      <c r="E166" s="197" t="s">
        <v>3329</v>
      </c>
      <c r="F166" s="198" t="s">
        <v>3330</v>
      </c>
      <c r="G166" s="199" t="s">
        <v>432</v>
      </c>
      <c r="H166" s="200">
        <v>3</v>
      </c>
      <c r="I166" s="201"/>
      <c r="J166" s="202">
        <f>ROUND(I166*H166,2)</f>
        <v>0</v>
      </c>
      <c r="K166" s="198" t="s">
        <v>305</v>
      </c>
      <c r="L166" s="41"/>
      <c r="M166" s="203" t="s">
        <v>19</v>
      </c>
      <c r="N166" s="204" t="s">
        <v>42</v>
      </c>
      <c r="O166" s="66"/>
      <c r="P166" s="205">
        <f>O166*H166</f>
        <v>0</v>
      </c>
      <c r="Q166" s="205">
        <v>0</v>
      </c>
      <c r="R166" s="205">
        <f>Q166*H166</f>
        <v>0</v>
      </c>
      <c r="S166" s="205">
        <v>0</v>
      </c>
      <c r="T166" s="206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07" t="s">
        <v>406</v>
      </c>
      <c r="AT166" s="207" t="s">
        <v>301</v>
      </c>
      <c r="AU166" s="207" t="s">
        <v>79</v>
      </c>
      <c r="AY166" s="19" t="s">
        <v>299</v>
      </c>
      <c r="BE166" s="208">
        <f>IF(N166="základní",J166,0)</f>
        <v>0</v>
      </c>
      <c r="BF166" s="208">
        <f>IF(N166="snížená",J166,0)</f>
        <v>0</v>
      </c>
      <c r="BG166" s="208">
        <f>IF(N166="zákl. přenesená",J166,0)</f>
        <v>0</v>
      </c>
      <c r="BH166" s="208">
        <f>IF(N166="sníž. přenesená",J166,0)</f>
        <v>0</v>
      </c>
      <c r="BI166" s="208">
        <f>IF(N166="nulová",J166,0)</f>
        <v>0</v>
      </c>
      <c r="BJ166" s="19" t="s">
        <v>79</v>
      </c>
      <c r="BK166" s="208">
        <f>ROUND(I166*H166,2)</f>
        <v>0</v>
      </c>
      <c r="BL166" s="19" t="s">
        <v>406</v>
      </c>
      <c r="BM166" s="207" t="s">
        <v>3331</v>
      </c>
    </row>
    <row r="167" spans="1:47" s="2" customFormat="1" ht="11.25">
      <c r="A167" s="36"/>
      <c r="B167" s="37"/>
      <c r="C167" s="38"/>
      <c r="D167" s="209" t="s">
        <v>308</v>
      </c>
      <c r="E167" s="38"/>
      <c r="F167" s="210" t="s">
        <v>3332</v>
      </c>
      <c r="G167" s="38"/>
      <c r="H167" s="38"/>
      <c r="I167" s="119"/>
      <c r="J167" s="38"/>
      <c r="K167" s="38"/>
      <c r="L167" s="41"/>
      <c r="M167" s="211"/>
      <c r="N167" s="212"/>
      <c r="O167" s="66"/>
      <c r="P167" s="66"/>
      <c r="Q167" s="66"/>
      <c r="R167" s="66"/>
      <c r="S167" s="66"/>
      <c r="T167" s="67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9" t="s">
        <v>308</v>
      </c>
      <c r="AU167" s="19" t="s">
        <v>79</v>
      </c>
    </row>
    <row r="168" spans="2:51" s="14" customFormat="1" ht="11.25">
      <c r="B168" s="223"/>
      <c r="C168" s="224"/>
      <c r="D168" s="209" t="s">
        <v>310</v>
      </c>
      <c r="E168" s="225" t="s">
        <v>19</v>
      </c>
      <c r="F168" s="226" t="s">
        <v>3333</v>
      </c>
      <c r="G168" s="224"/>
      <c r="H168" s="227">
        <v>3</v>
      </c>
      <c r="I168" s="228"/>
      <c r="J168" s="224"/>
      <c r="K168" s="224"/>
      <c r="L168" s="229"/>
      <c r="M168" s="230"/>
      <c r="N168" s="231"/>
      <c r="O168" s="231"/>
      <c r="P168" s="231"/>
      <c r="Q168" s="231"/>
      <c r="R168" s="231"/>
      <c r="S168" s="231"/>
      <c r="T168" s="232"/>
      <c r="AT168" s="233" t="s">
        <v>310</v>
      </c>
      <c r="AU168" s="233" t="s">
        <v>79</v>
      </c>
      <c r="AV168" s="14" t="s">
        <v>79</v>
      </c>
      <c r="AW168" s="14" t="s">
        <v>32</v>
      </c>
      <c r="AX168" s="14" t="s">
        <v>70</v>
      </c>
      <c r="AY168" s="233" t="s">
        <v>299</v>
      </c>
    </row>
    <row r="169" spans="2:51" s="15" customFormat="1" ht="11.25">
      <c r="B169" s="234"/>
      <c r="C169" s="235"/>
      <c r="D169" s="209" t="s">
        <v>310</v>
      </c>
      <c r="E169" s="236" t="s">
        <v>19</v>
      </c>
      <c r="F169" s="237" t="s">
        <v>313</v>
      </c>
      <c r="G169" s="235"/>
      <c r="H169" s="238">
        <v>3</v>
      </c>
      <c r="I169" s="239"/>
      <c r="J169" s="235"/>
      <c r="K169" s="235"/>
      <c r="L169" s="240"/>
      <c r="M169" s="241"/>
      <c r="N169" s="242"/>
      <c r="O169" s="242"/>
      <c r="P169" s="242"/>
      <c r="Q169" s="242"/>
      <c r="R169" s="242"/>
      <c r="S169" s="242"/>
      <c r="T169" s="243"/>
      <c r="AT169" s="244" t="s">
        <v>310</v>
      </c>
      <c r="AU169" s="244" t="s">
        <v>79</v>
      </c>
      <c r="AV169" s="15" t="s">
        <v>306</v>
      </c>
      <c r="AW169" s="15" t="s">
        <v>32</v>
      </c>
      <c r="AX169" s="15" t="s">
        <v>77</v>
      </c>
      <c r="AY169" s="244" t="s">
        <v>299</v>
      </c>
    </row>
    <row r="170" spans="1:65" s="2" customFormat="1" ht="16.5" customHeight="1">
      <c r="A170" s="36"/>
      <c r="B170" s="37"/>
      <c r="C170" s="196" t="s">
        <v>429</v>
      </c>
      <c r="D170" s="196" t="s">
        <v>301</v>
      </c>
      <c r="E170" s="197" t="s">
        <v>3334</v>
      </c>
      <c r="F170" s="198" t="s">
        <v>3335</v>
      </c>
      <c r="G170" s="199" t="s">
        <v>432</v>
      </c>
      <c r="H170" s="200">
        <v>8</v>
      </c>
      <c r="I170" s="201"/>
      <c r="J170" s="202">
        <f>ROUND(I170*H170,2)</f>
        <v>0</v>
      </c>
      <c r="K170" s="198" t="s">
        <v>305</v>
      </c>
      <c r="L170" s="41"/>
      <c r="M170" s="203" t="s">
        <v>19</v>
      </c>
      <c r="N170" s="204" t="s">
        <v>42</v>
      </c>
      <c r="O170" s="66"/>
      <c r="P170" s="205">
        <f>O170*H170</f>
        <v>0</v>
      </c>
      <c r="Q170" s="205">
        <v>0.00034</v>
      </c>
      <c r="R170" s="205">
        <f>Q170*H170</f>
        <v>0.00272</v>
      </c>
      <c r="S170" s="205">
        <v>0</v>
      </c>
      <c r="T170" s="206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07" t="s">
        <v>406</v>
      </c>
      <c r="AT170" s="207" t="s">
        <v>301</v>
      </c>
      <c r="AU170" s="207" t="s">
        <v>79</v>
      </c>
      <c r="AY170" s="19" t="s">
        <v>299</v>
      </c>
      <c r="BE170" s="208">
        <f>IF(N170="základní",J170,0)</f>
        <v>0</v>
      </c>
      <c r="BF170" s="208">
        <f>IF(N170="snížená",J170,0)</f>
        <v>0</v>
      </c>
      <c r="BG170" s="208">
        <f>IF(N170="zákl. přenesená",J170,0)</f>
        <v>0</v>
      </c>
      <c r="BH170" s="208">
        <f>IF(N170="sníž. přenesená",J170,0)</f>
        <v>0</v>
      </c>
      <c r="BI170" s="208">
        <f>IF(N170="nulová",J170,0)</f>
        <v>0</v>
      </c>
      <c r="BJ170" s="19" t="s">
        <v>79</v>
      </c>
      <c r="BK170" s="208">
        <f>ROUND(I170*H170,2)</f>
        <v>0</v>
      </c>
      <c r="BL170" s="19" t="s">
        <v>406</v>
      </c>
      <c r="BM170" s="207" t="s">
        <v>3336</v>
      </c>
    </row>
    <row r="171" spans="1:47" s="2" customFormat="1" ht="11.25">
      <c r="A171" s="36"/>
      <c r="B171" s="37"/>
      <c r="C171" s="38"/>
      <c r="D171" s="209" t="s">
        <v>308</v>
      </c>
      <c r="E171" s="38"/>
      <c r="F171" s="210" t="s">
        <v>3337</v>
      </c>
      <c r="G171" s="38"/>
      <c r="H171" s="38"/>
      <c r="I171" s="119"/>
      <c r="J171" s="38"/>
      <c r="K171" s="38"/>
      <c r="L171" s="41"/>
      <c r="M171" s="211"/>
      <c r="N171" s="212"/>
      <c r="O171" s="66"/>
      <c r="P171" s="66"/>
      <c r="Q171" s="66"/>
      <c r="R171" s="66"/>
      <c r="S171" s="66"/>
      <c r="T171" s="67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9" t="s">
        <v>308</v>
      </c>
      <c r="AU171" s="19" t="s">
        <v>79</v>
      </c>
    </row>
    <row r="172" spans="2:51" s="14" customFormat="1" ht="11.25">
      <c r="B172" s="223"/>
      <c r="C172" s="224"/>
      <c r="D172" s="209" t="s">
        <v>310</v>
      </c>
      <c r="E172" s="225" t="s">
        <v>19</v>
      </c>
      <c r="F172" s="226" t="s">
        <v>3338</v>
      </c>
      <c r="G172" s="224"/>
      <c r="H172" s="227">
        <v>8</v>
      </c>
      <c r="I172" s="228"/>
      <c r="J172" s="224"/>
      <c r="K172" s="224"/>
      <c r="L172" s="229"/>
      <c r="M172" s="230"/>
      <c r="N172" s="231"/>
      <c r="O172" s="231"/>
      <c r="P172" s="231"/>
      <c r="Q172" s="231"/>
      <c r="R172" s="231"/>
      <c r="S172" s="231"/>
      <c r="T172" s="232"/>
      <c r="AT172" s="233" t="s">
        <v>310</v>
      </c>
      <c r="AU172" s="233" t="s">
        <v>79</v>
      </c>
      <c r="AV172" s="14" t="s">
        <v>79</v>
      </c>
      <c r="AW172" s="14" t="s">
        <v>32</v>
      </c>
      <c r="AX172" s="14" t="s">
        <v>70</v>
      </c>
      <c r="AY172" s="233" t="s">
        <v>299</v>
      </c>
    </row>
    <row r="173" spans="2:51" s="15" customFormat="1" ht="11.25">
      <c r="B173" s="234"/>
      <c r="C173" s="235"/>
      <c r="D173" s="209" t="s">
        <v>310</v>
      </c>
      <c r="E173" s="236" t="s">
        <v>19</v>
      </c>
      <c r="F173" s="237" t="s">
        <v>313</v>
      </c>
      <c r="G173" s="235"/>
      <c r="H173" s="238">
        <v>8</v>
      </c>
      <c r="I173" s="239"/>
      <c r="J173" s="235"/>
      <c r="K173" s="235"/>
      <c r="L173" s="240"/>
      <c r="M173" s="241"/>
      <c r="N173" s="242"/>
      <c r="O173" s="242"/>
      <c r="P173" s="242"/>
      <c r="Q173" s="242"/>
      <c r="R173" s="242"/>
      <c r="S173" s="242"/>
      <c r="T173" s="243"/>
      <c r="AT173" s="244" t="s">
        <v>310</v>
      </c>
      <c r="AU173" s="244" t="s">
        <v>79</v>
      </c>
      <c r="AV173" s="15" t="s">
        <v>306</v>
      </c>
      <c r="AW173" s="15" t="s">
        <v>32</v>
      </c>
      <c r="AX173" s="15" t="s">
        <v>77</v>
      </c>
      <c r="AY173" s="244" t="s">
        <v>299</v>
      </c>
    </row>
    <row r="174" spans="1:65" s="2" customFormat="1" ht="16.5" customHeight="1">
      <c r="A174" s="36"/>
      <c r="B174" s="37"/>
      <c r="C174" s="196" t="s">
        <v>437</v>
      </c>
      <c r="D174" s="196" t="s">
        <v>301</v>
      </c>
      <c r="E174" s="197" t="s">
        <v>3339</v>
      </c>
      <c r="F174" s="198" t="s">
        <v>3340</v>
      </c>
      <c r="G174" s="199" t="s">
        <v>432</v>
      </c>
      <c r="H174" s="200">
        <v>1</v>
      </c>
      <c r="I174" s="201"/>
      <c r="J174" s="202">
        <f>ROUND(I174*H174,2)</f>
        <v>0</v>
      </c>
      <c r="K174" s="198" t="s">
        <v>19</v>
      </c>
      <c r="L174" s="41"/>
      <c r="M174" s="203" t="s">
        <v>19</v>
      </c>
      <c r="N174" s="204" t="s">
        <v>42</v>
      </c>
      <c r="O174" s="66"/>
      <c r="P174" s="205">
        <f>O174*H174</f>
        <v>0</v>
      </c>
      <c r="Q174" s="205">
        <v>9E-05</v>
      </c>
      <c r="R174" s="205">
        <f>Q174*H174</f>
        <v>9E-05</v>
      </c>
      <c r="S174" s="205">
        <v>0</v>
      </c>
      <c r="T174" s="206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07" t="s">
        <v>406</v>
      </c>
      <c r="AT174" s="207" t="s">
        <v>301</v>
      </c>
      <c r="AU174" s="207" t="s">
        <v>79</v>
      </c>
      <c r="AY174" s="19" t="s">
        <v>299</v>
      </c>
      <c r="BE174" s="208">
        <f>IF(N174="základní",J174,0)</f>
        <v>0</v>
      </c>
      <c r="BF174" s="208">
        <f>IF(N174="snížená",J174,0)</f>
        <v>0</v>
      </c>
      <c r="BG174" s="208">
        <f>IF(N174="zákl. přenesená",J174,0)</f>
        <v>0</v>
      </c>
      <c r="BH174" s="208">
        <f>IF(N174="sníž. přenesená",J174,0)</f>
        <v>0</v>
      </c>
      <c r="BI174" s="208">
        <f>IF(N174="nulová",J174,0)</f>
        <v>0</v>
      </c>
      <c r="BJ174" s="19" t="s">
        <v>79</v>
      </c>
      <c r="BK174" s="208">
        <f>ROUND(I174*H174,2)</f>
        <v>0</v>
      </c>
      <c r="BL174" s="19" t="s">
        <v>406</v>
      </c>
      <c r="BM174" s="207" t="s">
        <v>3341</v>
      </c>
    </row>
    <row r="175" spans="1:47" s="2" customFormat="1" ht="11.25">
      <c r="A175" s="36"/>
      <c r="B175" s="37"/>
      <c r="C175" s="38"/>
      <c r="D175" s="209" t="s">
        <v>308</v>
      </c>
      <c r="E175" s="38"/>
      <c r="F175" s="210" t="s">
        <v>3340</v>
      </c>
      <c r="G175" s="38"/>
      <c r="H175" s="38"/>
      <c r="I175" s="119"/>
      <c r="J175" s="38"/>
      <c r="K175" s="38"/>
      <c r="L175" s="41"/>
      <c r="M175" s="211"/>
      <c r="N175" s="212"/>
      <c r="O175" s="66"/>
      <c r="P175" s="66"/>
      <c r="Q175" s="66"/>
      <c r="R175" s="66"/>
      <c r="S175" s="66"/>
      <c r="T175" s="67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9" t="s">
        <v>308</v>
      </c>
      <c r="AU175" s="19" t="s">
        <v>79</v>
      </c>
    </row>
    <row r="176" spans="2:51" s="14" customFormat="1" ht="11.25">
      <c r="B176" s="223"/>
      <c r="C176" s="224"/>
      <c r="D176" s="209" t="s">
        <v>310</v>
      </c>
      <c r="E176" s="225" t="s">
        <v>19</v>
      </c>
      <c r="F176" s="226" t="s">
        <v>3342</v>
      </c>
      <c r="G176" s="224"/>
      <c r="H176" s="227">
        <v>1</v>
      </c>
      <c r="I176" s="228"/>
      <c r="J176" s="224"/>
      <c r="K176" s="224"/>
      <c r="L176" s="229"/>
      <c r="M176" s="230"/>
      <c r="N176" s="231"/>
      <c r="O176" s="231"/>
      <c r="P176" s="231"/>
      <c r="Q176" s="231"/>
      <c r="R176" s="231"/>
      <c r="S176" s="231"/>
      <c r="T176" s="232"/>
      <c r="AT176" s="233" t="s">
        <v>310</v>
      </c>
      <c r="AU176" s="233" t="s">
        <v>79</v>
      </c>
      <c r="AV176" s="14" t="s">
        <v>79</v>
      </c>
      <c r="AW176" s="14" t="s">
        <v>32</v>
      </c>
      <c r="AX176" s="14" t="s">
        <v>70</v>
      </c>
      <c r="AY176" s="233" t="s">
        <v>299</v>
      </c>
    </row>
    <row r="177" spans="2:51" s="15" customFormat="1" ht="11.25">
      <c r="B177" s="234"/>
      <c r="C177" s="235"/>
      <c r="D177" s="209" t="s">
        <v>310</v>
      </c>
      <c r="E177" s="236" t="s">
        <v>19</v>
      </c>
      <c r="F177" s="237" t="s">
        <v>313</v>
      </c>
      <c r="G177" s="235"/>
      <c r="H177" s="238">
        <v>1</v>
      </c>
      <c r="I177" s="239"/>
      <c r="J177" s="235"/>
      <c r="K177" s="235"/>
      <c r="L177" s="240"/>
      <c r="M177" s="241"/>
      <c r="N177" s="242"/>
      <c r="O177" s="242"/>
      <c r="P177" s="242"/>
      <c r="Q177" s="242"/>
      <c r="R177" s="242"/>
      <c r="S177" s="242"/>
      <c r="T177" s="243"/>
      <c r="AT177" s="244" t="s">
        <v>310</v>
      </c>
      <c r="AU177" s="244" t="s">
        <v>79</v>
      </c>
      <c r="AV177" s="15" t="s">
        <v>306</v>
      </c>
      <c r="AW177" s="15" t="s">
        <v>32</v>
      </c>
      <c r="AX177" s="15" t="s">
        <v>77</v>
      </c>
      <c r="AY177" s="244" t="s">
        <v>299</v>
      </c>
    </row>
    <row r="178" spans="1:65" s="2" customFormat="1" ht="16.5" customHeight="1">
      <c r="A178" s="36"/>
      <c r="B178" s="37"/>
      <c r="C178" s="196" t="s">
        <v>7</v>
      </c>
      <c r="D178" s="196" t="s">
        <v>301</v>
      </c>
      <c r="E178" s="197" t="s">
        <v>3343</v>
      </c>
      <c r="F178" s="198" t="s">
        <v>3344</v>
      </c>
      <c r="G178" s="199" t="s">
        <v>432</v>
      </c>
      <c r="H178" s="200">
        <v>1</v>
      </c>
      <c r="I178" s="201"/>
      <c r="J178" s="202">
        <f>ROUND(I178*H178,2)</f>
        <v>0</v>
      </c>
      <c r="K178" s="198" t="s">
        <v>305</v>
      </c>
      <c r="L178" s="41"/>
      <c r="M178" s="203" t="s">
        <v>19</v>
      </c>
      <c r="N178" s="204" t="s">
        <v>42</v>
      </c>
      <c r="O178" s="66"/>
      <c r="P178" s="205">
        <f>O178*H178</f>
        <v>0</v>
      </c>
      <c r="Q178" s="205">
        <v>0.00029</v>
      </c>
      <c r="R178" s="205">
        <f>Q178*H178</f>
        <v>0.00029</v>
      </c>
      <c r="S178" s="205">
        <v>0</v>
      </c>
      <c r="T178" s="206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07" t="s">
        <v>406</v>
      </c>
      <c r="AT178" s="207" t="s">
        <v>301</v>
      </c>
      <c r="AU178" s="207" t="s">
        <v>79</v>
      </c>
      <c r="AY178" s="19" t="s">
        <v>299</v>
      </c>
      <c r="BE178" s="208">
        <f>IF(N178="základní",J178,0)</f>
        <v>0</v>
      </c>
      <c r="BF178" s="208">
        <f>IF(N178="snížená",J178,0)</f>
        <v>0</v>
      </c>
      <c r="BG178" s="208">
        <f>IF(N178="zákl. přenesená",J178,0)</f>
        <v>0</v>
      </c>
      <c r="BH178" s="208">
        <f>IF(N178="sníž. přenesená",J178,0)</f>
        <v>0</v>
      </c>
      <c r="BI178" s="208">
        <f>IF(N178="nulová",J178,0)</f>
        <v>0</v>
      </c>
      <c r="BJ178" s="19" t="s">
        <v>79</v>
      </c>
      <c r="BK178" s="208">
        <f>ROUND(I178*H178,2)</f>
        <v>0</v>
      </c>
      <c r="BL178" s="19" t="s">
        <v>406</v>
      </c>
      <c r="BM178" s="207" t="s">
        <v>3345</v>
      </c>
    </row>
    <row r="179" spans="1:47" s="2" customFormat="1" ht="11.25">
      <c r="A179" s="36"/>
      <c r="B179" s="37"/>
      <c r="C179" s="38"/>
      <c r="D179" s="209" t="s">
        <v>308</v>
      </c>
      <c r="E179" s="38"/>
      <c r="F179" s="210" t="s">
        <v>3346</v>
      </c>
      <c r="G179" s="38"/>
      <c r="H179" s="38"/>
      <c r="I179" s="119"/>
      <c r="J179" s="38"/>
      <c r="K179" s="38"/>
      <c r="L179" s="41"/>
      <c r="M179" s="211"/>
      <c r="N179" s="212"/>
      <c r="O179" s="66"/>
      <c r="P179" s="66"/>
      <c r="Q179" s="66"/>
      <c r="R179" s="66"/>
      <c r="S179" s="66"/>
      <c r="T179" s="67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308</v>
      </c>
      <c r="AU179" s="19" t="s">
        <v>79</v>
      </c>
    </row>
    <row r="180" spans="2:51" s="14" customFormat="1" ht="11.25">
      <c r="B180" s="223"/>
      <c r="C180" s="224"/>
      <c r="D180" s="209" t="s">
        <v>310</v>
      </c>
      <c r="E180" s="225" t="s">
        <v>19</v>
      </c>
      <c r="F180" s="226" t="s">
        <v>3347</v>
      </c>
      <c r="G180" s="224"/>
      <c r="H180" s="227">
        <v>1</v>
      </c>
      <c r="I180" s="228"/>
      <c r="J180" s="224"/>
      <c r="K180" s="224"/>
      <c r="L180" s="229"/>
      <c r="M180" s="230"/>
      <c r="N180" s="231"/>
      <c r="O180" s="231"/>
      <c r="P180" s="231"/>
      <c r="Q180" s="231"/>
      <c r="R180" s="231"/>
      <c r="S180" s="231"/>
      <c r="T180" s="232"/>
      <c r="AT180" s="233" t="s">
        <v>310</v>
      </c>
      <c r="AU180" s="233" t="s">
        <v>79</v>
      </c>
      <c r="AV180" s="14" t="s">
        <v>79</v>
      </c>
      <c r="AW180" s="14" t="s">
        <v>32</v>
      </c>
      <c r="AX180" s="14" t="s">
        <v>70</v>
      </c>
      <c r="AY180" s="233" t="s">
        <v>299</v>
      </c>
    </row>
    <row r="181" spans="2:51" s="15" customFormat="1" ht="11.25">
      <c r="B181" s="234"/>
      <c r="C181" s="235"/>
      <c r="D181" s="209" t="s">
        <v>310</v>
      </c>
      <c r="E181" s="236" t="s">
        <v>19</v>
      </c>
      <c r="F181" s="237" t="s">
        <v>313</v>
      </c>
      <c r="G181" s="235"/>
      <c r="H181" s="238">
        <v>1</v>
      </c>
      <c r="I181" s="239"/>
      <c r="J181" s="235"/>
      <c r="K181" s="235"/>
      <c r="L181" s="240"/>
      <c r="M181" s="241"/>
      <c r="N181" s="242"/>
      <c r="O181" s="242"/>
      <c r="P181" s="242"/>
      <c r="Q181" s="242"/>
      <c r="R181" s="242"/>
      <c r="S181" s="242"/>
      <c r="T181" s="243"/>
      <c r="AT181" s="244" t="s">
        <v>310</v>
      </c>
      <c r="AU181" s="244" t="s">
        <v>79</v>
      </c>
      <c r="AV181" s="15" t="s">
        <v>306</v>
      </c>
      <c r="AW181" s="15" t="s">
        <v>32</v>
      </c>
      <c r="AX181" s="15" t="s">
        <v>77</v>
      </c>
      <c r="AY181" s="244" t="s">
        <v>299</v>
      </c>
    </row>
    <row r="182" spans="1:65" s="2" customFormat="1" ht="16.5" customHeight="1">
      <c r="A182" s="36"/>
      <c r="B182" s="37"/>
      <c r="C182" s="196" t="s">
        <v>457</v>
      </c>
      <c r="D182" s="196" t="s">
        <v>301</v>
      </c>
      <c r="E182" s="197" t="s">
        <v>3348</v>
      </c>
      <c r="F182" s="198" t="s">
        <v>3349</v>
      </c>
      <c r="G182" s="199" t="s">
        <v>553</v>
      </c>
      <c r="H182" s="200">
        <v>64</v>
      </c>
      <c r="I182" s="201"/>
      <c r="J182" s="202">
        <f>ROUND(I182*H182,2)</f>
        <v>0</v>
      </c>
      <c r="K182" s="198" t="s">
        <v>19</v>
      </c>
      <c r="L182" s="41"/>
      <c r="M182" s="203" t="s">
        <v>19</v>
      </c>
      <c r="N182" s="204" t="s">
        <v>42</v>
      </c>
      <c r="O182" s="66"/>
      <c r="P182" s="205">
        <f>O182*H182</f>
        <v>0</v>
      </c>
      <c r="Q182" s="205">
        <v>0</v>
      </c>
      <c r="R182" s="205">
        <f>Q182*H182</f>
        <v>0</v>
      </c>
      <c r="S182" s="205">
        <v>0</v>
      </c>
      <c r="T182" s="206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07" t="s">
        <v>406</v>
      </c>
      <c r="AT182" s="207" t="s">
        <v>301</v>
      </c>
      <c r="AU182" s="207" t="s">
        <v>79</v>
      </c>
      <c r="AY182" s="19" t="s">
        <v>299</v>
      </c>
      <c r="BE182" s="208">
        <f>IF(N182="základní",J182,0)</f>
        <v>0</v>
      </c>
      <c r="BF182" s="208">
        <f>IF(N182="snížená",J182,0)</f>
        <v>0</v>
      </c>
      <c r="BG182" s="208">
        <f>IF(N182="zákl. přenesená",J182,0)</f>
        <v>0</v>
      </c>
      <c r="BH182" s="208">
        <f>IF(N182="sníž. přenesená",J182,0)</f>
        <v>0</v>
      </c>
      <c r="BI182" s="208">
        <f>IF(N182="nulová",J182,0)</f>
        <v>0</v>
      </c>
      <c r="BJ182" s="19" t="s">
        <v>79</v>
      </c>
      <c r="BK182" s="208">
        <f>ROUND(I182*H182,2)</f>
        <v>0</v>
      </c>
      <c r="BL182" s="19" t="s">
        <v>406</v>
      </c>
      <c r="BM182" s="207" t="s">
        <v>3350</v>
      </c>
    </row>
    <row r="183" spans="1:47" s="2" customFormat="1" ht="11.25">
      <c r="A183" s="36"/>
      <c r="B183" s="37"/>
      <c r="C183" s="38"/>
      <c r="D183" s="209" t="s">
        <v>308</v>
      </c>
      <c r="E183" s="38"/>
      <c r="F183" s="210" t="s">
        <v>3349</v>
      </c>
      <c r="G183" s="38"/>
      <c r="H183" s="38"/>
      <c r="I183" s="119"/>
      <c r="J183" s="38"/>
      <c r="K183" s="38"/>
      <c r="L183" s="41"/>
      <c r="M183" s="211"/>
      <c r="N183" s="212"/>
      <c r="O183" s="66"/>
      <c r="P183" s="66"/>
      <c r="Q183" s="66"/>
      <c r="R183" s="66"/>
      <c r="S183" s="66"/>
      <c r="T183" s="67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9" t="s">
        <v>308</v>
      </c>
      <c r="AU183" s="19" t="s">
        <v>79</v>
      </c>
    </row>
    <row r="184" spans="2:51" s="14" customFormat="1" ht="11.25">
      <c r="B184" s="223"/>
      <c r="C184" s="224"/>
      <c r="D184" s="209" t="s">
        <v>310</v>
      </c>
      <c r="E184" s="225" t="s">
        <v>19</v>
      </c>
      <c r="F184" s="226" t="s">
        <v>3351</v>
      </c>
      <c r="G184" s="224"/>
      <c r="H184" s="227">
        <v>64</v>
      </c>
      <c r="I184" s="228"/>
      <c r="J184" s="224"/>
      <c r="K184" s="224"/>
      <c r="L184" s="229"/>
      <c r="M184" s="230"/>
      <c r="N184" s="231"/>
      <c r="O184" s="231"/>
      <c r="P184" s="231"/>
      <c r="Q184" s="231"/>
      <c r="R184" s="231"/>
      <c r="S184" s="231"/>
      <c r="T184" s="232"/>
      <c r="AT184" s="233" t="s">
        <v>310</v>
      </c>
      <c r="AU184" s="233" t="s">
        <v>79</v>
      </c>
      <c r="AV184" s="14" t="s">
        <v>79</v>
      </c>
      <c r="AW184" s="14" t="s">
        <v>32</v>
      </c>
      <c r="AX184" s="14" t="s">
        <v>70</v>
      </c>
      <c r="AY184" s="233" t="s">
        <v>299</v>
      </c>
    </row>
    <row r="185" spans="2:51" s="15" customFormat="1" ht="11.25">
      <c r="B185" s="234"/>
      <c r="C185" s="235"/>
      <c r="D185" s="209" t="s">
        <v>310</v>
      </c>
      <c r="E185" s="236" t="s">
        <v>19</v>
      </c>
      <c r="F185" s="237" t="s">
        <v>313</v>
      </c>
      <c r="G185" s="235"/>
      <c r="H185" s="238">
        <v>64</v>
      </c>
      <c r="I185" s="239"/>
      <c r="J185" s="235"/>
      <c r="K185" s="235"/>
      <c r="L185" s="240"/>
      <c r="M185" s="241"/>
      <c r="N185" s="242"/>
      <c r="O185" s="242"/>
      <c r="P185" s="242"/>
      <c r="Q185" s="242"/>
      <c r="R185" s="242"/>
      <c r="S185" s="242"/>
      <c r="T185" s="243"/>
      <c r="AT185" s="244" t="s">
        <v>310</v>
      </c>
      <c r="AU185" s="244" t="s">
        <v>79</v>
      </c>
      <c r="AV185" s="15" t="s">
        <v>306</v>
      </c>
      <c r="AW185" s="15" t="s">
        <v>32</v>
      </c>
      <c r="AX185" s="15" t="s">
        <v>77</v>
      </c>
      <c r="AY185" s="244" t="s">
        <v>299</v>
      </c>
    </row>
    <row r="186" spans="1:65" s="2" customFormat="1" ht="16.5" customHeight="1">
      <c r="A186" s="36"/>
      <c r="B186" s="37"/>
      <c r="C186" s="196" t="s">
        <v>463</v>
      </c>
      <c r="D186" s="196" t="s">
        <v>301</v>
      </c>
      <c r="E186" s="197" t="s">
        <v>3352</v>
      </c>
      <c r="F186" s="198" t="s">
        <v>3353</v>
      </c>
      <c r="G186" s="199" t="s">
        <v>553</v>
      </c>
      <c r="H186" s="200">
        <v>21</v>
      </c>
      <c r="I186" s="201"/>
      <c r="J186" s="202">
        <f>ROUND(I186*H186,2)</f>
        <v>0</v>
      </c>
      <c r="K186" s="198" t="s">
        <v>305</v>
      </c>
      <c r="L186" s="41"/>
      <c r="M186" s="203" t="s">
        <v>19</v>
      </c>
      <c r="N186" s="204" t="s">
        <v>42</v>
      </c>
      <c r="O186" s="66"/>
      <c r="P186" s="205">
        <f>O186*H186</f>
        <v>0</v>
      </c>
      <c r="Q186" s="205">
        <v>0</v>
      </c>
      <c r="R186" s="205">
        <f>Q186*H186</f>
        <v>0</v>
      </c>
      <c r="S186" s="205">
        <v>0</v>
      </c>
      <c r="T186" s="206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07" t="s">
        <v>406</v>
      </c>
      <c r="AT186" s="207" t="s">
        <v>301</v>
      </c>
      <c r="AU186" s="207" t="s">
        <v>79</v>
      </c>
      <c r="AY186" s="19" t="s">
        <v>299</v>
      </c>
      <c r="BE186" s="208">
        <f>IF(N186="základní",J186,0)</f>
        <v>0</v>
      </c>
      <c r="BF186" s="208">
        <f>IF(N186="snížená",J186,0)</f>
        <v>0</v>
      </c>
      <c r="BG186" s="208">
        <f>IF(N186="zákl. přenesená",J186,0)</f>
        <v>0</v>
      </c>
      <c r="BH186" s="208">
        <f>IF(N186="sníž. přenesená",J186,0)</f>
        <v>0</v>
      </c>
      <c r="BI186" s="208">
        <f>IF(N186="nulová",J186,0)</f>
        <v>0</v>
      </c>
      <c r="BJ186" s="19" t="s">
        <v>79</v>
      </c>
      <c r="BK186" s="208">
        <f>ROUND(I186*H186,2)</f>
        <v>0</v>
      </c>
      <c r="BL186" s="19" t="s">
        <v>406</v>
      </c>
      <c r="BM186" s="207" t="s">
        <v>3354</v>
      </c>
    </row>
    <row r="187" spans="1:47" s="2" customFormat="1" ht="11.25">
      <c r="A187" s="36"/>
      <c r="B187" s="37"/>
      <c r="C187" s="38"/>
      <c r="D187" s="209" t="s">
        <v>308</v>
      </c>
      <c r="E187" s="38"/>
      <c r="F187" s="210" t="s">
        <v>3355</v>
      </c>
      <c r="G187" s="38"/>
      <c r="H187" s="38"/>
      <c r="I187" s="119"/>
      <c r="J187" s="38"/>
      <c r="K187" s="38"/>
      <c r="L187" s="41"/>
      <c r="M187" s="211"/>
      <c r="N187" s="212"/>
      <c r="O187" s="66"/>
      <c r="P187" s="66"/>
      <c r="Q187" s="66"/>
      <c r="R187" s="66"/>
      <c r="S187" s="66"/>
      <c r="T187" s="67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9" t="s">
        <v>308</v>
      </c>
      <c r="AU187" s="19" t="s">
        <v>79</v>
      </c>
    </row>
    <row r="188" spans="2:51" s="14" customFormat="1" ht="11.25">
      <c r="B188" s="223"/>
      <c r="C188" s="224"/>
      <c r="D188" s="209" t="s">
        <v>310</v>
      </c>
      <c r="E188" s="225" t="s">
        <v>19</v>
      </c>
      <c r="F188" s="226" t="s">
        <v>3356</v>
      </c>
      <c r="G188" s="224"/>
      <c r="H188" s="227">
        <v>21</v>
      </c>
      <c r="I188" s="228"/>
      <c r="J188" s="224"/>
      <c r="K188" s="224"/>
      <c r="L188" s="229"/>
      <c r="M188" s="230"/>
      <c r="N188" s="231"/>
      <c r="O188" s="231"/>
      <c r="P188" s="231"/>
      <c r="Q188" s="231"/>
      <c r="R188" s="231"/>
      <c r="S188" s="231"/>
      <c r="T188" s="232"/>
      <c r="AT188" s="233" t="s">
        <v>310</v>
      </c>
      <c r="AU188" s="233" t="s">
        <v>79</v>
      </c>
      <c r="AV188" s="14" t="s">
        <v>79</v>
      </c>
      <c r="AW188" s="14" t="s">
        <v>32</v>
      </c>
      <c r="AX188" s="14" t="s">
        <v>70</v>
      </c>
      <c r="AY188" s="233" t="s">
        <v>299</v>
      </c>
    </row>
    <row r="189" spans="2:51" s="15" customFormat="1" ht="11.25">
      <c r="B189" s="234"/>
      <c r="C189" s="235"/>
      <c r="D189" s="209" t="s">
        <v>310</v>
      </c>
      <c r="E189" s="236" t="s">
        <v>19</v>
      </c>
      <c r="F189" s="237" t="s">
        <v>313</v>
      </c>
      <c r="G189" s="235"/>
      <c r="H189" s="238">
        <v>21</v>
      </c>
      <c r="I189" s="239"/>
      <c r="J189" s="235"/>
      <c r="K189" s="235"/>
      <c r="L189" s="240"/>
      <c r="M189" s="241"/>
      <c r="N189" s="242"/>
      <c r="O189" s="242"/>
      <c r="P189" s="242"/>
      <c r="Q189" s="242"/>
      <c r="R189" s="242"/>
      <c r="S189" s="242"/>
      <c r="T189" s="243"/>
      <c r="AT189" s="244" t="s">
        <v>310</v>
      </c>
      <c r="AU189" s="244" t="s">
        <v>79</v>
      </c>
      <c r="AV189" s="15" t="s">
        <v>306</v>
      </c>
      <c r="AW189" s="15" t="s">
        <v>32</v>
      </c>
      <c r="AX189" s="15" t="s">
        <v>77</v>
      </c>
      <c r="AY189" s="244" t="s">
        <v>299</v>
      </c>
    </row>
    <row r="190" spans="1:65" s="2" customFormat="1" ht="16.5" customHeight="1">
      <c r="A190" s="36"/>
      <c r="B190" s="37"/>
      <c r="C190" s="196" t="s">
        <v>176</v>
      </c>
      <c r="D190" s="196" t="s">
        <v>301</v>
      </c>
      <c r="E190" s="197" t="s">
        <v>3357</v>
      </c>
      <c r="F190" s="198" t="s">
        <v>3358</v>
      </c>
      <c r="G190" s="199" t="s">
        <v>368</v>
      </c>
      <c r="H190" s="200">
        <v>0.192</v>
      </c>
      <c r="I190" s="201"/>
      <c r="J190" s="202">
        <f>ROUND(I190*H190,2)</f>
        <v>0</v>
      </c>
      <c r="K190" s="198" t="s">
        <v>305</v>
      </c>
      <c r="L190" s="41"/>
      <c r="M190" s="203" t="s">
        <v>19</v>
      </c>
      <c r="N190" s="204" t="s">
        <v>42</v>
      </c>
      <c r="O190" s="66"/>
      <c r="P190" s="205">
        <f>O190*H190</f>
        <v>0</v>
      </c>
      <c r="Q190" s="205">
        <v>0</v>
      </c>
      <c r="R190" s="205">
        <f>Q190*H190</f>
        <v>0</v>
      </c>
      <c r="S190" s="205">
        <v>0</v>
      </c>
      <c r="T190" s="206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07" t="s">
        <v>406</v>
      </c>
      <c r="AT190" s="207" t="s">
        <v>301</v>
      </c>
      <c r="AU190" s="207" t="s">
        <v>79</v>
      </c>
      <c r="AY190" s="19" t="s">
        <v>299</v>
      </c>
      <c r="BE190" s="208">
        <f>IF(N190="základní",J190,0)</f>
        <v>0</v>
      </c>
      <c r="BF190" s="208">
        <f>IF(N190="snížená",J190,0)</f>
        <v>0</v>
      </c>
      <c r="BG190" s="208">
        <f>IF(N190="zákl. přenesená",J190,0)</f>
        <v>0</v>
      </c>
      <c r="BH190" s="208">
        <f>IF(N190="sníž. přenesená",J190,0)</f>
        <v>0</v>
      </c>
      <c r="BI190" s="208">
        <f>IF(N190="nulová",J190,0)</f>
        <v>0</v>
      </c>
      <c r="BJ190" s="19" t="s">
        <v>79</v>
      </c>
      <c r="BK190" s="208">
        <f>ROUND(I190*H190,2)</f>
        <v>0</v>
      </c>
      <c r="BL190" s="19" t="s">
        <v>406</v>
      </c>
      <c r="BM190" s="207" t="s">
        <v>3359</v>
      </c>
    </row>
    <row r="191" spans="1:47" s="2" customFormat="1" ht="19.5">
      <c r="A191" s="36"/>
      <c r="B191" s="37"/>
      <c r="C191" s="38"/>
      <c r="D191" s="209" t="s">
        <v>308</v>
      </c>
      <c r="E191" s="38"/>
      <c r="F191" s="210" t="s">
        <v>3360</v>
      </c>
      <c r="G191" s="38"/>
      <c r="H191" s="38"/>
      <c r="I191" s="119"/>
      <c r="J191" s="38"/>
      <c r="K191" s="38"/>
      <c r="L191" s="41"/>
      <c r="M191" s="211"/>
      <c r="N191" s="212"/>
      <c r="O191" s="66"/>
      <c r="P191" s="66"/>
      <c r="Q191" s="66"/>
      <c r="R191" s="66"/>
      <c r="S191" s="66"/>
      <c r="T191" s="67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9" t="s">
        <v>308</v>
      </c>
      <c r="AU191" s="19" t="s">
        <v>79</v>
      </c>
    </row>
    <row r="192" spans="2:63" s="12" customFormat="1" ht="22.9" customHeight="1">
      <c r="B192" s="180"/>
      <c r="C192" s="181"/>
      <c r="D192" s="182" t="s">
        <v>69</v>
      </c>
      <c r="E192" s="194" t="s">
        <v>3361</v>
      </c>
      <c r="F192" s="194" t="s">
        <v>3266</v>
      </c>
      <c r="G192" s="181"/>
      <c r="H192" s="181"/>
      <c r="I192" s="184"/>
      <c r="J192" s="195">
        <f>BK192</f>
        <v>0</v>
      </c>
      <c r="K192" s="181"/>
      <c r="L192" s="186"/>
      <c r="M192" s="187"/>
      <c r="N192" s="188"/>
      <c r="O192" s="188"/>
      <c r="P192" s="189">
        <f>SUM(P193:P314)</f>
        <v>0</v>
      </c>
      <c r="Q192" s="188"/>
      <c r="R192" s="189">
        <f>SUM(R193:R314)</f>
        <v>0.7716800000000003</v>
      </c>
      <c r="S192" s="188"/>
      <c r="T192" s="190">
        <f>SUM(T193:T314)</f>
        <v>0</v>
      </c>
      <c r="AR192" s="191" t="s">
        <v>79</v>
      </c>
      <c r="AT192" s="192" t="s">
        <v>69</v>
      </c>
      <c r="AU192" s="192" t="s">
        <v>77</v>
      </c>
      <c r="AY192" s="191" t="s">
        <v>299</v>
      </c>
      <c r="BK192" s="193">
        <f>SUM(BK193:BK314)</f>
        <v>0</v>
      </c>
    </row>
    <row r="193" spans="1:65" s="2" customFormat="1" ht="16.5" customHeight="1">
      <c r="A193" s="36"/>
      <c r="B193" s="37"/>
      <c r="C193" s="196" t="s">
        <v>494</v>
      </c>
      <c r="D193" s="196" t="s">
        <v>301</v>
      </c>
      <c r="E193" s="197" t="s">
        <v>3362</v>
      </c>
      <c r="F193" s="198" t="s">
        <v>3363</v>
      </c>
      <c r="G193" s="199" t="s">
        <v>432</v>
      </c>
      <c r="H193" s="200">
        <v>1</v>
      </c>
      <c r="I193" s="201"/>
      <c r="J193" s="202">
        <f>ROUND(I193*H193,2)</f>
        <v>0</v>
      </c>
      <c r="K193" s="198" t="s">
        <v>305</v>
      </c>
      <c r="L193" s="41"/>
      <c r="M193" s="203" t="s">
        <v>19</v>
      </c>
      <c r="N193" s="204" t="s">
        <v>42</v>
      </c>
      <c r="O193" s="66"/>
      <c r="P193" s="205">
        <f>O193*H193</f>
        <v>0</v>
      </c>
      <c r="Q193" s="205">
        <v>5E-05</v>
      </c>
      <c r="R193" s="205">
        <f>Q193*H193</f>
        <v>5E-05</v>
      </c>
      <c r="S193" s="205">
        <v>0</v>
      </c>
      <c r="T193" s="206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07" t="s">
        <v>406</v>
      </c>
      <c r="AT193" s="207" t="s">
        <v>301</v>
      </c>
      <c r="AU193" s="207" t="s">
        <v>79</v>
      </c>
      <c r="AY193" s="19" t="s">
        <v>299</v>
      </c>
      <c r="BE193" s="208">
        <f>IF(N193="základní",J193,0)</f>
        <v>0</v>
      </c>
      <c r="BF193" s="208">
        <f>IF(N193="snížená",J193,0)</f>
        <v>0</v>
      </c>
      <c r="BG193" s="208">
        <f>IF(N193="zákl. přenesená",J193,0)</f>
        <v>0</v>
      </c>
      <c r="BH193" s="208">
        <f>IF(N193="sníž. přenesená",J193,0)</f>
        <v>0</v>
      </c>
      <c r="BI193" s="208">
        <f>IF(N193="nulová",J193,0)</f>
        <v>0</v>
      </c>
      <c r="BJ193" s="19" t="s">
        <v>79</v>
      </c>
      <c r="BK193" s="208">
        <f>ROUND(I193*H193,2)</f>
        <v>0</v>
      </c>
      <c r="BL193" s="19" t="s">
        <v>406</v>
      </c>
      <c r="BM193" s="207" t="s">
        <v>3364</v>
      </c>
    </row>
    <row r="194" spans="1:47" s="2" customFormat="1" ht="11.25">
      <c r="A194" s="36"/>
      <c r="B194" s="37"/>
      <c r="C194" s="38"/>
      <c r="D194" s="209" t="s">
        <v>308</v>
      </c>
      <c r="E194" s="38"/>
      <c r="F194" s="210" t="s">
        <v>3365</v>
      </c>
      <c r="G194" s="38"/>
      <c r="H194" s="38"/>
      <c r="I194" s="119"/>
      <c r="J194" s="38"/>
      <c r="K194" s="38"/>
      <c r="L194" s="41"/>
      <c r="M194" s="211"/>
      <c r="N194" s="212"/>
      <c r="O194" s="66"/>
      <c r="P194" s="66"/>
      <c r="Q194" s="66"/>
      <c r="R194" s="66"/>
      <c r="S194" s="66"/>
      <c r="T194" s="67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9" t="s">
        <v>308</v>
      </c>
      <c r="AU194" s="19" t="s">
        <v>79</v>
      </c>
    </row>
    <row r="195" spans="2:51" s="14" customFormat="1" ht="11.25">
      <c r="B195" s="223"/>
      <c r="C195" s="224"/>
      <c r="D195" s="209" t="s">
        <v>310</v>
      </c>
      <c r="E195" s="225" t="s">
        <v>19</v>
      </c>
      <c r="F195" s="226" t="s">
        <v>3366</v>
      </c>
      <c r="G195" s="224"/>
      <c r="H195" s="227">
        <v>1</v>
      </c>
      <c r="I195" s="228"/>
      <c r="J195" s="224"/>
      <c r="K195" s="224"/>
      <c r="L195" s="229"/>
      <c r="M195" s="230"/>
      <c r="N195" s="231"/>
      <c r="O195" s="231"/>
      <c r="P195" s="231"/>
      <c r="Q195" s="231"/>
      <c r="R195" s="231"/>
      <c r="S195" s="231"/>
      <c r="T195" s="232"/>
      <c r="AT195" s="233" t="s">
        <v>310</v>
      </c>
      <c r="AU195" s="233" t="s">
        <v>79</v>
      </c>
      <c r="AV195" s="14" t="s">
        <v>79</v>
      </c>
      <c r="AW195" s="14" t="s">
        <v>32</v>
      </c>
      <c r="AX195" s="14" t="s">
        <v>70</v>
      </c>
      <c r="AY195" s="233" t="s">
        <v>299</v>
      </c>
    </row>
    <row r="196" spans="2:51" s="15" customFormat="1" ht="11.25">
      <c r="B196" s="234"/>
      <c r="C196" s="235"/>
      <c r="D196" s="209" t="s">
        <v>310</v>
      </c>
      <c r="E196" s="236" t="s">
        <v>19</v>
      </c>
      <c r="F196" s="237" t="s">
        <v>313</v>
      </c>
      <c r="G196" s="235"/>
      <c r="H196" s="238">
        <v>1</v>
      </c>
      <c r="I196" s="239"/>
      <c r="J196" s="235"/>
      <c r="K196" s="235"/>
      <c r="L196" s="240"/>
      <c r="M196" s="241"/>
      <c r="N196" s="242"/>
      <c r="O196" s="242"/>
      <c r="P196" s="242"/>
      <c r="Q196" s="242"/>
      <c r="R196" s="242"/>
      <c r="S196" s="242"/>
      <c r="T196" s="243"/>
      <c r="AT196" s="244" t="s">
        <v>310</v>
      </c>
      <c r="AU196" s="244" t="s">
        <v>79</v>
      </c>
      <c r="AV196" s="15" t="s">
        <v>306</v>
      </c>
      <c r="AW196" s="15" t="s">
        <v>32</v>
      </c>
      <c r="AX196" s="15" t="s">
        <v>77</v>
      </c>
      <c r="AY196" s="244" t="s">
        <v>299</v>
      </c>
    </row>
    <row r="197" spans="1:65" s="2" customFormat="1" ht="16.5" customHeight="1">
      <c r="A197" s="36"/>
      <c r="B197" s="37"/>
      <c r="C197" s="196" t="s">
        <v>210</v>
      </c>
      <c r="D197" s="196" t="s">
        <v>301</v>
      </c>
      <c r="E197" s="197" t="s">
        <v>3367</v>
      </c>
      <c r="F197" s="198" t="s">
        <v>3368</v>
      </c>
      <c r="G197" s="199" t="s">
        <v>553</v>
      </c>
      <c r="H197" s="200">
        <v>36</v>
      </c>
      <c r="I197" s="201"/>
      <c r="J197" s="202">
        <f>ROUND(I197*H197,2)</f>
        <v>0</v>
      </c>
      <c r="K197" s="198" t="s">
        <v>305</v>
      </c>
      <c r="L197" s="41"/>
      <c r="M197" s="203" t="s">
        <v>19</v>
      </c>
      <c r="N197" s="204" t="s">
        <v>42</v>
      </c>
      <c r="O197" s="66"/>
      <c r="P197" s="205">
        <f>O197*H197</f>
        <v>0</v>
      </c>
      <c r="Q197" s="205">
        <v>0.00098</v>
      </c>
      <c r="R197" s="205">
        <f>Q197*H197</f>
        <v>0.03528</v>
      </c>
      <c r="S197" s="205">
        <v>0</v>
      </c>
      <c r="T197" s="206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07" t="s">
        <v>406</v>
      </c>
      <c r="AT197" s="207" t="s">
        <v>301</v>
      </c>
      <c r="AU197" s="207" t="s">
        <v>79</v>
      </c>
      <c r="AY197" s="19" t="s">
        <v>299</v>
      </c>
      <c r="BE197" s="208">
        <f>IF(N197="základní",J197,0)</f>
        <v>0</v>
      </c>
      <c r="BF197" s="208">
        <f>IF(N197="snížená",J197,0)</f>
        <v>0</v>
      </c>
      <c r="BG197" s="208">
        <f>IF(N197="zákl. přenesená",J197,0)</f>
        <v>0</v>
      </c>
      <c r="BH197" s="208">
        <f>IF(N197="sníž. přenesená",J197,0)</f>
        <v>0</v>
      </c>
      <c r="BI197" s="208">
        <f>IF(N197="nulová",J197,0)</f>
        <v>0</v>
      </c>
      <c r="BJ197" s="19" t="s">
        <v>79</v>
      </c>
      <c r="BK197" s="208">
        <f>ROUND(I197*H197,2)</f>
        <v>0</v>
      </c>
      <c r="BL197" s="19" t="s">
        <v>406</v>
      </c>
      <c r="BM197" s="207" t="s">
        <v>3369</v>
      </c>
    </row>
    <row r="198" spans="1:47" s="2" customFormat="1" ht="11.25">
      <c r="A198" s="36"/>
      <c r="B198" s="37"/>
      <c r="C198" s="38"/>
      <c r="D198" s="209" t="s">
        <v>308</v>
      </c>
      <c r="E198" s="38"/>
      <c r="F198" s="210" t="s">
        <v>3370</v>
      </c>
      <c r="G198" s="38"/>
      <c r="H198" s="38"/>
      <c r="I198" s="119"/>
      <c r="J198" s="38"/>
      <c r="K198" s="38"/>
      <c r="L198" s="41"/>
      <c r="M198" s="211"/>
      <c r="N198" s="212"/>
      <c r="O198" s="66"/>
      <c r="P198" s="66"/>
      <c r="Q198" s="66"/>
      <c r="R198" s="66"/>
      <c r="S198" s="66"/>
      <c r="T198" s="67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9" t="s">
        <v>308</v>
      </c>
      <c r="AU198" s="19" t="s">
        <v>79</v>
      </c>
    </row>
    <row r="199" spans="2:51" s="14" customFormat="1" ht="11.25">
      <c r="B199" s="223"/>
      <c r="C199" s="224"/>
      <c r="D199" s="209" t="s">
        <v>310</v>
      </c>
      <c r="E199" s="225" t="s">
        <v>19</v>
      </c>
      <c r="F199" s="226" t="s">
        <v>3371</v>
      </c>
      <c r="G199" s="224"/>
      <c r="H199" s="227">
        <v>36</v>
      </c>
      <c r="I199" s="228"/>
      <c r="J199" s="224"/>
      <c r="K199" s="224"/>
      <c r="L199" s="229"/>
      <c r="M199" s="230"/>
      <c r="N199" s="231"/>
      <c r="O199" s="231"/>
      <c r="P199" s="231"/>
      <c r="Q199" s="231"/>
      <c r="R199" s="231"/>
      <c r="S199" s="231"/>
      <c r="T199" s="232"/>
      <c r="AT199" s="233" t="s">
        <v>310</v>
      </c>
      <c r="AU199" s="233" t="s">
        <v>79</v>
      </c>
      <c r="AV199" s="14" t="s">
        <v>79</v>
      </c>
      <c r="AW199" s="14" t="s">
        <v>32</v>
      </c>
      <c r="AX199" s="14" t="s">
        <v>70</v>
      </c>
      <c r="AY199" s="233" t="s">
        <v>299</v>
      </c>
    </row>
    <row r="200" spans="2:51" s="15" customFormat="1" ht="11.25">
      <c r="B200" s="234"/>
      <c r="C200" s="235"/>
      <c r="D200" s="209" t="s">
        <v>310</v>
      </c>
      <c r="E200" s="236" t="s">
        <v>19</v>
      </c>
      <c r="F200" s="237" t="s">
        <v>313</v>
      </c>
      <c r="G200" s="235"/>
      <c r="H200" s="238">
        <v>36</v>
      </c>
      <c r="I200" s="239"/>
      <c r="J200" s="235"/>
      <c r="K200" s="235"/>
      <c r="L200" s="240"/>
      <c r="M200" s="241"/>
      <c r="N200" s="242"/>
      <c r="O200" s="242"/>
      <c r="P200" s="242"/>
      <c r="Q200" s="242"/>
      <c r="R200" s="242"/>
      <c r="S200" s="242"/>
      <c r="T200" s="243"/>
      <c r="AT200" s="244" t="s">
        <v>310</v>
      </c>
      <c r="AU200" s="244" t="s">
        <v>79</v>
      </c>
      <c r="AV200" s="15" t="s">
        <v>306</v>
      </c>
      <c r="AW200" s="15" t="s">
        <v>32</v>
      </c>
      <c r="AX200" s="15" t="s">
        <v>77</v>
      </c>
      <c r="AY200" s="244" t="s">
        <v>299</v>
      </c>
    </row>
    <row r="201" spans="1:65" s="2" customFormat="1" ht="16.5" customHeight="1">
      <c r="A201" s="36"/>
      <c r="B201" s="37"/>
      <c r="C201" s="196" t="s">
        <v>506</v>
      </c>
      <c r="D201" s="196" t="s">
        <v>301</v>
      </c>
      <c r="E201" s="197" t="s">
        <v>3372</v>
      </c>
      <c r="F201" s="198" t="s">
        <v>3373</v>
      </c>
      <c r="G201" s="199" t="s">
        <v>553</v>
      </c>
      <c r="H201" s="200">
        <v>108</v>
      </c>
      <c r="I201" s="201"/>
      <c r="J201" s="202">
        <f>ROUND(I201*H201,2)</f>
        <v>0</v>
      </c>
      <c r="K201" s="198" t="s">
        <v>305</v>
      </c>
      <c r="L201" s="41"/>
      <c r="M201" s="203" t="s">
        <v>19</v>
      </c>
      <c r="N201" s="204" t="s">
        <v>42</v>
      </c>
      <c r="O201" s="66"/>
      <c r="P201" s="205">
        <f>O201*H201</f>
        <v>0</v>
      </c>
      <c r="Q201" s="205">
        <v>0.00126</v>
      </c>
      <c r="R201" s="205">
        <f>Q201*H201</f>
        <v>0.13608</v>
      </c>
      <c r="S201" s="205">
        <v>0</v>
      </c>
      <c r="T201" s="206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07" t="s">
        <v>406</v>
      </c>
      <c r="AT201" s="207" t="s">
        <v>301</v>
      </c>
      <c r="AU201" s="207" t="s">
        <v>79</v>
      </c>
      <c r="AY201" s="19" t="s">
        <v>299</v>
      </c>
      <c r="BE201" s="208">
        <f>IF(N201="základní",J201,0)</f>
        <v>0</v>
      </c>
      <c r="BF201" s="208">
        <f>IF(N201="snížená",J201,0)</f>
        <v>0</v>
      </c>
      <c r="BG201" s="208">
        <f>IF(N201="zákl. přenesená",J201,0)</f>
        <v>0</v>
      </c>
      <c r="BH201" s="208">
        <f>IF(N201="sníž. přenesená",J201,0)</f>
        <v>0</v>
      </c>
      <c r="BI201" s="208">
        <f>IF(N201="nulová",J201,0)</f>
        <v>0</v>
      </c>
      <c r="BJ201" s="19" t="s">
        <v>79</v>
      </c>
      <c r="BK201" s="208">
        <f>ROUND(I201*H201,2)</f>
        <v>0</v>
      </c>
      <c r="BL201" s="19" t="s">
        <v>406</v>
      </c>
      <c r="BM201" s="207" t="s">
        <v>3374</v>
      </c>
    </row>
    <row r="202" spans="1:47" s="2" customFormat="1" ht="11.25">
      <c r="A202" s="36"/>
      <c r="B202" s="37"/>
      <c r="C202" s="38"/>
      <c r="D202" s="209" t="s">
        <v>308</v>
      </c>
      <c r="E202" s="38"/>
      <c r="F202" s="210" t="s">
        <v>3375</v>
      </c>
      <c r="G202" s="38"/>
      <c r="H202" s="38"/>
      <c r="I202" s="119"/>
      <c r="J202" s="38"/>
      <c r="K202" s="38"/>
      <c r="L202" s="41"/>
      <c r="M202" s="211"/>
      <c r="N202" s="212"/>
      <c r="O202" s="66"/>
      <c r="P202" s="66"/>
      <c r="Q202" s="66"/>
      <c r="R202" s="66"/>
      <c r="S202" s="66"/>
      <c r="T202" s="67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9" t="s">
        <v>308</v>
      </c>
      <c r="AU202" s="19" t="s">
        <v>79</v>
      </c>
    </row>
    <row r="203" spans="2:51" s="14" customFormat="1" ht="11.25">
      <c r="B203" s="223"/>
      <c r="C203" s="224"/>
      <c r="D203" s="209" t="s">
        <v>310</v>
      </c>
      <c r="E203" s="225" t="s">
        <v>19</v>
      </c>
      <c r="F203" s="226" t="s">
        <v>3376</v>
      </c>
      <c r="G203" s="224"/>
      <c r="H203" s="227">
        <v>71</v>
      </c>
      <c r="I203" s="228"/>
      <c r="J203" s="224"/>
      <c r="K203" s="224"/>
      <c r="L203" s="229"/>
      <c r="M203" s="230"/>
      <c r="N203" s="231"/>
      <c r="O203" s="231"/>
      <c r="P203" s="231"/>
      <c r="Q203" s="231"/>
      <c r="R203" s="231"/>
      <c r="S203" s="231"/>
      <c r="T203" s="232"/>
      <c r="AT203" s="233" t="s">
        <v>310</v>
      </c>
      <c r="AU203" s="233" t="s">
        <v>79</v>
      </c>
      <c r="AV203" s="14" t="s">
        <v>79</v>
      </c>
      <c r="AW203" s="14" t="s">
        <v>32</v>
      </c>
      <c r="AX203" s="14" t="s">
        <v>70</v>
      </c>
      <c r="AY203" s="233" t="s">
        <v>299</v>
      </c>
    </row>
    <row r="204" spans="2:51" s="14" customFormat="1" ht="11.25">
      <c r="B204" s="223"/>
      <c r="C204" s="224"/>
      <c r="D204" s="209" t="s">
        <v>310</v>
      </c>
      <c r="E204" s="225" t="s">
        <v>19</v>
      </c>
      <c r="F204" s="226" t="s">
        <v>3377</v>
      </c>
      <c r="G204" s="224"/>
      <c r="H204" s="227">
        <v>37</v>
      </c>
      <c r="I204" s="228"/>
      <c r="J204" s="224"/>
      <c r="K204" s="224"/>
      <c r="L204" s="229"/>
      <c r="M204" s="230"/>
      <c r="N204" s="231"/>
      <c r="O204" s="231"/>
      <c r="P204" s="231"/>
      <c r="Q204" s="231"/>
      <c r="R204" s="231"/>
      <c r="S204" s="231"/>
      <c r="T204" s="232"/>
      <c r="AT204" s="233" t="s">
        <v>310</v>
      </c>
      <c r="AU204" s="233" t="s">
        <v>79</v>
      </c>
      <c r="AV204" s="14" t="s">
        <v>79</v>
      </c>
      <c r="AW204" s="14" t="s">
        <v>32</v>
      </c>
      <c r="AX204" s="14" t="s">
        <v>70</v>
      </c>
      <c r="AY204" s="233" t="s">
        <v>299</v>
      </c>
    </row>
    <row r="205" spans="2:51" s="15" customFormat="1" ht="11.25">
      <c r="B205" s="234"/>
      <c r="C205" s="235"/>
      <c r="D205" s="209" t="s">
        <v>310</v>
      </c>
      <c r="E205" s="236" t="s">
        <v>19</v>
      </c>
      <c r="F205" s="237" t="s">
        <v>313</v>
      </c>
      <c r="G205" s="235"/>
      <c r="H205" s="238">
        <v>108</v>
      </c>
      <c r="I205" s="239"/>
      <c r="J205" s="235"/>
      <c r="K205" s="235"/>
      <c r="L205" s="240"/>
      <c r="M205" s="241"/>
      <c r="N205" s="242"/>
      <c r="O205" s="242"/>
      <c r="P205" s="242"/>
      <c r="Q205" s="242"/>
      <c r="R205" s="242"/>
      <c r="S205" s="242"/>
      <c r="T205" s="243"/>
      <c r="AT205" s="244" t="s">
        <v>310</v>
      </c>
      <c r="AU205" s="244" t="s">
        <v>79</v>
      </c>
      <c r="AV205" s="15" t="s">
        <v>306</v>
      </c>
      <c r="AW205" s="15" t="s">
        <v>32</v>
      </c>
      <c r="AX205" s="15" t="s">
        <v>77</v>
      </c>
      <c r="AY205" s="244" t="s">
        <v>299</v>
      </c>
    </row>
    <row r="206" spans="1:65" s="2" customFormat="1" ht="16.5" customHeight="1">
      <c r="A206" s="36"/>
      <c r="B206" s="37"/>
      <c r="C206" s="196" t="s">
        <v>512</v>
      </c>
      <c r="D206" s="196" t="s">
        <v>301</v>
      </c>
      <c r="E206" s="197" t="s">
        <v>3378</v>
      </c>
      <c r="F206" s="198" t="s">
        <v>3379</v>
      </c>
      <c r="G206" s="199" t="s">
        <v>553</v>
      </c>
      <c r="H206" s="200">
        <v>35</v>
      </c>
      <c r="I206" s="201"/>
      <c r="J206" s="202">
        <f>ROUND(I206*H206,2)</f>
        <v>0</v>
      </c>
      <c r="K206" s="198" t="s">
        <v>305</v>
      </c>
      <c r="L206" s="41"/>
      <c r="M206" s="203" t="s">
        <v>19</v>
      </c>
      <c r="N206" s="204" t="s">
        <v>42</v>
      </c>
      <c r="O206" s="66"/>
      <c r="P206" s="205">
        <f>O206*H206</f>
        <v>0</v>
      </c>
      <c r="Q206" s="205">
        <v>0.00153</v>
      </c>
      <c r="R206" s="205">
        <f>Q206*H206</f>
        <v>0.05354999999999999</v>
      </c>
      <c r="S206" s="205">
        <v>0</v>
      </c>
      <c r="T206" s="206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07" t="s">
        <v>406</v>
      </c>
      <c r="AT206" s="207" t="s">
        <v>301</v>
      </c>
      <c r="AU206" s="207" t="s">
        <v>79</v>
      </c>
      <c r="AY206" s="19" t="s">
        <v>299</v>
      </c>
      <c r="BE206" s="208">
        <f>IF(N206="základní",J206,0)</f>
        <v>0</v>
      </c>
      <c r="BF206" s="208">
        <f>IF(N206="snížená",J206,0)</f>
        <v>0</v>
      </c>
      <c r="BG206" s="208">
        <f>IF(N206="zákl. přenesená",J206,0)</f>
        <v>0</v>
      </c>
      <c r="BH206" s="208">
        <f>IF(N206="sníž. přenesená",J206,0)</f>
        <v>0</v>
      </c>
      <c r="BI206" s="208">
        <f>IF(N206="nulová",J206,0)</f>
        <v>0</v>
      </c>
      <c r="BJ206" s="19" t="s">
        <v>79</v>
      </c>
      <c r="BK206" s="208">
        <f>ROUND(I206*H206,2)</f>
        <v>0</v>
      </c>
      <c r="BL206" s="19" t="s">
        <v>406</v>
      </c>
      <c r="BM206" s="207" t="s">
        <v>3380</v>
      </c>
    </row>
    <row r="207" spans="1:47" s="2" customFormat="1" ht="11.25">
      <c r="A207" s="36"/>
      <c r="B207" s="37"/>
      <c r="C207" s="38"/>
      <c r="D207" s="209" t="s">
        <v>308</v>
      </c>
      <c r="E207" s="38"/>
      <c r="F207" s="210" t="s">
        <v>3381</v>
      </c>
      <c r="G207" s="38"/>
      <c r="H207" s="38"/>
      <c r="I207" s="119"/>
      <c r="J207" s="38"/>
      <c r="K207" s="38"/>
      <c r="L207" s="41"/>
      <c r="M207" s="211"/>
      <c r="N207" s="212"/>
      <c r="O207" s="66"/>
      <c r="P207" s="66"/>
      <c r="Q207" s="66"/>
      <c r="R207" s="66"/>
      <c r="S207" s="66"/>
      <c r="T207" s="67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9" t="s">
        <v>308</v>
      </c>
      <c r="AU207" s="19" t="s">
        <v>79</v>
      </c>
    </row>
    <row r="208" spans="2:51" s="14" customFormat="1" ht="11.25">
      <c r="B208" s="223"/>
      <c r="C208" s="224"/>
      <c r="D208" s="209" t="s">
        <v>310</v>
      </c>
      <c r="E208" s="225" t="s">
        <v>19</v>
      </c>
      <c r="F208" s="226" t="s">
        <v>3382</v>
      </c>
      <c r="G208" s="224"/>
      <c r="H208" s="227">
        <v>25</v>
      </c>
      <c r="I208" s="228"/>
      <c r="J208" s="224"/>
      <c r="K208" s="224"/>
      <c r="L208" s="229"/>
      <c r="M208" s="230"/>
      <c r="N208" s="231"/>
      <c r="O208" s="231"/>
      <c r="P208" s="231"/>
      <c r="Q208" s="231"/>
      <c r="R208" s="231"/>
      <c r="S208" s="231"/>
      <c r="T208" s="232"/>
      <c r="AT208" s="233" t="s">
        <v>310</v>
      </c>
      <c r="AU208" s="233" t="s">
        <v>79</v>
      </c>
      <c r="AV208" s="14" t="s">
        <v>79</v>
      </c>
      <c r="AW208" s="14" t="s">
        <v>32</v>
      </c>
      <c r="AX208" s="14" t="s">
        <v>70</v>
      </c>
      <c r="AY208" s="233" t="s">
        <v>299</v>
      </c>
    </row>
    <row r="209" spans="2:51" s="14" customFormat="1" ht="11.25">
      <c r="B209" s="223"/>
      <c r="C209" s="224"/>
      <c r="D209" s="209" t="s">
        <v>310</v>
      </c>
      <c r="E209" s="225" t="s">
        <v>19</v>
      </c>
      <c r="F209" s="226" t="s">
        <v>3383</v>
      </c>
      <c r="G209" s="224"/>
      <c r="H209" s="227">
        <v>10</v>
      </c>
      <c r="I209" s="228"/>
      <c r="J209" s="224"/>
      <c r="K209" s="224"/>
      <c r="L209" s="229"/>
      <c r="M209" s="230"/>
      <c r="N209" s="231"/>
      <c r="O209" s="231"/>
      <c r="P209" s="231"/>
      <c r="Q209" s="231"/>
      <c r="R209" s="231"/>
      <c r="S209" s="231"/>
      <c r="T209" s="232"/>
      <c r="AT209" s="233" t="s">
        <v>310</v>
      </c>
      <c r="AU209" s="233" t="s">
        <v>79</v>
      </c>
      <c r="AV209" s="14" t="s">
        <v>79</v>
      </c>
      <c r="AW209" s="14" t="s">
        <v>32</v>
      </c>
      <c r="AX209" s="14" t="s">
        <v>70</v>
      </c>
      <c r="AY209" s="233" t="s">
        <v>299</v>
      </c>
    </row>
    <row r="210" spans="2:51" s="15" customFormat="1" ht="11.25">
      <c r="B210" s="234"/>
      <c r="C210" s="235"/>
      <c r="D210" s="209" t="s">
        <v>310</v>
      </c>
      <c r="E210" s="236" t="s">
        <v>19</v>
      </c>
      <c r="F210" s="237" t="s">
        <v>313</v>
      </c>
      <c r="G210" s="235"/>
      <c r="H210" s="238">
        <v>35</v>
      </c>
      <c r="I210" s="239"/>
      <c r="J210" s="235"/>
      <c r="K210" s="235"/>
      <c r="L210" s="240"/>
      <c r="M210" s="241"/>
      <c r="N210" s="242"/>
      <c r="O210" s="242"/>
      <c r="P210" s="242"/>
      <c r="Q210" s="242"/>
      <c r="R210" s="242"/>
      <c r="S210" s="242"/>
      <c r="T210" s="243"/>
      <c r="AT210" s="244" t="s">
        <v>310</v>
      </c>
      <c r="AU210" s="244" t="s">
        <v>79</v>
      </c>
      <c r="AV210" s="15" t="s">
        <v>306</v>
      </c>
      <c r="AW210" s="15" t="s">
        <v>32</v>
      </c>
      <c r="AX210" s="15" t="s">
        <v>77</v>
      </c>
      <c r="AY210" s="244" t="s">
        <v>299</v>
      </c>
    </row>
    <row r="211" spans="1:65" s="2" customFormat="1" ht="16.5" customHeight="1">
      <c r="A211" s="36"/>
      <c r="B211" s="37"/>
      <c r="C211" s="246" t="s">
        <v>520</v>
      </c>
      <c r="D211" s="246" t="s">
        <v>458</v>
      </c>
      <c r="E211" s="247" t="s">
        <v>3384</v>
      </c>
      <c r="F211" s="248" t="s">
        <v>3385</v>
      </c>
      <c r="G211" s="249" t="s">
        <v>432</v>
      </c>
      <c r="H211" s="250">
        <v>89.5</v>
      </c>
      <c r="I211" s="251"/>
      <c r="J211" s="252">
        <f>ROUND(I211*H211,2)</f>
        <v>0</v>
      </c>
      <c r="K211" s="248" t="s">
        <v>19</v>
      </c>
      <c r="L211" s="253"/>
      <c r="M211" s="254" t="s">
        <v>19</v>
      </c>
      <c r="N211" s="255" t="s">
        <v>42</v>
      </c>
      <c r="O211" s="66"/>
      <c r="P211" s="205">
        <f>O211*H211</f>
        <v>0</v>
      </c>
      <c r="Q211" s="205">
        <v>0.0044</v>
      </c>
      <c r="R211" s="205">
        <f>Q211*H211</f>
        <v>0.39380000000000004</v>
      </c>
      <c r="S211" s="205">
        <v>0</v>
      </c>
      <c r="T211" s="206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07" t="s">
        <v>538</v>
      </c>
      <c r="AT211" s="207" t="s">
        <v>458</v>
      </c>
      <c r="AU211" s="207" t="s">
        <v>79</v>
      </c>
      <c r="AY211" s="19" t="s">
        <v>299</v>
      </c>
      <c r="BE211" s="208">
        <f>IF(N211="základní",J211,0)</f>
        <v>0</v>
      </c>
      <c r="BF211" s="208">
        <f>IF(N211="snížená",J211,0)</f>
        <v>0</v>
      </c>
      <c r="BG211" s="208">
        <f>IF(N211="zákl. přenesená",J211,0)</f>
        <v>0</v>
      </c>
      <c r="BH211" s="208">
        <f>IF(N211="sníž. přenesená",J211,0)</f>
        <v>0</v>
      </c>
      <c r="BI211" s="208">
        <f>IF(N211="nulová",J211,0)</f>
        <v>0</v>
      </c>
      <c r="BJ211" s="19" t="s">
        <v>79</v>
      </c>
      <c r="BK211" s="208">
        <f>ROUND(I211*H211,2)</f>
        <v>0</v>
      </c>
      <c r="BL211" s="19" t="s">
        <v>406</v>
      </c>
      <c r="BM211" s="207" t="s">
        <v>3386</v>
      </c>
    </row>
    <row r="212" spans="1:47" s="2" customFormat="1" ht="11.25">
      <c r="A212" s="36"/>
      <c r="B212" s="37"/>
      <c r="C212" s="38"/>
      <c r="D212" s="209" t="s">
        <v>308</v>
      </c>
      <c r="E212" s="38"/>
      <c r="F212" s="210" t="s">
        <v>3385</v>
      </c>
      <c r="G212" s="38"/>
      <c r="H212" s="38"/>
      <c r="I212" s="119"/>
      <c r="J212" s="38"/>
      <c r="K212" s="38"/>
      <c r="L212" s="41"/>
      <c r="M212" s="211"/>
      <c r="N212" s="212"/>
      <c r="O212" s="66"/>
      <c r="P212" s="66"/>
      <c r="Q212" s="66"/>
      <c r="R212" s="66"/>
      <c r="S212" s="66"/>
      <c r="T212" s="67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T212" s="19" t="s">
        <v>308</v>
      </c>
      <c r="AU212" s="19" t="s">
        <v>79</v>
      </c>
    </row>
    <row r="213" spans="2:51" s="14" customFormat="1" ht="11.25">
      <c r="B213" s="223"/>
      <c r="C213" s="224"/>
      <c r="D213" s="209" t="s">
        <v>310</v>
      </c>
      <c r="E213" s="225" t="s">
        <v>19</v>
      </c>
      <c r="F213" s="226" t="s">
        <v>3387</v>
      </c>
      <c r="G213" s="224"/>
      <c r="H213" s="227">
        <v>89.5</v>
      </c>
      <c r="I213" s="228"/>
      <c r="J213" s="224"/>
      <c r="K213" s="224"/>
      <c r="L213" s="229"/>
      <c r="M213" s="230"/>
      <c r="N213" s="231"/>
      <c r="O213" s="231"/>
      <c r="P213" s="231"/>
      <c r="Q213" s="231"/>
      <c r="R213" s="231"/>
      <c r="S213" s="231"/>
      <c r="T213" s="232"/>
      <c r="AT213" s="233" t="s">
        <v>310</v>
      </c>
      <c r="AU213" s="233" t="s">
        <v>79</v>
      </c>
      <c r="AV213" s="14" t="s">
        <v>79</v>
      </c>
      <c r="AW213" s="14" t="s">
        <v>32</v>
      </c>
      <c r="AX213" s="14" t="s">
        <v>70</v>
      </c>
      <c r="AY213" s="233" t="s">
        <v>299</v>
      </c>
    </row>
    <row r="214" spans="2:51" s="15" customFormat="1" ht="11.25">
      <c r="B214" s="234"/>
      <c r="C214" s="235"/>
      <c r="D214" s="209" t="s">
        <v>310</v>
      </c>
      <c r="E214" s="236" t="s">
        <v>19</v>
      </c>
      <c r="F214" s="237" t="s">
        <v>313</v>
      </c>
      <c r="G214" s="235"/>
      <c r="H214" s="238">
        <v>89.5</v>
      </c>
      <c r="I214" s="239"/>
      <c r="J214" s="235"/>
      <c r="K214" s="235"/>
      <c r="L214" s="240"/>
      <c r="M214" s="241"/>
      <c r="N214" s="242"/>
      <c r="O214" s="242"/>
      <c r="P214" s="242"/>
      <c r="Q214" s="242"/>
      <c r="R214" s="242"/>
      <c r="S214" s="242"/>
      <c r="T214" s="243"/>
      <c r="AT214" s="244" t="s">
        <v>310</v>
      </c>
      <c r="AU214" s="244" t="s">
        <v>79</v>
      </c>
      <c r="AV214" s="15" t="s">
        <v>306</v>
      </c>
      <c r="AW214" s="15" t="s">
        <v>32</v>
      </c>
      <c r="AX214" s="15" t="s">
        <v>77</v>
      </c>
      <c r="AY214" s="244" t="s">
        <v>299</v>
      </c>
    </row>
    <row r="215" spans="1:65" s="2" customFormat="1" ht="16.5" customHeight="1">
      <c r="A215" s="36"/>
      <c r="B215" s="37"/>
      <c r="C215" s="196" t="s">
        <v>150</v>
      </c>
      <c r="D215" s="196" t="s">
        <v>301</v>
      </c>
      <c r="E215" s="197" t="s">
        <v>3388</v>
      </c>
      <c r="F215" s="198" t="s">
        <v>3389</v>
      </c>
      <c r="G215" s="199" t="s">
        <v>553</v>
      </c>
      <c r="H215" s="200">
        <v>18</v>
      </c>
      <c r="I215" s="201"/>
      <c r="J215" s="202">
        <f>ROUND(I215*H215,2)</f>
        <v>0</v>
      </c>
      <c r="K215" s="198" t="s">
        <v>305</v>
      </c>
      <c r="L215" s="41"/>
      <c r="M215" s="203" t="s">
        <v>19</v>
      </c>
      <c r="N215" s="204" t="s">
        <v>42</v>
      </c>
      <c r="O215" s="66"/>
      <c r="P215" s="205">
        <f>O215*H215</f>
        <v>0</v>
      </c>
      <c r="Q215" s="205">
        <v>5E-05</v>
      </c>
      <c r="R215" s="205">
        <f>Q215*H215</f>
        <v>0.0009000000000000001</v>
      </c>
      <c r="S215" s="205">
        <v>0</v>
      </c>
      <c r="T215" s="206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07" t="s">
        <v>406</v>
      </c>
      <c r="AT215" s="207" t="s">
        <v>301</v>
      </c>
      <c r="AU215" s="207" t="s">
        <v>79</v>
      </c>
      <c r="AY215" s="19" t="s">
        <v>299</v>
      </c>
      <c r="BE215" s="208">
        <f>IF(N215="základní",J215,0)</f>
        <v>0</v>
      </c>
      <c r="BF215" s="208">
        <f>IF(N215="snížená",J215,0)</f>
        <v>0</v>
      </c>
      <c r="BG215" s="208">
        <f>IF(N215="zákl. přenesená",J215,0)</f>
        <v>0</v>
      </c>
      <c r="BH215" s="208">
        <f>IF(N215="sníž. přenesená",J215,0)</f>
        <v>0</v>
      </c>
      <c r="BI215" s="208">
        <f>IF(N215="nulová",J215,0)</f>
        <v>0</v>
      </c>
      <c r="BJ215" s="19" t="s">
        <v>79</v>
      </c>
      <c r="BK215" s="208">
        <f>ROUND(I215*H215,2)</f>
        <v>0</v>
      </c>
      <c r="BL215" s="19" t="s">
        <v>406</v>
      </c>
      <c r="BM215" s="207" t="s">
        <v>3390</v>
      </c>
    </row>
    <row r="216" spans="1:47" s="2" customFormat="1" ht="19.5">
      <c r="A216" s="36"/>
      <c r="B216" s="37"/>
      <c r="C216" s="38"/>
      <c r="D216" s="209" t="s">
        <v>308</v>
      </c>
      <c r="E216" s="38"/>
      <c r="F216" s="210" t="s">
        <v>3391</v>
      </c>
      <c r="G216" s="38"/>
      <c r="H216" s="38"/>
      <c r="I216" s="119"/>
      <c r="J216" s="38"/>
      <c r="K216" s="38"/>
      <c r="L216" s="41"/>
      <c r="M216" s="211"/>
      <c r="N216" s="212"/>
      <c r="O216" s="66"/>
      <c r="P216" s="66"/>
      <c r="Q216" s="66"/>
      <c r="R216" s="66"/>
      <c r="S216" s="66"/>
      <c r="T216" s="67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T216" s="19" t="s">
        <v>308</v>
      </c>
      <c r="AU216" s="19" t="s">
        <v>79</v>
      </c>
    </row>
    <row r="217" spans="2:51" s="14" customFormat="1" ht="11.25">
      <c r="B217" s="223"/>
      <c r="C217" s="224"/>
      <c r="D217" s="209" t="s">
        <v>310</v>
      </c>
      <c r="E217" s="225" t="s">
        <v>19</v>
      </c>
      <c r="F217" s="226" t="s">
        <v>3392</v>
      </c>
      <c r="G217" s="224"/>
      <c r="H217" s="227">
        <v>18</v>
      </c>
      <c r="I217" s="228"/>
      <c r="J217" s="224"/>
      <c r="K217" s="224"/>
      <c r="L217" s="229"/>
      <c r="M217" s="230"/>
      <c r="N217" s="231"/>
      <c r="O217" s="231"/>
      <c r="P217" s="231"/>
      <c r="Q217" s="231"/>
      <c r="R217" s="231"/>
      <c r="S217" s="231"/>
      <c r="T217" s="232"/>
      <c r="AT217" s="233" t="s">
        <v>310</v>
      </c>
      <c r="AU217" s="233" t="s">
        <v>79</v>
      </c>
      <c r="AV217" s="14" t="s">
        <v>79</v>
      </c>
      <c r="AW217" s="14" t="s">
        <v>32</v>
      </c>
      <c r="AX217" s="14" t="s">
        <v>70</v>
      </c>
      <c r="AY217" s="233" t="s">
        <v>299</v>
      </c>
    </row>
    <row r="218" spans="2:51" s="15" customFormat="1" ht="11.25">
      <c r="B218" s="234"/>
      <c r="C218" s="235"/>
      <c r="D218" s="209" t="s">
        <v>310</v>
      </c>
      <c r="E218" s="236" t="s">
        <v>19</v>
      </c>
      <c r="F218" s="237" t="s">
        <v>313</v>
      </c>
      <c r="G218" s="235"/>
      <c r="H218" s="238">
        <v>18</v>
      </c>
      <c r="I218" s="239"/>
      <c r="J218" s="235"/>
      <c r="K218" s="235"/>
      <c r="L218" s="240"/>
      <c r="M218" s="241"/>
      <c r="N218" s="242"/>
      <c r="O218" s="242"/>
      <c r="P218" s="242"/>
      <c r="Q218" s="242"/>
      <c r="R218" s="242"/>
      <c r="S218" s="242"/>
      <c r="T218" s="243"/>
      <c r="AT218" s="244" t="s">
        <v>310</v>
      </c>
      <c r="AU218" s="244" t="s">
        <v>79</v>
      </c>
      <c r="AV218" s="15" t="s">
        <v>306</v>
      </c>
      <c r="AW218" s="15" t="s">
        <v>32</v>
      </c>
      <c r="AX218" s="15" t="s">
        <v>77</v>
      </c>
      <c r="AY218" s="244" t="s">
        <v>299</v>
      </c>
    </row>
    <row r="219" spans="1:65" s="2" customFormat="1" ht="16.5" customHeight="1">
      <c r="A219" s="36"/>
      <c r="B219" s="37"/>
      <c r="C219" s="196" t="s">
        <v>532</v>
      </c>
      <c r="D219" s="196" t="s">
        <v>301</v>
      </c>
      <c r="E219" s="197" t="s">
        <v>3393</v>
      </c>
      <c r="F219" s="198" t="s">
        <v>3394</v>
      </c>
      <c r="G219" s="199" t="s">
        <v>553</v>
      </c>
      <c r="H219" s="200">
        <v>71</v>
      </c>
      <c r="I219" s="201"/>
      <c r="J219" s="202">
        <f>ROUND(I219*H219,2)</f>
        <v>0</v>
      </c>
      <c r="K219" s="198" t="s">
        <v>305</v>
      </c>
      <c r="L219" s="41"/>
      <c r="M219" s="203" t="s">
        <v>19</v>
      </c>
      <c r="N219" s="204" t="s">
        <v>42</v>
      </c>
      <c r="O219" s="66"/>
      <c r="P219" s="205">
        <f>O219*H219</f>
        <v>0</v>
      </c>
      <c r="Q219" s="205">
        <v>7E-05</v>
      </c>
      <c r="R219" s="205">
        <f>Q219*H219</f>
        <v>0.00497</v>
      </c>
      <c r="S219" s="205">
        <v>0</v>
      </c>
      <c r="T219" s="206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07" t="s">
        <v>406</v>
      </c>
      <c r="AT219" s="207" t="s">
        <v>301</v>
      </c>
      <c r="AU219" s="207" t="s">
        <v>79</v>
      </c>
      <c r="AY219" s="19" t="s">
        <v>299</v>
      </c>
      <c r="BE219" s="208">
        <f>IF(N219="základní",J219,0)</f>
        <v>0</v>
      </c>
      <c r="BF219" s="208">
        <f>IF(N219="snížená",J219,0)</f>
        <v>0</v>
      </c>
      <c r="BG219" s="208">
        <f>IF(N219="zákl. přenesená",J219,0)</f>
        <v>0</v>
      </c>
      <c r="BH219" s="208">
        <f>IF(N219="sníž. přenesená",J219,0)</f>
        <v>0</v>
      </c>
      <c r="BI219" s="208">
        <f>IF(N219="nulová",J219,0)</f>
        <v>0</v>
      </c>
      <c r="BJ219" s="19" t="s">
        <v>79</v>
      </c>
      <c r="BK219" s="208">
        <f>ROUND(I219*H219,2)</f>
        <v>0</v>
      </c>
      <c r="BL219" s="19" t="s">
        <v>406</v>
      </c>
      <c r="BM219" s="207" t="s">
        <v>3395</v>
      </c>
    </row>
    <row r="220" spans="1:47" s="2" customFormat="1" ht="19.5">
      <c r="A220" s="36"/>
      <c r="B220" s="37"/>
      <c r="C220" s="38"/>
      <c r="D220" s="209" t="s">
        <v>308</v>
      </c>
      <c r="E220" s="38"/>
      <c r="F220" s="210" t="s">
        <v>3396</v>
      </c>
      <c r="G220" s="38"/>
      <c r="H220" s="38"/>
      <c r="I220" s="119"/>
      <c r="J220" s="38"/>
      <c r="K220" s="38"/>
      <c r="L220" s="41"/>
      <c r="M220" s="211"/>
      <c r="N220" s="212"/>
      <c r="O220" s="66"/>
      <c r="P220" s="66"/>
      <c r="Q220" s="66"/>
      <c r="R220" s="66"/>
      <c r="S220" s="66"/>
      <c r="T220" s="67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T220" s="19" t="s">
        <v>308</v>
      </c>
      <c r="AU220" s="19" t="s">
        <v>79</v>
      </c>
    </row>
    <row r="221" spans="2:51" s="14" customFormat="1" ht="11.25">
      <c r="B221" s="223"/>
      <c r="C221" s="224"/>
      <c r="D221" s="209" t="s">
        <v>310</v>
      </c>
      <c r="E221" s="225" t="s">
        <v>19</v>
      </c>
      <c r="F221" s="226" t="s">
        <v>3397</v>
      </c>
      <c r="G221" s="224"/>
      <c r="H221" s="227">
        <v>71</v>
      </c>
      <c r="I221" s="228"/>
      <c r="J221" s="224"/>
      <c r="K221" s="224"/>
      <c r="L221" s="229"/>
      <c r="M221" s="230"/>
      <c r="N221" s="231"/>
      <c r="O221" s="231"/>
      <c r="P221" s="231"/>
      <c r="Q221" s="231"/>
      <c r="R221" s="231"/>
      <c r="S221" s="231"/>
      <c r="T221" s="232"/>
      <c r="AT221" s="233" t="s">
        <v>310</v>
      </c>
      <c r="AU221" s="233" t="s">
        <v>79</v>
      </c>
      <c r="AV221" s="14" t="s">
        <v>79</v>
      </c>
      <c r="AW221" s="14" t="s">
        <v>32</v>
      </c>
      <c r="AX221" s="14" t="s">
        <v>70</v>
      </c>
      <c r="AY221" s="233" t="s">
        <v>299</v>
      </c>
    </row>
    <row r="222" spans="2:51" s="15" customFormat="1" ht="11.25">
      <c r="B222" s="234"/>
      <c r="C222" s="235"/>
      <c r="D222" s="209" t="s">
        <v>310</v>
      </c>
      <c r="E222" s="236" t="s">
        <v>19</v>
      </c>
      <c r="F222" s="237" t="s">
        <v>313</v>
      </c>
      <c r="G222" s="235"/>
      <c r="H222" s="238">
        <v>71</v>
      </c>
      <c r="I222" s="239"/>
      <c r="J222" s="235"/>
      <c r="K222" s="235"/>
      <c r="L222" s="240"/>
      <c r="M222" s="241"/>
      <c r="N222" s="242"/>
      <c r="O222" s="242"/>
      <c r="P222" s="242"/>
      <c r="Q222" s="242"/>
      <c r="R222" s="242"/>
      <c r="S222" s="242"/>
      <c r="T222" s="243"/>
      <c r="AT222" s="244" t="s">
        <v>310</v>
      </c>
      <c r="AU222" s="244" t="s">
        <v>79</v>
      </c>
      <c r="AV222" s="15" t="s">
        <v>306</v>
      </c>
      <c r="AW222" s="15" t="s">
        <v>32</v>
      </c>
      <c r="AX222" s="15" t="s">
        <v>77</v>
      </c>
      <c r="AY222" s="244" t="s">
        <v>299</v>
      </c>
    </row>
    <row r="223" spans="1:65" s="2" customFormat="1" ht="16.5" customHeight="1">
      <c r="A223" s="36"/>
      <c r="B223" s="37"/>
      <c r="C223" s="196" t="s">
        <v>538</v>
      </c>
      <c r="D223" s="196" t="s">
        <v>301</v>
      </c>
      <c r="E223" s="197" t="s">
        <v>3398</v>
      </c>
      <c r="F223" s="198" t="s">
        <v>3399</v>
      </c>
      <c r="G223" s="199" t="s">
        <v>553</v>
      </c>
      <c r="H223" s="200">
        <v>18</v>
      </c>
      <c r="I223" s="201"/>
      <c r="J223" s="202">
        <f>ROUND(I223*H223,2)</f>
        <v>0</v>
      </c>
      <c r="K223" s="198" t="s">
        <v>305</v>
      </c>
      <c r="L223" s="41"/>
      <c r="M223" s="203" t="s">
        <v>19</v>
      </c>
      <c r="N223" s="204" t="s">
        <v>42</v>
      </c>
      <c r="O223" s="66"/>
      <c r="P223" s="205">
        <f>O223*H223</f>
        <v>0</v>
      </c>
      <c r="Q223" s="205">
        <v>0.00012</v>
      </c>
      <c r="R223" s="205">
        <f>Q223*H223</f>
        <v>0.00216</v>
      </c>
      <c r="S223" s="205">
        <v>0</v>
      </c>
      <c r="T223" s="206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07" t="s">
        <v>406</v>
      </c>
      <c r="AT223" s="207" t="s">
        <v>301</v>
      </c>
      <c r="AU223" s="207" t="s">
        <v>79</v>
      </c>
      <c r="AY223" s="19" t="s">
        <v>299</v>
      </c>
      <c r="BE223" s="208">
        <f>IF(N223="základní",J223,0)</f>
        <v>0</v>
      </c>
      <c r="BF223" s="208">
        <f>IF(N223="snížená",J223,0)</f>
        <v>0</v>
      </c>
      <c r="BG223" s="208">
        <f>IF(N223="zákl. přenesená",J223,0)</f>
        <v>0</v>
      </c>
      <c r="BH223" s="208">
        <f>IF(N223="sníž. přenesená",J223,0)</f>
        <v>0</v>
      </c>
      <c r="BI223" s="208">
        <f>IF(N223="nulová",J223,0)</f>
        <v>0</v>
      </c>
      <c r="BJ223" s="19" t="s">
        <v>79</v>
      </c>
      <c r="BK223" s="208">
        <f>ROUND(I223*H223,2)</f>
        <v>0</v>
      </c>
      <c r="BL223" s="19" t="s">
        <v>406</v>
      </c>
      <c r="BM223" s="207" t="s">
        <v>3400</v>
      </c>
    </row>
    <row r="224" spans="1:47" s="2" customFormat="1" ht="19.5">
      <c r="A224" s="36"/>
      <c r="B224" s="37"/>
      <c r="C224" s="38"/>
      <c r="D224" s="209" t="s">
        <v>308</v>
      </c>
      <c r="E224" s="38"/>
      <c r="F224" s="210" t="s">
        <v>3401</v>
      </c>
      <c r="G224" s="38"/>
      <c r="H224" s="38"/>
      <c r="I224" s="119"/>
      <c r="J224" s="38"/>
      <c r="K224" s="38"/>
      <c r="L224" s="41"/>
      <c r="M224" s="211"/>
      <c r="N224" s="212"/>
      <c r="O224" s="66"/>
      <c r="P224" s="66"/>
      <c r="Q224" s="66"/>
      <c r="R224" s="66"/>
      <c r="S224" s="66"/>
      <c r="T224" s="67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T224" s="19" t="s">
        <v>308</v>
      </c>
      <c r="AU224" s="19" t="s">
        <v>79</v>
      </c>
    </row>
    <row r="225" spans="2:51" s="14" customFormat="1" ht="11.25">
      <c r="B225" s="223"/>
      <c r="C225" s="224"/>
      <c r="D225" s="209" t="s">
        <v>310</v>
      </c>
      <c r="E225" s="225" t="s">
        <v>19</v>
      </c>
      <c r="F225" s="226" t="s">
        <v>3402</v>
      </c>
      <c r="G225" s="224"/>
      <c r="H225" s="227">
        <v>18</v>
      </c>
      <c r="I225" s="228"/>
      <c r="J225" s="224"/>
      <c r="K225" s="224"/>
      <c r="L225" s="229"/>
      <c r="M225" s="230"/>
      <c r="N225" s="231"/>
      <c r="O225" s="231"/>
      <c r="P225" s="231"/>
      <c r="Q225" s="231"/>
      <c r="R225" s="231"/>
      <c r="S225" s="231"/>
      <c r="T225" s="232"/>
      <c r="AT225" s="233" t="s">
        <v>310</v>
      </c>
      <c r="AU225" s="233" t="s">
        <v>79</v>
      </c>
      <c r="AV225" s="14" t="s">
        <v>79</v>
      </c>
      <c r="AW225" s="14" t="s">
        <v>32</v>
      </c>
      <c r="AX225" s="14" t="s">
        <v>70</v>
      </c>
      <c r="AY225" s="233" t="s">
        <v>299</v>
      </c>
    </row>
    <row r="226" spans="2:51" s="15" customFormat="1" ht="11.25">
      <c r="B226" s="234"/>
      <c r="C226" s="235"/>
      <c r="D226" s="209" t="s">
        <v>310</v>
      </c>
      <c r="E226" s="236" t="s">
        <v>19</v>
      </c>
      <c r="F226" s="237" t="s">
        <v>313</v>
      </c>
      <c r="G226" s="235"/>
      <c r="H226" s="238">
        <v>18</v>
      </c>
      <c r="I226" s="239"/>
      <c r="J226" s="235"/>
      <c r="K226" s="235"/>
      <c r="L226" s="240"/>
      <c r="M226" s="241"/>
      <c r="N226" s="242"/>
      <c r="O226" s="242"/>
      <c r="P226" s="242"/>
      <c r="Q226" s="242"/>
      <c r="R226" s="242"/>
      <c r="S226" s="242"/>
      <c r="T226" s="243"/>
      <c r="AT226" s="244" t="s">
        <v>310</v>
      </c>
      <c r="AU226" s="244" t="s">
        <v>79</v>
      </c>
      <c r="AV226" s="15" t="s">
        <v>306</v>
      </c>
      <c r="AW226" s="15" t="s">
        <v>32</v>
      </c>
      <c r="AX226" s="15" t="s">
        <v>77</v>
      </c>
      <c r="AY226" s="244" t="s">
        <v>299</v>
      </c>
    </row>
    <row r="227" spans="1:65" s="2" customFormat="1" ht="16.5" customHeight="1">
      <c r="A227" s="36"/>
      <c r="B227" s="37"/>
      <c r="C227" s="196" t="s">
        <v>550</v>
      </c>
      <c r="D227" s="196" t="s">
        <v>301</v>
      </c>
      <c r="E227" s="197" t="s">
        <v>3403</v>
      </c>
      <c r="F227" s="198" t="s">
        <v>3404</v>
      </c>
      <c r="G227" s="199" t="s">
        <v>553</v>
      </c>
      <c r="H227" s="200">
        <v>72</v>
      </c>
      <c r="I227" s="201"/>
      <c r="J227" s="202">
        <f>ROUND(I227*H227,2)</f>
        <v>0</v>
      </c>
      <c r="K227" s="198" t="s">
        <v>305</v>
      </c>
      <c r="L227" s="41"/>
      <c r="M227" s="203" t="s">
        <v>19</v>
      </c>
      <c r="N227" s="204" t="s">
        <v>42</v>
      </c>
      <c r="O227" s="66"/>
      <c r="P227" s="205">
        <f>O227*H227</f>
        <v>0</v>
      </c>
      <c r="Q227" s="205">
        <v>0.00024</v>
      </c>
      <c r="R227" s="205">
        <f>Q227*H227</f>
        <v>0.01728</v>
      </c>
      <c r="S227" s="205">
        <v>0</v>
      </c>
      <c r="T227" s="206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07" t="s">
        <v>406</v>
      </c>
      <c r="AT227" s="207" t="s">
        <v>301</v>
      </c>
      <c r="AU227" s="207" t="s">
        <v>79</v>
      </c>
      <c r="AY227" s="19" t="s">
        <v>299</v>
      </c>
      <c r="BE227" s="208">
        <f>IF(N227="základní",J227,0)</f>
        <v>0</v>
      </c>
      <c r="BF227" s="208">
        <f>IF(N227="snížená",J227,0)</f>
        <v>0</v>
      </c>
      <c r="BG227" s="208">
        <f>IF(N227="zákl. přenesená",J227,0)</f>
        <v>0</v>
      </c>
      <c r="BH227" s="208">
        <f>IF(N227="sníž. přenesená",J227,0)</f>
        <v>0</v>
      </c>
      <c r="BI227" s="208">
        <f>IF(N227="nulová",J227,0)</f>
        <v>0</v>
      </c>
      <c r="BJ227" s="19" t="s">
        <v>79</v>
      </c>
      <c r="BK227" s="208">
        <f>ROUND(I227*H227,2)</f>
        <v>0</v>
      </c>
      <c r="BL227" s="19" t="s">
        <v>406</v>
      </c>
      <c r="BM227" s="207" t="s">
        <v>3405</v>
      </c>
    </row>
    <row r="228" spans="1:47" s="2" customFormat="1" ht="19.5">
      <c r="A228" s="36"/>
      <c r="B228" s="37"/>
      <c r="C228" s="38"/>
      <c r="D228" s="209" t="s">
        <v>308</v>
      </c>
      <c r="E228" s="38"/>
      <c r="F228" s="210" t="s">
        <v>3406</v>
      </c>
      <c r="G228" s="38"/>
      <c r="H228" s="38"/>
      <c r="I228" s="119"/>
      <c r="J228" s="38"/>
      <c r="K228" s="38"/>
      <c r="L228" s="41"/>
      <c r="M228" s="211"/>
      <c r="N228" s="212"/>
      <c r="O228" s="66"/>
      <c r="P228" s="66"/>
      <c r="Q228" s="66"/>
      <c r="R228" s="66"/>
      <c r="S228" s="66"/>
      <c r="T228" s="67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T228" s="19" t="s">
        <v>308</v>
      </c>
      <c r="AU228" s="19" t="s">
        <v>79</v>
      </c>
    </row>
    <row r="229" spans="2:51" s="14" customFormat="1" ht="11.25">
      <c r="B229" s="223"/>
      <c r="C229" s="224"/>
      <c r="D229" s="209" t="s">
        <v>310</v>
      </c>
      <c r="E229" s="225" t="s">
        <v>19</v>
      </c>
      <c r="F229" s="226" t="s">
        <v>3407</v>
      </c>
      <c r="G229" s="224"/>
      <c r="H229" s="227">
        <v>72</v>
      </c>
      <c r="I229" s="228"/>
      <c r="J229" s="224"/>
      <c r="K229" s="224"/>
      <c r="L229" s="229"/>
      <c r="M229" s="230"/>
      <c r="N229" s="231"/>
      <c r="O229" s="231"/>
      <c r="P229" s="231"/>
      <c r="Q229" s="231"/>
      <c r="R229" s="231"/>
      <c r="S229" s="231"/>
      <c r="T229" s="232"/>
      <c r="AT229" s="233" t="s">
        <v>310</v>
      </c>
      <c r="AU229" s="233" t="s">
        <v>79</v>
      </c>
      <c r="AV229" s="14" t="s">
        <v>79</v>
      </c>
      <c r="AW229" s="14" t="s">
        <v>32</v>
      </c>
      <c r="AX229" s="14" t="s">
        <v>70</v>
      </c>
      <c r="AY229" s="233" t="s">
        <v>299</v>
      </c>
    </row>
    <row r="230" spans="2:51" s="15" customFormat="1" ht="11.25">
      <c r="B230" s="234"/>
      <c r="C230" s="235"/>
      <c r="D230" s="209" t="s">
        <v>310</v>
      </c>
      <c r="E230" s="236" t="s">
        <v>19</v>
      </c>
      <c r="F230" s="237" t="s">
        <v>313</v>
      </c>
      <c r="G230" s="235"/>
      <c r="H230" s="238">
        <v>72</v>
      </c>
      <c r="I230" s="239"/>
      <c r="J230" s="235"/>
      <c r="K230" s="235"/>
      <c r="L230" s="240"/>
      <c r="M230" s="241"/>
      <c r="N230" s="242"/>
      <c r="O230" s="242"/>
      <c r="P230" s="242"/>
      <c r="Q230" s="242"/>
      <c r="R230" s="242"/>
      <c r="S230" s="242"/>
      <c r="T230" s="243"/>
      <c r="AT230" s="244" t="s">
        <v>310</v>
      </c>
      <c r="AU230" s="244" t="s">
        <v>79</v>
      </c>
      <c r="AV230" s="15" t="s">
        <v>306</v>
      </c>
      <c r="AW230" s="15" t="s">
        <v>32</v>
      </c>
      <c r="AX230" s="15" t="s">
        <v>77</v>
      </c>
      <c r="AY230" s="244" t="s">
        <v>299</v>
      </c>
    </row>
    <row r="231" spans="1:65" s="2" customFormat="1" ht="16.5" customHeight="1">
      <c r="A231" s="36"/>
      <c r="B231" s="37"/>
      <c r="C231" s="196" t="s">
        <v>559</v>
      </c>
      <c r="D231" s="196" t="s">
        <v>301</v>
      </c>
      <c r="E231" s="197" t="s">
        <v>3408</v>
      </c>
      <c r="F231" s="198" t="s">
        <v>3409</v>
      </c>
      <c r="G231" s="199" t="s">
        <v>432</v>
      </c>
      <c r="H231" s="200">
        <v>13</v>
      </c>
      <c r="I231" s="201"/>
      <c r="J231" s="202">
        <f>ROUND(I231*H231,2)</f>
        <v>0</v>
      </c>
      <c r="K231" s="198" t="s">
        <v>305</v>
      </c>
      <c r="L231" s="41"/>
      <c r="M231" s="203" t="s">
        <v>19</v>
      </c>
      <c r="N231" s="204" t="s">
        <v>42</v>
      </c>
      <c r="O231" s="66"/>
      <c r="P231" s="205">
        <f>O231*H231</f>
        <v>0</v>
      </c>
      <c r="Q231" s="205">
        <v>0.00017</v>
      </c>
      <c r="R231" s="205">
        <f>Q231*H231</f>
        <v>0.00221</v>
      </c>
      <c r="S231" s="205">
        <v>0</v>
      </c>
      <c r="T231" s="206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07" t="s">
        <v>406</v>
      </c>
      <c r="AT231" s="207" t="s">
        <v>301</v>
      </c>
      <c r="AU231" s="207" t="s">
        <v>79</v>
      </c>
      <c r="AY231" s="19" t="s">
        <v>299</v>
      </c>
      <c r="BE231" s="208">
        <f>IF(N231="základní",J231,0)</f>
        <v>0</v>
      </c>
      <c r="BF231" s="208">
        <f>IF(N231="snížená",J231,0)</f>
        <v>0</v>
      </c>
      <c r="BG231" s="208">
        <f>IF(N231="zákl. přenesená",J231,0)</f>
        <v>0</v>
      </c>
      <c r="BH231" s="208">
        <f>IF(N231="sníž. přenesená",J231,0)</f>
        <v>0</v>
      </c>
      <c r="BI231" s="208">
        <f>IF(N231="nulová",J231,0)</f>
        <v>0</v>
      </c>
      <c r="BJ231" s="19" t="s">
        <v>79</v>
      </c>
      <c r="BK231" s="208">
        <f>ROUND(I231*H231,2)</f>
        <v>0</v>
      </c>
      <c r="BL231" s="19" t="s">
        <v>406</v>
      </c>
      <c r="BM231" s="207" t="s">
        <v>3410</v>
      </c>
    </row>
    <row r="232" spans="1:47" s="2" customFormat="1" ht="11.25">
      <c r="A232" s="36"/>
      <c r="B232" s="37"/>
      <c r="C232" s="38"/>
      <c r="D232" s="209" t="s">
        <v>308</v>
      </c>
      <c r="E232" s="38"/>
      <c r="F232" s="210" t="s">
        <v>3411</v>
      </c>
      <c r="G232" s="38"/>
      <c r="H232" s="38"/>
      <c r="I232" s="119"/>
      <c r="J232" s="38"/>
      <c r="K232" s="38"/>
      <c r="L232" s="41"/>
      <c r="M232" s="211"/>
      <c r="N232" s="212"/>
      <c r="O232" s="66"/>
      <c r="P232" s="66"/>
      <c r="Q232" s="66"/>
      <c r="R232" s="66"/>
      <c r="S232" s="66"/>
      <c r="T232" s="67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9" t="s">
        <v>308</v>
      </c>
      <c r="AU232" s="19" t="s">
        <v>79</v>
      </c>
    </row>
    <row r="233" spans="2:51" s="14" customFormat="1" ht="11.25">
      <c r="B233" s="223"/>
      <c r="C233" s="224"/>
      <c r="D233" s="209" t="s">
        <v>310</v>
      </c>
      <c r="E233" s="225" t="s">
        <v>19</v>
      </c>
      <c r="F233" s="226" t="s">
        <v>3412</v>
      </c>
      <c r="G233" s="224"/>
      <c r="H233" s="227">
        <v>13</v>
      </c>
      <c r="I233" s="228"/>
      <c r="J233" s="224"/>
      <c r="K233" s="224"/>
      <c r="L233" s="229"/>
      <c r="M233" s="230"/>
      <c r="N233" s="231"/>
      <c r="O233" s="231"/>
      <c r="P233" s="231"/>
      <c r="Q233" s="231"/>
      <c r="R233" s="231"/>
      <c r="S233" s="231"/>
      <c r="T233" s="232"/>
      <c r="AT233" s="233" t="s">
        <v>310</v>
      </c>
      <c r="AU233" s="233" t="s">
        <v>79</v>
      </c>
      <c r="AV233" s="14" t="s">
        <v>79</v>
      </c>
      <c r="AW233" s="14" t="s">
        <v>32</v>
      </c>
      <c r="AX233" s="14" t="s">
        <v>70</v>
      </c>
      <c r="AY233" s="233" t="s">
        <v>299</v>
      </c>
    </row>
    <row r="234" spans="2:51" s="15" customFormat="1" ht="11.25">
      <c r="B234" s="234"/>
      <c r="C234" s="235"/>
      <c r="D234" s="209" t="s">
        <v>310</v>
      </c>
      <c r="E234" s="236" t="s">
        <v>19</v>
      </c>
      <c r="F234" s="237" t="s">
        <v>313</v>
      </c>
      <c r="G234" s="235"/>
      <c r="H234" s="238">
        <v>13</v>
      </c>
      <c r="I234" s="239"/>
      <c r="J234" s="235"/>
      <c r="K234" s="235"/>
      <c r="L234" s="240"/>
      <c r="M234" s="241"/>
      <c r="N234" s="242"/>
      <c r="O234" s="242"/>
      <c r="P234" s="242"/>
      <c r="Q234" s="242"/>
      <c r="R234" s="242"/>
      <c r="S234" s="242"/>
      <c r="T234" s="243"/>
      <c r="AT234" s="244" t="s">
        <v>310</v>
      </c>
      <c r="AU234" s="244" t="s">
        <v>79</v>
      </c>
      <c r="AV234" s="15" t="s">
        <v>306</v>
      </c>
      <c r="AW234" s="15" t="s">
        <v>32</v>
      </c>
      <c r="AX234" s="15" t="s">
        <v>77</v>
      </c>
      <c r="AY234" s="244" t="s">
        <v>299</v>
      </c>
    </row>
    <row r="235" spans="1:65" s="2" customFormat="1" ht="16.5" customHeight="1">
      <c r="A235" s="36"/>
      <c r="B235" s="37"/>
      <c r="C235" s="196" t="s">
        <v>568</v>
      </c>
      <c r="D235" s="196" t="s">
        <v>301</v>
      </c>
      <c r="E235" s="197" t="s">
        <v>3413</v>
      </c>
      <c r="F235" s="198" t="s">
        <v>3414</v>
      </c>
      <c r="G235" s="199" t="s">
        <v>3415</v>
      </c>
      <c r="H235" s="200">
        <v>10</v>
      </c>
      <c r="I235" s="201"/>
      <c r="J235" s="202">
        <f>ROUND(I235*H235,2)</f>
        <v>0</v>
      </c>
      <c r="K235" s="198" t="s">
        <v>305</v>
      </c>
      <c r="L235" s="41"/>
      <c r="M235" s="203" t="s">
        <v>19</v>
      </c>
      <c r="N235" s="204" t="s">
        <v>42</v>
      </c>
      <c r="O235" s="66"/>
      <c r="P235" s="205">
        <f>O235*H235</f>
        <v>0</v>
      </c>
      <c r="Q235" s="205">
        <v>0.00021</v>
      </c>
      <c r="R235" s="205">
        <f>Q235*H235</f>
        <v>0.0021000000000000003</v>
      </c>
      <c r="S235" s="205">
        <v>0</v>
      </c>
      <c r="T235" s="206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07" t="s">
        <v>406</v>
      </c>
      <c r="AT235" s="207" t="s">
        <v>301</v>
      </c>
      <c r="AU235" s="207" t="s">
        <v>79</v>
      </c>
      <c r="AY235" s="19" t="s">
        <v>299</v>
      </c>
      <c r="BE235" s="208">
        <f>IF(N235="základní",J235,0)</f>
        <v>0</v>
      </c>
      <c r="BF235" s="208">
        <f>IF(N235="snížená",J235,0)</f>
        <v>0</v>
      </c>
      <c r="BG235" s="208">
        <f>IF(N235="zákl. přenesená",J235,0)</f>
        <v>0</v>
      </c>
      <c r="BH235" s="208">
        <f>IF(N235="sníž. přenesená",J235,0)</f>
        <v>0</v>
      </c>
      <c r="BI235" s="208">
        <f>IF(N235="nulová",J235,0)</f>
        <v>0</v>
      </c>
      <c r="BJ235" s="19" t="s">
        <v>79</v>
      </c>
      <c r="BK235" s="208">
        <f>ROUND(I235*H235,2)</f>
        <v>0</v>
      </c>
      <c r="BL235" s="19" t="s">
        <v>406</v>
      </c>
      <c r="BM235" s="207" t="s">
        <v>3416</v>
      </c>
    </row>
    <row r="236" spans="1:47" s="2" customFormat="1" ht="11.25">
      <c r="A236" s="36"/>
      <c r="B236" s="37"/>
      <c r="C236" s="38"/>
      <c r="D236" s="209" t="s">
        <v>308</v>
      </c>
      <c r="E236" s="38"/>
      <c r="F236" s="210" t="s">
        <v>3417</v>
      </c>
      <c r="G236" s="38"/>
      <c r="H236" s="38"/>
      <c r="I236" s="119"/>
      <c r="J236" s="38"/>
      <c r="K236" s="38"/>
      <c r="L236" s="41"/>
      <c r="M236" s="211"/>
      <c r="N236" s="212"/>
      <c r="O236" s="66"/>
      <c r="P236" s="66"/>
      <c r="Q236" s="66"/>
      <c r="R236" s="66"/>
      <c r="S236" s="66"/>
      <c r="T236" s="67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9" t="s">
        <v>308</v>
      </c>
      <c r="AU236" s="19" t="s">
        <v>79</v>
      </c>
    </row>
    <row r="237" spans="2:51" s="14" customFormat="1" ht="11.25">
      <c r="B237" s="223"/>
      <c r="C237" s="224"/>
      <c r="D237" s="209" t="s">
        <v>310</v>
      </c>
      <c r="E237" s="225" t="s">
        <v>19</v>
      </c>
      <c r="F237" s="226" t="s">
        <v>3418</v>
      </c>
      <c r="G237" s="224"/>
      <c r="H237" s="227">
        <v>10</v>
      </c>
      <c r="I237" s="228"/>
      <c r="J237" s="224"/>
      <c r="K237" s="224"/>
      <c r="L237" s="229"/>
      <c r="M237" s="230"/>
      <c r="N237" s="231"/>
      <c r="O237" s="231"/>
      <c r="P237" s="231"/>
      <c r="Q237" s="231"/>
      <c r="R237" s="231"/>
      <c r="S237" s="231"/>
      <c r="T237" s="232"/>
      <c r="AT237" s="233" t="s">
        <v>310</v>
      </c>
      <c r="AU237" s="233" t="s">
        <v>79</v>
      </c>
      <c r="AV237" s="14" t="s">
        <v>79</v>
      </c>
      <c r="AW237" s="14" t="s">
        <v>32</v>
      </c>
      <c r="AX237" s="14" t="s">
        <v>70</v>
      </c>
      <c r="AY237" s="233" t="s">
        <v>299</v>
      </c>
    </row>
    <row r="238" spans="2:51" s="15" customFormat="1" ht="11.25">
      <c r="B238" s="234"/>
      <c r="C238" s="235"/>
      <c r="D238" s="209" t="s">
        <v>310</v>
      </c>
      <c r="E238" s="236" t="s">
        <v>19</v>
      </c>
      <c r="F238" s="237" t="s">
        <v>313</v>
      </c>
      <c r="G238" s="235"/>
      <c r="H238" s="238">
        <v>10</v>
      </c>
      <c r="I238" s="239"/>
      <c r="J238" s="235"/>
      <c r="K238" s="235"/>
      <c r="L238" s="240"/>
      <c r="M238" s="241"/>
      <c r="N238" s="242"/>
      <c r="O238" s="242"/>
      <c r="P238" s="242"/>
      <c r="Q238" s="242"/>
      <c r="R238" s="242"/>
      <c r="S238" s="242"/>
      <c r="T238" s="243"/>
      <c r="AT238" s="244" t="s">
        <v>310</v>
      </c>
      <c r="AU238" s="244" t="s">
        <v>79</v>
      </c>
      <c r="AV238" s="15" t="s">
        <v>306</v>
      </c>
      <c r="AW238" s="15" t="s">
        <v>32</v>
      </c>
      <c r="AX238" s="15" t="s">
        <v>77</v>
      </c>
      <c r="AY238" s="244" t="s">
        <v>299</v>
      </c>
    </row>
    <row r="239" spans="1:65" s="2" customFormat="1" ht="16.5" customHeight="1">
      <c r="A239" s="36"/>
      <c r="B239" s="37"/>
      <c r="C239" s="196" t="s">
        <v>574</v>
      </c>
      <c r="D239" s="196" t="s">
        <v>301</v>
      </c>
      <c r="E239" s="197" t="s">
        <v>3419</v>
      </c>
      <c r="F239" s="198" t="s">
        <v>3420</v>
      </c>
      <c r="G239" s="199" t="s">
        <v>432</v>
      </c>
      <c r="H239" s="200">
        <v>6</v>
      </c>
      <c r="I239" s="201"/>
      <c r="J239" s="202">
        <f>ROUND(I239*H239,2)</f>
        <v>0</v>
      </c>
      <c r="K239" s="198" t="s">
        <v>305</v>
      </c>
      <c r="L239" s="41"/>
      <c r="M239" s="203" t="s">
        <v>19</v>
      </c>
      <c r="N239" s="204" t="s">
        <v>42</v>
      </c>
      <c r="O239" s="66"/>
      <c r="P239" s="205">
        <f>O239*H239</f>
        <v>0</v>
      </c>
      <c r="Q239" s="205">
        <v>0.00022</v>
      </c>
      <c r="R239" s="205">
        <f>Q239*H239</f>
        <v>0.00132</v>
      </c>
      <c r="S239" s="205">
        <v>0</v>
      </c>
      <c r="T239" s="206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07" t="s">
        <v>406</v>
      </c>
      <c r="AT239" s="207" t="s">
        <v>301</v>
      </c>
      <c r="AU239" s="207" t="s">
        <v>79</v>
      </c>
      <c r="AY239" s="19" t="s">
        <v>299</v>
      </c>
      <c r="BE239" s="208">
        <f>IF(N239="základní",J239,0)</f>
        <v>0</v>
      </c>
      <c r="BF239" s="208">
        <f>IF(N239="snížená",J239,0)</f>
        <v>0</v>
      </c>
      <c r="BG239" s="208">
        <f>IF(N239="zákl. přenesená",J239,0)</f>
        <v>0</v>
      </c>
      <c r="BH239" s="208">
        <f>IF(N239="sníž. přenesená",J239,0)</f>
        <v>0</v>
      </c>
      <c r="BI239" s="208">
        <f>IF(N239="nulová",J239,0)</f>
        <v>0</v>
      </c>
      <c r="BJ239" s="19" t="s">
        <v>79</v>
      </c>
      <c r="BK239" s="208">
        <f>ROUND(I239*H239,2)</f>
        <v>0</v>
      </c>
      <c r="BL239" s="19" t="s">
        <v>406</v>
      </c>
      <c r="BM239" s="207" t="s">
        <v>3421</v>
      </c>
    </row>
    <row r="240" spans="1:47" s="2" customFormat="1" ht="11.25">
      <c r="A240" s="36"/>
      <c r="B240" s="37"/>
      <c r="C240" s="38"/>
      <c r="D240" s="209" t="s">
        <v>308</v>
      </c>
      <c r="E240" s="38"/>
      <c r="F240" s="210" t="s">
        <v>3422</v>
      </c>
      <c r="G240" s="38"/>
      <c r="H240" s="38"/>
      <c r="I240" s="119"/>
      <c r="J240" s="38"/>
      <c r="K240" s="38"/>
      <c r="L240" s="41"/>
      <c r="M240" s="211"/>
      <c r="N240" s="212"/>
      <c r="O240" s="66"/>
      <c r="P240" s="66"/>
      <c r="Q240" s="66"/>
      <c r="R240" s="66"/>
      <c r="S240" s="66"/>
      <c r="T240" s="67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9" t="s">
        <v>308</v>
      </c>
      <c r="AU240" s="19" t="s">
        <v>79</v>
      </c>
    </row>
    <row r="241" spans="2:51" s="14" customFormat="1" ht="11.25">
      <c r="B241" s="223"/>
      <c r="C241" s="224"/>
      <c r="D241" s="209" t="s">
        <v>310</v>
      </c>
      <c r="E241" s="225" t="s">
        <v>19</v>
      </c>
      <c r="F241" s="226" t="s">
        <v>3423</v>
      </c>
      <c r="G241" s="224"/>
      <c r="H241" s="227">
        <v>6</v>
      </c>
      <c r="I241" s="228"/>
      <c r="J241" s="224"/>
      <c r="K241" s="224"/>
      <c r="L241" s="229"/>
      <c r="M241" s="230"/>
      <c r="N241" s="231"/>
      <c r="O241" s="231"/>
      <c r="P241" s="231"/>
      <c r="Q241" s="231"/>
      <c r="R241" s="231"/>
      <c r="S241" s="231"/>
      <c r="T241" s="232"/>
      <c r="AT241" s="233" t="s">
        <v>310</v>
      </c>
      <c r="AU241" s="233" t="s">
        <v>79</v>
      </c>
      <c r="AV241" s="14" t="s">
        <v>79</v>
      </c>
      <c r="AW241" s="14" t="s">
        <v>32</v>
      </c>
      <c r="AX241" s="14" t="s">
        <v>70</v>
      </c>
      <c r="AY241" s="233" t="s">
        <v>299</v>
      </c>
    </row>
    <row r="242" spans="2:51" s="15" customFormat="1" ht="11.25">
      <c r="B242" s="234"/>
      <c r="C242" s="235"/>
      <c r="D242" s="209" t="s">
        <v>310</v>
      </c>
      <c r="E242" s="236" t="s">
        <v>19</v>
      </c>
      <c r="F242" s="237" t="s">
        <v>313</v>
      </c>
      <c r="G242" s="235"/>
      <c r="H242" s="238">
        <v>6</v>
      </c>
      <c r="I242" s="239"/>
      <c r="J242" s="235"/>
      <c r="K242" s="235"/>
      <c r="L242" s="240"/>
      <c r="M242" s="241"/>
      <c r="N242" s="242"/>
      <c r="O242" s="242"/>
      <c r="P242" s="242"/>
      <c r="Q242" s="242"/>
      <c r="R242" s="242"/>
      <c r="S242" s="242"/>
      <c r="T242" s="243"/>
      <c r="AT242" s="244" t="s">
        <v>310</v>
      </c>
      <c r="AU242" s="244" t="s">
        <v>79</v>
      </c>
      <c r="AV242" s="15" t="s">
        <v>306</v>
      </c>
      <c r="AW242" s="15" t="s">
        <v>32</v>
      </c>
      <c r="AX242" s="15" t="s">
        <v>77</v>
      </c>
      <c r="AY242" s="244" t="s">
        <v>299</v>
      </c>
    </row>
    <row r="243" spans="1:65" s="2" customFormat="1" ht="16.5" customHeight="1">
      <c r="A243" s="36"/>
      <c r="B243" s="37"/>
      <c r="C243" s="196" t="s">
        <v>582</v>
      </c>
      <c r="D243" s="196" t="s">
        <v>301</v>
      </c>
      <c r="E243" s="197" t="s">
        <v>3424</v>
      </c>
      <c r="F243" s="198" t="s">
        <v>3425</v>
      </c>
      <c r="G243" s="199" t="s">
        <v>3415</v>
      </c>
      <c r="H243" s="200">
        <v>24</v>
      </c>
      <c r="I243" s="201"/>
      <c r="J243" s="202">
        <f>ROUND(I243*H243,2)</f>
        <v>0</v>
      </c>
      <c r="K243" s="198" t="s">
        <v>19</v>
      </c>
      <c r="L243" s="41"/>
      <c r="M243" s="203" t="s">
        <v>19</v>
      </c>
      <c r="N243" s="204" t="s">
        <v>42</v>
      </c>
      <c r="O243" s="66"/>
      <c r="P243" s="205">
        <f>O243*H243</f>
        <v>0</v>
      </c>
      <c r="Q243" s="205">
        <v>2E-05</v>
      </c>
      <c r="R243" s="205">
        <f>Q243*H243</f>
        <v>0.00048000000000000007</v>
      </c>
      <c r="S243" s="205">
        <v>0</v>
      </c>
      <c r="T243" s="206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207" t="s">
        <v>406</v>
      </c>
      <c r="AT243" s="207" t="s">
        <v>301</v>
      </c>
      <c r="AU243" s="207" t="s">
        <v>79</v>
      </c>
      <c r="AY243" s="19" t="s">
        <v>299</v>
      </c>
      <c r="BE243" s="208">
        <f>IF(N243="základní",J243,0)</f>
        <v>0</v>
      </c>
      <c r="BF243" s="208">
        <f>IF(N243="snížená",J243,0)</f>
        <v>0</v>
      </c>
      <c r="BG243" s="208">
        <f>IF(N243="zákl. přenesená",J243,0)</f>
        <v>0</v>
      </c>
      <c r="BH243" s="208">
        <f>IF(N243="sníž. přenesená",J243,0)</f>
        <v>0</v>
      </c>
      <c r="BI243" s="208">
        <f>IF(N243="nulová",J243,0)</f>
        <v>0</v>
      </c>
      <c r="BJ243" s="19" t="s">
        <v>79</v>
      </c>
      <c r="BK243" s="208">
        <f>ROUND(I243*H243,2)</f>
        <v>0</v>
      </c>
      <c r="BL243" s="19" t="s">
        <v>406</v>
      </c>
      <c r="BM243" s="207" t="s">
        <v>3426</v>
      </c>
    </row>
    <row r="244" spans="1:47" s="2" customFormat="1" ht="11.25">
      <c r="A244" s="36"/>
      <c r="B244" s="37"/>
      <c r="C244" s="38"/>
      <c r="D244" s="209" t="s">
        <v>308</v>
      </c>
      <c r="E244" s="38"/>
      <c r="F244" s="210" t="s">
        <v>3425</v>
      </c>
      <c r="G244" s="38"/>
      <c r="H244" s="38"/>
      <c r="I244" s="119"/>
      <c r="J244" s="38"/>
      <c r="K244" s="38"/>
      <c r="L244" s="41"/>
      <c r="M244" s="211"/>
      <c r="N244" s="212"/>
      <c r="O244" s="66"/>
      <c r="P244" s="66"/>
      <c r="Q244" s="66"/>
      <c r="R244" s="66"/>
      <c r="S244" s="66"/>
      <c r="T244" s="67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T244" s="19" t="s">
        <v>308</v>
      </c>
      <c r="AU244" s="19" t="s">
        <v>79</v>
      </c>
    </row>
    <row r="245" spans="2:51" s="14" customFormat="1" ht="11.25">
      <c r="B245" s="223"/>
      <c r="C245" s="224"/>
      <c r="D245" s="209" t="s">
        <v>310</v>
      </c>
      <c r="E245" s="225" t="s">
        <v>19</v>
      </c>
      <c r="F245" s="226" t="s">
        <v>3427</v>
      </c>
      <c r="G245" s="224"/>
      <c r="H245" s="227">
        <v>24</v>
      </c>
      <c r="I245" s="228"/>
      <c r="J245" s="224"/>
      <c r="K245" s="224"/>
      <c r="L245" s="229"/>
      <c r="M245" s="230"/>
      <c r="N245" s="231"/>
      <c r="O245" s="231"/>
      <c r="P245" s="231"/>
      <c r="Q245" s="231"/>
      <c r="R245" s="231"/>
      <c r="S245" s="231"/>
      <c r="T245" s="232"/>
      <c r="AT245" s="233" t="s">
        <v>310</v>
      </c>
      <c r="AU245" s="233" t="s">
        <v>79</v>
      </c>
      <c r="AV245" s="14" t="s">
        <v>79</v>
      </c>
      <c r="AW245" s="14" t="s">
        <v>32</v>
      </c>
      <c r="AX245" s="14" t="s">
        <v>70</v>
      </c>
      <c r="AY245" s="233" t="s">
        <v>299</v>
      </c>
    </row>
    <row r="246" spans="2:51" s="15" customFormat="1" ht="11.25">
      <c r="B246" s="234"/>
      <c r="C246" s="235"/>
      <c r="D246" s="209" t="s">
        <v>310</v>
      </c>
      <c r="E246" s="236" t="s">
        <v>19</v>
      </c>
      <c r="F246" s="237" t="s">
        <v>313</v>
      </c>
      <c r="G246" s="235"/>
      <c r="H246" s="238">
        <v>24</v>
      </c>
      <c r="I246" s="239"/>
      <c r="J246" s="235"/>
      <c r="K246" s="235"/>
      <c r="L246" s="240"/>
      <c r="M246" s="241"/>
      <c r="N246" s="242"/>
      <c r="O246" s="242"/>
      <c r="P246" s="242"/>
      <c r="Q246" s="242"/>
      <c r="R246" s="242"/>
      <c r="S246" s="242"/>
      <c r="T246" s="243"/>
      <c r="AT246" s="244" t="s">
        <v>310</v>
      </c>
      <c r="AU246" s="244" t="s">
        <v>79</v>
      </c>
      <c r="AV246" s="15" t="s">
        <v>306</v>
      </c>
      <c r="AW246" s="15" t="s">
        <v>32</v>
      </c>
      <c r="AX246" s="15" t="s">
        <v>77</v>
      </c>
      <c r="AY246" s="244" t="s">
        <v>299</v>
      </c>
    </row>
    <row r="247" spans="1:65" s="2" customFormat="1" ht="16.5" customHeight="1">
      <c r="A247" s="36"/>
      <c r="B247" s="37"/>
      <c r="C247" s="246" t="s">
        <v>588</v>
      </c>
      <c r="D247" s="246" t="s">
        <v>458</v>
      </c>
      <c r="E247" s="247" t="s">
        <v>3428</v>
      </c>
      <c r="F247" s="248" t="s">
        <v>3429</v>
      </c>
      <c r="G247" s="249" t="s">
        <v>432</v>
      </c>
      <c r="H247" s="250">
        <v>14</v>
      </c>
      <c r="I247" s="251"/>
      <c r="J247" s="252">
        <f>ROUND(I247*H247,2)</f>
        <v>0</v>
      </c>
      <c r="K247" s="248" t="s">
        <v>19</v>
      </c>
      <c r="L247" s="253"/>
      <c r="M247" s="254" t="s">
        <v>19</v>
      </c>
      <c r="N247" s="255" t="s">
        <v>42</v>
      </c>
      <c r="O247" s="66"/>
      <c r="P247" s="205">
        <f>O247*H247</f>
        <v>0</v>
      </c>
      <c r="Q247" s="205">
        <v>0.00017</v>
      </c>
      <c r="R247" s="205">
        <f>Q247*H247</f>
        <v>0.00238</v>
      </c>
      <c r="S247" s="205">
        <v>0</v>
      </c>
      <c r="T247" s="206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07" t="s">
        <v>79</v>
      </c>
      <c r="AT247" s="207" t="s">
        <v>458</v>
      </c>
      <c r="AU247" s="207" t="s">
        <v>79</v>
      </c>
      <c r="AY247" s="19" t="s">
        <v>299</v>
      </c>
      <c r="BE247" s="208">
        <f>IF(N247="základní",J247,0)</f>
        <v>0</v>
      </c>
      <c r="BF247" s="208">
        <f>IF(N247="snížená",J247,0)</f>
        <v>0</v>
      </c>
      <c r="BG247" s="208">
        <f>IF(N247="zákl. přenesená",J247,0)</f>
        <v>0</v>
      </c>
      <c r="BH247" s="208">
        <f>IF(N247="sníž. přenesená",J247,0)</f>
        <v>0</v>
      </c>
      <c r="BI247" s="208">
        <f>IF(N247="nulová",J247,0)</f>
        <v>0</v>
      </c>
      <c r="BJ247" s="19" t="s">
        <v>79</v>
      </c>
      <c r="BK247" s="208">
        <f>ROUND(I247*H247,2)</f>
        <v>0</v>
      </c>
      <c r="BL247" s="19" t="s">
        <v>77</v>
      </c>
      <c r="BM247" s="207" t="s">
        <v>3430</v>
      </c>
    </row>
    <row r="248" spans="1:47" s="2" customFormat="1" ht="11.25">
      <c r="A248" s="36"/>
      <c r="B248" s="37"/>
      <c r="C248" s="38"/>
      <c r="D248" s="209" t="s">
        <v>308</v>
      </c>
      <c r="E248" s="38"/>
      <c r="F248" s="210" t="s">
        <v>3429</v>
      </c>
      <c r="G248" s="38"/>
      <c r="H248" s="38"/>
      <c r="I248" s="119"/>
      <c r="J248" s="38"/>
      <c r="K248" s="38"/>
      <c r="L248" s="41"/>
      <c r="M248" s="211"/>
      <c r="N248" s="212"/>
      <c r="O248" s="66"/>
      <c r="P248" s="66"/>
      <c r="Q248" s="66"/>
      <c r="R248" s="66"/>
      <c r="S248" s="66"/>
      <c r="T248" s="67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T248" s="19" t="s">
        <v>308</v>
      </c>
      <c r="AU248" s="19" t="s">
        <v>79</v>
      </c>
    </row>
    <row r="249" spans="2:51" s="14" customFormat="1" ht="11.25">
      <c r="B249" s="223"/>
      <c r="C249" s="224"/>
      <c r="D249" s="209" t="s">
        <v>310</v>
      </c>
      <c r="E249" s="225" t="s">
        <v>19</v>
      </c>
      <c r="F249" s="226" t="s">
        <v>3431</v>
      </c>
      <c r="G249" s="224"/>
      <c r="H249" s="227">
        <v>14</v>
      </c>
      <c r="I249" s="228"/>
      <c r="J249" s="224"/>
      <c r="K249" s="224"/>
      <c r="L249" s="229"/>
      <c r="M249" s="230"/>
      <c r="N249" s="231"/>
      <c r="O249" s="231"/>
      <c r="P249" s="231"/>
      <c r="Q249" s="231"/>
      <c r="R249" s="231"/>
      <c r="S249" s="231"/>
      <c r="T249" s="232"/>
      <c r="AT249" s="233" t="s">
        <v>310</v>
      </c>
      <c r="AU249" s="233" t="s">
        <v>79</v>
      </c>
      <c r="AV249" s="14" t="s">
        <v>79</v>
      </c>
      <c r="AW249" s="14" t="s">
        <v>32</v>
      </c>
      <c r="AX249" s="14" t="s">
        <v>70</v>
      </c>
      <c r="AY249" s="233" t="s">
        <v>299</v>
      </c>
    </row>
    <row r="250" spans="2:51" s="15" customFormat="1" ht="11.25">
      <c r="B250" s="234"/>
      <c r="C250" s="235"/>
      <c r="D250" s="209" t="s">
        <v>310</v>
      </c>
      <c r="E250" s="236" t="s">
        <v>19</v>
      </c>
      <c r="F250" s="237" t="s">
        <v>313</v>
      </c>
      <c r="G250" s="235"/>
      <c r="H250" s="238">
        <v>14</v>
      </c>
      <c r="I250" s="239"/>
      <c r="J250" s="235"/>
      <c r="K250" s="235"/>
      <c r="L250" s="240"/>
      <c r="M250" s="241"/>
      <c r="N250" s="242"/>
      <c r="O250" s="242"/>
      <c r="P250" s="242"/>
      <c r="Q250" s="242"/>
      <c r="R250" s="242"/>
      <c r="S250" s="242"/>
      <c r="T250" s="243"/>
      <c r="AT250" s="244" t="s">
        <v>310</v>
      </c>
      <c r="AU250" s="244" t="s">
        <v>79</v>
      </c>
      <c r="AV250" s="15" t="s">
        <v>306</v>
      </c>
      <c r="AW250" s="15" t="s">
        <v>32</v>
      </c>
      <c r="AX250" s="15" t="s">
        <v>77</v>
      </c>
      <c r="AY250" s="244" t="s">
        <v>299</v>
      </c>
    </row>
    <row r="251" spans="1:65" s="2" customFormat="1" ht="16.5" customHeight="1">
      <c r="A251" s="36"/>
      <c r="B251" s="37"/>
      <c r="C251" s="246" t="s">
        <v>594</v>
      </c>
      <c r="D251" s="246" t="s">
        <v>458</v>
      </c>
      <c r="E251" s="247" t="s">
        <v>3432</v>
      </c>
      <c r="F251" s="248" t="s">
        <v>3433</v>
      </c>
      <c r="G251" s="249" t="s">
        <v>432</v>
      </c>
      <c r="H251" s="250">
        <v>9</v>
      </c>
      <c r="I251" s="251"/>
      <c r="J251" s="252">
        <f>ROUND(I251*H251,2)</f>
        <v>0</v>
      </c>
      <c r="K251" s="248" t="s">
        <v>19</v>
      </c>
      <c r="L251" s="253"/>
      <c r="M251" s="254" t="s">
        <v>19</v>
      </c>
      <c r="N251" s="255" t="s">
        <v>42</v>
      </c>
      <c r="O251" s="66"/>
      <c r="P251" s="205">
        <f>O251*H251</f>
        <v>0</v>
      </c>
      <c r="Q251" s="205">
        <v>0.0004</v>
      </c>
      <c r="R251" s="205">
        <f>Q251*H251</f>
        <v>0.0036000000000000003</v>
      </c>
      <c r="S251" s="205">
        <v>0</v>
      </c>
      <c r="T251" s="206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207" t="s">
        <v>538</v>
      </c>
      <c r="AT251" s="207" t="s">
        <v>458</v>
      </c>
      <c r="AU251" s="207" t="s">
        <v>79</v>
      </c>
      <c r="AY251" s="19" t="s">
        <v>299</v>
      </c>
      <c r="BE251" s="208">
        <f>IF(N251="základní",J251,0)</f>
        <v>0</v>
      </c>
      <c r="BF251" s="208">
        <f>IF(N251="snížená",J251,0)</f>
        <v>0</v>
      </c>
      <c r="BG251" s="208">
        <f>IF(N251="zákl. přenesená",J251,0)</f>
        <v>0</v>
      </c>
      <c r="BH251" s="208">
        <f>IF(N251="sníž. přenesená",J251,0)</f>
        <v>0</v>
      </c>
      <c r="BI251" s="208">
        <f>IF(N251="nulová",J251,0)</f>
        <v>0</v>
      </c>
      <c r="BJ251" s="19" t="s">
        <v>79</v>
      </c>
      <c r="BK251" s="208">
        <f>ROUND(I251*H251,2)</f>
        <v>0</v>
      </c>
      <c r="BL251" s="19" t="s">
        <v>406</v>
      </c>
      <c r="BM251" s="207" t="s">
        <v>3434</v>
      </c>
    </row>
    <row r="252" spans="1:47" s="2" customFormat="1" ht="11.25">
      <c r="A252" s="36"/>
      <c r="B252" s="37"/>
      <c r="C252" s="38"/>
      <c r="D252" s="209" t="s">
        <v>308</v>
      </c>
      <c r="E252" s="38"/>
      <c r="F252" s="210" t="s">
        <v>3433</v>
      </c>
      <c r="G252" s="38"/>
      <c r="H252" s="38"/>
      <c r="I252" s="119"/>
      <c r="J252" s="38"/>
      <c r="K252" s="38"/>
      <c r="L252" s="41"/>
      <c r="M252" s="211"/>
      <c r="N252" s="212"/>
      <c r="O252" s="66"/>
      <c r="P252" s="66"/>
      <c r="Q252" s="66"/>
      <c r="R252" s="66"/>
      <c r="S252" s="66"/>
      <c r="T252" s="67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T252" s="19" t="s">
        <v>308</v>
      </c>
      <c r="AU252" s="19" t="s">
        <v>79</v>
      </c>
    </row>
    <row r="253" spans="2:51" s="14" customFormat="1" ht="11.25">
      <c r="B253" s="223"/>
      <c r="C253" s="224"/>
      <c r="D253" s="209" t="s">
        <v>310</v>
      </c>
      <c r="E253" s="225" t="s">
        <v>19</v>
      </c>
      <c r="F253" s="226" t="s">
        <v>3435</v>
      </c>
      <c r="G253" s="224"/>
      <c r="H253" s="227">
        <v>9</v>
      </c>
      <c r="I253" s="228"/>
      <c r="J253" s="224"/>
      <c r="K253" s="224"/>
      <c r="L253" s="229"/>
      <c r="M253" s="230"/>
      <c r="N253" s="231"/>
      <c r="O253" s="231"/>
      <c r="P253" s="231"/>
      <c r="Q253" s="231"/>
      <c r="R253" s="231"/>
      <c r="S253" s="231"/>
      <c r="T253" s="232"/>
      <c r="AT253" s="233" t="s">
        <v>310</v>
      </c>
      <c r="AU253" s="233" t="s">
        <v>79</v>
      </c>
      <c r="AV253" s="14" t="s">
        <v>79</v>
      </c>
      <c r="AW253" s="14" t="s">
        <v>32</v>
      </c>
      <c r="AX253" s="14" t="s">
        <v>70</v>
      </c>
      <c r="AY253" s="233" t="s">
        <v>299</v>
      </c>
    </row>
    <row r="254" spans="2:51" s="15" customFormat="1" ht="11.25">
      <c r="B254" s="234"/>
      <c r="C254" s="235"/>
      <c r="D254" s="209" t="s">
        <v>310</v>
      </c>
      <c r="E254" s="236" t="s">
        <v>19</v>
      </c>
      <c r="F254" s="237" t="s">
        <v>313</v>
      </c>
      <c r="G254" s="235"/>
      <c r="H254" s="238">
        <v>9</v>
      </c>
      <c r="I254" s="239"/>
      <c r="J254" s="235"/>
      <c r="K254" s="235"/>
      <c r="L254" s="240"/>
      <c r="M254" s="241"/>
      <c r="N254" s="242"/>
      <c r="O254" s="242"/>
      <c r="P254" s="242"/>
      <c r="Q254" s="242"/>
      <c r="R254" s="242"/>
      <c r="S254" s="242"/>
      <c r="T254" s="243"/>
      <c r="AT254" s="244" t="s">
        <v>310</v>
      </c>
      <c r="AU254" s="244" t="s">
        <v>79</v>
      </c>
      <c r="AV254" s="15" t="s">
        <v>306</v>
      </c>
      <c r="AW254" s="15" t="s">
        <v>32</v>
      </c>
      <c r="AX254" s="15" t="s">
        <v>77</v>
      </c>
      <c r="AY254" s="244" t="s">
        <v>299</v>
      </c>
    </row>
    <row r="255" spans="1:65" s="2" customFormat="1" ht="16.5" customHeight="1">
      <c r="A255" s="36"/>
      <c r="B255" s="37"/>
      <c r="C255" s="246" t="s">
        <v>599</v>
      </c>
      <c r="D255" s="246" t="s">
        <v>458</v>
      </c>
      <c r="E255" s="247" t="s">
        <v>3436</v>
      </c>
      <c r="F255" s="248" t="s">
        <v>3437</v>
      </c>
      <c r="G255" s="249" t="s">
        <v>432</v>
      </c>
      <c r="H255" s="250">
        <v>1</v>
      </c>
      <c r="I255" s="251"/>
      <c r="J255" s="252">
        <f>ROUND(I255*H255,2)</f>
        <v>0</v>
      </c>
      <c r="K255" s="248" t="s">
        <v>19</v>
      </c>
      <c r="L255" s="253"/>
      <c r="M255" s="254" t="s">
        <v>19</v>
      </c>
      <c r="N255" s="255" t="s">
        <v>42</v>
      </c>
      <c r="O255" s="66"/>
      <c r="P255" s="205">
        <f>O255*H255</f>
        <v>0</v>
      </c>
      <c r="Q255" s="205">
        <v>0.0008</v>
      </c>
      <c r="R255" s="205">
        <f>Q255*H255</f>
        <v>0.0008</v>
      </c>
      <c r="S255" s="205">
        <v>0</v>
      </c>
      <c r="T255" s="206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207" t="s">
        <v>538</v>
      </c>
      <c r="AT255" s="207" t="s">
        <v>458</v>
      </c>
      <c r="AU255" s="207" t="s">
        <v>79</v>
      </c>
      <c r="AY255" s="19" t="s">
        <v>299</v>
      </c>
      <c r="BE255" s="208">
        <f>IF(N255="základní",J255,0)</f>
        <v>0</v>
      </c>
      <c r="BF255" s="208">
        <f>IF(N255="snížená",J255,0)</f>
        <v>0</v>
      </c>
      <c r="BG255" s="208">
        <f>IF(N255="zákl. přenesená",J255,0)</f>
        <v>0</v>
      </c>
      <c r="BH255" s="208">
        <f>IF(N255="sníž. přenesená",J255,0)</f>
        <v>0</v>
      </c>
      <c r="BI255" s="208">
        <f>IF(N255="nulová",J255,0)</f>
        <v>0</v>
      </c>
      <c r="BJ255" s="19" t="s">
        <v>79</v>
      </c>
      <c r="BK255" s="208">
        <f>ROUND(I255*H255,2)</f>
        <v>0</v>
      </c>
      <c r="BL255" s="19" t="s">
        <v>406</v>
      </c>
      <c r="BM255" s="207" t="s">
        <v>3438</v>
      </c>
    </row>
    <row r="256" spans="1:47" s="2" customFormat="1" ht="11.25">
      <c r="A256" s="36"/>
      <c r="B256" s="37"/>
      <c r="C256" s="38"/>
      <c r="D256" s="209" t="s">
        <v>308</v>
      </c>
      <c r="E256" s="38"/>
      <c r="F256" s="210" t="s">
        <v>3437</v>
      </c>
      <c r="G256" s="38"/>
      <c r="H256" s="38"/>
      <c r="I256" s="119"/>
      <c r="J256" s="38"/>
      <c r="K256" s="38"/>
      <c r="L256" s="41"/>
      <c r="M256" s="211"/>
      <c r="N256" s="212"/>
      <c r="O256" s="66"/>
      <c r="P256" s="66"/>
      <c r="Q256" s="66"/>
      <c r="R256" s="66"/>
      <c r="S256" s="66"/>
      <c r="T256" s="67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T256" s="19" t="s">
        <v>308</v>
      </c>
      <c r="AU256" s="19" t="s">
        <v>79</v>
      </c>
    </row>
    <row r="257" spans="2:51" s="14" customFormat="1" ht="11.25">
      <c r="B257" s="223"/>
      <c r="C257" s="224"/>
      <c r="D257" s="209" t="s">
        <v>310</v>
      </c>
      <c r="E257" s="225" t="s">
        <v>19</v>
      </c>
      <c r="F257" s="226" t="s">
        <v>3439</v>
      </c>
      <c r="G257" s="224"/>
      <c r="H257" s="227">
        <v>1</v>
      </c>
      <c r="I257" s="228"/>
      <c r="J257" s="224"/>
      <c r="K257" s="224"/>
      <c r="L257" s="229"/>
      <c r="M257" s="230"/>
      <c r="N257" s="231"/>
      <c r="O257" s="231"/>
      <c r="P257" s="231"/>
      <c r="Q257" s="231"/>
      <c r="R257" s="231"/>
      <c r="S257" s="231"/>
      <c r="T257" s="232"/>
      <c r="AT257" s="233" t="s">
        <v>310</v>
      </c>
      <c r="AU257" s="233" t="s">
        <v>79</v>
      </c>
      <c r="AV257" s="14" t="s">
        <v>79</v>
      </c>
      <c r="AW257" s="14" t="s">
        <v>32</v>
      </c>
      <c r="AX257" s="14" t="s">
        <v>70</v>
      </c>
      <c r="AY257" s="233" t="s">
        <v>299</v>
      </c>
    </row>
    <row r="258" spans="2:51" s="15" customFormat="1" ht="11.25">
      <c r="B258" s="234"/>
      <c r="C258" s="235"/>
      <c r="D258" s="209" t="s">
        <v>310</v>
      </c>
      <c r="E258" s="236" t="s">
        <v>19</v>
      </c>
      <c r="F258" s="237" t="s">
        <v>313</v>
      </c>
      <c r="G258" s="235"/>
      <c r="H258" s="238">
        <v>1</v>
      </c>
      <c r="I258" s="239"/>
      <c r="J258" s="235"/>
      <c r="K258" s="235"/>
      <c r="L258" s="240"/>
      <c r="M258" s="241"/>
      <c r="N258" s="242"/>
      <c r="O258" s="242"/>
      <c r="P258" s="242"/>
      <c r="Q258" s="242"/>
      <c r="R258" s="242"/>
      <c r="S258" s="242"/>
      <c r="T258" s="243"/>
      <c r="AT258" s="244" t="s">
        <v>310</v>
      </c>
      <c r="AU258" s="244" t="s">
        <v>79</v>
      </c>
      <c r="AV258" s="15" t="s">
        <v>306</v>
      </c>
      <c r="AW258" s="15" t="s">
        <v>32</v>
      </c>
      <c r="AX258" s="15" t="s">
        <v>77</v>
      </c>
      <c r="AY258" s="244" t="s">
        <v>299</v>
      </c>
    </row>
    <row r="259" spans="1:65" s="2" customFormat="1" ht="16.5" customHeight="1">
      <c r="A259" s="36"/>
      <c r="B259" s="37"/>
      <c r="C259" s="196" t="s">
        <v>604</v>
      </c>
      <c r="D259" s="196" t="s">
        <v>301</v>
      </c>
      <c r="E259" s="197" t="s">
        <v>3440</v>
      </c>
      <c r="F259" s="198" t="s">
        <v>3441</v>
      </c>
      <c r="G259" s="199" t="s">
        <v>432</v>
      </c>
      <c r="H259" s="200">
        <v>1</v>
      </c>
      <c r="I259" s="201"/>
      <c r="J259" s="202">
        <f>ROUND(I259*H259,2)</f>
        <v>0</v>
      </c>
      <c r="K259" s="198" t="s">
        <v>305</v>
      </c>
      <c r="L259" s="41"/>
      <c r="M259" s="203" t="s">
        <v>19</v>
      </c>
      <c r="N259" s="204" t="s">
        <v>42</v>
      </c>
      <c r="O259" s="66"/>
      <c r="P259" s="205">
        <f>O259*H259</f>
        <v>0</v>
      </c>
      <c r="Q259" s="205">
        <v>0.00012</v>
      </c>
      <c r="R259" s="205">
        <f>Q259*H259</f>
        <v>0.00012</v>
      </c>
      <c r="S259" s="205">
        <v>0</v>
      </c>
      <c r="T259" s="206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207" t="s">
        <v>406</v>
      </c>
      <c r="AT259" s="207" t="s">
        <v>301</v>
      </c>
      <c r="AU259" s="207" t="s">
        <v>79</v>
      </c>
      <c r="AY259" s="19" t="s">
        <v>299</v>
      </c>
      <c r="BE259" s="208">
        <f>IF(N259="základní",J259,0)</f>
        <v>0</v>
      </c>
      <c r="BF259" s="208">
        <f>IF(N259="snížená",J259,0)</f>
        <v>0</v>
      </c>
      <c r="BG259" s="208">
        <f>IF(N259="zákl. přenesená",J259,0)</f>
        <v>0</v>
      </c>
      <c r="BH259" s="208">
        <f>IF(N259="sníž. přenesená",J259,0)</f>
        <v>0</v>
      </c>
      <c r="BI259" s="208">
        <f>IF(N259="nulová",J259,0)</f>
        <v>0</v>
      </c>
      <c r="BJ259" s="19" t="s">
        <v>79</v>
      </c>
      <c r="BK259" s="208">
        <f>ROUND(I259*H259,2)</f>
        <v>0</v>
      </c>
      <c r="BL259" s="19" t="s">
        <v>406</v>
      </c>
      <c r="BM259" s="207" t="s">
        <v>3442</v>
      </c>
    </row>
    <row r="260" spans="1:47" s="2" customFormat="1" ht="11.25">
      <c r="A260" s="36"/>
      <c r="B260" s="37"/>
      <c r="C260" s="38"/>
      <c r="D260" s="209" t="s">
        <v>308</v>
      </c>
      <c r="E260" s="38"/>
      <c r="F260" s="210" t="s">
        <v>3443</v>
      </c>
      <c r="G260" s="38"/>
      <c r="H260" s="38"/>
      <c r="I260" s="119"/>
      <c r="J260" s="38"/>
      <c r="K260" s="38"/>
      <c r="L260" s="41"/>
      <c r="M260" s="211"/>
      <c r="N260" s="212"/>
      <c r="O260" s="66"/>
      <c r="P260" s="66"/>
      <c r="Q260" s="66"/>
      <c r="R260" s="66"/>
      <c r="S260" s="66"/>
      <c r="T260" s="67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T260" s="19" t="s">
        <v>308</v>
      </c>
      <c r="AU260" s="19" t="s">
        <v>79</v>
      </c>
    </row>
    <row r="261" spans="2:51" s="14" customFormat="1" ht="11.25">
      <c r="B261" s="223"/>
      <c r="C261" s="224"/>
      <c r="D261" s="209" t="s">
        <v>310</v>
      </c>
      <c r="E261" s="225" t="s">
        <v>19</v>
      </c>
      <c r="F261" s="226" t="s">
        <v>3444</v>
      </c>
      <c r="G261" s="224"/>
      <c r="H261" s="227">
        <v>1</v>
      </c>
      <c r="I261" s="228"/>
      <c r="J261" s="224"/>
      <c r="K261" s="224"/>
      <c r="L261" s="229"/>
      <c r="M261" s="230"/>
      <c r="N261" s="231"/>
      <c r="O261" s="231"/>
      <c r="P261" s="231"/>
      <c r="Q261" s="231"/>
      <c r="R261" s="231"/>
      <c r="S261" s="231"/>
      <c r="T261" s="232"/>
      <c r="AT261" s="233" t="s">
        <v>310</v>
      </c>
      <c r="AU261" s="233" t="s">
        <v>79</v>
      </c>
      <c r="AV261" s="14" t="s">
        <v>79</v>
      </c>
      <c r="AW261" s="14" t="s">
        <v>32</v>
      </c>
      <c r="AX261" s="14" t="s">
        <v>70</v>
      </c>
      <c r="AY261" s="233" t="s">
        <v>299</v>
      </c>
    </row>
    <row r="262" spans="2:51" s="15" customFormat="1" ht="11.25">
      <c r="B262" s="234"/>
      <c r="C262" s="235"/>
      <c r="D262" s="209" t="s">
        <v>310</v>
      </c>
      <c r="E262" s="236" t="s">
        <v>19</v>
      </c>
      <c r="F262" s="237" t="s">
        <v>313</v>
      </c>
      <c r="G262" s="235"/>
      <c r="H262" s="238">
        <v>1</v>
      </c>
      <c r="I262" s="239"/>
      <c r="J262" s="235"/>
      <c r="K262" s="235"/>
      <c r="L262" s="240"/>
      <c r="M262" s="241"/>
      <c r="N262" s="242"/>
      <c r="O262" s="242"/>
      <c r="P262" s="242"/>
      <c r="Q262" s="242"/>
      <c r="R262" s="242"/>
      <c r="S262" s="242"/>
      <c r="T262" s="243"/>
      <c r="AT262" s="244" t="s">
        <v>310</v>
      </c>
      <c r="AU262" s="244" t="s">
        <v>79</v>
      </c>
      <c r="AV262" s="15" t="s">
        <v>306</v>
      </c>
      <c r="AW262" s="15" t="s">
        <v>32</v>
      </c>
      <c r="AX262" s="15" t="s">
        <v>77</v>
      </c>
      <c r="AY262" s="244" t="s">
        <v>299</v>
      </c>
    </row>
    <row r="263" spans="1:65" s="2" customFormat="1" ht="16.5" customHeight="1">
      <c r="A263" s="36"/>
      <c r="B263" s="37"/>
      <c r="C263" s="196" t="s">
        <v>609</v>
      </c>
      <c r="D263" s="196" t="s">
        <v>301</v>
      </c>
      <c r="E263" s="197" t="s">
        <v>3445</v>
      </c>
      <c r="F263" s="198" t="s">
        <v>3446</v>
      </c>
      <c r="G263" s="199" t="s">
        <v>432</v>
      </c>
      <c r="H263" s="200">
        <v>1</v>
      </c>
      <c r="I263" s="201"/>
      <c r="J263" s="202">
        <f>ROUND(I263*H263,2)</f>
        <v>0</v>
      </c>
      <c r="K263" s="198" t="s">
        <v>305</v>
      </c>
      <c r="L263" s="41"/>
      <c r="M263" s="203" t="s">
        <v>19</v>
      </c>
      <c r="N263" s="204" t="s">
        <v>42</v>
      </c>
      <c r="O263" s="66"/>
      <c r="P263" s="205">
        <f>O263*H263</f>
        <v>0</v>
      </c>
      <c r="Q263" s="205">
        <v>0.00024</v>
      </c>
      <c r="R263" s="205">
        <f>Q263*H263</f>
        <v>0.00024</v>
      </c>
      <c r="S263" s="205">
        <v>0</v>
      </c>
      <c r="T263" s="206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207" t="s">
        <v>406</v>
      </c>
      <c r="AT263" s="207" t="s">
        <v>301</v>
      </c>
      <c r="AU263" s="207" t="s">
        <v>79</v>
      </c>
      <c r="AY263" s="19" t="s">
        <v>299</v>
      </c>
      <c r="BE263" s="208">
        <f>IF(N263="základní",J263,0)</f>
        <v>0</v>
      </c>
      <c r="BF263" s="208">
        <f>IF(N263="snížená",J263,0)</f>
        <v>0</v>
      </c>
      <c r="BG263" s="208">
        <f>IF(N263="zákl. přenesená",J263,0)</f>
        <v>0</v>
      </c>
      <c r="BH263" s="208">
        <f>IF(N263="sníž. přenesená",J263,0)</f>
        <v>0</v>
      </c>
      <c r="BI263" s="208">
        <f>IF(N263="nulová",J263,0)</f>
        <v>0</v>
      </c>
      <c r="BJ263" s="19" t="s">
        <v>79</v>
      </c>
      <c r="BK263" s="208">
        <f>ROUND(I263*H263,2)</f>
        <v>0</v>
      </c>
      <c r="BL263" s="19" t="s">
        <v>406</v>
      </c>
      <c r="BM263" s="207" t="s">
        <v>3447</v>
      </c>
    </row>
    <row r="264" spans="1:47" s="2" customFormat="1" ht="11.25">
      <c r="A264" s="36"/>
      <c r="B264" s="37"/>
      <c r="C264" s="38"/>
      <c r="D264" s="209" t="s">
        <v>308</v>
      </c>
      <c r="E264" s="38"/>
      <c r="F264" s="210" t="s">
        <v>3448</v>
      </c>
      <c r="G264" s="38"/>
      <c r="H264" s="38"/>
      <c r="I264" s="119"/>
      <c r="J264" s="38"/>
      <c r="K264" s="38"/>
      <c r="L264" s="41"/>
      <c r="M264" s="211"/>
      <c r="N264" s="212"/>
      <c r="O264" s="66"/>
      <c r="P264" s="66"/>
      <c r="Q264" s="66"/>
      <c r="R264" s="66"/>
      <c r="S264" s="66"/>
      <c r="T264" s="67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T264" s="19" t="s">
        <v>308</v>
      </c>
      <c r="AU264" s="19" t="s">
        <v>79</v>
      </c>
    </row>
    <row r="265" spans="2:51" s="14" customFormat="1" ht="11.25">
      <c r="B265" s="223"/>
      <c r="C265" s="224"/>
      <c r="D265" s="209" t="s">
        <v>310</v>
      </c>
      <c r="E265" s="225" t="s">
        <v>19</v>
      </c>
      <c r="F265" s="226" t="s">
        <v>3444</v>
      </c>
      <c r="G265" s="224"/>
      <c r="H265" s="227">
        <v>1</v>
      </c>
      <c r="I265" s="228"/>
      <c r="J265" s="224"/>
      <c r="K265" s="224"/>
      <c r="L265" s="229"/>
      <c r="M265" s="230"/>
      <c r="N265" s="231"/>
      <c r="O265" s="231"/>
      <c r="P265" s="231"/>
      <c r="Q265" s="231"/>
      <c r="R265" s="231"/>
      <c r="S265" s="231"/>
      <c r="T265" s="232"/>
      <c r="AT265" s="233" t="s">
        <v>310</v>
      </c>
      <c r="AU265" s="233" t="s">
        <v>79</v>
      </c>
      <c r="AV265" s="14" t="s">
        <v>79</v>
      </c>
      <c r="AW265" s="14" t="s">
        <v>32</v>
      </c>
      <c r="AX265" s="14" t="s">
        <v>70</v>
      </c>
      <c r="AY265" s="233" t="s">
        <v>299</v>
      </c>
    </row>
    <row r="266" spans="2:51" s="15" customFormat="1" ht="11.25">
      <c r="B266" s="234"/>
      <c r="C266" s="235"/>
      <c r="D266" s="209" t="s">
        <v>310</v>
      </c>
      <c r="E266" s="236" t="s">
        <v>19</v>
      </c>
      <c r="F266" s="237" t="s">
        <v>313</v>
      </c>
      <c r="G266" s="235"/>
      <c r="H266" s="238">
        <v>1</v>
      </c>
      <c r="I266" s="239"/>
      <c r="J266" s="235"/>
      <c r="K266" s="235"/>
      <c r="L266" s="240"/>
      <c r="M266" s="241"/>
      <c r="N266" s="242"/>
      <c r="O266" s="242"/>
      <c r="P266" s="242"/>
      <c r="Q266" s="242"/>
      <c r="R266" s="242"/>
      <c r="S266" s="242"/>
      <c r="T266" s="243"/>
      <c r="AT266" s="244" t="s">
        <v>310</v>
      </c>
      <c r="AU266" s="244" t="s">
        <v>79</v>
      </c>
      <c r="AV266" s="15" t="s">
        <v>306</v>
      </c>
      <c r="AW266" s="15" t="s">
        <v>32</v>
      </c>
      <c r="AX266" s="15" t="s">
        <v>77</v>
      </c>
      <c r="AY266" s="244" t="s">
        <v>299</v>
      </c>
    </row>
    <row r="267" spans="1:65" s="2" customFormat="1" ht="16.5" customHeight="1">
      <c r="A267" s="36"/>
      <c r="B267" s="37"/>
      <c r="C267" s="196" t="s">
        <v>615</v>
      </c>
      <c r="D267" s="196" t="s">
        <v>301</v>
      </c>
      <c r="E267" s="197" t="s">
        <v>3449</v>
      </c>
      <c r="F267" s="198" t="s">
        <v>3450</v>
      </c>
      <c r="G267" s="199" t="s">
        <v>432</v>
      </c>
      <c r="H267" s="200">
        <v>1</v>
      </c>
      <c r="I267" s="201"/>
      <c r="J267" s="202">
        <f>ROUND(I267*H267,2)</f>
        <v>0</v>
      </c>
      <c r="K267" s="198" t="s">
        <v>305</v>
      </c>
      <c r="L267" s="41"/>
      <c r="M267" s="203" t="s">
        <v>19</v>
      </c>
      <c r="N267" s="204" t="s">
        <v>42</v>
      </c>
      <c r="O267" s="66"/>
      <c r="P267" s="205">
        <f>O267*H267</f>
        <v>0</v>
      </c>
      <c r="Q267" s="205">
        <v>0.00015</v>
      </c>
      <c r="R267" s="205">
        <f>Q267*H267</f>
        <v>0.00015</v>
      </c>
      <c r="S267" s="205">
        <v>0</v>
      </c>
      <c r="T267" s="206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207" t="s">
        <v>406</v>
      </c>
      <c r="AT267" s="207" t="s">
        <v>301</v>
      </c>
      <c r="AU267" s="207" t="s">
        <v>79</v>
      </c>
      <c r="AY267" s="19" t="s">
        <v>299</v>
      </c>
      <c r="BE267" s="208">
        <f>IF(N267="základní",J267,0)</f>
        <v>0</v>
      </c>
      <c r="BF267" s="208">
        <f>IF(N267="snížená",J267,0)</f>
        <v>0</v>
      </c>
      <c r="BG267" s="208">
        <f>IF(N267="zákl. přenesená",J267,0)</f>
        <v>0</v>
      </c>
      <c r="BH267" s="208">
        <f>IF(N267="sníž. přenesená",J267,0)</f>
        <v>0</v>
      </c>
      <c r="BI267" s="208">
        <f>IF(N267="nulová",J267,0)</f>
        <v>0</v>
      </c>
      <c r="BJ267" s="19" t="s">
        <v>79</v>
      </c>
      <c r="BK267" s="208">
        <f>ROUND(I267*H267,2)</f>
        <v>0</v>
      </c>
      <c r="BL267" s="19" t="s">
        <v>406</v>
      </c>
      <c r="BM267" s="207" t="s">
        <v>3451</v>
      </c>
    </row>
    <row r="268" spans="1:47" s="2" customFormat="1" ht="11.25">
      <c r="A268" s="36"/>
      <c r="B268" s="37"/>
      <c r="C268" s="38"/>
      <c r="D268" s="209" t="s">
        <v>308</v>
      </c>
      <c r="E268" s="38"/>
      <c r="F268" s="210" t="s">
        <v>3452</v>
      </c>
      <c r="G268" s="38"/>
      <c r="H268" s="38"/>
      <c r="I268" s="119"/>
      <c r="J268" s="38"/>
      <c r="K268" s="38"/>
      <c r="L268" s="41"/>
      <c r="M268" s="211"/>
      <c r="N268" s="212"/>
      <c r="O268" s="66"/>
      <c r="P268" s="66"/>
      <c r="Q268" s="66"/>
      <c r="R268" s="66"/>
      <c r="S268" s="66"/>
      <c r="T268" s="67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T268" s="19" t="s">
        <v>308</v>
      </c>
      <c r="AU268" s="19" t="s">
        <v>79</v>
      </c>
    </row>
    <row r="269" spans="2:51" s="14" customFormat="1" ht="11.25">
      <c r="B269" s="223"/>
      <c r="C269" s="224"/>
      <c r="D269" s="209" t="s">
        <v>310</v>
      </c>
      <c r="E269" s="225" t="s">
        <v>19</v>
      </c>
      <c r="F269" s="226" t="s">
        <v>3444</v>
      </c>
      <c r="G269" s="224"/>
      <c r="H269" s="227">
        <v>1</v>
      </c>
      <c r="I269" s="228"/>
      <c r="J269" s="224"/>
      <c r="K269" s="224"/>
      <c r="L269" s="229"/>
      <c r="M269" s="230"/>
      <c r="N269" s="231"/>
      <c r="O269" s="231"/>
      <c r="P269" s="231"/>
      <c r="Q269" s="231"/>
      <c r="R269" s="231"/>
      <c r="S269" s="231"/>
      <c r="T269" s="232"/>
      <c r="AT269" s="233" t="s">
        <v>310</v>
      </c>
      <c r="AU269" s="233" t="s">
        <v>79</v>
      </c>
      <c r="AV269" s="14" t="s">
        <v>79</v>
      </c>
      <c r="AW269" s="14" t="s">
        <v>32</v>
      </c>
      <c r="AX269" s="14" t="s">
        <v>70</v>
      </c>
      <c r="AY269" s="233" t="s">
        <v>299</v>
      </c>
    </row>
    <row r="270" spans="2:51" s="15" customFormat="1" ht="11.25">
      <c r="B270" s="234"/>
      <c r="C270" s="235"/>
      <c r="D270" s="209" t="s">
        <v>310</v>
      </c>
      <c r="E270" s="236" t="s">
        <v>19</v>
      </c>
      <c r="F270" s="237" t="s">
        <v>313</v>
      </c>
      <c r="G270" s="235"/>
      <c r="H270" s="238">
        <v>1</v>
      </c>
      <c r="I270" s="239"/>
      <c r="J270" s="235"/>
      <c r="K270" s="235"/>
      <c r="L270" s="240"/>
      <c r="M270" s="241"/>
      <c r="N270" s="242"/>
      <c r="O270" s="242"/>
      <c r="P270" s="242"/>
      <c r="Q270" s="242"/>
      <c r="R270" s="242"/>
      <c r="S270" s="242"/>
      <c r="T270" s="243"/>
      <c r="AT270" s="244" t="s">
        <v>310</v>
      </c>
      <c r="AU270" s="244" t="s">
        <v>79</v>
      </c>
      <c r="AV270" s="15" t="s">
        <v>306</v>
      </c>
      <c r="AW270" s="15" t="s">
        <v>32</v>
      </c>
      <c r="AX270" s="15" t="s">
        <v>77</v>
      </c>
      <c r="AY270" s="244" t="s">
        <v>299</v>
      </c>
    </row>
    <row r="271" spans="1:65" s="2" customFormat="1" ht="16.5" customHeight="1">
      <c r="A271" s="36"/>
      <c r="B271" s="37"/>
      <c r="C271" s="196" t="s">
        <v>621</v>
      </c>
      <c r="D271" s="196" t="s">
        <v>301</v>
      </c>
      <c r="E271" s="197" t="s">
        <v>3453</v>
      </c>
      <c r="F271" s="198" t="s">
        <v>3454</v>
      </c>
      <c r="G271" s="199" t="s">
        <v>432</v>
      </c>
      <c r="H271" s="200">
        <v>1</v>
      </c>
      <c r="I271" s="201"/>
      <c r="J271" s="202">
        <f>ROUND(I271*H271,2)</f>
        <v>0</v>
      </c>
      <c r="K271" s="198" t="s">
        <v>305</v>
      </c>
      <c r="L271" s="41"/>
      <c r="M271" s="203" t="s">
        <v>19</v>
      </c>
      <c r="N271" s="204" t="s">
        <v>42</v>
      </c>
      <c r="O271" s="66"/>
      <c r="P271" s="205">
        <f>O271*H271</f>
        <v>0</v>
      </c>
      <c r="Q271" s="205">
        <v>0.00041</v>
      </c>
      <c r="R271" s="205">
        <f>Q271*H271</f>
        <v>0.00041</v>
      </c>
      <c r="S271" s="205">
        <v>0</v>
      </c>
      <c r="T271" s="206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207" t="s">
        <v>406</v>
      </c>
      <c r="AT271" s="207" t="s">
        <v>301</v>
      </c>
      <c r="AU271" s="207" t="s">
        <v>79</v>
      </c>
      <c r="AY271" s="19" t="s">
        <v>299</v>
      </c>
      <c r="BE271" s="208">
        <f>IF(N271="základní",J271,0)</f>
        <v>0</v>
      </c>
      <c r="BF271" s="208">
        <f>IF(N271="snížená",J271,0)</f>
        <v>0</v>
      </c>
      <c r="BG271" s="208">
        <f>IF(N271="zákl. přenesená",J271,0)</f>
        <v>0</v>
      </c>
      <c r="BH271" s="208">
        <f>IF(N271="sníž. přenesená",J271,0)</f>
        <v>0</v>
      </c>
      <c r="BI271" s="208">
        <f>IF(N271="nulová",J271,0)</f>
        <v>0</v>
      </c>
      <c r="BJ271" s="19" t="s">
        <v>79</v>
      </c>
      <c r="BK271" s="208">
        <f>ROUND(I271*H271,2)</f>
        <v>0</v>
      </c>
      <c r="BL271" s="19" t="s">
        <v>406</v>
      </c>
      <c r="BM271" s="207" t="s">
        <v>3455</v>
      </c>
    </row>
    <row r="272" spans="1:47" s="2" customFormat="1" ht="11.25">
      <c r="A272" s="36"/>
      <c r="B272" s="37"/>
      <c r="C272" s="38"/>
      <c r="D272" s="209" t="s">
        <v>308</v>
      </c>
      <c r="E272" s="38"/>
      <c r="F272" s="210" t="s">
        <v>3456</v>
      </c>
      <c r="G272" s="38"/>
      <c r="H272" s="38"/>
      <c r="I272" s="119"/>
      <c r="J272" s="38"/>
      <c r="K272" s="38"/>
      <c r="L272" s="41"/>
      <c r="M272" s="211"/>
      <c r="N272" s="212"/>
      <c r="O272" s="66"/>
      <c r="P272" s="66"/>
      <c r="Q272" s="66"/>
      <c r="R272" s="66"/>
      <c r="S272" s="66"/>
      <c r="T272" s="67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T272" s="19" t="s">
        <v>308</v>
      </c>
      <c r="AU272" s="19" t="s">
        <v>79</v>
      </c>
    </row>
    <row r="273" spans="2:51" s="14" customFormat="1" ht="11.25">
      <c r="B273" s="223"/>
      <c r="C273" s="224"/>
      <c r="D273" s="209" t="s">
        <v>310</v>
      </c>
      <c r="E273" s="225" t="s">
        <v>19</v>
      </c>
      <c r="F273" s="226" t="s">
        <v>3444</v>
      </c>
      <c r="G273" s="224"/>
      <c r="H273" s="227">
        <v>1</v>
      </c>
      <c r="I273" s="228"/>
      <c r="J273" s="224"/>
      <c r="K273" s="224"/>
      <c r="L273" s="229"/>
      <c r="M273" s="230"/>
      <c r="N273" s="231"/>
      <c r="O273" s="231"/>
      <c r="P273" s="231"/>
      <c r="Q273" s="231"/>
      <c r="R273" s="231"/>
      <c r="S273" s="231"/>
      <c r="T273" s="232"/>
      <c r="AT273" s="233" t="s">
        <v>310</v>
      </c>
      <c r="AU273" s="233" t="s">
        <v>79</v>
      </c>
      <c r="AV273" s="14" t="s">
        <v>79</v>
      </c>
      <c r="AW273" s="14" t="s">
        <v>32</v>
      </c>
      <c r="AX273" s="14" t="s">
        <v>70</v>
      </c>
      <c r="AY273" s="233" t="s">
        <v>299</v>
      </c>
    </row>
    <row r="274" spans="2:51" s="15" customFormat="1" ht="11.25">
      <c r="B274" s="234"/>
      <c r="C274" s="235"/>
      <c r="D274" s="209" t="s">
        <v>310</v>
      </c>
      <c r="E274" s="236" t="s">
        <v>19</v>
      </c>
      <c r="F274" s="237" t="s">
        <v>313</v>
      </c>
      <c r="G274" s="235"/>
      <c r="H274" s="238">
        <v>1</v>
      </c>
      <c r="I274" s="239"/>
      <c r="J274" s="235"/>
      <c r="K274" s="235"/>
      <c r="L274" s="240"/>
      <c r="M274" s="241"/>
      <c r="N274" s="242"/>
      <c r="O274" s="242"/>
      <c r="P274" s="242"/>
      <c r="Q274" s="242"/>
      <c r="R274" s="242"/>
      <c r="S274" s="242"/>
      <c r="T274" s="243"/>
      <c r="AT274" s="244" t="s">
        <v>310</v>
      </c>
      <c r="AU274" s="244" t="s">
        <v>79</v>
      </c>
      <c r="AV274" s="15" t="s">
        <v>306</v>
      </c>
      <c r="AW274" s="15" t="s">
        <v>32</v>
      </c>
      <c r="AX274" s="15" t="s">
        <v>77</v>
      </c>
      <c r="AY274" s="244" t="s">
        <v>299</v>
      </c>
    </row>
    <row r="275" spans="1:65" s="2" customFormat="1" ht="16.5" customHeight="1">
      <c r="A275" s="36"/>
      <c r="B275" s="37"/>
      <c r="C275" s="196" t="s">
        <v>628</v>
      </c>
      <c r="D275" s="196" t="s">
        <v>301</v>
      </c>
      <c r="E275" s="197" t="s">
        <v>3457</v>
      </c>
      <c r="F275" s="198" t="s">
        <v>3458</v>
      </c>
      <c r="G275" s="199" t="s">
        <v>432</v>
      </c>
      <c r="H275" s="200">
        <v>5</v>
      </c>
      <c r="I275" s="201"/>
      <c r="J275" s="202">
        <f>ROUND(I275*H275,2)</f>
        <v>0</v>
      </c>
      <c r="K275" s="198" t="s">
        <v>305</v>
      </c>
      <c r="L275" s="41"/>
      <c r="M275" s="203" t="s">
        <v>19</v>
      </c>
      <c r="N275" s="204" t="s">
        <v>42</v>
      </c>
      <c r="O275" s="66"/>
      <c r="P275" s="205">
        <f>O275*H275</f>
        <v>0</v>
      </c>
      <c r="Q275" s="205">
        <v>0.00021</v>
      </c>
      <c r="R275" s="205">
        <f>Q275*H275</f>
        <v>0.0010500000000000002</v>
      </c>
      <c r="S275" s="205">
        <v>0</v>
      </c>
      <c r="T275" s="206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207" t="s">
        <v>406</v>
      </c>
      <c r="AT275" s="207" t="s">
        <v>301</v>
      </c>
      <c r="AU275" s="207" t="s">
        <v>79</v>
      </c>
      <c r="AY275" s="19" t="s">
        <v>299</v>
      </c>
      <c r="BE275" s="208">
        <f>IF(N275="základní",J275,0)</f>
        <v>0</v>
      </c>
      <c r="BF275" s="208">
        <f>IF(N275="snížená",J275,0)</f>
        <v>0</v>
      </c>
      <c r="BG275" s="208">
        <f>IF(N275="zákl. přenesená",J275,0)</f>
        <v>0</v>
      </c>
      <c r="BH275" s="208">
        <f>IF(N275="sníž. přenesená",J275,0)</f>
        <v>0</v>
      </c>
      <c r="BI275" s="208">
        <f>IF(N275="nulová",J275,0)</f>
        <v>0</v>
      </c>
      <c r="BJ275" s="19" t="s">
        <v>79</v>
      </c>
      <c r="BK275" s="208">
        <f>ROUND(I275*H275,2)</f>
        <v>0</v>
      </c>
      <c r="BL275" s="19" t="s">
        <v>406</v>
      </c>
      <c r="BM275" s="207" t="s">
        <v>3459</v>
      </c>
    </row>
    <row r="276" spans="1:47" s="2" customFormat="1" ht="11.25">
      <c r="A276" s="36"/>
      <c r="B276" s="37"/>
      <c r="C276" s="38"/>
      <c r="D276" s="209" t="s">
        <v>308</v>
      </c>
      <c r="E276" s="38"/>
      <c r="F276" s="210" t="s">
        <v>3460</v>
      </c>
      <c r="G276" s="38"/>
      <c r="H276" s="38"/>
      <c r="I276" s="119"/>
      <c r="J276" s="38"/>
      <c r="K276" s="38"/>
      <c r="L276" s="41"/>
      <c r="M276" s="211"/>
      <c r="N276" s="212"/>
      <c r="O276" s="66"/>
      <c r="P276" s="66"/>
      <c r="Q276" s="66"/>
      <c r="R276" s="66"/>
      <c r="S276" s="66"/>
      <c r="T276" s="67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T276" s="19" t="s">
        <v>308</v>
      </c>
      <c r="AU276" s="19" t="s">
        <v>79</v>
      </c>
    </row>
    <row r="277" spans="2:51" s="14" customFormat="1" ht="11.25">
      <c r="B277" s="223"/>
      <c r="C277" s="224"/>
      <c r="D277" s="209" t="s">
        <v>310</v>
      </c>
      <c r="E277" s="225" t="s">
        <v>19</v>
      </c>
      <c r="F277" s="226" t="s">
        <v>3461</v>
      </c>
      <c r="G277" s="224"/>
      <c r="H277" s="227">
        <v>5</v>
      </c>
      <c r="I277" s="228"/>
      <c r="J277" s="224"/>
      <c r="K277" s="224"/>
      <c r="L277" s="229"/>
      <c r="M277" s="230"/>
      <c r="N277" s="231"/>
      <c r="O277" s="231"/>
      <c r="P277" s="231"/>
      <c r="Q277" s="231"/>
      <c r="R277" s="231"/>
      <c r="S277" s="231"/>
      <c r="T277" s="232"/>
      <c r="AT277" s="233" t="s">
        <v>310</v>
      </c>
      <c r="AU277" s="233" t="s">
        <v>79</v>
      </c>
      <c r="AV277" s="14" t="s">
        <v>79</v>
      </c>
      <c r="AW277" s="14" t="s">
        <v>32</v>
      </c>
      <c r="AX277" s="14" t="s">
        <v>70</v>
      </c>
      <c r="AY277" s="233" t="s">
        <v>299</v>
      </c>
    </row>
    <row r="278" spans="2:51" s="15" customFormat="1" ht="11.25">
      <c r="B278" s="234"/>
      <c r="C278" s="235"/>
      <c r="D278" s="209" t="s">
        <v>310</v>
      </c>
      <c r="E278" s="236" t="s">
        <v>19</v>
      </c>
      <c r="F278" s="237" t="s">
        <v>313</v>
      </c>
      <c r="G278" s="235"/>
      <c r="H278" s="238">
        <v>5</v>
      </c>
      <c r="I278" s="239"/>
      <c r="J278" s="235"/>
      <c r="K278" s="235"/>
      <c r="L278" s="240"/>
      <c r="M278" s="241"/>
      <c r="N278" s="242"/>
      <c r="O278" s="242"/>
      <c r="P278" s="242"/>
      <c r="Q278" s="242"/>
      <c r="R278" s="242"/>
      <c r="S278" s="242"/>
      <c r="T278" s="243"/>
      <c r="AT278" s="244" t="s">
        <v>310</v>
      </c>
      <c r="AU278" s="244" t="s">
        <v>79</v>
      </c>
      <c r="AV278" s="15" t="s">
        <v>306</v>
      </c>
      <c r="AW278" s="15" t="s">
        <v>32</v>
      </c>
      <c r="AX278" s="15" t="s">
        <v>77</v>
      </c>
      <c r="AY278" s="244" t="s">
        <v>299</v>
      </c>
    </row>
    <row r="279" spans="1:65" s="2" customFormat="1" ht="16.5" customHeight="1">
      <c r="A279" s="36"/>
      <c r="B279" s="37"/>
      <c r="C279" s="196" t="s">
        <v>634</v>
      </c>
      <c r="D279" s="196" t="s">
        <v>301</v>
      </c>
      <c r="E279" s="197" t="s">
        <v>3462</v>
      </c>
      <c r="F279" s="198" t="s">
        <v>3463</v>
      </c>
      <c r="G279" s="199" t="s">
        <v>432</v>
      </c>
      <c r="H279" s="200">
        <v>9</v>
      </c>
      <c r="I279" s="201"/>
      <c r="J279" s="202">
        <f>ROUND(I279*H279,2)</f>
        <v>0</v>
      </c>
      <c r="K279" s="198" t="s">
        <v>305</v>
      </c>
      <c r="L279" s="41"/>
      <c r="M279" s="203" t="s">
        <v>19</v>
      </c>
      <c r="N279" s="204" t="s">
        <v>42</v>
      </c>
      <c r="O279" s="66"/>
      <c r="P279" s="205">
        <f>O279*H279</f>
        <v>0</v>
      </c>
      <c r="Q279" s="205">
        <v>0.0004</v>
      </c>
      <c r="R279" s="205">
        <f>Q279*H279</f>
        <v>0.0036000000000000003</v>
      </c>
      <c r="S279" s="205">
        <v>0</v>
      </c>
      <c r="T279" s="206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207" t="s">
        <v>406</v>
      </c>
      <c r="AT279" s="207" t="s">
        <v>301</v>
      </c>
      <c r="AU279" s="207" t="s">
        <v>79</v>
      </c>
      <c r="AY279" s="19" t="s">
        <v>299</v>
      </c>
      <c r="BE279" s="208">
        <f>IF(N279="základní",J279,0)</f>
        <v>0</v>
      </c>
      <c r="BF279" s="208">
        <f>IF(N279="snížená",J279,0)</f>
        <v>0</v>
      </c>
      <c r="BG279" s="208">
        <f>IF(N279="zákl. přenesená",J279,0)</f>
        <v>0</v>
      </c>
      <c r="BH279" s="208">
        <f>IF(N279="sníž. přenesená",J279,0)</f>
        <v>0</v>
      </c>
      <c r="BI279" s="208">
        <f>IF(N279="nulová",J279,0)</f>
        <v>0</v>
      </c>
      <c r="BJ279" s="19" t="s">
        <v>79</v>
      </c>
      <c r="BK279" s="208">
        <f>ROUND(I279*H279,2)</f>
        <v>0</v>
      </c>
      <c r="BL279" s="19" t="s">
        <v>406</v>
      </c>
      <c r="BM279" s="207" t="s">
        <v>3464</v>
      </c>
    </row>
    <row r="280" spans="1:47" s="2" customFormat="1" ht="11.25">
      <c r="A280" s="36"/>
      <c r="B280" s="37"/>
      <c r="C280" s="38"/>
      <c r="D280" s="209" t="s">
        <v>308</v>
      </c>
      <c r="E280" s="38"/>
      <c r="F280" s="210" t="s">
        <v>3465</v>
      </c>
      <c r="G280" s="38"/>
      <c r="H280" s="38"/>
      <c r="I280" s="119"/>
      <c r="J280" s="38"/>
      <c r="K280" s="38"/>
      <c r="L280" s="41"/>
      <c r="M280" s="211"/>
      <c r="N280" s="212"/>
      <c r="O280" s="66"/>
      <c r="P280" s="66"/>
      <c r="Q280" s="66"/>
      <c r="R280" s="66"/>
      <c r="S280" s="66"/>
      <c r="T280" s="67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T280" s="19" t="s">
        <v>308</v>
      </c>
      <c r="AU280" s="19" t="s">
        <v>79</v>
      </c>
    </row>
    <row r="281" spans="2:51" s="14" customFormat="1" ht="11.25">
      <c r="B281" s="223"/>
      <c r="C281" s="224"/>
      <c r="D281" s="209" t="s">
        <v>310</v>
      </c>
      <c r="E281" s="225" t="s">
        <v>19</v>
      </c>
      <c r="F281" s="226" t="s">
        <v>3466</v>
      </c>
      <c r="G281" s="224"/>
      <c r="H281" s="227">
        <v>9</v>
      </c>
      <c r="I281" s="228"/>
      <c r="J281" s="224"/>
      <c r="K281" s="224"/>
      <c r="L281" s="229"/>
      <c r="M281" s="230"/>
      <c r="N281" s="231"/>
      <c r="O281" s="231"/>
      <c r="P281" s="231"/>
      <c r="Q281" s="231"/>
      <c r="R281" s="231"/>
      <c r="S281" s="231"/>
      <c r="T281" s="232"/>
      <c r="AT281" s="233" t="s">
        <v>310</v>
      </c>
      <c r="AU281" s="233" t="s">
        <v>79</v>
      </c>
      <c r="AV281" s="14" t="s">
        <v>79</v>
      </c>
      <c r="AW281" s="14" t="s">
        <v>32</v>
      </c>
      <c r="AX281" s="14" t="s">
        <v>70</v>
      </c>
      <c r="AY281" s="233" t="s">
        <v>299</v>
      </c>
    </row>
    <row r="282" spans="2:51" s="15" customFormat="1" ht="11.25">
      <c r="B282" s="234"/>
      <c r="C282" s="235"/>
      <c r="D282" s="209" t="s">
        <v>310</v>
      </c>
      <c r="E282" s="236" t="s">
        <v>19</v>
      </c>
      <c r="F282" s="237" t="s">
        <v>313</v>
      </c>
      <c r="G282" s="235"/>
      <c r="H282" s="238">
        <v>9</v>
      </c>
      <c r="I282" s="239"/>
      <c r="J282" s="235"/>
      <c r="K282" s="235"/>
      <c r="L282" s="240"/>
      <c r="M282" s="241"/>
      <c r="N282" s="242"/>
      <c r="O282" s="242"/>
      <c r="P282" s="242"/>
      <c r="Q282" s="242"/>
      <c r="R282" s="242"/>
      <c r="S282" s="242"/>
      <c r="T282" s="243"/>
      <c r="AT282" s="244" t="s">
        <v>310</v>
      </c>
      <c r="AU282" s="244" t="s">
        <v>79</v>
      </c>
      <c r="AV282" s="15" t="s">
        <v>306</v>
      </c>
      <c r="AW282" s="15" t="s">
        <v>32</v>
      </c>
      <c r="AX282" s="15" t="s">
        <v>77</v>
      </c>
      <c r="AY282" s="244" t="s">
        <v>299</v>
      </c>
    </row>
    <row r="283" spans="1:65" s="2" customFormat="1" ht="16.5" customHeight="1">
      <c r="A283" s="36"/>
      <c r="B283" s="37"/>
      <c r="C283" s="196" t="s">
        <v>639</v>
      </c>
      <c r="D283" s="196" t="s">
        <v>301</v>
      </c>
      <c r="E283" s="197" t="s">
        <v>3467</v>
      </c>
      <c r="F283" s="198" t="s">
        <v>3468</v>
      </c>
      <c r="G283" s="199" t="s">
        <v>432</v>
      </c>
      <c r="H283" s="200">
        <v>2</v>
      </c>
      <c r="I283" s="201"/>
      <c r="J283" s="202">
        <f>ROUND(I283*H283,2)</f>
        <v>0</v>
      </c>
      <c r="K283" s="198" t="s">
        <v>305</v>
      </c>
      <c r="L283" s="41"/>
      <c r="M283" s="203" t="s">
        <v>19</v>
      </c>
      <c r="N283" s="204" t="s">
        <v>42</v>
      </c>
      <c r="O283" s="66"/>
      <c r="P283" s="205">
        <f>O283*H283</f>
        <v>0</v>
      </c>
      <c r="Q283" s="205">
        <v>0.00057</v>
      </c>
      <c r="R283" s="205">
        <f>Q283*H283</f>
        <v>0.00114</v>
      </c>
      <c r="S283" s="205">
        <v>0</v>
      </c>
      <c r="T283" s="206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207" t="s">
        <v>406</v>
      </c>
      <c r="AT283" s="207" t="s">
        <v>301</v>
      </c>
      <c r="AU283" s="207" t="s">
        <v>79</v>
      </c>
      <c r="AY283" s="19" t="s">
        <v>299</v>
      </c>
      <c r="BE283" s="208">
        <f>IF(N283="základní",J283,0)</f>
        <v>0</v>
      </c>
      <c r="BF283" s="208">
        <f>IF(N283="snížená",J283,0)</f>
        <v>0</v>
      </c>
      <c r="BG283" s="208">
        <f>IF(N283="zákl. přenesená",J283,0)</f>
        <v>0</v>
      </c>
      <c r="BH283" s="208">
        <f>IF(N283="sníž. přenesená",J283,0)</f>
        <v>0</v>
      </c>
      <c r="BI283" s="208">
        <f>IF(N283="nulová",J283,0)</f>
        <v>0</v>
      </c>
      <c r="BJ283" s="19" t="s">
        <v>79</v>
      </c>
      <c r="BK283" s="208">
        <f>ROUND(I283*H283,2)</f>
        <v>0</v>
      </c>
      <c r="BL283" s="19" t="s">
        <v>406</v>
      </c>
      <c r="BM283" s="207" t="s">
        <v>3469</v>
      </c>
    </row>
    <row r="284" spans="1:47" s="2" customFormat="1" ht="11.25">
      <c r="A284" s="36"/>
      <c r="B284" s="37"/>
      <c r="C284" s="38"/>
      <c r="D284" s="209" t="s">
        <v>308</v>
      </c>
      <c r="E284" s="38"/>
      <c r="F284" s="210" t="s">
        <v>3470</v>
      </c>
      <c r="G284" s="38"/>
      <c r="H284" s="38"/>
      <c r="I284" s="119"/>
      <c r="J284" s="38"/>
      <c r="K284" s="38"/>
      <c r="L284" s="41"/>
      <c r="M284" s="211"/>
      <c r="N284" s="212"/>
      <c r="O284" s="66"/>
      <c r="P284" s="66"/>
      <c r="Q284" s="66"/>
      <c r="R284" s="66"/>
      <c r="S284" s="66"/>
      <c r="T284" s="67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T284" s="19" t="s">
        <v>308</v>
      </c>
      <c r="AU284" s="19" t="s">
        <v>79</v>
      </c>
    </row>
    <row r="285" spans="2:51" s="14" customFormat="1" ht="11.25">
      <c r="B285" s="223"/>
      <c r="C285" s="224"/>
      <c r="D285" s="209" t="s">
        <v>310</v>
      </c>
      <c r="E285" s="225" t="s">
        <v>19</v>
      </c>
      <c r="F285" s="226" t="s">
        <v>3471</v>
      </c>
      <c r="G285" s="224"/>
      <c r="H285" s="227">
        <v>2</v>
      </c>
      <c r="I285" s="228"/>
      <c r="J285" s="224"/>
      <c r="K285" s="224"/>
      <c r="L285" s="229"/>
      <c r="M285" s="230"/>
      <c r="N285" s="231"/>
      <c r="O285" s="231"/>
      <c r="P285" s="231"/>
      <c r="Q285" s="231"/>
      <c r="R285" s="231"/>
      <c r="S285" s="231"/>
      <c r="T285" s="232"/>
      <c r="AT285" s="233" t="s">
        <v>310</v>
      </c>
      <c r="AU285" s="233" t="s">
        <v>79</v>
      </c>
      <c r="AV285" s="14" t="s">
        <v>79</v>
      </c>
      <c r="AW285" s="14" t="s">
        <v>32</v>
      </c>
      <c r="AX285" s="14" t="s">
        <v>70</v>
      </c>
      <c r="AY285" s="233" t="s">
        <v>299</v>
      </c>
    </row>
    <row r="286" spans="2:51" s="15" customFormat="1" ht="11.25">
      <c r="B286" s="234"/>
      <c r="C286" s="235"/>
      <c r="D286" s="209" t="s">
        <v>310</v>
      </c>
      <c r="E286" s="236" t="s">
        <v>19</v>
      </c>
      <c r="F286" s="237" t="s">
        <v>313</v>
      </c>
      <c r="G286" s="235"/>
      <c r="H286" s="238">
        <v>2</v>
      </c>
      <c r="I286" s="239"/>
      <c r="J286" s="235"/>
      <c r="K286" s="235"/>
      <c r="L286" s="240"/>
      <c r="M286" s="241"/>
      <c r="N286" s="242"/>
      <c r="O286" s="242"/>
      <c r="P286" s="242"/>
      <c r="Q286" s="242"/>
      <c r="R286" s="242"/>
      <c r="S286" s="242"/>
      <c r="T286" s="243"/>
      <c r="AT286" s="244" t="s">
        <v>310</v>
      </c>
      <c r="AU286" s="244" t="s">
        <v>79</v>
      </c>
      <c r="AV286" s="15" t="s">
        <v>306</v>
      </c>
      <c r="AW286" s="15" t="s">
        <v>32</v>
      </c>
      <c r="AX286" s="15" t="s">
        <v>77</v>
      </c>
      <c r="AY286" s="244" t="s">
        <v>299</v>
      </c>
    </row>
    <row r="287" spans="1:65" s="2" customFormat="1" ht="16.5" customHeight="1">
      <c r="A287" s="36"/>
      <c r="B287" s="37"/>
      <c r="C287" s="196" t="s">
        <v>251</v>
      </c>
      <c r="D287" s="196" t="s">
        <v>301</v>
      </c>
      <c r="E287" s="197" t="s">
        <v>3472</v>
      </c>
      <c r="F287" s="198" t="s">
        <v>3473</v>
      </c>
      <c r="G287" s="199" t="s">
        <v>3415</v>
      </c>
      <c r="H287" s="200">
        <v>1</v>
      </c>
      <c r="I287" s="201"/>
      <c r="J287" s="202">
        <f>ROUND(I287*H287,2)</f>
        <v>0</v>
      </c>
      <c r="K287" s="198" t="s">
        <v>19</v>
      </c>
      <c r="L287" s="41"/>
      <c r="M287" s="203" t="s">
        <v>19</v>
      </c>
      <c r="N287" s="204" t="s">
        <v>42</v>
      </c>
      <c r="O287" s="66"/>
      <c r="P287" s="205">
        <f>O287*H287</f>
        <v>0</v>
      </c>
      <c r="Q287" s="205">
        <v>0.00019</v>
      </c>
      <c r="R287" s="205">
        <f>Q287*H287</f>
        <v>0.00019</v>
      </c>
      <c r="S287" s="205">
        <v>0</v>
      </c>
      <c r="T287" s="206">
        <f>S287*H287</f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207" t="s">
        <v>406</v>
      </c>
      <c r="AT287" s="207" t="s">
        <v>301</v>
      </c>
      <c r="AU287" s="207" t="s">
        <v>79</v>
      </c>
      <c r="AY287" s="19" t="s">
        <v>299</v>
      </c>
      <c r="BE287" s="208">
        <f>IF(N287="základní",J287,0)</f>
        <v>0</v>
      </c>
      <c r="BF287" s="208">
        <f>IF(N287="snížená",J287,0)</f>
        <v>0</v>
      </c>
      <c r="BG287" s="208">
        <f>IF(N287="zákl. přenesená",J287,0)</f>
        <v>0</v>
      </c>
      <c r="BH287" s="208">
        <f>IF(N287="sníž. přenesená",J287,0)</f>
        <v>0</v>
      </c>
      <c r="BI287" s="208">
        <f>IF(N287="nulová",J287,0)</f>
        <v>0</v>
      </c>
      <c r="BJ287" s="19" t="s">
        <v>79</v>
      </c>
      <c r="BK287" s="208">
        <f>ROUND(I287*H287,2)</f>
        <v>0</v>
      </c>
      <c r="BL287" s="19" t="s">
        <v>406</v>
      </c>
      <c r="BM287" s="207" t="s">
        <v>3474</v>
      </c>
    </row>
    <row r="288" spans="1:47" s="2" customFormat="1" ht="11.25">
      <c r="A288" s="36"/>
      <c r="B288" s="37"/>
      <c r="C288" s="38"/>
      <c r="D288" s="209" t="s">
        <v>308</v>
      </c>
      <c r="E288" s="38"/>
      <c r="F288" s="210" t="s">
        <v>3473</v>
      </c>
      <c r="G288" s="38"/>
      <c r="H288" s="38"/>
      <c r="I288" s="119"/>
      <c r="J288" s="38"/>
      <c r="K288" s="38"/>
      <c r="L288" s="41"/>
      <c r="M288" s="211"/>
      <c r="N288" s="212"/>
      <c r="O288" s="66"/>
      <c r="P288" s="66"/>
      <c r="Q288" s="66"/>
      <c r="R288" s="66"/>
      <c r="S288" s="66"/>
      <c r="T288" s="67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T288" s="19" t="s">
        <v>308</v>
      </c>
      <c r="AU288" s="19" t="s">
        <v>79</v>
      </c>
    </row>
    <row r="289" spans="2:51" s="14" customFormat="1" ht="11.25">
      <c r="B289" s="223"/>
      <c r="C289" s="224"/>
      <c r="D289" s="209" t="s">
        <v>310</v>
      </c>
      <c r="E289" s="225" t="s">
        <v>19</v>
      </c>
      <c r="F289" s="226" t="s">
        <v>3444</v>
      </c>
      <c r="G289" s="224"/>
      <c r="H289" s="227">
        <v>1</v>
      </c>
      <c r="I289" s="228"/>
      <c r="J289" s="224"/>
      <c r="K289" s="224"/>
      <c r="L289" s="229"/>
      <c r="M289" s="230"/>
      <c r="N289" s="231"/>
      <c r="O289" s="231"/>
      <c r="P289" s="231"/>
      <c r="Q289" s="231"/>
      <c r="R289" s="231"/>
      <c r="S289" s="231"/>
      <c r="T289" s="232"/>
      <c r="AT289" s="233" t="s">
        <v>310</v>
      </c>
      <c r="AU289" s="233" t="s">
        <v>79</v>
      </c>
      <c r="AV289" s="14" t="s">
        <v>79</v>
      </c>
      <c r="AW289" s="14" t="s">
        <v>32</v>
      </c>
      <c r="AX289" s="14" t="s">
        <v>70</v>
      </c>
      <c r="AY289" s="233" t="s">
        <v>299</v>
      </c>
    </row>
    <row r="290" spans="2:51" s="15" customFormat="1" ht="11.25">
      <c r="B290" s="234"/>
      <c r="C290" s="235"/>
      <c r="D290" s="209" t="s">
        <v>310</v>
      </c>
      <c r="E290" s="236" t="s">
        <v>19</v>
      </c>
      <c r="F290" s="237" t="s">
        <v>313</v>
      </c>
      <c r="G290" s="235"/>
      <c r="H290" s="238">
        <v>1</v>
      </c>
      <c r="I290" s="239"/>
      <c r="J290" s="235"/>
      <c r="K290" s="235"/>
      <c r="L290" s="240"/>
      <c r="M290" s="241"/>
      <c r="N290" s="242"/>
      <c r="O290" s="242"/>
      <c r="P290" s="242"/>
      <c r="Q290" s="242"/>
      <c r="R290" s="242"/>
      <c r="S290" s="242"/>
      <c r="T290" s="243"/>
      <c r="AT290" s="244" t="s">
        <v>310</v>
      </c>
      <c r="AU290" s="244" t="s">
        <v>79</v>
      </c>
      <c r="AV290" s="15" t="s">
        <v>306</v>
      </c>
      <c r="AW290" s="15" t="s">
        <v>32</v>
      </c>
      <c r="AX290" s="15" t="s">
        <v>77</v>
      </c>
      <c r="AY290" s="244" t="s">
        <v>299</v>
      </c>
    </row>
    <row r="291" spans="1:65" s="2" customFormat="1" ht="16.5" customHeight="1">
      <c r="A291" s="36"/>
      <c r="B291" s="37"/>
      <c r="C291" s="196" t="s">
        <v>650</v>
      </c>
      <c r="D291" s="196" t="s">
        <v>301</v>
      </c>
      <c r="E291" s="197" t="s">
        <v>3475</v>
      </c>
      <c r="F291" s="198" t="s">
        <v>3476</v>
      </c>
      <c r="G291" s="199" t="s">
        <v>432</v>
      </c>
      <c r="H291" s="200">
        <v>1</v>
      </c>
      <c r="I291" s="201"/>
      <c r="J291" s="202">
        <f>ROUND(I291*H291,2)</f>
        <v>0</v>
      </c>
      <c r="K291" s="198" t="s">
        <v>305</v>
      </c>
      <c r="L291" s="41"/>
      <c r="M291" s="203" t="s">
        <v>19</v>
      </c>
      <c r="N291" s="204" t="s">
        <v>42</v>
      </c>
      <c r="O291" s="66"/>
      <c r="P291" s="205">
        <f>O291*H291</f>
        <v>0</v>
      </c>
      <c r="Q291" s="205">
        <v>0.00148</v>
      </c>
      <c r="R291" s="205">
        <f>Q291*H291</f>
        <v>0.00148</v>
      </c>
      <c r="S291" s="205">
        <v>0</v>
      </c>
      <c r="T291" s="206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207" t="s">
        <v>406</v>
      </c>
      <c r="AT291" s="207" t="s">
        <v>301</v>
      </c>
      <c r="AU291" s="207" t="s">
        <v>79</v>
      </c>
      <c r="AY291" s="19" t="s">
        <v>299</v>
      </c>
      <c r="BE291" s="208">
        <f>IF(N291="základní",J291,0)</f>
        <v>0</v>
      </c>
      <c r="BF291" s="208">
        <f>IF(N291="snížená",J291,0)</f>
        <v>0</v>
      </c>
      <c r="BG291" s="208">
        <f>IF(N291="zákl. přenesená",J291,0)</f>
        <v>0</v>
      </c>
      <c r="BH291" s="208">
        <f>IF(N291="sníž. přenesená",J291,0)</f>
        <v>0</v>
      </c>
      <c r="BI291" s="208">
        <f>IF(N291="nulová",J291,0)</f>
        <v>0</v>
      </c>
      <c r="BJ291" s="19" t="s">
        <v>79</v>
      </c>
      <c r="BK291" s="208">
        <f>ROUND(I291*H291,2)</f>
        <v>0</v>
      </c>
      <c r="BL291" s="19" t="s">
        <v>406</v>
      </c>
      <c r="BM291" s="207" t="s">
        <v>3477</v>
      </c>
    </row>
    <row r="292" spans="1:47" s="2" customFormat="1" ht="11.25">
      <c r="A292" s="36"/>
      <c r="B292" s="37"/>
      <c r="C292" s="38"/>
      <c r="D292" s="209" t="s">
        <v>308</v>
      </c>
      <c r="E292" s="38"/>
      <c r="F292" s="210" t="s">
        <v>3478</v>
      </c>
      <c r="G292" s="38"/>
      <c r="H292" s="38"/>
      <c r="I292" s="119"/>
      <c r="J292" s="38"/>
      <c r="K292" s="38"/>
      <c r="L292" s="41"/>
      <c r="M292" s="211"/>
      <c r="N292" s="212"/>
      <c r="O292" s="66"/>
      <c r="P292" s="66"/>
      <c r="Q292" s="66"/>
      <c r="R292" s="66"/>
      <c r="S292" s="66"/>
      <c r="T292" s="67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T292" s="19" t="s">
        <v>308</v>
      </c>
      <c r="AU292" s="19" t="s">
        <v>79</v>
      </c>
    </row>
    <row r="293" spans="2:51" s="14" customFormat="1" ht="11.25">
      <c r="B293" s="223"/>
      <c r="C293" s="224"/>
      <c r="D293" s="209" t="s">
        <v>310</v>
      </c>
      <c r="E293" s="225" t="s">
        <v>19</v>
      </c>
      <c r="F293" s="226" t="s">
        <v>3479</v>
      </c>
      <c r="G293" s="224"/>
      <c r="H293" s="227">
        <v>1</v>
      </c>
      <c r="I293" s="228"/>
      <c r="J293" s="224"/>
      <c r="K293" s="224"/>
      <c r="L293" s="229"/>
      <c r="M293" s="230"/>
      <c r="N293" s="231"/>
      <c r="O293" s="231"/>
      <c r="P293" s="231"/>
      <c r="Q293" s="231"/>
      <c r="R293" s="231"/>
      <c r="S293" s="231"/>
      <c r="T293" s="232"/>
      <c r="AT293" s="233" t="s">
        <v>310</v>
      </c>
      <c r="AU293" s="233" t="s">
        <v>79</v>
      </c>
      <c r="AV293" s="14" t="s">
        <v>79</v>
      </c>
      <c r="AW293" s="14" t="s">
        <v>32</v>
      </c>
      <c r="AX293" s="14" t="s">
        <v>70</v>
      </c>
      <c r="AY293" s="233" t="s">
        <v>299</v>
      </c>
    </row>
    <row r="294" spans="2:51" s="15" customFormat="1" ht="11.25">
      <c r="B294" s="234"/>
      <c r="C294" s="235"/>
      <c r="D294" s="209" t="s">
        <v>310</v>
      </c>
      <c r="E294" s="236" t="s">
        <v>19</v>
      </c>
      <c r="F294" s="237" t="s">
        <v>313</v>
      </c>
      <c r="G294" s="235"/>
      <c r="H294" s="238">
        <v>1</v>
      </c>
      <c r="I294" s="239"/>
      <c r="J294" s="235"/>
      <c r="K294" s="235"/>
      <c r="L294" s="240"/>
      <c r="M294" s="241"/>
      <c r="N294" s="242"/>
      <c r="O294" s="242"/>
      <c r="P294" s="242"/>
      <c r="Q294" s="242"/>
      <c r="R294" s="242"/>
      <c r="S294" s="242"/>
      <c r="T294" s="243"/>
      <c r="AT294" s="244" t="s">
        <v>310</v>
      </c>
      <c r="AU294" s="244" t="s">
        <v>79</v>
      </c>
      <c r="AV294" s="15" t="s">
        <v>306</v>
      </c>
      <c r="AW294" s="15" t="s">
        <v>32</v>
      </c>
      <c r="AX294" s="15" t="s">
        <v>77</v>
      </c>
      <c r="AY294" s="244" t="s">
        <v>299</v>
      </c>
    </row>
    <row r="295" spans="1:65" s="2" customFormat="1" ht="16.5" customHeight="1">
      <c r="A295" s="36"/>
      <c r="B295" s="37"/>
      <c r="C295" s="196" t="s">
        <v>655</v>
      </c>
      <c r="D295" s="196" t="s">
        <v>301</v>
      </c>
      <c r="E295" s="197" t="s">
        <v>3480</v>
      </c>
      <c r="F295" s="198" t="s">
        <v>3481</v>
      </c>
      <c r="G295" s="199" t="s">
        <v>432</v>
      </c>
      <c r="H295" s="200">
        <v>6</v>
      </c>
      <c r="I295" s="201"/>
      <c r="J295" s="202">
        <f>ROUND(I295*H295,2)</f>
        <v>0</v>
      </c>
      <c r="K295" s="198" t="s">
        <v>19</v>
      </c>
      <c r="L295" s="41"/>
      <c r="M295" s="203" t="s">
        <v>19</v>
      </c>
      <c r="N295" s="204" t="s">
        <v>42</v>
      </c>
      <c r="O295" s="66"/>
      <c r="P295" s="205">
        <f>O295*H295</f>
        <v>0</v>
      </c>
      <c r="Q295" s="205">
        <v>0.00338</v>
      </c>
      <c r="R295" s="205">
        <f>Q295*H295</f>
        <v>0.02028</v>
      </c>
      <c r="S295" s="205">
        <v>0</v>
      </c>
      <c r="T295" s="206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207" t="s">
        <v>406</v>
      </c>
      <c r="AT295" s="207" t="s">
        <v>301</v>
      </c>
      <c r="AU295" s="207" t="s">
        <v>79</v>
      </c>
      <c r="AY295" s="19" t="s">
        <v>299</v>
      </c>
      <c r="BE295" s="208">
        <f>IF(N295="základní",J295,0)</f>
        <v>0</v>
      </c>
      <c r="BF295" s="208">
        <f>IF(N295="snížená",J295,0)</f>
        <v>0</v>
      </c>
      <c r="BG295" s="208">
        <f>IF(N295="zákl. přenesená",J295,0)</f>
        <v>0</v>
      </c>
      <c r="BH295" s="208">
        <f>IF(N295="sníž. přenesená",J295,0)</f>
        <v>0</v>
      </c>
      <c r="BI295" s="208">
        <f>IF(N295="nulová",J295,0)</f>
        <v>0</v>
      </c>
      <c r="BJ295" s="19" t="s">
        <v>79</v>
      </c>
      <c r="BK295" s="208">
        <f>ROUND(I295*H295,2)</f>
        <v>0</v>
      </c>
      <c r="BL295" s="19" t="s">
        <v>406</v>
      </c>
      <c r="BM295" s="207" t="s">
        <v>3482</v>
      </c>
    </row>
    <row r="296" spans="1:47" s="2" customFormat="1" ht="11.25">
      <c r="A296" s="36"/>
      <c r="B296" s="37"/>
      <c r="C296" s="38"/>
      <c r="D296" s="209" t="s">
        <v>308</v>
      </c>
      <c r="E296" s="38"/>
      <c r="F296" s="210" t="s">
        <v>3481</v>
      </c>
      <c r="G296" s="38"/>
      <c r="H296" s="38"/>
      <c r="I296" s="119"/>
      <c r="J296" s="38"/>
      <c r="K296" s="38"/>
      <c r="L296" s="41"/>
      <c r="M296" s="211"/>
      <c r="N296" s="212"/>
      <c r="O296" s="66"/>
      <c r="P296" s="66"/>
      <c r="Q296" s="66"/>
      <c r="R296" s="66"/>
      <c r="S296" s="66"/>
      <c r="T296" s="67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T296" s="19" t="s">
        <v>308</v>
      </c>
      <c r="AU296" s="19" t="s">
        <v>79</v>
      </c>
    </row>
    <row r="297" spans="2:51" s="14" customFormat="1" ht="11.25">
      <c r="B297" s="223"/>
      <c r="C297" s="224"/>
      <c r="D297" s="209" t="s">
        <v>310</v>
      </c>
      <c r="E297" s="225" t="s">
        <v>19</v>
      </c>
      <c r="F297" s="226" t="s">
        <v>3483</v>
      </c>
      <c r="G297" s="224"/>
      <c r="H297" s="227">
        <v>6</v>
      </c>
      <c r="I297" s="228"/>
      <c r="J297" s="224"/>
      <c r="K297" s="224"/>
      <c r="L297" s="229"/>
      <c r="M297" s="230"/>
      <c r="N297" s="231"/>
      <c r="O297" s="231"/>
      <c r="P297" s="231"/>
      <c r="Q297" s="231"/>
      <c r="R297" s="231"/>
      <c r="S297" s="231"/>
      <c r="T297" s="232"/>
      <c r="AT297" s="233" t="s">
        <v>310</v>
      </c>
      <c r="AU297" s="233" t="s">
        <v>79</v>
      </c>
      <c r="AV297" s="14" t="s">
        <v>79</v>
      </c>
      <c r="AW297" s="14" t="s">
        <v>32</v>
      </c>
      <c r="AX297" s="14" t="s">
        <v>70</v>
      </c>
      <c r="AY297" s="233" t="s">
        <v>299</v>
      </c>
    </row>
    <row r="298" spans="2:51" s="15" customFormat="1" ht="11.25">
      <c r="B298" s="234"/>
      <c r="C298" s="235"/>
      <c r="D298" s="209" t="s">
        <v>310</v>
      </c>
      <c r="E298" s="236" t="s">
        <v>19</v>
      </c>
      <c r="F298" s="237" t="s">
        <v>313</v>
      </c>
      <c r="G298" s="235"/>
      <c r="H298" s="238">
        <v>6</v>
      </c>
      <c r="I298" s="239"/>
      <c r="J298" s="235"/>
      <c r="K298" s="235"/>
      <c r="L298" s="240"/>
      <c r="M298" s="241"/>
      <c r="N298" s="242"/>
      <c r="O298" s="242"/>
      <c r="P298" s="242"/>
      <c r="Q298" s="242"/>
      <c r="R298" s="242"/>
      <c r="S298" s="242"/>
      <c r="T298" s="243"/>
      <c r="AT298" s="244" t="s">
        <v>310</v>
      </c>
      <c r="AU298" s="244" t="s">
        <v>79</v>
      </c>
      <c r="AV298" s="15" t="s">
        <v>306</v>
      </c>
      <c r="AW298" s="15" t="s">
        <v>32</v>
      </c>
      <c r="AX298" s="15" t="s">
        <v>77</v>
      </c>
      <c r="AY298" s="244" t="s">
        <v>299</v>
      </c>
    </row>
    <row r="299" spans="1:65" s="2" customFormat="1" ht="16.5" customHeight="1">
      <c r="A299" s="36"/>
      <c r="B299" s="37"/>
      <c r="C299" s="196" t="s">
        <v>661</v>
      </c>
      <c r="D299" s="196" t="s">
        <v>301</v>
      </c>
      <c r="E299" s="197" t="s">
        <v>3484</v>
      </c>
      <c r="F299" s="198" t="s">
        <v>3485</v>
      </c>
      <c r="G299" s="199" t="s">
        <v>432</v>
      </c>
      <c r="H299" s="200">
        <v>6</v>
      </c>
      <c r="I299" s="201"/>
      <c r="J299" s="202">
        <f>ROUND(I299*H299,2)</f>
        <v>0</v>
      </c>
      <c r="K299" s="198" t="s">
        <v>19</v>
      </c>
      <c r="L299" s="41"/>
      <c r="M299" s="203" t="s">
        <v>19</v>
      </c>
      <c r="N299" s="204" t="s">
        <v>42</v>
      </c>
      <c r="O299" s="66"/>
      <c r="P299" s="205">
        <f>O299*H299</f>
        <v>0</v>
      </c>
      <c r="Q299" s="205">
        <v>0.00327</v>
      </c>
      <c r="R299" s="205">
        <f>Q299*H299</f>
        <v>0.01962</v>
      </c>
      <c r="S299" s="205">
        <v>0</v>
      </c>
      <c r="T299" s="206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207" t="s">
        <v>406</v>
      </c>
      <c r="AT299" s="207" t="s">
        <v>301</v>
      </c>
      <c r="AU299" s="207" t="s">
        <v>79</v>
      </c>
      <c r="AY299" s="19" t="s">
        <v>299</v>
      </c>
      <c r="BE299" s="208">
        <f>IF(N299="základní",J299,0)</f>
        <v>0</v>
      </c>
      <c r="BF299" s="208">
        <f>IF(N299="snížená",J299,0)</f>
        <v>0</v>
      </c>
      <c r="BG299" s="208">
        <f>IF(N299="zákl. přenesená",J299,0)</f>
        <v>0</v>
      </c>
      <c r="BH299" s="208">
        <f>IF(N299="sníž. přenesená",J299,0)</f>
        <v>0</v>
      </c>
      <c r="BI299" s="208">
        <f>IF(N299="nulová",J299,0)</f>
        <v>0</v>
      </c>
      <c r="BJ299" s="19" t="s">
        <v>79</v>
      </c>
      <c r="BK299" s="208">
        <f>ROUND(I299*H299,2)</f>
        <v>0</v>
      </c>
      <c r="BL299" s="19" t="s">
        <v>406</v>
      </c>
      <c r="BM299" s="207" t="s">
        <v>3486</v>
      </c>
    </row>
    <row r="300" spans="1:47" s="2" customFormat="1" ht="11.25">
      <c r="A300" s="36"/>
      <c r="B300" s="37"/>
      <c r="C300" s="38"/>
      <c r="D300" s="209" t="s">
        <v>308</v>
      </c>
      <c r="E300" s="38"/>
      <c r="F300" s="210" t="s">
        <v>3485</v>
      </c>
      <c r="G300" s="38"/>
      <c r="H300" s="38"/>
      <c r="I300" s="119"/>
      <c r="J300" s="38"/>
      <c r="K300" s="38"/>
      <c r="L300" s="41"/>
      <c r="M300" s="211"/>
      <c r="N300" s="212"/>
      <c r="O300" s="66"/>
      <c r="P300" s="66"/>
      <c r="Q300" s="66"/>
      <c r="R300" s="66"/>
      <c r="S300" s="66"/>
      <c r="T300" s="67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T300" s="19" t="s">
        <v>308</v>
      </c>
      <c r="AU300" s="19" t="s">
        <v>79</v>
      </c>
    </row>
    <row r="301" spans="2:51" s="14" customFormat="1" ht="11.25">
      <c r="B301" s="223"/>
      <c r="C301" s="224"/>
      <c r="D301" s="209" t="s">
        <v>310</v>
      </c>
      <c r="E301" s="225" t="s">
        <v>19</v>
      </c>
      <c r="F301" s="226" t="s">
        <v>3483</v>
      </c>
      <c r="G301" s="224"/>
      <c r="H301" s="227">
        <v>6</v>
      </c>
      <c r="I301" s="228"/>
      <c r="J301" s="224"/>
      <c r="K301" s="224"/>
      <c r="L301" s="229"/>
      <c r="M301" s="230"/>
      <c r="N301" s="231"/>
      <c r="O301" s="231"/>
      <c r="P301" s="231"/>
      <c r="Q301" s="231"/>
      <c r="R301" s="231"/>
      <c r="S301" s="231"/>
      <c r="T301" s="232"/>
      <c r="AT301" s="233" t="s">
        <v>310</v>
      </c>
      <c r="AU301" s="233" t="s">
        <v>79</v>
      </c>
      <c r="AV301" s="14" t="s">
        <v>79</v>
      </c>
      <c r="AW301" s="14" t="s">
        <v>32</v>
      </c>
      <c r="AX301" s="14" t="s">
        <v>70</v>
      </c>
      <c r="AY301" s="233" t="s">
        <v>299</v>
      </c>
    </row>
    <row r="302" spans="2:51" s="15" customFormat="1" ht="11.25">
      <c r="B302" s="234"/>
      <c r="C302" s="235"/>
      <c r="D302" s="209" t="s">
        <v>310</v>
      </c>
      <c r="E302" s="236" t="s">
        <v>19</v>
      </c>
      <c r="F302" s="237" t="s">
        <v>313</v>
      </c>
      <c r="G302" s="235"/>
      <c r="H302" s="238">
        <v>6</v>
      </c>
      <c r="I302" s="239"/>
      <c r="J302" s="235"/>
      <c r="K302" s="235"/>
      <c r="L302" s="240"/>
      <c r="M302" s="241"/>
      <c r="N302" s="242"/>
      <c r="O302" s="242"/>
      <c r="P302" s="242"/>
      <c r="Q302" s="242"/>
      <c r="R302" s="242"/>
      <c r="S302" s="242"/>
      <c r="T302" s="243"/>
      <c r="AT302" s="244" t="s">
        <v>310</v>
      </c>
      <c r="AU302" s="244" t="s">
        <v>79</v>
      </c>
      <c r="AV302" s="15" t="s">
        <v>306</v>
      </c>
      <c r="AW302" s="15" t="s">
        <v>32</v>
      </c>
      <c r="AX302" s="15" t="s">
        <v>77</v>
      </c>
      <c r="AY302" s="244" t="s">
        <v>299</v>
      </c>
    </row>
    <row r="303" spans="1:65" s="2" customFormat="1" ht="16.5" customHeight="1">
      <c r="A303" s="36"/>
      <c r="B303" s="37"/>
      <c r="C303" s="196" t="s">
        <v>668</v>
      </c>
      <c r="D303" s="196" t="s">
        <v>301</v>
      </c>
      <c r="E303" s="197" t="s">
        <v>3487</v>
      </c>
      <c r="F303" s="198" t="s">
        <v>3488</v>
      </c>
      <c r="G303" s="199" t="s">
        <v>3415</v>
      </c>
      <c r="H303" s="200">
        <v>1</v>
      </c>
      <c r="I303" s="201"/>
      <c r="J303" s="202">
        <f>ROUND(I303*H303,2)</f>
        <v>0</v>
      </c>
      <c r="K303" s="198" t="s">
        <v>305</v>
      </c>
      <c r="L303" s="41"/>
      <c r="M303" s="203" t="s">
        <v>19</v>
      </c>
      <c r="N303" s="204" t="s">
        <v>42</v>
      </c>
      <c r="O303" s="66"/>
      <c r="P303" s="205">
        <f>O303*H303</f>
        <v>0</v>
      </c>
      <c r="Q303" s="205">
        <v>0.002</v>
      </c>
      <c r="R303" s="205">
        <f>Q303*H303</f>
        <v>0.002</v>
      </c>
      <c r="S303" s="205">
        <v>0</v>
      </c>
      <c r="T303" s="206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207" t="s">
        <v>406</v>
      </c>
      <c r="AT303" s="207" t="s">
        <v>301</v>
      </c>
      <c r="AU303" s="207" t="s">
        <v>79</v>
      </c>
      <c r="AY303" s="19" t="s">
        <v>299</v>
      </c>
      <c r="BE303" s="208">
        <f>IF(N303="základní",J303,0)</f>
        <v>0</v>
      </c>
      <c r="BF303" s="208">
        <f>IF(N303="snížená",J303,0)</f>
        <v>0</v>
      </c>
      <c r="BG303" s="208">
        <f>IF(N303="zákl. přenesená",J303,0)</f>
        <v>0</v>
      </c>
      <c r="BH303" s="208">
        <f>IF(N303="sníž. přenesená",J303,0)</f>
        <v>0</v>
      </c>
      <c r="BI303" s="208">
        <f>IF(N303="nulová",J303,0)</f>
        <v>0</v>
      </c>
      <c r="BJ303" s="19" t="s">
        <v>79</v>
      </c>
      <c r="BK303" s="208">
        <f>ROUND(I303*H303,2)</f>
        <v>0</v>
      </c>
      <c r="BL303" s="19" t="s">
        <v>406</v>
      </c>
      <c r="BM303" s="207" t="s">
        <v>3489</v>
      </c>
    </row>
    <row r="304" spans="1:47" s="2" customFormat="1" ht="11.25">
      <c r="A304" s="36"/>
      <c r="B304" s="37"/>
      <c r="C304" s="38"/>
      <c r="D304" s="209" t="s">
        <v>308</v>
      </c>
      <c r="E304" s="38"/>
      <c r="F304" s="210" t="s">
        <v>3490</v>
      </c>
      <c r="G304" s="38"/>
      <c r="H304" s="38"/>
      <c r="I304" s="119"/>
      <c r="J304" s="38"/>
      <c r="K304" s="38"/>
      <c r="L304" s="41"/>
      <c r="M304" s="211"/>
      <c r="N304" s="212"/>
      <c r="O304" s="66"/>
      <c r="P304" s="66"/>
      <c r="Q304" s="66"/>
      <c r="R304" s="66"/>
      <c r="S304" s="66"/>
      <c r="T304" s="67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T304" s="19" t="s">
        <v>308</v>
      </c>
      <c r="AU304" s="19" t="s">
        <v>79</v>
      </c>
    </row>
    <row r="305" spans="2:51" s="14" customFormat="1" ht="11.25">
      <c r="B305" s="223"/>
      <c r="C305" s="224"/>
      <c r="D305" s="209" t="s">
        <v>310</v>
      </c>
      <c r="E305" s="225" t="s">
        <v>19</v>
      </c>
      <c r="F305" s="226" t="s">
        <v>3479</v>
      </c>
      <c r="G305" s="224"/>
      <c r="H305" s="227">
        <v>1</v>
      </c>
      <c r="I305" s="228"/>
      <c r="J305" s="224"/>
      <c r="K305" s="224"/>
      <c r="L305" s="229"/>
      <c r="M305" s="230"/>
      <c r="N305" s="231"/>
      <c r="O305" s="231"/>
      <c r="P305" s="231"/>
      <c r="Q305" s="231"/>
      <c r="R305" s="231"/>
      <c r="S305" s="231"/>
      <c r="T305" s="232"/>
      <c r="AT305" s="233" t="s">
        <v>310</v>
      </c>
      <c r="AU305" s="233" t="s">
        <v>79</v>
      </c>
      <c r="AV305" s="14" t="s">
        <v>79</v>
      </c>
      <c r="AW305" s="14" t="s">
        <v>32</v>
      </c>
      <c r="AX305" s="14" t="s">
        <v>70</v>
      </c>
      <c r="AY305" s="233" t="s">
        <v>299</v>
      </c>
    </row>
    <row r="306" spans="2:51" s="15" customFormat="1" ht="11.25">
      <c r="B306" s="234"/>
      <c r="C306" s="235"/>
      <c r="D306" s="209" t="s">
        <v>310</v>
      </c>
      <c r="E306" s="236" t="s">
        <v>19</v>
      </c>
      <c r="F306" s="237" t="s">
        <v>313</v>
      </c>
      <c r="G306" s="235"/>
      <c r="H306" s="238">
        <v>1</v>
      </c>
      <c r="I306" s="239"/>
      <c r="J306" s="235"/>
      <c r="K306" s="235"/>
      <c r="L306" s="240"/>
      <c r="M306" s="241"/>
      <c r="N306" s="242"/>
      <c r="O306" s="242"/>
      <c r="P306" s="242"/>
      <c r="Q306" s="242"/>
      <c r="R306" s="242"/>
      <c r="S306" s="242"/>
      <c r="T306" s="243"/>
      <c r="AT306" s="244" t="s">
        <v>310</v>
      </c>
      <c r="AU306" s="244" t="s">
        <v>79</v>
      </c>
      <c r="AV306" s="15" t="s">
        <v>306</v>
      </c>
      <c r="AW306" s="15" t="s">
        <v>32</v>
      </c>
      <c r="AX306" s="15" t="s">
        <v>77</v>
      </c>
      <c r="AY306" s="244" t="s">
        <v>299</v>
      </c>
    </row>
    <row r="307" spans="1:65" s="2" customFormat="1" ht="16.5" customHeight="1">
      <c r="A307" s="36"/>
      <c r="B307" s="37"/>
      <c r="C307" s="196" t="s">
        <v>673</v>
      </c>
      <c r="D307" s="196" t="s">
        <v>301</v>
      </c>
      <c r="E307" s="197" t="s">
        <v>3491</v>
      </c>
      <c r="F307" s="198" t="s">
        <v>3492</v>
      </c>
      <c r="G307" s="199" t="s">
        <v>553</v>
      </c>
      <c r="H307" s="200">
        <v>179</v>
      </c>
      <c r="I307" s="201"/>
      <c r="J307" s="202">
        <f>ROUND(I307*H307,2)</f>
        <v>0</v>
      </c>
      <c r="K307" s="198" t="s">
        <v>305</v>
      </c>
      <c r="L307" s="41"/>
      <c r="M307" s="203" t="s">
        <v>19</v>
      </c>
      <c r="N307" s="204" t="s">
        <v>42</v>
      </c>
      <c r="O307" s="66"/>
      <c r="P307" s="205">
        <f>O307*H307</f>
        <v>0</v>
      </c>
      <c r="Q307" s="205">
        <v>0.00035</v>
      </c>
      <c r="R307" s="205">
        <f>Q307*H307</f>
        <v>0.06265</v>
      </c>
      <c r="S307" s="205">
        <v>0</v>
      </c>
      <c r="T307" s="206">
        <f>S307*H307</f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207" t="s">
        <v>406</v>
      </c>
      <c r="AT307" s="207" t="s">
        <v>301</v>
      </c>
      <c r="AU307" s="207" t="s">
        <v>79</v>
      </c>
      <c r="AY307" s="19" t="s">
        <v>299</v>
      </c>
      <c r="BE307" s="208">
        <f>IF(N307="základní",J307,0)</f>
        <v>0</v>
      </c>
      <c r="BF307" s="208">
        <f>IF(N307="snížená",J307,0)</f>
        <v>0</v>
      </c>
      <c r="BG307" s="208">
        <f>IF(N307="zákl. přenesená",J307,0)</f>
        <v>0</v>
      </c>
      <c r="BH307" s="208">
        <f>IF(N307="sníž. přenesená",J307,0)</f>
        <v>0</v>
      </c>
      <c r="BI307" s="208">
        <f>IF(N307="nulová",J307,0)</f>
        <v>0</v>
      </c>
      <c r="BJ307" s="19" t="s">
        <v>79</v>
      </c>
      <c r="BK307" s="208">
        <f>ROUND(I307*H307,2)</f>
        <v>0</v>
      </c>
      <c r="BL307" s="19" t="s">
        <v>406</v>
      </c>
      <c r="BM307" s="207" t="s">
        <v>3493</v>
      </c>
    </row>
    <row r="308" spans="1:47" s="2" customFormat="1" ht="11.25">
      <c r="A308" s="36"/>
      <c r="B308" s="37"/>
      <c r="C308" s="38"/>
      <c r="D308" s="209" t="s">
        <v>308</v>
      </c>
      <c r="E308" s="38"/>
      <c r="F308" s="210" t="s">
        <v>3494</v>
      </c>
      <c r="G308" s="38"/>
      <c r="H308" s="38"/>
      <c r="I308" s="119"/>
      <c r="J308" s="38"/>
      <c r="K308" s="38"/>
      <c r="L308" s="41"/>
      <c r="M308" s="211"/>
      <c r="N308" s="212"/>
      <c r="O308" s="66"/>
      <c r="P308" s="66"/>
      <c r="Q308" s="66"/>
      <c r="R308" s="66"/>
      <c r="S308" s="66"/>
      <c r="T308" s="67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T308" s="19" t="s">
        <v>308</v>
      </c>
      <c r="AU308" s="19" t="s">
        <v>79</v>
      </c>
    </row>
    <row r="309" spans="2:51" s="14" customFormat="1" ht="11.25">
      <c r="B309" s="223"/>
      <c r="C309" s="224"/>
      <c r="D309" s="209" t="s">
        <v>310</v>
      </c>
      <c r="E309" s="225" t="s">
        <v>19</v>
      </c>
      <c r="F309" s="226" t="s">
        <v>3495</v>
      </c>
      <c r="G309" s="224"/>
      <c r="H309" s="227">
        <v>179</v>
      </c>
      <c r="I309" s="228"/>
      <c r="J309" s="224"/>
      <c r="K309" s="224"/>
      <c r="L309" s="229"/>
      <c r="M309" s="230"/>
      <c r="N309" s="231"/>
      <c r="O309" s="231"/>
      <c r="P309" s="231"/>
      <c r="Q309" s="231"/>
      <c r="R309" s="231"/>
      <c r="S309" s="231"/>
      <c r="T309" s="232"/>
      <c r="AT309" s="233" t="s">
        <v>310</v>
      </c>
      <c r="AU309" s="233" t="s">
        <v>79</v>
      </c>
      <c r="AV309" s="14" t="s">
        <v>79</v>
      </c>
      <c r="AW309" s="14" t="s">
        <v>32</v>
      </c>
      <c r="AX309" s="14" t="s">
        <v>70</v>
      </c>
      <c r="AY309" s="233" t="s">
        <v>299</v>
      </c>
    </row>
    <row r="310" spans="2:51" s="15" customFormat="1" ht="11.25">
      <c r="B310" s="234"/>
      <c r="C310" s="235"/>
      <c r="D310" s="209" t="s">
        <v>310</v>
      </c>
      <c r="E310" s="236" t="s">
        <v>19</v>
      </c>
      <c r="F310" s="237" t="s">
        <v>313</v>
      </c>
      <c r="G310" s="235"/>
      <c r="H310" s="238">
        <v>179</v>
      </c>
      <c r="I310" s="239"/>
      <c r="J310" s="235"/>
      <c r="K310" s="235"/>
      <c r="L310" s="240"/>
      <c r="M310" s="241"/>
      <c r="N310" s="242"/>
      <c r="O310" s="242"/>
      <c r="P310" s="242"/>
      <c r="Q310" s="242"/>
      <c r="R310" s="242"/>
      <c r="S310" s="242"/>
      <c r="T310" s="243"/>
      <c r="AT310" s="244" t="s">
        <v>310</v>
      </c>
      <c r="AU310" s="244" t="s">
        <v>79</v>
      </c>
      <c r="AV310" s="15" t="s">
        <v>306</v>
      </c>
      <c r="AW310" s="15" t="s">
        <v>32</v>
      </c>
      <c r="AX310" s="15" t="s">
        <v>77</v>
      </c>
      <c r="AY310" s="244" t="s">
        <v>299</v>
      </c>
    </row>
    <row r="311" spans="1:65" s="2" customFormat="1" ht="16.5" customHeight="1">
      <c r="A311" s="36"/>
      <c r="B311" s="37"/>
      <c r="C311" s="196" t="s">
        <v>678</v>
      </c>
      <c r="D311" s="196" t="s">
        <v>301</v>
      </c>
      <c r="E311" s="197" t="s">
        <v>3496</v>
      </c>
      <c r="F311" s="198" t="s">
        <v>3497</v>
      </c>
      <c r="G311" s="199" t="s">
        <v>553</v>
      </c>
      <c r="H311" s="200">
        <v>179</v>
      </c>
      <c r="I311" s="201"/>
      <c r="J311" s="202">
        <f>ROUND(I311*H311,2)</f>
        <v>0</v>
      </c>
      <c r="K311" s="198" t="s">
        <v>305</v>
      </c>
      <c r="L311" s="41"/>
      <c r="M311" s="203" t="s">
        <v>19</v>
      </c>
      <c r="N311" s="204" t="s">
        <v>42</v>
      </c>
      <c r="O311" s="66"/>
      <c r="P311" s="205">
        <f>O311*H311</f>
        <v>0</v>
      </c>
      <c r="Q311" s="205">
        <v>1E-05</v>
      </c>
      <c r="R311" s="205">
        <f>Q311*H311</f>
        <v>0.0017900000000000001</v>
      </c>
      <c r="S311" s="205">
        <v>0</v>
      </c>
      <c r="T311" s="206">
        <f>S311*H311</f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207" t="s">
        <v>406</v>
      </c>
      <c r="AT311" s="207" t="s">
        <v>301</v>
      </c>
      <c r="AU311" s="207" t="s">
        <v>79</v>
      </c>
      <c r="AY311" s="19" t="s">
        <v>299</v>
      </c>
      <c r="BE311" s="208">
        <f>IF(N311="základní",J311,0)</f>
        <v>0</v>
      </c>
      <c r="BF311" s="208">
        <f>IF(N311="snížená",J311,0)</f>
        <v>0</v>
      </c>
      <c r="BG311" s="208">
        <f>IF(N311="zákl. přenesená",J311,0)</f>
        <v>0</v>
      </c>
      <c r="BH311" s="208">
        <f>IF(N311="sníž. přenesená",J311,0)</f>
        <v>0</v>
      </c>
      <c r="BI311" s="208">
        <f>IF(N311="nulová",J311,0)</f>
        <v>0</v>
      </c>
      <c r="BJ311" s="19" t="s">
        <v>79</v>
      </c>
      <c r="BK311" s="208">
        <f>ROUND(I311*H311,2)</f>
        <v>0</v>
      </c>
      <c r="BL311" s="19" t="s">
        <v>406</v>
      </c>
      <c r="BM311" s="207" t="s">
        <v>3498</v>
      </c>
    </row>
    <row r="312" spans="1:47" s="2" customFormat="1" ht="11.25">
      <c r="A312" s="36"/>
      <c r="B312" s="37"/>
      <c r="C312" s="38"/>
      <c r="D312" s="209" t="s">
        <v>308</v>
      </c>
      <c r="E312" s="38"/>
      <c r="F312" s="210" t="s">
        <v>3499</v>
      </c>
      <c r="G312" s="38"/>
      <c r="H312" s="38"/>
      <c r="I312" s="119"/>
      <c r="J312" s="38"/>
      <c r="K312" s="38"/>
      <c r="L312" s="41"/>
      <c r="M312" s="211"/>
      <c r="N312" s="212"/>
      <c r="O312" s="66"/>
      <c r="P312" s="66"/>
      <c r="Q312" s="66"/>
      <c r="R312" s="66"/>
      <c r="S312" s="66"/>
      <c r="T312" s="67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T312" s="19" t="s">
        <v>308</v>
      </c>
      <c r="AU312" s="19" t="s">
        <v>79</v>
      </c>
    </row>
    <row r="313" spans="1:65" s="2" customFormat="1" ht="16.5" customHeight="1">
      <c r="A313" s="36"/>
      <c r="B313" s="37"/>
      <c r="C313" s="196" t="s">
        <v>683</v>
      </c>
      <c r="D313" s="196" t="s">
        <v>301</v>
      </c>
      <c r="E313" s="197" t="s">
        <v>3500</v>
      </c>
      <c r="F313" s="198" t="s">
        <v>3501</v>
      </c>
      <c r="G313" s="199" t="s">
        <v>368</v>
      </c>
      <c r="H313" s="200">
        <v>0.72</v>
      </c>
      <c r="I313" s="201"/>
      <c r="J313" s="202">
        <f>ROUND(I313*H313,2)</f>
        <v>0</v>
      </c>
      <c r="K313" s="198" t="s">
        <v>305</v>
      </c>
      <c r="L313" s="41"/>
      <c r="M313" s="203" t="s">
        <v>19</v>
      </c>
      <c r="N313" s="204" t="s">
        <v>42</v>
      </c>
      <c r="O313" s="66"/>
      <c r="P313" s="205">
        <f>O313*H313</f>
        <v>0</v>
      </c>
      <c r="Q313" s="205">
        <v>0</v>
      </c>
      <c r="R313" s="205">
        <f>Q313*H313</f>
        <v>0</v>
      </c>
      <c r="S313" s="205">
        <v>0</v>
      </c>
      <c r="T313" s="206">
        <f>S313*H313</f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207" t="s">
        <v>406</v>
      </c>
      <c r="AT313" s="207" t="s">
        <v>301</v>
      </c>
      <c r="AU313" s="207" t="s">
        <v>79</v>
      </c>
      <c r="AY313" s="19" t="s">
        <v>299</v>
      </c>
      <c r="BE313" s="208">
        <f>IF(N313="základní",J313,0)</f>
        <v>0</v>
      </c>
      <c r="BF313" s="208">
        <f>IF(N313="snížená",J313,0)</f>
        <v>0</v>
      </c>
      <c r="BG313" s="208">
        <f>IF(N313="zákl. přenesená",J313,0)</f>
        <v>0</v>
      </c>
      <c r="BH313" s="208">
        <f>IF(N313="sníž. přenesená",J313,0)</f>
        <v>0</v>
      </c>
      <c r="BI313" s="208">
        <f>IF(N313="nulová",J313,0)</f>
        <v>0</v>
      </c>
      <c r="BJ313" s="19" t="s">
        <v>79</v>
      </c>
      <c r="BK313" s="208">
        <f>ROUND(I313*H313,2)</f>
        <v>0</v>
      </c>
      <c r="BL313" s="19" t="s">
        <v>406</v>
      </c>
      <c r="BM313" s="207" t="s">
        <v>3502</v>
      </c>
    </row>
    <row r="314" spans="1:47" s="2" customFormat="1" ht="19.5">
      <c r="A314" s="36"/>
      <c r="B314" s="37"/>
      <c r="C314" s="38"/>
      <c r="D314" s="209" t="s">
        <v>308</v>
      </c>
      <c r="E314" s="38"/>
      <c r="F314" s="210" t="s">
        <v>3503</v>
      </c>
      <c r="G314" s="38"/>
      <c r="H314" s="38"/>
      <c r="I314" s="119"/>
      <c r="J314" s="38"/>
      <c r="K314" s="38"/>
      <c r="L314" s="41"/>
      <c r="M314" s="211"/>
      <c r="N314" s="212"/>
      <c r="O314" s="66"/>
      <c r="P314" s="66"/>
      <c r="Q314" s="66"/>
      <c r="R314" s="66"/>
      <c r="S314" s="66"/>
      <c r="T314" s="67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T314" s="19" t="s">
        <v>308</v>
      </c>
      <c r="AU314" s="19" t="s">
        <v>79</v>
      </c>
    </row>
    <row r="315" spans="2:63" s="12" customFormat="1" ht="22.9" customHeight="1">
      <c r="B315" s="180"/>
      <c r="C315" s="181"/>
      <c r="D315" s="182" t="s">
        <v>69</v>
      </c>
      <c r="E315" s="194" t="s">
        <v>3504</v>
      </c>
      <c r="F315" s="194" t="s">
        <v>3266</v>
      </c>
      <c r="G315" s="181"/>
      <c r="H315" s="181"/>
      <c r="I315" s="184"/>
      <c r="J315" s="195">
        <f>BK315</f>
        <v>0</v>
      </c>
      <c r="K315" s="181"/>
      <c r="L315" s="186"/>
      <c r="M315" s="187"/>
      <c r="N315" s="188"/>
      <c r="O315" s="188"/>
      <c r="P315" s="189">
        <f>SUM(P316:P341)</f>
        <v>0</v>
      </c>
      <c r="Q315" s="188"/>
      <c r="R315" s="189">
        <f>SUM(R316:R341)</f>
        <v>0.00961</v>
      </c>
      <c r="S315" s="188"/>
      <c r="T315" s="190">
        <f>SUM(T316:T341)</f>
        <v>0</v>
      </c>
      <c r="AR315" s="191" t="s">
        <v>79</v>
      </c>
      <c r="AT315" s="192" t="s">
        <v>69</v>
      </c>
      <c r="AU315" s="192" t="s">
        <v>77</v>
      </c>
      <c r="AY315" s="191" t="s">
        <v>299</v>
      </c>
      <c r="BK315" s="193">
        <f>SUM(BK316:BK341)</f>
        <v>0</v>
      </c>
    </row>
    <row r="316" spans="1:65" s="2" customFormat="1" ht="16.5" customHeight="1">
      <c r="A316" s="36"/>
      <c r="B316" s="37"/>
      <c r="C316" s="196" t="s">
        <v>691</v>
      </c>
      <c r="D316" s="196" t="s">
        <v>301</v>
      </c>
      <c r="E316" s="197" t="s">
        <v>3505</v>
      </c>
      <c r="F316" s="198" t="s">
        <v>3506</v>
      </c>
      <c r="G316" s="199" t="s">
        <v>3415</v>
      </c>
      <c r="H316" s="200">
        <v>1</v>
      </c>
      <c r="I316" s="201"/>
      <c r="J316" s="202">
        <f>ROUND(I316*H316,2)</f>
        <v>0</v>
      </c>
      <c r="K316" s="198" t="s">
        <v>305</v>
      </c>
      <c r="L316" s="41"/>
      <c r="M316" s="203" t="s">
        <v>19</v>
      </c>
      <c r="N316" s="204" t="s">
        <v>42</v>
      </c>
      <c r="O316" s="66"/>
      <c r="P316" s="205">
        <f>O316*H316</f>
        <v>0</v>
      </c>
      <c r="Q316" s="205">
        <v>0.00328</v>
      </c>
      <c r="R316" s="205">
        <f>Q316*H316</f>
        <v>0.00328</v>
      </c>
      <c r="S316" s="205">
        <v>0</v>
      </c>
      <c r="T316" s="206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207" t="s">
        <v>406</v>
      </c>
      <c r="AT316" s="207" t="s">
        <v>301</v>
      </c>
      <c r="AU316" s="207" t="s">
        <v>79</v>
      </c>
      <c r="AY316" s="19" t="s">
        <v>299</v>
      </c>
      <c r="BE316" s="208">
        <f>IF(N316="základní",J316,0)</f>
        <v>0</v>
      </c>
      <c r="BF316" s="208">
        <f>IF(N316="snížená",J316,0)</f>
        <v>0</v>
      </c>
      <c r="BG316" s="208">
        <f>IF(N316="zákl. přenesená",J316,0)</f>
        <v>0</v>
      </c>
      <c r="BH316" s="208">
        <f>IF(N316="sníž. přenesená",J316,0)</f>
        <v>0</v>
      </c>
      <c r="BI316" s="208">
        <f>IF(N316="nulová",J316,0)</f>
        <v>0</v>
      </c>
      <c r="BJ316" s="19" t="s">
        <v>79</v>
      </c>
      <c r="BK316" s="208">
        <f>ROUND(I316*H316,2)</f>
        <v>0</v>
      </c>
      <c r="BL316" s="19" t="s">
        <v>406</v>
      </c>
      <c r="BM316" s="207" t="s">
        <v>3507</v>
      </c>
    </row>
    <row r="317" spans="1:47" s="2" customFormat="1" ht="19.5">
      <c r="A317" s="36"/>
      <c r="B317" s="37"/>
      <c r="C317" s="38"/>
      <c r="D317" s="209" t="s">
        <v>308</v>
      </c>
      <c r="E317" s="38"/>
      <c r="F317" s="210" t="s">
        <v>3508</v>
      </c>
      <c r="G317" s="38"/>
      <c r="H317" s="38"/>
      <c r="I317" s="119"/>
      <c r="J317" s="38"/>
      <c r="K317" s="38"/>
      <c r="L317" s="41"/>
      <c r="M317" s="211"/>
      <c r="N317" s="212"/>
      <c r="O317" s="66"/>
      <c r="P317" s="66"/>
      <c r="Q317" s="66"/>
      <c r="R317" s="66"/>
      <c r="S317" s="66"/>
      <c r="T317" s="67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T317" s="19" t="s">
        <v>308</v>
      </c>
      <c r="AU317" s="19" t="s">
        <v>79</v>
      </c>
    </row>
    <row r="318" spans="2:51" s="14" customFormat="1" ht="11.25">
      <c r="B318" s="223"/>
      <c r="C318" s="224"/>
      <c r="D318" s="209" t="s">
        <v>310</v>
      </c>
      <c r="E318" s="225" t="s">
        <v>19</v>
      </c>
      <c r="F318" s="226" t="s">
        <v>3444</v>
      </c>
      <c r="G318" s="224"/>
      <c r="H318" s="227">
        <v>1</v>
      </c>
      <c r="I318" s="228"/>
      <c r="J318" s="224"/>
      <c r="K318" s="224"/>
      <c r="L318" s="229"/>
      <c r="M318" s="230"/>
      <c r="N318" s="231"/>
      <c r="O318" s="231"/>
      <c r="P318" s="231"/>
      <c r="Q318" s="231"/>
      <c r="R318" s="231"/>
      <c r="S318" s="231"/>
      <c r="T318" s="232"/>
      <c r="AT318" s="233" t="s">
        <v>310</v>
      </c>
      <c r="AU318" s="233" t="s">
        <v>79</v>
      </c>
      <c r="AV318" s="14" t="s">
        <v>79</v>
      </c>
      <c r="AW318" s="14" t="s">
        <v>32</v>
      </c>
      <c r="AX318" s="14" t="s">
        <v>70</v>
      </c>
      <c r="AY318" s="233" t="s">
        <v>299</v>
      </c>
    </row>
    <row r="319" spans="2:51" s="15" customFormat="1" ht="11.25">
      <c r="B319" s="234"/>
      <c r="C319" s="235"/>
      <c r="D319" s="209" t="s">
        <v>310</v>
      </c>
      <c r="E319" s="236" t="s">
        <v>19</v>
      </c>
      <c r="F319" s="237" t="s">
        <v>313</v>
      </c>
      <c r="G319" s="235"/>
      <c r="H319" s="238">
        <v>1</v>
      </c>
      <c r="I319" s="239"/>
      <c r="J319" s="235"/>
      <c r="K319" s="235"/>
      <c r="L319" s="240"/>
      <c r="M319" s="241"/>
      <c r="N319" s="242"/>
      <c r="O319" s="242"/>
      <c r="P319" s="242"/>
      <c r="Q319" s="242"/>
      <c r="R319" s="242"/>
      <c r="S319" s="242"/>
      <c r="T319" s="243"/>
      <c r="AT319" s="244" t="s">
        <v>310</v>
      </c>
      <c r="AU319" s="244" t="s">
        <v>79</v>
      </c>
      <c r="AV319" s="15" t="s">
        <v>306</v>
      </c>
      <c r="AW319" s="15" t="s">
        <v>32</v>
      </c>
      <c r="AX319" s="15" t="s">
        <v>77</v>
      </c>
      <c r="AY319" s="244" t="s">
        <v>299</v>
      </c>
    </row>
    <row r="320" spans="1:65" s="2" customFormat="1" ht="16.5" customHeight="1">
      <c r="A320" s="36"/>
      <c r="B320" s="37"/>
      <c r="C320" s="196" t="s">
        <v>697</v>
      </c>
      <c r="D320" s="196" t="s">
        <v>301</v>
      </c>
      <c r="E320" s="197" t="s">
        <v>3509</v>
      </c>
      <c r="F320" s="198" t="s">
        <v>3510</v>
      </c>
      <c r="G320" s="199" t="s">
        <v>432</v>
      </c>
      <c r="H320" s="200">
        <v>1</v>
      </c>
      <c r="I320" s="201"/>
      <c r="J320" s="202">
        <f>ROUND(I320*H320,2)</f>
        <v>0</v>
      </c>
      <c r="K320" s="198" t="s">
        <v>305</v>
      </c>
      <c r="L320" s="41"/>
      <c r="M320" s="203" t="s">
        <v>19</v>
      </c>
      <c r="N320" s="204" t="s">
        <v>42</v>
      </c>
      <c r="O320" s="66"/>
      <c r="P320" s="205">
        <f>O320*H320</f>
        <v>0</v>
      </c>
      <c r="Q320" s="205">
        <v>2E-05</v>
      </c>
      <c r="R320" s="205">
        <f>Q320*H320</f>
        <v>2E-05</v>
      </c>
      <c r="S320" s="205">
        <v>0</v>
      </c>
      <c r="T320" s="206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207" t="s">
        <v>406</v>
      </c>
      <c r="AT320" s="207" t="s">
        <v>301</v>
      </c>
      <c r="AU320" s="207" t="s">
        <v>79</v>
      </c>
      <c r="AY320" s="19" t="s">
        <v>299</v>
      </c>
      <c r="BE320" s="208">
        <f>IF(N320="základní",J320,0)</f>
        <v>0</v>
      </c>
      <c r="BF320" s="208">
        <f>IF(N320="snížená",J320,0)</f>
        <v>0</v>
      </c>
      <c r="BG320" s="208">
        <f>IF(N320="zákl. přenesená",J320,0)</f>
        <v>0</v>
      </c>
      <c r="BH320" s="208">
        <f>IF(N320="sníž. přenesená",J320,0)</f>
        <v>0</v>
      </c>
      <c r="BI320" s="208">
        <f>IF(N320="nulová",J320,0)</f>
        <v>0</v>
      </c>
      <c r="BJ320" s="19" t="s">
        <v>79</v>
      </c>
      <c r="BK320" s="208">
        <f>ROUND(I320*H320,2)</f>
        <v>0</v>
      </c>
      <c r="BL320" s="19" t="s">
        <v>406</v>
      </c>
      <c r="BM320" s="207" t="s">
        <v>3511</v>
      </c>
    </row>
    <row r="321" spans="1:47" s="2" customFormat="1" ht="11.25">
      <c r="A321" s="36"/>
      <c r="B321" s="37"/>
      <c r="C321" s="38"/>
      <c r="D321" s="209" t="s">
        <v>308</v>
      </c>
      <c r="E321" s="38"/>
      <c r="F321" s="210" t="s">
        <v>3512</v>
      </c>
      <c r="G321" s="38"/>
      <c r="H321" s="38"/>
      <c r="I321" s="119"/>
      <c r="J321" s="38"/>
      <c r="K321" s="38"/>
      <c r="L321" s="41"/>
      <c r="M321" s="211"/>
      <c r="N321" s="212"/>
      <c r="O321" s="66"/>
      <c r="P321" s="66"/>
      <c r="Q321" s="66"/>
      <c r="R321" s="66"/>
      <c r="S321" s="66"/>
      <c r="T321" s="67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T321" s="19" t="s">
        <v>308</v>
      </c>
      <c r="AU321" s="19" t="s">
        <v>79</v>
      </c>
    </row>
    <row r="322" spans="2:51" s="14" customFormat="1" ht="11.25">
      <c r="B322" s="223"/>
      <c r="C322" s="224"/>
      <c r="D322" s="209" t="s">
        <v>310</v>
      </c>
      <c r="E322" s="225" t="s">
        <v>19</v>
      </c>
      <c r="F322" s="226" t="s">
        <v>3444</v>
      </c>
      <c r="G322" s="224"/>
      <c r="H322" s="227">
        <v>1</v>
      </c>
      <c r="I322" s="228"/>
      <c r="J322" s="224"/>
      <c r="K322" s="224"/>
      <c r="L322" s="229"/>
      <c r="M322" s="230"/>
      <c r="N322" s="231"/>
      <c r="O322" s="231"/>
      <c r="P322" s="231"/>
      <c r="Q322" s="231"/>
      <c r="R322" s="231"/>
      <c r="S322" s="231"/>
      <c r="T322" s="232"/>
      <c r="AT322" s="233" t="s">
        <v>310</v>
      </c>
      <c r="AU322" s="233" t="s">
        <v>79</v>
      </c>
      <c r="AV322" s="14" t="s">
        <v>79</v>
      </c>
      <c r="AW322" s="14" t="s">
        <v>32</v>
      </c>
      <c r="AX322" s="14" t="s">
        <v>70</v>
      </c>
      <c r="AY322" s="233" t="s">
        <v>299</v>
      </c>
    </row>
    <row r="323" spans="2:51" s="15" customFormat="1" ht="11.25">
      <c r="B323" s="234"/>
      <c r="C323" s="235"/>
      <c r="D323" s="209" t="s">
        <v>310</v>
      </c>
      <c r="E323" s="236" t="s">
        <v>19</v>
      </c>
      <c r="F323" s="237" t="s">
        <v>313</v>
      </c>
      <c r="G323" s="235"/>
      <c r="H323" s="238">
        <v>1</v>
      </c>
      <c r="I323" s="239"/>
      <c r="J323" s="235"/>
      <c r="K323" s="235"/>
      <c r="L323" s="240"/>
      <c r="M323" s="241"/>
      <c r="N323" s="242"/>
      <c r="O323" s="242"/>
      <c r="P323" s="242"/>
      <c r="Q323" s="242"/>
      <c r="R323" s="242"/>
      <c r="S323" s="242"/>
      <c r="T323" s="243"/>
      <c r="AT323" s="244" t="s">
        <v>310</v>
      </c>
      <c r="AU323" s="244" t="s">
        <v>79</v>
      </c>
      <c r="AV323" s="15" t="s">
        <v>306</v>
      </c>
      <c r="AW323" s="15" t="s">
        <v>32</v>
      </c>
      <c r="AX323" s="15" t="s">
        <v>77</v>
      </c>
      <c r="AY323" s="244" t="s">
        <v>299</v>
      </c>
    </row>
    <row r="324" spans="1:65" s="2" customFormat="1" ht="16.5" customHeight="1">
      <c r="A324" s="36"/>
      <c r="B324" s="37"/>
      <c r="C324" s="246" t="s">
        <v>703</v>
      </c>
      <c r="D324" s="246" t="s">
        <v>458</v>
      </c>
      <c r="E324" s="247" t="s">
        <v>3513</v>
      </c>
      <c r="F324" s="248" t="s">
        <v>3514</v>
      </c>
      <c r="G324" s="249" t="s">
        <v>432</v>
      </c>
      <c r="H324" s="250">
        <v>1</v>
      </c>
      <c r="I324" s="251"/>
      <c r="J324" s="252">
        <f>ROUND(I324*H324,2)</f>
        <v>0</v>
      </c>
      <c r="K324" s="248" t="s">
        <v>19</v>
      </c>
      <c r="L324" s="253"/>
      <c r="M324" s="254" t="s">
        <v>19</v>
      </c>
      <c r="N324" s="255" t="s">
        <v>42</v>
      </c>
      <c r="O324" s="66"/>
      <c r="P324" s="205">
        <f>O324*H324</f>
        <v>0</v>
      </c>
      <c r="Q324" s="205">
        <v>0.00152</v>
      </c>
      <c r="R324" s="205">
        <f>Q324*H324</f>
        <v>0.00152</v>
      </c>
      <c r="S324" s="205">
        <v>0</v>
      </c>
      <c r="T324" s="206">
        <f>S324*H324</f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207" t="s">
        <v>538</v>
      </c>
      <c r="AT324" s="207" t="s">
        <v>458</v>
      </c>
      <c r="AU324" s="207" t="s">
        <v>79</v>
      </c>
      <c r="AY324" s="19" t="s">
        <v>299</v>
      </c>
      <c r="BE324" s="208">
        <f>IF(N324="základní",J324,0)</f>
        <v>0</v>
      </c>
      <c r="BF324" s="208">
        <f>IF(N324="snížená",J324,0)</f>
        <v>0</v>
      </c>
      <c r="BG324" s="208">
        <f>IF(N324="zákl. přenesená",J324,0)</f>
        <v>0</v>
      </c>
      <c r="BH324" s="208">
        <f>IF(N324="sníž. přenesená",J324,0)</f>
        <v>0</v>
      </c>
      <c r="BI324" s="208">
        <f>IF(N324="nulová",J324,0)</f>
        <v>0</v>
      </c>
      <c r="BJ324" s="19" t="s">
        <v>79</v>
      </c>
      <c r="BK324" s="208">
        <f>ROUND(I324*H324,2)</f>
        <v>0</v>
      </c>
      <c r="BL324" s="19" t="s">
        <v>406</v>
      </c>
      <c r="BM324" s="207" t="s">
        <v>3515</v>
      </c>
    </row>
    <row r="325" spans="1:47" s="2" customFormat="1" ht="11.25">
      <c r="A325" s="36"/>
      <c r="B325" s="37"/>
      <c r="C325" s="38"/>
      <c r="D325" s="209" t="s">
        <v>308</v>
      </c>
      <c r="E325" s="38"/>
      <c r="F325" s="210" t="s">
        <v>3514</v>
      </c>
      <c r="G325" s="38"/>
      <c r="H325" s="38"/>
      <c r="I325" s="119"/>
      <c r="J325" s="38"/>
      <c r="K325" s="38"/>
      <c r="L325" s="41"/>
      <c r="M325" s="211"/>
      <c r="N325" s="212"/>
      <c r="O325" s="66"/>
      <c r="P325" s="66"/>
      <c r="Q325" s="66"/>
      <c r="R325" s="66"/>
      <c r="S325" s="66"/>
      <c r="T325" s="67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T325" s="19" t="s">
        <v>308</v>
      </c>
      <c r="AU325" s="19" t="s">
        <v>79</v>
      </c>
    </row>
    <row r="326" spans="2:51" s="14" customFormat="1" ht="11.25">
      <c r="B326" s="223"/>
      <c r="C326" s="224"/>
      <c r="D326" s="209" t="s">
        <v>310</v>
      </c>
      <c r="E326" s="225" t="s">
        <v>19</v>
      </c>
      <c r="F326" s="226" t="s">
        <v>3444</v>
      </c>
      <c r="G326" s="224"/>
      <c r="H326" s="227">
        <v>1</v>
      </c>
      <c r="I326" s="228"/>
      <c r="J326" s="224"/>
      <c r="K326" s="224"/>
      <c r="L326" s="229"/>
      <c r="M326" s="230"/>
      <c r="N326" s="231"/>
      <c r="O326" s="231"/>
      <c r="P326" s="231"/>
      <c r="Q326" s="231"/>
      <c r="R326" s="231"/>
      <c r="S326" s="231"/>
      <c r="T326" s="232"/>
      <c r="AT326" s="233" t="s">
        <v>310</v>
      </c>
      <c r="AU326" s="233" t="s">
        <v>79</v>
      </c>
      <c r="AV326" s="14" t="s">
        <v>79</v>
      </c>
      <c r="AW326" s="14" t="s">
        <v>32</v>
      </c>
      <c r="AX326" s="14" t="s">
        <v>70</v>
      </c>
      <c r="AY326" s="233" t="s">
        <v>299</v>
      </c>
    </row>
    <row r="327" spans="2:51" s="15" customFormat="1" ht="11.25">
      <c r="B327" s="234"/>
      <c r="C327" s="235"/>
      <c r="D327" s="209" t="s">
        <v>310</v>
      </c>
      <c r="E327" s="236" t="s">
        <v>19</v>
      </c>
      <c r="F327" s="237" t="s">
        <v>313</v>
      </c>
      <c r="G327" s="235"/>
      <c r="H327" s="238">
        <v>1</v>
      </c>
      <c r="I327" s="239"/>
      <c r="J327" s="235"/>
      <c r="K327" s="235"/>
      <c r="L327" s="240"/>
      <c r="M327" s="241"/>
      <c r="N327" s="242"/>
      <c r="O327" s="242"/>
      <c r="P327" s="242"/>
      <c r="Q327" s="242"/>
      <c r="R327" s="242"/>
      <c r="S327" s="242"/>
      <c r="T327" s="243"/>
      <c r="AT327" s="244" t="s">
        <v>310</v>
      </c>
      <c r="AU327" s="244" t="s">
        <v>79</v>
      </c>
      <c r="AV327" s="15" t="s">
        <v>306</v>
      </c>
      <c r="AW327" s="15" t="s">
        <v>32</v>
      </c>
      <c r="AX327" s="15" t="s">
        <v>77</v>
      </c>
      <c r="AY327" s="244" t="s">
        <v>299</v>
      </c>
    </row>
    <row r="328" spans="1:65" s="2" customFormat="1" ht="16.5" customHeight="1">
      <c r="A328" s="36"/>
      <c r="B328" s="37"/>
      <c r="C328" s="196" t="s">
        <v>709</v>
      </c>
      <c r="D328" s="196" t="s">
        <v>301</v>
      </c>
      <c r="E328" s="197" t="s">
        <v>3516</v>
      </c>
      <c r="F328" s="198" t="s">
        <v>3517</v>
      </c>
      <c r="G328" s="199" t="s">
        <v>3415</v>
      </c>
      <c r="H328" s="200">
        <v>1</v>
      </c>
      <c r="I328" s="201"/>
      <c r="J328" s="202">
        <f>ROUND(I328*H328,2)</f>
        <v>0</v>
      </c>
      <c r="K328" s="198" t="s">
        <v>305</v>
      </c>
      <c r="L328" s="41"/>
      <c r="M328" s="203" t="s">
        <v>19</v>
      </c>
      <c r="N328" s="204" t="s">
        <v>42</v>
      </c>
      <c r="O328" s="66"/>
      <c r="P328" s="205">
        <f>O328*H328</f>
        <v>0</v>
      </c>
      <c r="Q328" s="205">
        <v>0.00279</v>
      </c>
      <c r="R328" s="205">
        <f>Q328*H328</f>
        <v>0.00279</v>
      </c>
      <c r="S328" s="205">
        <v>0</v>
      </c>
      <c r="T328" s="206">
        <f>S328*H328</f>
        <v>0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207" t="s">
        <v>406</v>
      </c>
      <c r="AT328" s="207" t="s">
        <v>301</v>
      </c>
      <c r="AU328" s="207" t="s">
        <v>79</v>
      </c>
      <c r="AY328" s="19" t="s">
        <v>299</v>
      </c>
      <c r="BE328" s="208">
        <f>IF(N328="základní",J328,0)</f>
        <v>0</v>
      </c>
      <c r="BF328" s="208">
        <f>IF(N328="snížená",J328,0)</f>
        <v>0</v>
      </c>
      <c r="BG328" s="208">
        <f>IF(N328="zákl. přenesená",J328,0)</f>
        <v>0</v>
      </c>
      <c r="BH328" s="208">
        <f>IF(N328="sníž. přenesená",J328,0)</f>
        <v>0</v>
      </c>
      <c r="BI328" s="208">
        <f>IF(N328="nulová",J328,0)</f>
        <v>0</v>
      </c>
      <c r="BJ328" s="19" t="s">
        <v>79</v>
      </c>
      <c r="BK328" s="208">
        <f>ROUND(I328*H328,2)</f>
        <v>0</v>
      </c>
      <c r="BL328" s="19" t="s">
        <v>406</v>
      </c>
      <c r="BM328" s="207" t="s">
        <v>3518</v>
      </c>
    </row>
    <row r="329" spans="1:47" s="2" customFormat="1" ht="11.25">
      <c r="A329" s="36"/>
      <c r="B329" s="37"/>
      <c r="C329" s="38"/>
      <c r="D329" s="209" t="s">
        <v>308</v>
      </c>
      <c r="E329" s="38"/>
      <c r="F329" s="210" t="s">
        <v>3519</v>
      </c>
      <c r="G329" s="38"/>
      <c r="H329" s="38"/>
      <c r="I329" s="119"/>
      <c r="J329" s="38"/>
      <c r="K329" s="38"/>
      <c r="L329" s="41"/>
      <c r="M329" s="211"/>
      <c r="N329" s="212"/>
      <c r="O329" s="66"/>
      <c r="P329" s="66"/>
      <c r="Q329" s="66"/>
      <c r="R329" s="66"/>
      <c r="S329" s="66"/>
      <c r="T329" s="67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T329" s="19" t="s">
        <v>308</v>
      </c>
      <c r="AU329" s="19" t="s">
        <v>79</v>
      </c>
    </row>
    <row r="330" spans="2:51" s="14" customFormat="1" ht="11.25">
      <c r="B330" s="223"/>
      <c r="C330" s="224"/>
      <c r="D330" s="209" t="s">
        <v>310</v>
      </c>
      <c r="E330" s="225" t="s">
        <v>19</v>
      </c>
      <c r="F330" s="226" t="s">
        <v>3444</v>
      </c>
      <c r="G330" s="224"/>
      <c r="H330" s="227">
        <v>1</v>
      </c>
      <c r="I330" s="228"/>
      <c r="J330" s="224"/>
      <c r="K330" s="224"/>
      <c r="L330" s="229"/>
      <c r="M330" s="230"/>
      <c r="N330" s="231"/>
      <c r="O330" s="231"/>
      <c r="P330" s="231"/>
      <c r="Q330" s="231"/>
      <c r="R330" s="231"/>
      <c r="S330" s="231"/>
      <c r="T330" s="232"/>
      <c r="AT330" s="233" t="s">
        <v>310</v>
      </c>
      <c r="AU330" s="233" t="s">
        <v>79</v>
      </c>
      <c r="AV330" s="14" t="s">
        <v>79</v>
      </c>
      <c r="AW330" s="14" t="s">
        <v>32</v>
      </c>
      <c r="AX330" s="14" t="s">
        <v>70</v>
      </c>
      <c r="AY330" s="233" t="s">
        <v>299</v>
      </c>
    </row>
    <row r="331" spans="2:51" s="15" customFormat="1" ht="11.25">
      <c r="B331" s="234"/>
      <c r="C331" s="235"/>
      <c r="D331" s="209" t="s">
        <v>310</v>
      </c>
      <c r="E331" s="236" t="s">
        <v>19</v>
      </c>
      <c r="F331" s="237" t="s">
        <v>313</v>
      </c>
      <c r="G331" s="235"/>
      <c r="H331" s="238">
        <v>1</v>
      </c>
      <c r="I331" s="239"/>
      <c r="J331" s="235"/>
      <c r="K331" s="235"/>
      <c r="L331" s="240"/>
      <c r="M331" s="241"/>
      <c r="N331" s="242"/>
      <c r="O331" s="242"/>
      <c r="P331" s="242"/>
      <c r="Q331" s="242"/>
      <c r="R331" s="242"/>
      <c r="S331" s="242"/>
      <c r="T331" s="243"/>
      <c r="AT331" s="244" t="s">
        <v>310</v>
      </c>
      <c r="AU331" s="244" t="s">
        <v>79</v>
      </c>
      <c r="AV331" s="15" t="s">
        <v>306</v>
      </c>
      <c r="AW331" s="15" t="s">
        <v>32</v>
      </c>
      <c r="AX331" s="15" t="s">
        <v>77</v>
      </c>
      <c r="AY331" s="244" t="s">
        <v>299</v>
      </c>
    </row>
    <row r="332" spans="1:65" s="2" customFormat="1" ht="16.5" customHeight="1">
      <c r="A332" s="36"/>
      <c r="B332" s="37"/>
      <c r="C332" s="196" t="s">
        <v>715</v>
      </c>
      <c r="D332" s="196" t="s">
        <v>301</v>
      </c>
      <c r="E332" s="197" t="s">
        <v>3520</v>
      </c>
      <c r="F332" s="198" t="s">
        <v>3521</v>
      </c>
      <c r="G332" s="199" t="s">
        <v>432</v>
      </c>
      <c r="H332" s="200">
        <v>1</v>
      </c>
      <c r="I332" s="201"/>
      <c r="J332" s="202">
        <f>ROUND(I332*H332,2)</f>
        <v>0</v>
      </c>
      <c r="K332" s="198" t="s">
        <v>305</v>
      </c>
      <c r="L332" s="41"/>
      <c r="M332" s="203" t="s">
        <v>19</v>
      </c>
      <c r="N332" s="204" t="s">
        <v>42</v>
      </c>
      <c r="O332" s="66"/>
      <c r="P332" s="205">
        <f>O332*H332</f>
        <v>0</v>
      </c>
      <c r="Q332" s="205">
        <v>0.00053</v>
      </c>
      <c r="R332" s="205">
        <f>Q332*H332</f>
        <v>0.00053</v>
      </c>
      <c r="S332" s="205">
        <v>0</v>
      </c>
      <c r="T332" s="206">
        <f>S332*H332</f>
        <v>0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207" t="s">
        <v>406</v>
      </c>
      <c r="AT332" s="207" t="s">
        <v>301</v>
      </c>
      <c r="AU332" s="207" t="s">
        <v>79</v>
      </c>
      <c r="AY332" s="19" t="s">
        <v>299</v>
      </c>
      <c r="BE332" s="208">
        <f>IF(N332="základní",J332,0)</f>
        <v>0</v>
      </c>
      <c r="BF332" s="208">
        <f>IF(N332="snížená",J332,0)</f>
        <v>0</v>
      </c>
      <c r="BG332" s="208">
        <f>IF(N332="zákl. přenesená",J332,0)</f>
        <v>0</v>
      </c>
      <c r="BH332" s="208">
        <f>IF(N332="sníž. přenesená",J332,0)</f>
        <v>0</v>
      </c>
      <c r="BI332" s="208">
        <f>IF(N332="nulová",J332,0)</f>
        <v>0</v>
      </c>
      <c r="BJ332" s="19" t="s">
        <v>79</v>
      </c>
      <c r="BK332" s="208">
        <f>ROUND(I332*H332,2)</f>
        <v>0</v>
      </c>
      <c r="BL332" s="19" t="s">
        <v>406</v>
      </c>
      <c r="BM332" s="207" t="s">
        <v>3522</v>
      </c>
    </row>
    <row r="333" spans="1:47" s="2" customFormat="1" ht="11.25">
      <c r="A333" s="36"/>
      <c r="B333" s="37"/>
      <c r="C333" s="38"/>
      <c r="D333" s="209" t="s">
        <v>308</v>
      </c>
      <c r="E333" s="38"/>
      <c r="F333" s="210" t="s">
        <v>3523</v>
      </c>
      <c r="G333" s="38"/>
      <c r="H333" s="38"/>
      <c r="I333" s="119"/>
      <c r="J333" s="38"/>
      <c r="K333" s="38"/>
      <c r="L333" s="41"/>
      <c r="M333" s="211"/>
      <c r="N333" s="212"/>
      <c r="O333" s="66"/>
      <c r="P333" s="66"/>
      <c r="Q333" s="66"/>
      <c r="R333" s="66"/>
      <c r="S333" s="66"/>
      <c r="T333" s="67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T333" s="19" t="s">
        <v>308</v>
      </c>
      <c r="AU333" s="19" t="s">
        <v>79</v>
      </c>
    </row>
    <row r="334" spans="2:51" s="14" customFormat="1" ht="11.25">
      <c r="B334" s="223"/>
      <c r="C334" s="224"/>
      <c r="D334" s="209" t="s">
        <v>310</v>
      </c>
      <c r="E334" s="225" t="s">
        <v>19</v>
      </c>
      <c r="F334" s="226" t="s">
        <v>3444</v>
      </c>
      <c r="G334" s="224"/>
      <c r="H334" s="227">
        <v>1</v>
      </c>
      <c r="I334" s="228"/>
      <c r="J334" s="224"/>
      <c r="K334" s="224"/>
      <c r="L334" s="229"/>
      <c r="M334" s="230"/>
      <c r="N334" s="231"/>
      <c r="O334" s="231"/>
      <c r="P334" s="231"/>
      <c r="Q334" s="231"/>
      <c r="R334" s="231"/>
      <c r="S334" s="231"/>
      <c r="T334" s="232"/>
      <c r="AT334" s="233" t="s">
        <v>310</v>
      </c>
      <c r="AU334" s="233" t="s">
        <v>79</v>
      </c>
      <c r="AV334" s="14" t="s">
        <v>79</v>
      </c>
      <c r="AW334" s="14" t="s">
        <v>32</v>
      </c>
      <c r="AX334" s="14" t="s">
        <v>70</v>
      </c>
      <c r="AY334" s="233" t="s">
        <v>299</v>
      </c>
    </row>
    <row r="335" spans="2:51" s="15" customFormat="1" ht="11.25">
      <c r="B335" s="234"/>
      <c r="C335" s="235"/>
      <c r="D335" s="209" t="s">
        <v>310</v>
      </c>
      <c r="E335" s="236" t="s">
        <v>19</v>
      </c>
      <c r="F335" s="237" t="s">
        <v>313</v>
      </c>
      <c r="G335" s="235"/>
      <c r="H335" s="238">
        <v>1</v>
      </c>
      <c r="I335" s="239"/>
      <c r="J335" s="235"/>
      <c r="K335" s="235"/>
      <c r="L335" s="240"/>
      <c r="M335" s="241"/>
      <c r="N335" s="242"/>
      <c r="O335" s="242"/>
      <c r="P335" s="242"/>
      <c r="Q335" s="242"/>
      <c r="R335" s="242"/>
      <c r="S335" s="242"/>
      <c r="T335" s="243"/>
      <c r="AT335" s="244" t="s">
        <v>310</v>
      </c>
      <c r="AU335" s="244" t="s">
        <v>79</v>
      </c>
      <c r="AV335" s="15" t="s">
        <v>306</v>
      </c>
      <c r="AW335" s="15" t="s">
        <v>32</v>
      </c>
      <c r="AX335" s="15" t="s">
        <v>77</v>
      </c>
      <c r="AY335" s="244" t="s">
        <v>299</v>
      </c>
    </row>
    <row r="336" spans="1:65" s="2" customFormat="1" ht="16.5" customHeight="1">
      <c r="A336" s="36"/>
      <c r="B336" s="37"/>
      <c r="C336" s="196" t="s">
        <v>720</v>
      </c>
      <c r="D336" s="196" t="s">
        <v>301</v>
      </c>
      <c r="E336" s="197" t="s">
        <v>3524</v>
      </c>
      <c r="F336" s="198" t="s">
        <v>3525</v>
      </c>
      <c r="G336" s="199" t="s">
        <v>432</v>
      </c>
      <c r="H336" s="200">
        <v>1</v>
      </c>
      <c r="I336" s="201"/>
      <c r="J336" s="202">
        <f>ROUND(I336*H336,2)</f>
        <v>0</v>
      </c>
      <c r="K336" s="198" t="s">
        <v>305</v>
      </c>
      <c r="L336" s="41"/>
      <c r="M336" s="203" t="s">
        <v>19</v>
      </c>
      <c r="N336" s="204" t="s">
        <v>42</v>
      </c>
      <c r="O336" s="66"/>
      <c r="P336" s="205">
        <f>O336*H336</f>
        <v>0</v>
      </c>
      <c r="Q336" s="205">
        <v>0.00147</v>
      </c>
      <c r="R336" s="205">
        <f>Q336*H336</f>
        <v>0.00147</v>
      </c>
      <c r="S336" s="205">
        <v>0</v>
      </c>
      <c r="T336" s="206">
        <f>S336*H336</f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207" t="s">
        <v>406</v>
      </c>
      <c r="AT336" s="207" t="s">
        <v>301</v>
      </c>
      <c r="AU336" s="207" t="s">
        <v>79</v>
      </c>
      <c r="AY336" s="19" t="s">
        <v>299</v>
      </c>
      <c r="BE336" s="208">
        <f>IF(N336="základní",J336,0)</f>
        <v>0</v>
      </c>
      <c r="BF336" s="208">
        <f>IF(N336="snížená",J336,0)</f>
        <v>0</v>
      </c>
      <c r="BG336" s="208">
        <f>IF(N336="zákl. přenesená",J336,0)</f>
        <v>0</v>
      </c>
      <c r="BH336" s="208">
        <f>IF(N336="sníž. přenesená",J336,0)</f>
        <v>0</v>
      </c>
      <c r="BI336" s="208">
        <f>IF(N336="nulová",J336,0)</f>
        <v>0</v>
      </c>
      <c r="BJ336" s="19" t="s">
        <v>79</v>
      </c>
      <c r="BK336" s="208">
        <f>ROUND(I336*H336,2)</f>
        <v>0</v>
      </c>
      <c r="BL336" s="19" t="s">
        <v>406</v>
      </c>
      <c r="BM336" s="207" t="s">
        <v>3526</v>
      </c>
    </row>
    <row r="337" spans="1:47" s="2" customFormat="1" ht="11.25">
      <c r="A337" s="36"/>
      <c r="B337" s="37"/>
      <c r="C337" s="38"/>
      <c r="D337" s="209" t="s">
        <v>308</v>
      </c>
      <c r="E337" s="38"/>
      <c r="F337" s="210" t="s">
        <v>3527</v>
      </c>
      <c r="G337" s="38"/>
      <c r="H337" s="38"/>
      <c r="I337" s="119"/>
      <c r="J337" s="38"/>
      <c r="K337" s="38"/>
      <c r="L337" s="41"/>
      <c r="M337" s="211"/>
      <c r="N337" s="212"/>
      <c r="O337" s="66"/>
      <c r="P337" s="66"/>
      <c r="Q337" s="66"/>
      <c r="R337" s="66"/>
      <c r="S337" s="66"/>
      <c r="T337" s="67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T337" s="19" t="s">
        <v>308</v>
      </c>
      <c r="AU337" s="19" t="s">
        <v>79</v>
      </c>
    </row>
    <row r="338" spans="2:51" s="14" customFormat="1" ht="11.25">
      <c r="B338" s="223"/>
      <c r="C338" s="224"/>
      <c r="D338" s="209" t="s">
        <v>310</v>
      </c>
      <c r="E338" s="225" t="s">
        <v>19</v>
      </c>
      <c r="F338" s="226" t="s">
        <v>3444</v>
      </c>
      <c r="G338" s="224"/>
      <c r="H338" s="227">
        <v>1</v>
      </c>
      <c r="I338" s="228"/>
      <c r="J338" s="224"/>
      <c r="K338" s="224"/>
      <c r="L338" s="229"/>
      <c r="M338" s="230"/>
      <c r="N338" s="231"/>
      <c r="O338" s="231"/>
      <c r="P338" s="231"/>
      <c r="Q338" s="231"/>
      <c r="R338" s="231"/>
      <c r="S338" s="231"/>
      <c r="T338" s="232"/>
      <c r="AT338" s="233" t="s">
        <v>310</v>
      </c>
      <c r="AU338" s="233" t="s">
        <v>79</v>
      </c>
      <c r="AV338" s="14" t="s">
        <v>79</v>
      </c>
      <c r="AW338" s="14" t="s">
        <v>32</v>
      </c>
      <c r="AX338" s="14" t="s">
        <v>70</v>
      </c>
      <c r="AY338" s="233" t="s">
        <v>299</v>
      </c>
    </row>
    <row r="339" spans="2:51" s="15" customFormat="1" ht="11.25">
      <c r="B339" s="234"/>
      <c r="C339" s="235"/>
      <c r="D339" s="209" t="s">
        <v>310</v>
      </c>
      <c r="E339" s="236" t="s">
        <v>19</v>
      </c>
      <c r="F339" s="237" t="s">
        <v>313</v>
      </c>
      <c r="G339" s="235"/>
      <c r="H339" s="238">
        <v>1</v>
      </c>
      <c r="I339" s="239"/>
      <c r="J339" s="235"/>
      <c r="K339" s="235"/>
      <c r="L339" s="240"/>
      <c r="M339" s="241"/>
      <c r="N339" s="242"/>
      <c r="O339" s="242"/>
      <c r="P339" s="242"/>
      <c r="Q339" s="242"/>
      <c r="R339" s="242"/>
      <c r="S339" s="242"/>
      <c r="T339" s="243"/>
      <c r="AT339" s="244" t="s">
        <v>310</v>
      </c>
      <c r="AU339" s="244" t="s">
        <v>79</v>
      </c>
      <c r="AV339" s="15" t="s">
        <v>306</v>
      </c>
      <c r="AW339" s="15" t="s">
        <v>32</v>
      </c>
      <c r="AX339" s="15" t="s">
        <v>77</v>
      </c>
      <c r="AY339" s="244" t="s">
        <v>299</v>
      </c>
    </row>
    <row r="340" spans="1:65" s="2" customFormat="1" ht="16.5" customHeight="1">
      <c r="A340" s="36"/>
      <c r="B340" s="37"/>
      <c r="C340" s="196" t="s">
        <v>763</v>
      </c>
      <c r="D340" s="196" t="s">
        <v>301</v>
      </c>
      <c r="E340" s="197" t="s">
        <v>3528</v>
      </c>
      <c r="F340" s="198" t="s">
        <v>3529</v>
      </c>
      <c r="G340" s="199" t="s">
        <v>368</v>
      </c>
      <c r="H340" s="200">
        <v>0.01</v>
      </c>
      <c r="I340" s="201"/>
      <c r="J340" s="202">
        <f>ROUND(I340*H340,2)</f>
        <v>0</v>
      </c>
      <c r="K340" s="198" t="s">
        <v>305</v>
      </c>
      <c r="L340" s="41"/>
      <c r="M340" s="203" t="s">
        <v>19</v>
      </c>
      <c r="N340" s="204" t="s">
        <v>42</v>
      </c>
      <c r="O340" s="66"/>
      <c r="P340" s="205">
        <f>O340*H340</f>
        <v>0</v>
      </c>
      <c r="Q340" s="205">
        <v>0</v>
      </c>
      <c r="R340" s="205">
        <f>Q340*H340</f>
        <v>0</v>
      </c>
      <c r="S340" s="205">
        <v>0</v>
      </c>
      <c r="T340" s="206">
        <f>S340*H340</f>
        <v>0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207" t="s">
        <v>406</v>
      </c>
      <c r="AT340" s="207" t="s">
        <v>301</v>
      </c>
      <c r="AU340" s="207" t="s">
        <v>79</v>
      </c>
      <c r="AY340" s="19" t="s">
        <v>299</v>
      </c>
      <c r="BE340" s="208">
        <f>IF(N340="základní",J340,0)</f>
        <v>0</v>
      </c>
      <c r="BF340" s="208">
        <f>IF(N340="snížená",J340,0)</f>
        <v>0</v>
      </c>
      <c r="BG340" s="208">
        <f>IF(N340="zákl. přenesená",J340,0)</f>
        <v>0</v>
      </c>
      <c r="BH340" s="208">
        <f>IF(N340="sníž. přenesená",J340,0)</f>
        <v>0</v>
      </c>
      <c r="BI340" s="208">
        <f>IF(N340="nulová",J340,0)</f>
        <v>0</v>
      </c>
      <c r="BJ340" s="19" t="s">
        <v>79</v>
      </c>
      <c r="BK340" s="208">
        <f>ROUND(I340*H340,2)</f>
        <v>0</v>
      </c>
      <c r="BL340" s="19" t="s">
        <v>406</v>
      </c>
      <c r="BM340" s="207" t="s">
        <v>3530</v>
      </c>
    </row>
    <row r="341" spans="1:47" s="2" customFormat="1" ht="19.5">
      <c r="A341" s="36"/>
      <c r="B341" s="37"/>
      <c r="C341" s="38"/>
      <c r="D341" s="209" t="s">
        <v>308</v>
      </c>
      <c r="E341" s="38"/>
      <c r="F341" s="210" t="s">
        <v>3531</v>
      </c>
      <c r="G341" s="38"/>
      <c r="H341" s="38"/>
      <c r="I341" s="119"/>
      <c r="J341" s="38"/>
      <c r="K341" s="38"/>
      <c r="L341" s="41"/>
      <c r="M341" s="211"/>
      <c r="N341" s="212"/>
      <c r="O341" s="66"/>
      <c r="P341" s="66"/>
      <c r="Q341" s="66"/>
      <c r="R341" s="66"/>
      <c r="S341" s="66"/>
      <c r="T341" s="67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T341" s="19" t="s">
        <v>308</v>
      </c>
      <c r="AU341" s="19" t="s">
        <v>79</v>
      </c>
    </row>
    <row r="342" spans="2:63" s="12" customFormat="1" ht="22.9" customHeight="1">
      <c r="B342" s="180"/>
      <c r="C342" s="181"/>
      <c r="D342" s="182" t="s">
        <v>69</v>
      </c>
      <c r="E342" s="194" t="s">
        <v>3532</v>
      </c>
      <c r="F342" s="194" t="s">
        <v>3266</v>
      </c>
      <c r="G342" s="181"/>
      <c r="H342" s="181"/>
      <c r="I342" s="184"/>
      <c r="J342" s="195">
        <f>BK342</f>
        <v>0</v>
      </c>
      <c r="K342" s="181"/>
      <c r="L342" s="186"/>
      <c r="M342" s="187"/>
      <c r="N342" s="188"/>
      <c r="O342" s="188"/>
      <c r="P342" s="189">
        <f>SUM(P343:P378)</f>
        <v>0</v>
      </c>
      <c r="Q342" s="188"/>
      <c r="R342" s="189">
        <f>SUM(R343:R378)</f>
        <v>0.30021</v>
      </c>
      <c r="S342" s="188"/>
      <c r="T342" s="190">
        <f>SUM(T343:T378)</f>
        <v>0</v>
      </c>
      <c r="AR342" s="191" t="s">
        <v>79</v>
      </c>
      <c r="AT342" s="192" t="s">
        <v>69</v>
      </c>
      <c r="AU342" s="192" t="s">
        <v>77</v>
      </c>
      <c r="AY342" s="191" t="s">
        <v>299</v>
      </c>
      <c r="BK342" s="193">
        <f>SUM(BK343:BK378)</f>
        <v>0</v>
      </c>
    </row>
    <row r="343" spans="1:65" s="2" customFormat="1" ht="16.5" customHeight="1">
      <c r="A343" s="36"/>
      <c r="B343" s="37"/>
      <c r="C343" s="196" t="s">
        <v>769</v>
      </c>
      <c r="D343" s="196" t="s">
        <v>301</v>
      </c>
      <c r="E343" s="197" t="s">
        <v>3533</v>
      </c>
      <c r="F343" s="198" t="s">
        <v>3534</v>
      </c>
      <c r="G343" s="199" t="s">
        <v>3415</v>
      </c>
      <c r="H343" s="200">
        <v>3</v>
      </c>
      <c r="I343" s="201"/>
      <c r="J343" s="202">
        <f>ROUND(I343*H343,2)</f>
        <v>0</v>
      </c>
      <c r="K343" s="198" t="s">
        <v>305</v>
      </c>
      <c r="L343" s="41"/>
      <c r="M343" s="203" t="s">
        <v>19</v>
      </c>
      <c r="N343" s="204" t="s">
        <v>42</v>
      </c>
      <c r="O343" s="66"/>
      <c r="P343" s="205">
        <f>O343*H343</f>
        <v>0</v>
      </c>
      <c r="Q343" s="205">
        <v>0.01697</v>
      </c>
      <c r="R343" s="205">
        <f>Q343*H343</f>
        <v>0.05091</v>
      </c>
      <c r="S343" s="205">
        <v>0</v>
      </c>
      <c r="T343" s="206">
        <f>S343*H343</f>
        <v>0</v>
      </c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R343" s="207" t="s">
        <v>406</v>
      </c>
      <c r="AT343" s="207" t="s">
        <v>301</v>
      </c>
      <c r="AU343" s="207" t="s">
        <v>79</v>
      </c>
      <c r="AY343" s="19" t="s">
        <v>299</v>
      </c>
      <c r="BE343" s="208">
        <f>IF(N343="základní",J343,0)</f>
        <v>0</v>
      </c>
      <c r="BF343" s="208">
        <f>IF(N343="snížená",J343,0)</f>
        <v>0</v>
      </c>
      <c r="BG343" s="208">
        <f>IF(N343="zákl. přenesená",J343,0)</f>
        <v>0</v>
      </c>
      <c r="BH343" s="208">
        <f>IF(N343="sníž. přenesená",J343,0)</f>
        <v>0</v>
      </c>
      <c r="BI343" s="208">
        <f>IF(N343="nulová",J343,0)</f>
        <v>0</v>
      </c>
      <c r="BJ343" s="19" t="s">
        <v>79</v>
      </c>
      <c r="BK343" s="208">
        <f>ROUND(I343*H343,2)</f>
        <v>0</v>
      </c>
      <c r="BL343" s="19" t="s">
        <v>406</v>
      </c>
      <c r="BM343" s="207" t="s">
        <v>3535</v>
      </c>
    </row>
    <row r="344" spans="1:47" s="2" customFormat="1" ht="11.25">
      <c r="A344" s="36"/>
      <c r="B344" s="37"/>
      <c r="C344" s="38"/>
      <c r="D344" s="209" t="s">
        <v>308</v>
      </c>
      <c r="E344" s="38"/>
      <c r="F344" s="210" t="s">
        <v>3536</v>
      </c>
      <c r="G344" s="38"/>
      <c r="H344" s="38"/>
      <c r="I344" s="119"/>
      <c r="J344" s="38"/>
      <c r="K344" s="38"/>
      <c r="L344" s="41"/>
      <c r="M344" s="211"/>
      <c r="N344" s="212"/>
      <c r="O344" s="66"/>
      <c r="P344" s="66"/>
      <c r="Q344" s="66"/>
      <c r="R344" s="66"/>
      <c r="S344" s="66"/>
      <c r="T344" s="67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T344" s="19" t="s">
        <v>308</v>
      </c>
      <c r="AU344" s="19" t="s">
        <v>79</v>
      </c>
    </row>
    <row r="345" spans="1:65" s="2" customFormat="1" ht="16.5" customHeight="1">
      <c r="A345" s="36"/>
      <c r="B345" s="37"/>
      <c r="C345" s="246" t="s">
        <v>775</v>
      </c>
      <c r="D345" s="246" t="s">
        <v>458</v>
      </c>
      <c r="E345" s="247" t="s">
        <v>3537</v>
      </c>
      <c r="F345" s="248" t="s">
        <v>3538</v>
      </c>
      <c r="G345" s="249" t="s">
        <v>432</v>
      </c>
      <c r="H345" s="250">
        <v>3</v>
      </c>
      <c r="I345" s="251"/>
      <c r="J345" s="252">
        <f>ROUND(I345*H345,2)</f>
        <v>0</v>
      </c>
      <c r="K345" s="248" t="s">
        <v>19</v>
      </c>
      <c r="L345" s="253"/>
      <c r="M345" s="254" t="s">
        <v>19</v>
      </c>
      <c r="N345" s="255" t="s">
        <v>42</v>
      </c>
      <c r="O345" s="66"/>
      <c r="P345" s="205">
        <f>O345*H345</f>
        <v>0</v>
      </c>
      <c r="Q345" s="205">
        <v>0</v>
      </c>
      <c r="R345" s="205">
        <f>Q345*H345</f>
        <v>0</v>
      </c>
      <c r="S345" s="205">
        <v>0</v>
      </c>
      <c r="T345" s="206">
        <f>S345*H345</f>
        <v>0</v>
      </c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R345" s="207" t="s">
        <v>538</v>
      </c>
      <c r="AT345" s="207" t="s">
        <v>458</v>
      </c>
      <c r="AU345" s="207" t="s">
        <v>79</v>
      </c>
      <c r="AY345" s="19" t="s">
        <v>299</v>
      </c>
      <c r="BE345" s="208">
        <f>IF(N345="základní",J345,0)</f>
        <v>0</v>
      </c>
      <c r="BF345" s="208">
        <f>IF(N345="snížená",J345,0)</f>
        <v>0</v>
      </c>
      <c r="BG345" s="208">
        <f>IF(N345="zákl. přenesená",J345,0)</f>
        <v>0</v>
      </c>
      <c r="BH345" s="208">
        <f>IF(N345="sníž. přenesená",J345,0)</f>
        <v>0</v>
      </c>
      <c r="BI345" s="208">
        <f>IF(N345="nulová",J345,0)</f>
        <v>0</v>
      </c>
      <c r="BJ345" s="19" t="s">
        <v>79</v>
      </c>
      <c r="BK345" s="208">
        <f>ROUND(I345*H345,2)</f>
        <v>0</v>
      </c>
      <c r="BL345" s="19" t="s">
        <v>406</v>
      </c>
      <c r="BM345" s="207" t="s">
        <v>3539</v>
      </c>
    </row>
    <row r="346" spans="1:47" s="2" customFormat="1" ht="11.25">
      <c r="A346" s="36"/>
      <c r="B346" s="37"/>
      <c r="C346" s="38"/>
      <c r="D346" s="209" t="s">
        <v>308</v>
      </c>
      <c r="E346" s="38"/>
      <c r="F346" s="210" t="s">
        <v>3538</v>
      </c>
      <c r="G346" s="38"/>
      <c r="H346" s="38"/>
      <c r="I346" s="119"/>
      <c r="J346" s="38"/>
      <c r="K346" s="38"/>
      <c r="L346" s="41"/>
      <c r="M346" s="211"/>
      <c r="N346" s="212"/>
      <c r="O346" s="66"/>
      <c r="P346" s="66"/>
      <c r="Q346" s="66"/>
      <c r="R346" s="66"/>
      <c r="S346" s="66"/>
      <c r="T346" s="67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T346" s="19" t="s">
        <v>308</v>
      </c>
      <c r="AU346" s="19" t="s">
        <v>79</v>
      </c>
    </row>
    <row r="347" spans="1:65" s="2" customFormat="1" ht="16.5" customHeight="1">
      <c r="A347" s="36"/>
      <c r="B347" s="37"/>
      <c r="C347" s="196" t="s">
        <v>782</v>
      </c>
      <c r="D347" s="196" t="s">
        <v>301</v>
      </c>
      <c r="E347" s="197" t="s">
        <v>3540</v>
      </c>
      <c r="F347" s="198" t="s">
        <v>3541</v>
      </c>
      <c r="G347" s="199" t="s">
        <v>3415</v>
      </c>
      <c r="H347" s="200">
        <v>2</v>
      </c>
      <c r="I347" s="201"/>
      <c r="J347" s="202">
        <f>ROUND(I347*H347,2)</f>
        <v>0</v>
      </c>
      <c r="K347" s="198" t="s">
        <v>305</v>
      </c>
      <c r="L347" s="41"/>
      <c r="M347" s="203" t="s">
        <v>19</v>
      </c>
      <c r="N347" s="204" t="s">
        <v>42</v>
      </c>
      <c r="O347" s="66"/>
      <c r="P347" s="205">
        <f>O347*H347</f>
        <v>0</v>
      </c>
      <c r="Q347" s="205">
        <v>0.01197</v>
      </c>
      <c r="R347" s="205">
        <f>Q347*H347</f>
        <v>0.02394</v>
      </c>
      <c r="S347" s="205">
        <v>0</v>
      </c>
      <c r="T347" s="206">
        <f>S347*H347</f>
        <v>0</v>
      </c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R347" s="207" t="s">
        <v>406</v>
      </c>
      <c r="AT347" s="207" t="s">
        <v>301</v>
      </c>
      <c r="AU347" s="207" t="s">
        <v>79</v>
      </c>
      <c r="AY347" s="19" t="s">
        <v>299</v>
      </c>
      <c r="BE347" s="208">
        <f>IF(N347="základní",J347,0)</f>
        <v>0</v>
      </c>
      <c r="BF347" s="208">
        <f>IF(N347="snížená",J347,0)</f>
        <v>0</v>
      </c>
      <c r="BG347" s="208">
        <f>IF(N347="zákl. přenesená",J347,0)</f>
        <v>0</v>
      </c>
      <c r="BH347" s="208">
        <f>IF(N347="sníž. přenesená",J347,0)</f>
        <v>0</v>
      </c>
      <c r="BI347" s="208">
        <f>IF(N347="nulová",J347,0)</f>
        <v>0</v>
      </c>
      <c r="BJ347" s="19" t="s">
        <v>79</v>
      </c>
      <c r="BK347" s="208">
        <f>ROUND(I347*H347,2)</f>
        <v>0</v>
      </c>
      <c r="BL347" s="19" t="s">
        <v>406</v>
      </c>
      <c r="BM347" s="207" t="s">
        <v>3542</v>
      </c>
    </row>
    <row r="348" spans="1:47" s="2" customFormat="1" ht="11.25">
      <c r="A348" s="36"/>
      <c r="B348" s="37"/>
      <c r="C348" s="38"/>
      <c r="D348" s="209" t="s">
        <v>308</v>
      </c>
      <c r="E348" s="38"/>
      <c r="F348" s="210" t="s">
        <v>3543</v>
      </c>
      <c r="G348" s="38"/>
      <c r="H348" s="38"/>
      <c r="I348" s="119"/>
      <c r="J348" s="38"/>
      <c r="K348" s="38"/>
      <c r="L348" s="41"/>
      <c r="M348" s="211"/>
      <c r="N348" s="212"/>
      <c r="O348" s="66"/>
      <c r="P348" s="66"/>
      <c r="Q348" s="66"/>
      <c r="R348" s="66"/>
      <c r="S348" s="66"/>
      <c r="T348" s="67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T348" s="19" t="s">
        <v>308</v>
      </c>
      <c r="AU348" s="19" t="s">
        <v>79</v>
      </c>
    </row>
    <row r="349" spans="1:65" s="2" customFormat="1" ht="16.5" customHeight="1">
      <c r="A349" s="36"/>
      <c r="B349" s="37"/>
      <c r="C349" s="196" t="s">
        <v>788</v>
      </c>
      <c r="D349" s="196" t="s">
        <v>301</v>
      </c>
      <c r="E349" s="197" t="s">
        <v>3544</v>
      </c>
      <c r="F349" s="198" t="s">
        <v>3545</v>
      </c>
      <c r="G349" s="199" t="s">
        <v>3415</v>
      </c>
      <c r="H349" s="200">
        <v>1</v>
      </c>
      <c r="I349" s="201"/>
      <c r="J349" s="202">
        <f>ROUND(I349*H349,2)</f>
        <v>0</v>
      </c>
      <c r="K349" s="198" t="s">
        <v>305</v>
      </c>
      <c r="L349" s="41"/>
      <c r="M349" s="203" t="s">
        <v>19</v>
      </c>
      <c r="N349" s="204" t="s">
        <v>42</v>
      </c>
      <c r="O349" s="66"/>
      <c r="P349" s="205">
        <f>O349*H349</f>
        <v>0</v>
      </c>
      <c r="Q349" s="205">
        <v>0.01647</v>
      </c>
      <c r="R349" s="205">
        <f>Q349*H349</f>
        <v>0.01647</v>
      </c>
      <c r="S349" s="205">
        <v>0</v>
      </c>
      <c r="T349" s="206">
        <f>S349*H349</f>
        <v>0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207" t="s">
        <v>406</v>
      </c>
      <c r="AT349" s="207" t="s">
        <v>301</v>
      </c>
      <c r="AU349" s="207" t="s">
        <v>79</v>
      </c>
      <c r="AY349" s="19" t="s">
        <v>299</v>
      </c>
      <c r="BE349" s="208">
        <f>IF(N349="základní",J349,0)</f>
        <v>0</v>
      </c>
      <c r="BF349" s="208">
        <f>IF(N349="snížená",J349,0)</f>
        <v>0</v>
      </c>
      <c r="BG349" s="208">
        <f>IF(N349="zákl. přenesená",J349,0)</f>
        <v>0</v>
      </c>
      <c r="BH349" s="208">
        <f>IF(N349="sníž. přenesená",J349,0)</f>
        <v>0</v>
      </c>
      <c r="BI349" s="208">
        <f>IF(N349="nulová",J349,0)</f>
        <v>0</v>
      </c>
      <c r="BJ349" s="19" t="s">
        <v>79</v>
      </c>
      <c r="BK349" s="208">
        <f>ROUND(I349*H349,2)</f>
        <v>0</v>
      </c>
      <c r="BL349" s="19" t="s">
        <v>406</v>
      </c>
      <c r="BM349" s="207" t="s">
        <v>3546</v>
      </c>
    </row>
    <row r="350" spans="1:47" s="2" customFormat="1" ht="11.25">
      <c r="A350" s="36"/>
      <c r="B350" s="37"/>
      <c r="C350" s="38"/>
      <c r="D350" s="209" t="s">
        <v>308</v>
      </c>
      <c r="E350" s="38"/>
      <c r="F350" s="210" t="s">
        <v>3547</v>
      </c>
      <c r="G350" s="38"/>
      <c r="H350" s="38"/>
      <c r="I350" s="119"/>
      <c r="J350" s="38"/>
      <c r="K350" s="38"/>
      <c r="L350" s="41"/>
      <c r="M350" s="211"/>
      <c r="N350" s="212"/>
      <c r="O350" s="66"/>
      <c r="P350" s="66"/>
      <c r="Q350" s="66"/>
      <c r="R350" s="66"/>
      <c r="S350" s="66"/>
      <c r="T350" s="67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T350" s="19" t="s">
        <v>308</v>
      </c>
      <c r="AU350" s="19" t="s">
        <v>79</v>
      </c>
    </row>
    <row r="351" spans="1:65" s="2" customFormat="1" ht="16.5" customHeight="1">
      <c r="A351" s="36"/>
      <c r="B351" s="37"/>
      <c r="C351" s="196" t="s">
        <v>794</v>
      </c>
      <c r="D351" s="196" t="s">
        <v>301</v>
      </c>
      <c r="E351" s="197" t="s">
        <v>3548</v>
      </c>
      <c r="F351" s="198" t="s">
        <v>3549</v>
      </c>
      <c r="G351" s="199" t="s">
        <v>3415</v>
      </c>
      <c r="H351" s="200">
        <v>2</v>
      </c>
      <c r="I351" s="201"/>
      <c r="J351" s="202">
        <f>ROUND(I351*H351,2)</f>
        <v>0</v>
      </c>
      <c r="K351" s="198" t="s">
        <v>305</v>
      </c>
      <c r="L351" s="41"/>
      <c r="M351" s="203" t="s">
        <v>19</v>
      </c>
      <c r="N351" s="204" t="s">
        <v>42</v>
      </c>
      <c r="O351" s="66"/>
      <c r="P351" s="205">
        <f>O351*H351</f>
        <v>0</v>
      </c>
      <c r="Q351" s="205">
        <v>0.01046</v>
      </c>
      <c r="R351" s="205">
        <f>Q351*H351</f>
        <v>0.02092</v>
      </c>
      <c r="S351" s="205">
        <v>0</v>
      </c>
      <c r="T351" s="206">
        <f>S351*H351</f>
        <v>0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207" t="s">
        <v>406</v>
      </c>
      <c r="AT351" s="207" t="s">
        <v>301</v>
      </c>
      <c r="AU351" s="207" t="s">
        <v>79</v>
      </c>
      <c r="AY351" s="19" t="s">
        <v>299</v>
      </c>
      <c r="BE351" s="208">
        <f>IF(N351="základní",J351,0)</f>
        <v>0</v>
      </c>
      <c r="BF351" s="208">
        <f>IF(N351="snížená",J351,0)</f>
        <v>0</v>
      </c>
      <c r="BG351" s="208">
        <f>IF(N351="zákl. přenesená",J351,0)</f>
        <v>0</v>
      </c>
      <c r="BH351" s="208">
        <f>IF(N351="sníž. přenesená",J351,0)</f>
        <v>0</v>
      </c>
      <c r="BI351" s="208">
        <f>IF(N351="nulová",J351,0)</f>
        <v>0</v>
      </c>
      <c r="BJ351" s="19" t="s">
        <v>79</v>
      </c>
      <c r="BK351" s="208">
        <f>ROUND(I351*H351,2)</f>
        <v>0</v>
      </c>
      <c r="BL351" s="19" t="s">
        <v>406</v>
      </c>
      <c r="BM351" s="207" t="s">
        <v>3550</v>
      </c>
    </row>
    <row r="352" spans="1:47" s="2" customFormat="1" ht="11.25">
      <c r="A352" s="36"/>
      <c r="B352" s="37"/>
      <c r="C352" s="38"/>
      <c r="D352" s="209" t="s">
        <v>308</v>
      </c>
      <c r="E352" s="38"/>
      <c r="F352" s="210" t="s">
        <v>3551</v>
      </c>
      <c r="G352" s="38"/>
      <c r="H352" s="38"/>
      <c r="I352" s="119"/>
      <c r="J352" s="38"/>
      <c r="K352" s="38"/>
      <c r="L352" s="41"/>
      <c r="M352" s="211"/>
      <c r="N352" s="212"/>
      <c r="O352" s="66"/>
      <c r="P352" s="66"/>
      <c r="Q352" s="66"/>
      <c r="R352" s="66"/>
      <c r="S352" s="66"/>
      <c r="T352" s="67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T352" s="19" t="s">
        <v>308</v>
      </c>
      <c r="AU352" s="19" t="s">
        <v>79</v>
      </c>
    </row>
    <row r="353" spans="1:65" s="2" customFormat="1" ht="16.5" customHeight="1">
      <c r="A353" s="36"/>
      <c r="B353" s="37"/>
      <c r="C353" s="196" t="s">
        <v>799</v>
      </c>
      <c r="D353" s="196" t="s">
        <v>301</v>
      </c>
      <c r="E353" s="197" t="s">
        <v>3552</v>
      </c>
      <c r="F353" s="198" t="s">
        <v>3553</v>
      </c>
      <c r="G353" s="199" t="s">
        <v>432</v>
      </c>
      <c r="H353" s="200">
        <v>5</v>
      </c>
      <c r="I353" s="201"/>
      <c r="J353" s="202">
        <f>ROUND(I353*H353,2)</f>
        <v>0</v>
      </c>
      <c r="K353" s="198" t="s">
        <v>19</v>
      </c>
      <c r="L353" s="41"/>
      <c r="M353" s="203" t="s">
        <v>19</v>
      </c>
      <c r="N353" s="204" t="s">
        <v>42</v>
      </c>
      <c r="O353" s="66"/>
      <c r="P353" s="205">
        <f>O353*H353</f>
        <v>0</v>
      </c>
      <c r="Q353" s="205">
        <v>0.0018</v>
      </c>
      <c r="R353" s="205">
        <f>Q353*H353</f>
        <v>0.009</v>
      </c>
      <c r="S353" s="205">
        <v>0</v>
      </c>
      <c r="T353" s="206">
        <f>S353*H353</f>
        <v>0</v>
      </c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R353" s="207" t="s">
        <v>406</v>
      </c>
      <c r="AT353" s="207" t="s">
        <v>301</v>
      </c>
      <c r="AU353" s="207" t="s">
        <v>79</v>
      </c>
      <c r="AY353" s="19" t="s">
        <v>299</v>
      </c>
      <c r="BE353" s="208">
        <f>IF(N353="základní",J353,0)</f>
        <v>0</v>
      </c>
      <c r="BF353" s="208">
        <f>IF(N353="snížená",J353,0)</f>
        <v>0</v>
      </c>
      <c r="BG353" s="208">
        <f>IF(N353="zákl. přenesená",J353,0)</f>
        <v>0</v>
      </c>
      <c r="BH353" s="208">
        <f>IF(N353="sníž. přenesená",J353,0)</f>
        <v>0</v>
      </c>
      <c r="BI353" s="208">
        <f>IF(N353="nulová",J353,0)</f>
        <v>0</v>
      </c>
      <c r="BJ353" s="19" t="s">
        <v>79</v>
      </c>
      <c r="BK353" s="208">
        <f>ROUND(I353*H353,2)</f>
        <v>0</v>
      </c>
      <c r="BL353" s="19" t="s">
        <v>406</v>
      </c>
      <c r="BM353" s="207" t="s">
        <v>3554</v>
      </c>
    </row>
    <row r="354" spans="1:47" s="2" customFormat="1" ht="11.25">
      <c r="A354" s="36"/>
      <c r="B354" s="37"/>
      <c r="C354" s="38"/>
      <c r="D354" s="209" t="s">
        <v>308</v>
      </c>
      <c r="E354" s="38"/>
      <c r="F354" s="210" t="s">
        <v>3553</v>
      </c>
      <c r="G354" s="38"/>
      <c r="H354" s="38"/>
      <c r="I354" s="119"/>
      <c r="J354" s="38"/>
      <c r="K354" s="38"/>
      <c r="L354" s="41"/>
      <c r="M354" s="211"/>
      <c r="N354" s="212"/>
      <c r="O354" s="66"/>
      <c r="P354" s="66"/>
      <c r="Q354" s="66"/>
      <c r="R354" s="66"/>
      <c r="S354" s="66"/>
      <c r="T354" s="67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T354" s="19" t="s">
        <v>308</v>
      </c>
      <c r="AU354" s="19" t="s">
        <v>79</v>
      </c>
    </row>
    <row r="355" spans="1:65" s="2" customFormat="1" ht="16.5" customHeight="1">
      <c r="A355" s="36"/>
      <c r="B355" s="37"/>
      <c r="C355" s="196" t="s">
        <v>804</v>
      </c>
      <c r="D355" s="196" t="s">
        <v>301</v>
      </c>
      <c r="E355" s="197" t="s">
        <v>3555</v>
      </c>
      <c r="F355" s="198" t="s">
        <v>3556</v>
      </c>
      <c r="G355" s="199" t="s">
        <v>432</v>
      </c>
      <c r="H355" s="200">
        <v>5</v>
      </c>
      <c r="I355" s="201"/>
      <c r="J355" s="202">
        <f>ROUND(I355*H355,2)</f>
        <v>0</v>
      </c>
      <c r="K355" s="198" t="s">
        <v>305</v>
      </c>
      <c r="L355" s="41"/>
      <c r="M355" s="203" t="s">
        <v>19</v>
      </c>
      <c r="N355" s="204" t="s">
        <v>42</v>
      </c>
      <c r="O355" s="66"/>
      <c r="P355" s="205">
        <f>O355*H355</f>
        <v>0</v>
      </c>
      <c r="Q355" s="205">
        <v>0.00014</v>
      </c>
      <c r="R355" s="205">
        <f>Q355*H355</f>
        <v>0.0006999999999999999</v>
      </c>
      <c r="S355" s="205">
        <v>0</v>
      </c>
      <c r="T355" s="206">
        <f>S355*H355</f>
        <v>0</v>
      </c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R355" s="207" t="s">
        <v>406</v>
      </c>
      <c r="AT355" s="207" t="s">
        <v>301</v>
      </c>
      <c r="AU355" s="207" t="s">
        <v>79</v>
      </c>
      <c r="AY355" s="19" t="s">
        <v>299</v>
      </c>
      <c r="BE355" s="208">
        <f>IF(N355="základní",J355,0)</f>
        <v>0</v>
      </c>
      <c r="BF355" s="208">
        <f>IF(N355="snížená",J355,0)</f>
        <v>0</v>
      </c>
      <c r="BG355" s="208">
        <f>IF(N355="zákl. přenesená",J355,0)</f>
        <v>0</v>
      </c>
      <c r="BH355" s="208">
        <f>IF(N355="sníž. přenesená",J355,0)</f>
        <v>0</v>
      </c>
      <c r="BI355" s="208">
        <f>IF(N355="nulová",J355,0)</f>
        <v>0</v>
      </c>
      <c r="BJ355" s="19" t="s">
        <v>79</v>
      </c>
      <c r="BK355" s="208">
        <f>ROUND(I355*H355,2)</f>
        <v>0</v>
      </c>
      <c r="BL355" s="19" t="s">
        <v>406</v>
      </c>
      <c r="BM355" s="207" t="s">
        <v>3557</v>
      </c>
    </row>
    <row r="356" spans="1:47" s="2" customFormat="1" ht="11.25">
      <c r="A356" s="36"/>
      <c r="B356" s="37"/>
      <c r="C356" s="38"/>
      <c r="D356" s="209" t="s">
        <v>308</v>
      </c>
      <c r="E356" s="38"/>
      <c r="F356" s="210" t="s">
        <v>3558</v>
      </c>
      <c r="G356" s="38"/>
      <c r="H356" s="38"/>
      <c r="I356" s="119"/>
      <c r="J356" s="38"/>
      <c r="K356" s="38"/>
      <c r="L356" s="41"/>
      <c r="M356" s="211"/>
      <c r="N356" s="212"/>
      <c r="O356" s="66"/>
      <c r="P356" s="66"/>
      <c r="Q356" s="66"/>
      <c r="R356" s="66"/>
      <c r="S356" s="66"/>
      <c r="T356" s="67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T356" s="19" t="s">
        <v>308</v>
      </c>
      <c r="AU356" s="19" t="s">
        <v>79</v>
      </c>
    </row>
    <row r="357" spans="1:65" s="2" customFormat="1" ht="16.5" customHeight="1">
      <c r="A357" s="36"/>
      <c r="B357" s="37"/>
      <c r="C357" s="196" t="s">
        <v>808</v>
      </c>
      <c r="D357" s="196" t="s">
        <v>301</v>
      </c>
      <c r="E357" s="197" t="s">
        <v>3559</v>
      </c>
      <c r="F357" s="198" t="s">
        <v>3560</v>
      </c>
      <c r="G357" s="199" t="s">
        <v>432</v>
      </c>
      <c r="H357" s="200">
        <v>5</v>
      </c>
      <c r="I357" s="201"/>
      <c r="J357" s="202">
        <f>ROUND(I357*H357,2)</f>
        <v>0</v>
      </c>
      <c r="K357" s="198" t="s">
        <v>305</v>
      </c>
      <c r="L357" s="41"/>
      <c r="M357" s="203" t="s">
        <v>19</v>
      </c>
      <c r="N357" s="204" t="s">
        <v>42</v>
      </c>
      <c r="O357" s="66"/>
      <c r="P357" s="205">
        <f>O357*H357</f>
        <v>0</v>
      </c>
      <c r="Q357" s="205">
        <v>0.00024</v>
      </c>
      <c r="R357" s="205">
        <f>Q357*H357</f>
        <v>0.0012000000000000001</v>
      </c>
      <c r="S357" s="205">
        <v>0</v>
      </c>
      <c r="T357" s="206">
        <f>S357*H357</f>
        <v>0</v>
      </c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R357" s="207" t="s">
        <v>406</v>
      </c>
      <c r="AT357" s="207" t="s">
        <v>301</v>
      </c>
      <c r="AU357" s="207" t="s">
        <v>79</v>
      </c>
      <c r="AY357" s="19" t="s">
        <v>299</v>
      </c>
      <c r="BE357" s="208">
        <f>IF(N357="základní",J357,0)</f>
        <v>0</v>
      </c>
      <c r="BF357" s="208">
        <f>IF(N357="snížená",J357,0)</f>
        <v>0</v>
      </c>
      <c r="BG357" s="208">
        <f>IF(N357="zákl. přenesená",J357,0)</f>
        <v>0</v>
      </c>
      <c r="BH357" s="208">
        <f>IF(N357="sníž. přenesená",J357,0)</f>
        <v>0</v>
      </c>
      <c r="BI357" s="208">
        <f>IF(N357="nulová",J357,0)</f>
        <v>0</v>
      </c>
      <c r="BJ357" s="19" t="s">
        <v>79</v>
      </c>
      <c r="BK357" s="208">
        <f>ROUND(I357*H357,2)</f>
        <v>0</v>
      </c>
      <c r="BL357" s="19" t="s">
        <v>406</v>
      </c>
      <c r="BM357" s="207" t="s">
        <v>3561</v>
      </c>
    </row>
    <row r="358" spans="1:47" s="2" customFormat="1" ht="11.25">
      <c r="A358" s="36"/>
      <c r="B358" s="37"/>
      <c r="C358" s="38"/>
      <c r="D358" s="209" t="s">
        <v>308</v>
      </c>
      <c r="E358" s="38"/>
      <c r="F358" s="210" t="s">
        <v>3562</v>
      </c>
      <c r="G358" s="38"/>
      <c r="H358" s="38"/>
      <c r="I358" s="119"/>
      <c r="J358" s="38"/>
      <c r="K358" s="38"/>
      <c r="L358" s="41"/>
      <c r="M358" s="211"/>
      <c r="N358" s="212"/>
      <c r="O358" s="66"/>
      <c r="P358" s="66"/>
      <c r="Q358" s="66"/>
      <c r="R358" s="66"/>
      <c r="S358" s="66"/>
      <c r="T358" s="67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T358" s="19" t="s">
        <v>308</v>
      </c>
      <c r="AU358" s="19" t="s">
        <v>79</v>
      </c>
    </row>
    <row r="359" spans="1:65" s="2" customFormat="1" ht="16.5" customHeight="1">
      <c r="A359" s="36"/>
      <c r="B359" s="37"/>
      <c r="C359" s="196" t="s">
        <v>814</v>
      </c>
      <c r="D359" s="196" t="s">
        <v>301</v>
      </c>
      <c r="E359" s="197" t="s">
        <v>3563</v>
      </c>
      <c r="F359" s="198" t="s">
        <v>3564</v>
      </c>
      <c r="G359" s="199" t="s">
        <v>3415</v>
      </c>
      <c r="H359" s="200">
        <v>2</v>
      </c>
      <c r="I359" s="201"/>
      <c r="J359" s="202">
        <f>ROUND(I359*H359,2)</f>
        <v>0</v>
      </c>
      <c r="K359" s="198" t="s">
        <v>305</v>
      </c>
      <c r="L359" s="41"/>
      <c r="M359" s="203" t="s">
        <v>19</v>
      </c>
      <c r="N359" s="204" t="s">
        <v>42</v>
      </c>
      <c r="O359" s="66"/>
      <c r="P359" s="205">
        <f>O359*H359</f>
        <v>0</v>
      </c>
      <c r="Q359" s="205">
        <v>0.00493</v>
      </c>
      <c r="R359" s="205">
        <f>Q359*H359</f>
        <v>0.00986</v>
      </c>
      <c r="S359" s="205">
        <v>0</v>
      </c>
      <c r="T359" s="206">
        <f>S359*H359</f>
        <v>0</v>
      </c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R359" s="207" t="s">
        <v>406</v>
      </c>
      <c r="AT359" s="207" t="s">
        <v>301</v>
      </c>
      <c r="AU359" s="207" t="s">
        <v>79</v>
      </c>
      <c r="AY359" s="19" t="s">
        <v>299</v>
      </c>
      <c r="BE359" s="208">
        <f>IF(N359="základní",J359,0)</f>
        <v>0</v>
      </c>
      <c r="BF359" s="208">
        <f>IF(N359="snížená",J359,0)</f>
        <v>0</v>
      </c>
      <c r="BG359" s="208">
        <f>IF(N359="zákl. přenesená",J359,0)</f>
        <v>0</v>
      </c>
      <c r="BH359" s="208">
        <f>IF(N359="sníž. přenesená",J359,0)</f>
        <v>0</v>
      </c>
      <c r="BI359" s="208">
        <f>IF(N359="nulová",J359,0)</f>
        <v>0</v>
      </c>
      <c r="BJ359" s="19" t="s">
        <v>79</v>
      </c>
      <c r="BK359" s="208">
        <f>ROUND(I359*H359,2)</f>
        <v>0</v>
      </c>
      <c r="BL359" s="19" t="s">
        <v>406</v>
      </c>
      <c r="BM359" s="207" t="s">
        <v>3565</v>
      </c>
    </row>
    <row r="360" spans="1:47" s="2" customFormat="1" ht="11.25">
      <c r="A360" s="36"/>
      <c r="B360" s="37"/>
      <c r="C360" s="38"/>
      <c r="D360" s="209" t="s">
        <v>308</v>
      </c>
      <c r="E360" s="38"/>
      <c r="F360" s="210" t="s">
        <v>3566</v>
      </c>
      <c r="G360" s="38"/>
      <c r="H360" s="38"/>
      <c r="I360" s="119"/>
      <c r="J360" s="38"/>
      <c r="K360" s="38"/>
      <c r="L360" s="41"/>
      <c r="M360" s="211"/>
      <c r="N360" s="212"/>
      <c r="O360" s="66"/>
      <c r="P360" s="66"/>
      <c r="Q360" s="66"/>
      <c r="R360" s="66"/>
      <c r="S360" s="66"/>
      <c r="T360" s="67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T360" s="19" t="s">
        <v>308</v>
      </c>
      <c r="AU360" s="19" t="s">
        <v>79</v>
      </c>
    </row>
    <row r="361" spans="1:65" s="2" customFormat="1" ht="16.5" customHeight="1">
      <c r="A361" s="36"/>
      <c r="B361" s="37"/>
      <c r="C361" s="196" t="s">
        <v>822</v>
      </c>
      <c r="D361" s="196" t="s">
        <v>301</v>
      </c>
      <c r="E361" s="197" t="s">
        <v>3567</v>
      </c>
      <c r="F361" s="198" t="s">
        <v>3568</v>
      </c>
      <c r="G361" s="199" t="s">
        <v>432</v>
      </c>
      <c r="H361" s="200">
        <v>2</v>
      </c>
      <c r="I361" s="201"/>
      <c r="J361" s="202">
        <f>ROUND(I361*H361,2)</f>
        <v>0</v>
      </c>
      <c r="K361" s="198" t="s">
        <v>19</v>
      </c>
      <c r="L361" s="41"/>
      <c r="M361" s="203" t="s">
        <v>19</v>
      </c>
      <c r="N361" s="204" t="s">
        <v>42</v>
      </c>
      <c r="O361" s="66"/>
      <c r="P361" s="205">
        <f>O361*H361</f>
        <v>0</v>
      </c>
      <c r="Q361" s="205">
        <v>0.0018</v>
      </c>
      <c r="R361" s="205">
        <f>Q361*H361</f>
        <v>0.0036</v>
      </c>
      <c r="S361" s="205">
        <v>0</v>
      </c>
      <c r="T361" s="206">
        <f>S361*H361</f>
        <v>0</v>
      </c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R361" s="207" t="s">
        <v>406</v>
      </c>
      <c r="AT361" s="207" t="s">
        <v>301</v>
      </c>
      <c r="AU361" s="207" t="s">
        <v>79</v>
      </c>
      <c r="AY361" s="19" t="s">
        <v>299</v>
      </c>
      <c r="BE361" s="208">
        <f>IF(N361="základní",J361,0)</f>
        <v>0</v>
      </c>
      <c r="BF361" s="208">
        <f>IF(N361="snížená",J361,0)</f>
        <v>0</v>
      </c>
      <c r="BG361" s="208">
        <f>IF(N361="zákl. přenesená",J361,0)</f>
        <v>0</v>
      </c>
      <c r="BH361" s="208">
        <f>IF(N361="sníž. přenesená",J361,0)</f>
        <v>0</v>
      </c>
      <c r="BI361" s="208">
        <f>IF(N361="nulová",J361,0)</f>
        <v>0</v>
      </c>
      <c r="BJ361" s="19" t="s">
        <v>79</v>
      </c>
      <c r="BK361" s="208">
        <f>ROUND(I361*H361,2)</f>
        <v>0</v>
      </c>
      <c r="BL361" s="19" t="s">
        <v>406</v>
      </c>
      <c r="BM361" s="207" t="s">
        <v>3569</v>
      </c>
    </row>
    <row r="362" spans="1:47" s="2" customFormat="1" ht="11.25">
      <c r="A362" s="36"/>
      <c r="B362" s="37"/>
      <c r="C362" s="38"/>
      <c r="D362" s="209" t="s">
        <v>308</v>
      </c>
      <c r="E362" s="38"/>
      <c r="F362" s="210" t="s">
        <v>3568</v>
      </c>
      <c r="G362" s="38"/>
      <c r="H362" s="38"/>
      <c r="I362" s="119"/>
      <c r="J362" s="38"/>
      <c r="K362" s="38"/>
      <c r="L362" s="41"/>
      <c r="M362" s="211"/>
      <c r="N362" s="212"/>
      <c r="O362" s="66"/>
      <c r="P362" s="66"/>
      <c r="Q362" s="66"/>
      <c r="R362" s="66"/>
      <c r="S362" s="66"/>
      <c r="T362" s="67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T362" s="19" t="s">
        <v>308</v>
      </c>
      <c r="AU362" s="19" t="s">
        <v>79</v>
      </c>
    </row>
    <row r="363" spans="1:65" s="2" customFormat="1" ht="16.5" customHeight="1">
      <c r="A363" s="36"/>
      <c r="B363" s="37"/>
      <c r="C363" s="196" t="s">
        <v>826</v>
      </c>
      <c r="D363" s="196" t="s">
        <v>301</v>
      </c>
      <c r="E363" s="197" t="s">
        <v>3570</v>
      </c>
      <c r="F363" s="198" t="s">
        <v>3571</v>
      </c>
      <c r="G363" s="199" t="s">
        <v>432</v>
      </c>
      <c r="H363" s="200">
        <v>2</v>
      </c>
      <c r="I363" s="201"/>
      <c r="J363" s="202">
        <f>ROUND(I363*H363,2)</f>
        <v>0</v>
      </c>
      <c r="K363" s="198" t="s">
        <v>305</v>
      </c>
      <c r="L363" s="41"/>
      <c r="M363" s="203" t="s">
        <v>19</v>
      </c>
      <c r="N363" s="204" t="s">
        <v>42</v>
      </c>
      <c r="O363" s="66"/>
      <c r="P363" s="205">
        <f>O363*H363</f>
        <v>0</v>
      </c>
      <c r="Q363" s="205">
        <v>0.00016</v>
      </c>
      <c r="R363" s="205">
        <f>Q363*H363</f>
        <v>0.00032</v>
      </c>
      <c r="S363" s="205">
        <v>0</v>
      </c>
      <c r="T363" s="206">
        <f>S363*H363</f>
        <v>0</v>
      </c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R363" s="207" t="s">
        <v>406</v>
      </c>
      <c r="AT363" s="207" t="s">
        <v>301</v>
      </c>
      <c r="AU363" s="207" t="s">
        <v>79</v>
      </c>
      <c r="AY363" s="19" t="s">
        <v>299</v>
      </c>
      <c r="BE363" s="208">
        <f>IF(N363="základní",J363,0)</f>
        <v>0</v>
      </c>
      <c r="BF363" s="208">
        <f>IF(N363="snížená",J363,0)</f>
        <v>0</v>
      </c>
      <c r="BG363" s="208">
        <f>IF(N363="zákl. přenesená",J363,0)</f>
        <v>0</v>
      </c>
      <c r="BH363" s="208">
        <f>IF(N363="sníž. přenesená",J363,0)</f>
        <v>0</v>
      </c>
      <c r="BI363" s="208">
        <f>IF(N363="nulová",J363,0)</f>
        <v>0</v>
      </c>
      <c r="BJ363" s="19" t="s">
        <v>79</v>
      </c>
      <c r="BK363" s="208">
        <f>ROUND(I363*H363,2)</f>
        <v>0</v>
      </c>
      <c r="BL363" s="19" t="s">
        <v>406</v>
      </c>
      <c r="BM363" s="207" t="s">
        <v>3572</v>
      </c>
    </row>
    <row r="364" spans="1:47" s="2" customFormat="1" ht="11.25">
      <c r="A364" s="36"/>
      <c r="B364" s="37"/>
      <c r="C364" s="38"/>
      <c r="D364" s="209" t="s">
        <v>308</v>
      </c>
      <c r="E364" s="38"/>
      <c r="F364" s="210" t="s">
        <v>3573</v>
      </c>
      <c r="G364" s="38"/>
      <c r="H364" s="38"/>
      <c r="I364" s="119"/>
      <c r="J364" s="38"/>
      <c r="K364" s="38"/>
      <c r="L364" s="41"/>
      <c r="M364" s="211"/>
      <c r="N364" s="212"/>
      <c r="O364" s="66"/>
      <c r="P364" s="66"/>
      <c r="Q364" s="66"/>
      <c r="R364" s="66"/>
      <c r="S364" s="66"/>
      <c r="T364" s="67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T364" s="19" t="s">
        <v>308</v>
      </c>
      <c r="AU364" s="19" t="s">
        <v>79</v>
      </c>
    </row>
    <row r="365" spans="1:65" s="2" customFormat="1" ht="16.5" customHeight="1">
      <c r="A365" s="36"/>
      <c r="B365" s="37"/>
      <c r="C365" s="196" t="s">
        <v>832</v>
      </c>
      <c r="D365" s="196" t="s">
        <v>301</v>
      </c>
      <c r="E365" s="197" t="s">
        <v>3574</v>
      </c>
      <c r="F365" s="198" t="s">
        <v>3575</v>
      </c>
      <c r="G365" s="199" t="s">
        <v>432</v>
      </c>
      <c r="H365" s="200">
        <v>2</v>
      </c>
      <c r="I365" s="201"/>
      <c r="J365" s="202">
        <f>ROUND(I365*H365,2)</f>
        <v>0</v>
      </c>
      <c r="K365" s="198" t="s">
        <v>305</v>
      </c>
      <c r="L365" s="41"/>
      <c r="M365" s="203" t="s">
        <v>19</v>
      </c>
      <c r="N365" s="204" t="s">
        <v>42</v>
      </c>
      <c r="O365" s="66"/>
      <c r="P365" s="205">
        <f>O365*H365</f>
        <v>0</v>
      </c>
      <c r="Q365" s="205">
        <v>0.00028</v>
      </c>
      <c r="R365" s="205">
        <f>Q365*H365</f>
        <v>0.00056</v>
      </c>
      <c r="S365" s="205">
        <v>0</v>
      </c>
      <c r="T365" s="206">
        <f>S365*H365</f>
        <v>0</v>
      </c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R365" s="207" t="s">
        <v>406</v>
      </c>
      <c r="AT365" s="207" t="s">
        <v>301</v>
      </c>
      <c r="AU365" s="207" t="s">
        <v>79</v>
      </c>
      <c r="AY365" s="19" t="s">
        <v>299</v>
      </c>
      <c r="BE365" s="208">
        <f>IF(N365="základní",J365,0)</f>
        <v>0</v>
      </c>
      <c r="BF365" s="208">
        <f>IF(N365="snížená",J365,0)</f>
        <v>0</v>
      </c>
      <c r="BG365" s="208">
        <f>IF(N365="zákl. přenesená",J365,0)</f>
        <v>0</v>
      </c>
      <c r="BH365" s="208">
        <f>IF(N365="sníž. přenesená",J365,0)</f>
        <v>0</v>
      </c>
      <c r="BI365" s="208">
        <f>IF(N365="nulová",J365,0)</f>
        <v>0</v>
      </c>
      <c r="BJ365" s="19" t="s">
        <v>79</v>
      </c>
      <c r="BK365" s="208">
        <f>ROUND(I365*H365,2)</f>
        <v>0</v>
      </c>
      <c r="BL365" s="19" t="s">
        <v>406</v>
      </c>
      <c r="BM365" s="207" t="s">
        <v>3576</v>
      </c>
    </row>
    <row r="366" spans="1:47" s="2" customFormat="1" ht="11.25">
      <c r="A366" s="36"/>
      <c r="B366" s="37"/>
      <c r="C366" s="38"/>
      <c r="D366" s="209" t="s">
        <v>308</v>
      </c>
      <c r="E366" s="38"/>
      <c r="F366" s="210" t="s">
        <v>3577</v>
      </c>
      <c r="G366" s="38"/>
      <c r="H366" s="38"/>
      <c r="I366" s="119"/>
      <c r="J366" s="38"/>
      <c r="K366" s="38"/>
      <c r="L366" s="41"/>
      <c r="M366" s="211"/>
      <c r="N366" s="212"/>
      <c r="O366" s="66"/>
      <c r="P366" s="66"/>
      <c r="Q366" s="66"/>
      <c r="R366" s="66"/>
      <c r="S366" s="66"/>
      <c r="T366" s="67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T366" s="19" t="s">
        <v>308</v>
      </c>
      <c r="AU366" s="19" t="s">
        <v>79</v>
      </c>
    </row>
    <row r="367" spans="1:65" s="2" customFormat="1" ht="16.5" customHeight="1">
      <c r="A367" s="36"/>
      <c r="B367" s="37"/>
      <c r="C367" s="196" t="s">
        <v>837</v>
      </c>
      <c r="D367" s="196" t="s">
        <v>301</v>
      </c>
      <c r="E367" s="197" t="s">
        <v>3578</v>
      </c>
      <c r="F367" s="198" t="s">
        <v>3579</v>
      </c>
      <c r="G367" s="199" t="s">
        <v>3415</v>
      </c>
      <c r="H367" s="200">
        <v>3</v>
      </c>
      <c r="I367" s="201"/>
      <c r="J367" s="202">
        <f>ROUND(I367*H367,2)</f>
        <v>0</v>
      </c>
      <c r="K367" s="198" t="s">
        <v>305</v>
      </c>
      <c r="L367" s="41"/>
      <c r="M367" s="203" t="s">
        <v>19</v>
      </c>
      <c r="N367" s="204" t="s">
        <v>42</v>
      </c>
      <c r="O367" s="66"/>
      <c r="P367" s="205">
        <f>O367*H367</f>
        <v>0</v>
      </c>
      <c r="Q367" s="205">
        <v>0.01452</v>
      </c>
      <c r="R367" s="205">
        <f>Q367*H367</f>
        <v>0.04356</v>
      </c>
      <c r="S367" s="205">
        <v>0</v>
      </c>
      <c r="T367" s="206">
        <f>S367*H367</f>
        <v>0</v>
      </c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R367" s="207" t="s">
        <v>406</v>
      </c>
      <c r="AT367" s="207" t="s">
        <v>301</v>
      </c>
      <c r="AU367" s="207" t="s">
        <v>79</v>
      </c>
      <c r="AY367" s="19" t="s">
        <v>299</v>
      </c>
      <c r="BE367" s="208">
        <f>IF(N367="základní",J367,0)</f>
        <v>0</v>
      </c>
      <c r="BF367" s="208">
        <f>IF(N367="snížená",J367,0)</f>
        <v>0</v>
      </c>
      <c r="BG367" s="208">
        <f>IF(N367="zákl. přenesená",J367,0)</f>
        <v>0</v>
      </c>
      <c r="BH367" s="208">
        <f>IF(N367="sníž. přenesená",J367,0)</f>
        <v>0</v>
      </c>
      <c r="BI367" s="208">
        <f>IF(N367="nulová",J367,0)</f>
        <v>0</v>
      </c>
      <c r="BJ367" s="19" t="s">
        <v>79</v>
      </c>
      <c r="BK367" s="208">
        <f>ROUND(I367*H367,2)</f>
        <v>0</v>
      </c>
      <c r="BL367" s="19" t="s">
        <v>406</v>
      </c>
      <c r="BM367" s="207" t="s">
        <v>3580</v>
      </c>
    </row>
    <row r="368" spans="1:47" s="2" customFormat="1" ht="11.25">
      <c r="A368" s="36"/>
      <c r="B368" s="37"/>
      <c r="C368" s="38"/>
      <c r="D368" s="209" t="s">
        <v>308</v>
      </c>
      <c r="E368" s="38"/>
      <c r="F368" s="210" t="s">
        <v>3581</v>
      </c>
      <c r="G368" s="38"/>
      <c r="H368" s="38"/>
      <c r="I368" s="119"/>
      <c r="J368" s="38"/>
      <c r="K368" s="38"/>
      <c r="L368" s="41"/>
      <c r="M368" s="211"/>
      <c r="N368" s="212"/>
      <c r="O368" s="66"/>
      <c r="P368" s="66"/>
      <c r="Q368" s="66"/>
      <c r="R368" s="66"/>
      <c r="S368" s="66"/>
      <c r="T368" s="67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T368" s="19" t="s">
        <v>308</v>
      </c>
      <c r="AU368" s="19" t="s">
        <v>79</v>
      </c>
    </row>
    <row r="369" spans="1:65" s="2" customFormat="1" ht="16.5" customHeight="1">
      <c r="A369" s="36"/>
      <c r="B369" s="37"/>
      <c r="C369" s="196" t="s">
        <v>843</v>
      </c>
      <c r="D369" s="196" t="s">
        <v>301</v>
      </c>
      <c r="E369" s="197" t="s">
        <v>3582</v>
      </c>
      <c r="F369" s="198" t="s">
        <v>3583</v>
      </c>
      <c r="G369" s="199" t="s">
        <v>3415</v>
      </c>
      <c r="H369" s="200">
        <v>3</v>
      </c>
      <c r="I369" s="201"/>
      <c r="J369" s="202">
        <f>ROUND(I369*H369,2)</f>
        <v>0</v>
      </c>
      <c r="K369" s="198" t="s">
        <v>19</v>
      </c>
      <c r="L369" s="41"/>
      <c r="M369" s="203" t="s">
        <v>19</v>
      </c>
      <c r="N369" s="204" t="s">
        <v>42</v>
      </c>
      <c r="O369" s="66"/>
      <c r="P369" s="205">
        <f>O369*H369</f>
        <v>0</v>
      </c>
      <c r="Q369" s="205">
        <v>0.00294</v>
      </c>
      <c r="R369" s="205">
        <f>Q369*H369</f>
        <v>0.00882</v>
      </c>
      <c r="S369" s="205">
        <v>0</v>
      </c>
      <c r="T369" s="206">
        <f>S369*H369</f>
        <v>0</v>
      </c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R369" s="207" t="s">
        <v>406</v>
      </c>
      <c r="AT369" s="207" t="s">
        <v>301</v>
      </c>
      <c r="AU369" s="207" t="s">
        <v>79</v>
      </c>
      <c r="AY369" s="19" t="s">
        <v>299</v>
      </c>
      <c r="BE369" s="208">
        <f>IF(N369="základní",J369,0)</f>
        <v>0</v>
      </c>
      <c r="BF369" s="208">
        <f>IF(N369="snížená",J369,0)</f>
        <v>0</v>
      </c>
      <c r="BG369" s="208">
        <f>IF(N369="zákl. přenesená",J369,0)</f>
        <v>0</v>
      </c>
      <c r="BH369" s="208">
        <f>IF(N369="sníž. přenesená",J369,0)</f>
        <v>0</v>
      </c>
      <c r="BI369" s="208">
        <f>IF(N369="nulová",J369,0)</f>
        <v>0</v>
      </c>
      <c r="BJ369" s="19" t="s">
        <v>79</v>
      </c>
      <c r="BK369" s="208">
        <f>ROUND(I369*H369,2)</f>
        <v>0</v>
      </c>
      <c r="BL369" s="19" t="s">
        <v>406</v>
      </c>
      <c r="BM369" s="207" t="s">
        <v>3584</v>
      </c>
    </row>
    <row r="370" spans="1:47" s="2" customFormat="1" ht="11.25">
      <c r="A370" s="36"/>
      <c r="B370" s="37"/>
      <c r="C370" s="38"/>
      <c r="D370" s="209" t="s">
        <v>308</v>
      </c>
      <c r="E370" s="38"/>
      <c r="F370" s="210" t="s">
        <v>3583</v>
      </c>
      <c r="G370" s="38"/>
      <c r="H370" s="38"/>
      <c r="I370" s="119"/>
      <c r="J370" s="38"/>
      <c r="K370" s="38"/>
      <c r="L370" s="41"/>
      <c r="M370" s="211"/>
      <c r="N370" s="212"/>
      <c r="O370" s="66"/>
      <c r="P370" s="66"/>
      <c r="Q370" s="66"/>
      <c r="R370" s="66"/>
      <c r="S370" s="66"/>
      <c r="T370" s="67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T370" s="19" t="s">
        <v>308</v>
      </c>
      <c r="AU370" s="19" t="s">
        <v>79</v>
      </c>
    </row>
    <row r="371" spans="1:65" s="2" customFormat="1" ht="16.5" customHeight="1">
      <c r="A371" s="36"/>
      <c r="B371" s="37"/>
      <c r="C371" s="196" t="s">
        <v>848</v>
      </c>
      <c r="D371" s="196" t="s">
        <v>301</v>
      </c>
      <c r="E371" s="197" t="s">
        <v>3585</v>
      </c>
      <c r="F371" s="198" t="s">
        <v>3586</v>
      </c>
      <c r="G371" s="199" t="s">
        <v>3415</v>
      </c>
      <c r="H371" s="200">
        <v>3</v>
      </c>
      <c r="I371" s="201"/>
      <c r="J371" s="202">
        <f>ROUND(I371*H371,2)</f>
        <v>0</v>
      </c>
      <c r="K371" s="198" t="s">
        <v>19</v>
      </c>
      <c r="L371" s="41"/>
      <c r="M371" s="203" t="s">
        <v>19</v>
      </c>
      <c r="N371" s="204" t="s">
        <v>42</v>
      </c>
      <c r="O371" s="66"/>
      <c r="P371" s="205">
        <f>O371*H371</f>
        <v>0</v>
      </c>
      <c r="Q371" s="205">
        <v>0.035</v>
      </c>
      <c r="R371" s="205">
        <f>Q371*H371</f>
        <v>0.10500000000000001</v>
      </c>
      <c r="S371" s="205">
        <v>0</v>
      </c>
      <c r="T371" s="206">
        <f>S371*H371</f>
        <v>0</v>
      </c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R371" s="207" t="s">
        <v>406</v>
      </c>
      <c r="AT371" s="207" t="s">
        <v>301</v>
      </c>
      <c r="AU371" s="207" t="s">
        <v>79</v>
      </c>
      <c r="AY371" s="19" t="s">
        <v>299</v>
      </c>
      <c r="BE371" s="208">
        <f>IF(N371="základní",J371,0)</f>
        <v>0</v>
      </c>
      <c r="BF371" s="208">
        <f>IF(N371="snížená",J371,0)</f>
        <v>0</v>
      </c>
      <c r="BG371" s="208">
        <f>IF(N371="zákl. přenesená",J371,0)</f>
        <v>0</v>
      </c>
      <c r="BH371" s="208">
        <f>IF(N371="sníž. přenesená",J371,0)</f>
        <v>0</v>
      </c>
      <c r="BI371" s="208">
        <f>IF(N371="nulová",J371,0)</f>
        <v>0</v>
      </c>
      <c r="BJ371" s="19" t="s">
        <v>79</v>
      </c>
      <c r="BK371" s="208">
        <f>ROUND(I371*H371,2)</f>
        <v>0</v>
      </c>
      <c r="BL371" s="19" t="s">
        <v>406</v>
      </c>
      <c r="BM371" s="207" t="s">
        <v>3587</v>
      </c>
    </row>
    <row r="372" spans="1:47" s="2" customFormat="1" ht="11.25">
      <c r="A372" s="36"/>
      <c r="B372" s="37"/>
      <c r="C372" s="38"/>
      <c r="D372" s="209" t="s">
        <v>308</v>
      </c>
      <c r="E372" s="38"/>
      <c r="F372" s="210" t="s">
        <v>3586</v>
      </c>
      <c r="G372" s="38"/>
      <c r="H372" s="38"/>
      <c r="I372" s="119"/>
      <c r="J372" s="38"/>
      <c r="K372" s="38"/>
      <c r="L372" s="41"/>
      <c r="M372" s="211"/>
      <c r="N372" s="212"/>
      <c r="O372" s="66"/>
      <c r="P372" s="66"/>
      <c r="Q372" s="66"/>
      <c r="R372" s="66"/>
      <c r="S372" s="66"/>
      <c r="T372" s="67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T372" s="19" t="s">
        <v>308</v>
      </c>
      <c r="AU372" s="19" t="s">
        <v>79</v>
      </c>
    </row>
    <row r="373" spans="1:65" s="2" customFormat="1" ht="16.5" customHeight="1">
      <c r="A373" s="36"/>
      <c r="B373" s="37"/>
      <c r="C373" s="196" t="s">
        <v>854</v>
      </c>
      <c r="D373" s="196" t="s">
        <v>301</v>
      </c>
      <c r="E373" s="197" t="s">
        <v>3588</v>
      </c>
      <c r="F373" s="198" t="s">
        <v>3589</v>
      </c>
      <c r="G373" s="199" t="s">
        <v>432</v>
      </c>
      <c r="H373" s="200">
        <v>3</v>
      </c>
      <c r="I373" s="201"/>
      <c r="J373" s="202">
        <f>ROUND(I373*H373,2)</f>
        <v>0</v>
      </c>
      <c r="K373" s="198" t="s">
        <v>305</v>
      </c>
      <c r="L373" s="41"/>
      <c r="M373" s="203" t="s">
        <v>19</v>
      </c>
      <c r="N373" s="204" t="s">
        <v>42</v>
      </c>
      <c r="O373" s="66"/>
      <c r="P373" s="205">
        <f>O373*H373</f>
        <v>0</v>
      </c>
      <c r="Q373" s="205">
        <v>0.00075</v>
      </c>
      <c r="R373" s="205">
        <f>Q373*H373</f>
        <v>0.0022500000000000003</v>
      </c>
      <c r="S373" s="205">
        <v>0</v>
      </c>
      <c r="T373" s="206">
        <f>S373*H373</f>
        <v>0</v>
      </c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R373" s="207" t="s">
        <v>406</v>
      </c>
      <c r="AT373" s="207" t="s">
        <v>301</v>
      </c>
      <c r="AU373" s="207" t="s">
        <v>79</v>
      </c>
      <c r="AY373" s="19" t="s">
        <v>299</v>
      </c>
      <c r="BE373" s="208">
        <f>IF(N373="základní",J373,0)</f>
        <v>0</v>
      </c>
      <c r="BF373" s="208">
        <f>IF(N373="snížená",J373,0)</f>
        <v>0</v>
      </c>
      <c r="BG373" s="208">
        <f>IF(N373="zákl. přenesená",J373,0)</f>
        <v>0</v>
      </c>
      <c r="BH373" s="208">
        <f>IF(N373="sníž. přenesená",J373,0)</f>
        <v>0</v>
      </c>
      <c r="BI373" s="208">
        <f>IF(N373="nulová",J373,0)</f>
        <v>0</v>
      </c>
      <c r="BJ373" s="19" t="s">
        <v>79</v>
      </c>
      <c r="BK373" s="208">
        <f>ROUND(I373*H373,2)</f>
        <v>0</v>
      </c>
      <c r="BL373" s="19" t="s">
        <v>406</v>
      </c>
      <c r="BM373" s="207" t="s">
        <v>3590</v>
      </c>
    </row>
    <row r="374" spans="1:47" s="2" customFormat="1" ht="11.25">
      <c r="A374" s="36"/>
      <c r="B374" s="37"/>
      <c r="C374" s="38"/>
      <c r="D374" s="209" t="s">
        <v>308</v>
      </c>
      <c r="E374" s="38"/>
      <c r="F374" s="210" t="s">
        <v>3591</v>
      </c>
      <c r="G374" s="38"/>
      <c r="H374" s="38"/>
      <c r="I374" s="119"/>
      <c r="J374" s="38"/>
      <c r="K374" s="38"/>
      <c r="L374" s="41"/>
      <c r="M374" s="211"/>
      <c r="N374" s="212"/>
      <c r="O374" s="66"/>
      <c r="P374" s="66"/>
      <c r="Q374" s="66"/>
      <c r="R374" s="66"/>
      <c r="S374" s="66"/>
      <c r="T374" s="67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T374" s="19" t="s">
        <v>308</v>
      </c>
      <c r="AU374" s="19" t="s">
        <v>79</v>
      </c>
    </row>
    <row r="375" spans="1:65" s="2" customFormat="1" ht="16.5" customHeight="1">
      <c r="A375" s="36"/>
      <c r="B375" s="37"/>
      <c r="C375" s="196" t="s">
        <v>859</v>
      </c>
      <c r="D375" s="196" t="s">
        <v>301</v>
      </c>
      <c r="E375" s="197" t="s">
        <v>3592</v>
      </c>
      <c r="F375" s="198" t="s">
        <v>3593</v>
      </c>
      <c r="G375" s="199" t="s">
        <v>432</v>
      </c>
      <c r="H375" s="200">
        <v>10</v>
      </c>
      <c r="I375" s="201"/>
      <c r="J375" s="202">
        <f>ROUND(I375*H375,2)</f>
        <v>0</v>
      </c>
      <c r="K375" s="198" t="s">
        <v>305</v>
      </c>
      <c r="L375" s="41"/>
      <c r="M375" s="203" t="s">
        <v>19</v>
      </c>
      <c r="N375" s="204" t="s">
        <v>42</v>
      </c>
      <c r="O375" s="66"/>
      <c r="P375" s="205">
        <f>O375*H375</f>
        <v>0</v>
      </c>
      <c r="Q375" s="205">
        <v>0.00031</v>
      </c>
      <c r="R375" s="205">
        <f>Q375*H375</f>
        <v>0.0031</v>
      </c>
      <c r="S375" s="205">
        <v>0</v>
      </c>
      <c r="T375" s="206">
        <f>S375*H375</f>
        <v>0</v>
      </c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R375" s="207" t="s">
        <v>406</v>
      </c>
      <c r="AT375" s="207" t="s">
        <v>301</v>
      </c>
      <c r="AU375" s="207" t="s">
        <v>79</v>
      </c>
      <c r="AY375" s="19" t="s">
        <v>299</v>
      </c>
      <c r="BE375" s="208">
        <f>IF(N375="základní",J375,0)</f>
        <v>0</v>
      </c>
      <c r="BF375" s="208">
        <f>IF(N375="snížená",J375,0)</f>
        <v>0</v>
      </c>
      <c r="BG375" s="208">
        <f>IF(N375="zákl. přenesená",J375,0)</f>
        <v>0</v>
      </c>
      <c r="BH375" s="208">
        <f>IF(N375="sníž. přenesená",J375,0)</f>
        <v>0</v>
      </c>
      <c r="BI375" s="208">
        <f>IF(N375="nulová",J375,0)</f>
        <v>0</v>
      </c>
      <c r="BJ375" s="19" t="s">
        <v>79</v>
      </c>
      <c r="BK375" s="208">
        <f>ROUND(I375*H375,2)</f>
        <v>0</v>
      </c>
      <c r="BL375" s="19" t="s">
        <v>406</v>
      </c>
      <c r="BM375" s="207" t="s">
        <v>3594</v>
      </c>
    </row>
    <row r="376" spans="1:47" s="2" customFormat="1" ht="11.25">
      <c r="A376" s="36"/>
      <c r="B376" s="37"/>
      <c r="C376" s="38"/>
      <c r="D376" s="209" t="s">
        <v>308</v>
      </c>
      <c r="E376" s="38"/>
      <c r="F376" s="210" t="s">
        <v>3593</v>
      </c>
      <c r="G376" s="38"/>
      <c r="H376" s="38"/>
      <c r="I376" s="119"/>
      <c r="J376" s="38"/>
      <c r="K376" s="38"/>
      <c r="L376" s="41"/>
      <c r="M376" s="211"/>
      <c r="N376" s="212"/>
      <c r="O376" s="66"/>
      <c r="P376" s="66"/>
      <c r="Q376" s="66"/>
      <c r="R376" s="66"/>
      <c r="S376" s="66"/>
      <c r="T376" s="67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T376" s="19" t="s">
        <v>308</v>
      </c>
      <c r="AU376" s="19" t="s">
        <v>79</v>
      </c>
    </row>
    <row r="377" spans="1:65" s="2" customFormat="1" ht="16.5" customHeight="1">
      <c r="A377" s="36"/>
      <c r="B377" s="37"/>
      <c r="C377" s="196" t="s">
        <v>866</v>
      </c>
      <c r="D377" s="196" t="s">
        <v>301</v>
      </c>
      <c r="E377" s="197" t="s">
        <v>3595</v>
      </c>
      <c r="F377" s="198" t="s">
        <v>3596</v>
      </c>
      <c r="G377" s="199" t="s">
        <v>368</v>
      </c>
      <c r="H377" s="200">
        <v>0.295</v>
      </c>
      <c r="I377" s="201"/>
      <c r="J377" s="202">
        <f>ROUND(I377*H377,2)</f>
        <v>0</v>
      </c>
      <c r="K377" s="198" t="s">
        <v>305</v>
      </c>
      <c r="L377" s="41"/>
      <c r="M377" s="203" t="s">
        <v>19</v>
      </c>
      <c r="N377" s="204" t="s">
        <v>42</v>
      </c>
      <c r="O377" s="66"/>
      <c r="P377" s="205">
        <f>O377*H377</f>
        <v>0</v>
      </c>
      <c r="Q377" s="205">
        <v>0</v>
      </c>
      <c r="R377" s="205">
        <f>Q377*H377</f>
        <v>0</v>
      </c>
      <c r="S377" s="205">
        <v>0</v>
      </c>
      <c r="T377" s="206">
        <f>S377*H377</f>
        <v>0</v>
      </c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R377" s="207" t="s">
        <v>406</v>
      </c>
      <c r="AT377" s="207" t="s">
        <v>301</v>
      </c>
      <c r="AU377" s="207" t="s">
        <v>79</v>
      </c>
      <c r="AY377" s="19" t="s">
        <v>299</v>
      </c>
      <c r="BE377" s="208">
        <f>IF(N377="základní",J377,0)</f>
        <v>0</v>
      </c>
      <c r="BF377" s="208">
        <f>IF(N377="snížená",J377,0)</f>
        <v>0</v>
      </c>
      <c r="BG377" s="208">
        <f>IF(N377="zákl. přenesená",J377,0)</f>
        <v>0</v>
      </c>
      <c r="BH377" s="208">
        <f>IF(N377="sníž. přenesená",J377,0)</f>
        <v>0</v>
      </c>
      <c r="BI377" s="208">
        <f>IF(N377="nulová",J377,0)</f>
        <v>0</v>
      </c>
      <c r="BJ377" s="19" t="s">
        <v>79</v>
      </c>
      <c r="BK377" s="208">
        <f>ROUND(I377*H377,2)</f>
        <v>0</v>
      </c>
      <c r="BL377" s="19" t="s">
        <v>406</v>
      </c>
      <c r="BM377" s="207" t="s">
        <v>3597</v>
      </c>
    </row>
    <row r="378" spans="1:47" s="2" customFormat="1" ht="19.5">
      <c r="A378" s="36"/>
      <c r="B378" s="37"/>
      <c r="C378" s="38"/>
      <c r="D378" s="209" t="s">
        <v>308</v>
      </c>
      <c r="E378" s="38"/>
      <c r="F378" s="210" t="s">
        <v>3598</v>
      </c>
      <c r="G378" s="38"/>
      <c r="H378" s="38"/>
      <c r="I378" s="119"/>
      <c r="J378" s="38"/>
      <c r="K378" s="38"/>
      <c r="L378" s="41"/>
      <c r="M378" s="211"/>
      <c r="N378" s="212"/>
      <c r="O378" s="66"/>
      <c r="P378" s="66"/>
      <c r="Q378" s="66"/>
      <c r="R378" s="66"/>
      <c r="S378" s="66"/>
      <c r="T378" s="67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T378" s="19" t="s">
        <v>308</v>
      </c>
      <c r="AU378" s="19" t="s">
        <v>79</v>
      </c>
    </row>
    <row r="379" spans="2:63" s="12" customFormat="1" ht="22.9" customHeight="1">
      <c r="B379" s="180"/>
      <c r="C379" s="181"/>
      <c r="D379" s="182" t="s">
        <v>69</v>
      </c>
      <c r="E379" s="194" t="s">
        <v>3599</v>
      </c>
      <c r="F379" s="194" t="s">
        <v>3266</v>
      </c>
      <c r="G379" s="181"/>
      <c r="H379" s="181"/>
      <c r="I379" s="184"/>
      <c r="J379" s="195">
        <f>BK379</f>
        <v>0</v>
      </c>
      <c r="K379" s="181"/>
      <c r="L379" s="186"/>
      <c r="M379" s="187"/>
      <c r="N379" s="188"/>
      <c r="O379" s="188"/>
      <c r="P379" s="189">
        <f>SUM(P380:P387)</f>
        <v>0</v>
      </c>
      <c r="Q379" s="188"/>
      <c r="R379" s="189">
        <f>SUM(R380:R387)</f>
        <v>0.02955</v>
      </c>
      <c r="S379" s="188"/>
      <c r="T379" s="190">
        <f>SUM(T380:T387)</f>
        <v>0</v>
      </c>
      <c r="AR379" s="191" t="s">
        <v>79</v>
      </c>
      <c r="AT379" s="192" t="s">
        <v>69</v>
      </c>
      <c r="AU379" s="192" t="s">
        <v>77</v>
      </c>
      <c r="AY379" s="191" t="s">
        <v>299</v>
      </c>
      <c r="BK379" s="193">
        <f>SUM(BK380:BK387)</f>
        <v>0</v>
      </c>
    </row>
    <row r="380" spans="1:65" s="2" customFormat="1" ht="16.5" customHeight="1">
      <c r="A380" s="36"/>
      <c r="B380" s="37"/>
      <c r="C380" s="196" t="s">
        <v>872</v>
      </c>
      <c r="D380" s="196" t="s">
        <v>301</v>
      </c>
      <c r="E380" s="197" t="s">
        <v>3600</v>
      </c>
      <c r="F380" s="198" t="s">
        <v>3601</v>
      </c>
      <c r="G380" s="199" t="s">
        <v>3415</v>
      </c>
      <c r="H380" s="200">
        <v>3</v>
      </c>
      <c r="I380" s="201"/>
      <c r="J380" s="202">
        <f>ROUND(I380*H380,2)</f>
        <v>0</v>
      </c>
      <c r="K380" s="198" t="s">
        <v>305</v>
      </c>
      <c r="L380" s="41"/>
      <c r="M380" s="203" t="s">
        <v>19</v>
      </c>
      <c r="N380" s="204" t="s">
        <v>42</v>
      </c>
      <c r="O380" s="66"/>
      <c r="P380" s="205">
        <f>O380*H380</f>
        <v>0</v>
      </c>
      <c r="Q380" s="205">
        <v>0.0092</v>
      </c>
      <c r="R380" s="205">
        <f>Q380*H380</f>
        <v>0.0276</v>
      </c>
      <c r="S380" s="205">
        <v>0</v>
      </c>
      <c r="T380" s="206">
        <f>S380*H380</f>
        <v>0</v>
      </c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R380" s="207" t="s">
        <v>406</v>
      </c>
      <c r="AT380" s="207" t="s">
        <v>301</v>
      </c>
      <c r="AU380" s="207" t="s">
        <v>79</v>
      </c>
      <c r="AY380" s="19" t="s">
        <v>299</v>
      </c>
      <c r="BE380" s="208">
        <f>IF(N380="základní",J380,0)</f>
        <v>0</v>
      </c>
      <c r="BF380" s="208">
        <f>IF(N380="snížená",J380,0)</f>
        <v>0</v>
      </c>
      <c r="BG380" s="208">
        <f>IF(N380="zákl. přenesená",J380,0)</f>
        <v>0</v>
      </c>
      <c r="BH380" s="208">
        <f>IF(N380="sníž. přenesená",J380,0)</f>
        <v>0</v>
      </c>
      <c r="BI380" s="208">
        <f>IF(N380="nulová",J380,0)</f>
        <v>0</v>
      </c>
      <c r="BJ380" s="19" t="s">
        <v>79</v>
      </c>
      <c r="BK380" s="208">
        <f>ROUND(I380*H380,2)</f>
        <v>0</v>
      </c>
      <c r="BL380" s="19" t="s">
        <v>406</v>
      </c>
      <c r="BM380" s="207" t="s">
        <v>3602</v>
      </c>
    </row>
    <row r="381" spans="1:47" s="2" customFormat="1" ht="19.5">
      <c r="A381" s="36"/>
      <c r="B381" s="37"/>
      <c r="C381" s="38"/>
      <c r="D381" s="209" t="s">
        <v>308</v>
      </c>
      <c r="E381" s="38"/>
      <c r="F381" s="210" t="s">
        <v>3603</v>
      </c>
      <c r="G381" s="38"/>
      <c r="H381" s="38"/>
      <c r="I381" s="119"/>
      <c r="J381" s="38"/>
      <c r="K381" s="38"/>
      <c r="L381" s="41"/>
      <c r="M381" s="211"/>
      <c r="N381" s="212"/>
      <c r="O381" s="66"/>
      <c r="P381" s="66"/>
      <c r="Q381" s="66"/>
      <c r="R381" s="66"/>
      <c r="S381" s="66"/>
      <c r="T381" s="67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T381" s="19" t="s">
        <v>308</v>
      </c>
      <c r="AU381" s="19" t="s">
        <v>79</v>
      </c>
    </row>
    <row r="382" spans="1:65" s="2" customFormat="1" ht="16.5" customHeight="1">
      <c r="A382" s="36"/>
      <c r="B382" s="37"/>
      <c r="C382" s="196" t="s">
        <v>877</v>
      </c>
      <c r="D382" s="196" t="s">
        <v>301</v>
      </c>
      <c r="E382" s="197" t="s">
        <v>3604</v>
      </c>
      <c r="F382" s="198" t="s">
        <v>3605</v>
      </c>
      <c r="G382" s="199" t="s">
        <v>3415</v>
      </c>
      <c r="H382" s="200">
        <v>3</v>
      </c>
      <c r="I382" s="201"/>
      <c r="J382" s="202">
        <f>ROUND(I382*H382,2)</f>
        <v>0</v>
      </c>
      <c r="K382" s="198" t="s">
        <v>305</v>
      </c>
      <c r="L382" s="41"/>
      <c r="M382" s="203" t="s">
        <v>19</v>
      </c>
      <c r="N382" s="204" t="s">
        <v>42</v>
      </c>
      <c r="O382" s="66"/>
      <c r="P382" s="205">
        <f>O382*H382</f>
        <v>0</v>
      </c>
      <c r="Q382" s="205">
        <v>0.00015</v>
      </c>
      <c r="R382" s="205">
        <f>Q382*H382</f>
        <v>0.00045</v>
      </c>
      <c r="S382" s="205">
        <v>0</v>
      </c>
      <c r="T382" s="206">
        <f>S382*H382</f>
        <v>0</v>
      </c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R382" s="207" t="s">
        <v>406</v>
      </c>
      <c r="AT382" s="207" t="s">
        <v>301</v>
      </c>
      <c r="AU382" s="207" t="s">
        <v>79</v>
      </c>
      <c r="AY382" s="19" t="s">
        <v>299</v>
      </c>
      <c r="BE382" s="208">
        <f>IF(N382="základní",J382,0)</f>
        <v>0</v>
      </c>
      <c r="BF382" s="208">
        <f>IF(N382="snížená",J382,0)</f>
        <v>0</v>
      </c>
      <c r="BG382" s="208">
        <f>IF(N382="zákl. přenesená",J382,0)</f>
        <v>0</v>
      </c>
      <c r="BH382" s="208">
        <f>IF(N382="sníž. přenesená",J382,0)</f>
        <v>0</v>
      </c>
      <c r="BI382" s="208">
        <f>IF(N382="nulová",J382,0)</f>
        <v>0</v>
      </c>
      <c r="BJ382" s="19" t="s">
        <v>79</v>
      </c>
      <c r="BK382" s="208">
        <f>ROUND(I382*H382,2)</f>
        <v>0</v>
      </c>
      <c r="BL382" s="19" t="s">
        <v>406</v>
      </c>
      <c r="BM382" s="207" t="s">
        <v>3606</v>
      </c>
    </row>
    <row r="383" spans="1:47" s="2" customFormat="1" ht="11.25">
      <c r="A383" s="36"/>
      <c r="B383" s="37"/>
      <c r="C383" s="38"/>
      <c r="D383" s="209" t="s">
        <v>308</v>
      </c>
      <c r="E383" s="38"/>
      <c r="F383" s="210" t="s">
        <v>3607</v>
      </c>
      <c r="G383" s="38"/>
      <c r="H383" s="38"/>
      <c r="I383" s="119"/>
      <c r="J383" s="38"/>
      <c r="K383" s="38"/>
      <c r="L383" s="41"/>
      <c r="M383" s="211"/>
      <c r="N383" s="212"/>
      <c r="O383" s="66"/>
      <c r="P383" s="66"/>
      <c r="Q383" s="66"/>
      <c r="R383" s="66"/>
      <c r="S383" s="66"/>
      <c r="T383" s="67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T383" s="19" t="s">
        <v>308</v>
      </c>
      <c r="AU383" s="19" t="s">
        <v>79</v>
      </c>
    </row>
    <row r="384" spans="1:65" s="2" customFormat="1" ht="16.5" customHeight="1">
      <c r="A384" s="36"/>
      <c r="B384" s="37"/>
      <c r="C384" s="196" t="s">
        <v>887</v>
      </c>
      <c r="D384" s="196" t="s">
        <v>301</v>
      </c>
      <c r="E384" s="197" t="s">
        <v>3608</v>
      </c>
      <c r="F384" s="198" t="s">
        <v>3609</v>
      </c>
      <c r="G384" s="199" t="s">
        <v>3415</v>
      </c>
      <c r="H384" s="200">
        <v>3</v>
      </c>
      <c r="I384" s="201"/>
      <c r="J384" s="202">
        <f>ROUND(I384*H384,2)</f>
        <v>0</v>
      </c>
      <c r="K384" s="198" t="s">
        <v>305</v>
      </c>
      <c r="L384" s="41"/>
      <c r="M384" s="203" t="s">
        <v>19</v>
      </c>
      <c r="N384" s="204" t="s">
        <v>42</v>
      </c>
      <c r="O384" s="66"/>
      <c r="P384" s="205">
        <f>O384*H384</f>
        <v>0</v>
      </c>
      <c r="Q384" s="205">
        <v>0.0005</v>
      </c>
      <c r="R384" s="205">
        <f>Q384*H384</f>
        <v>0.0015</v>
      </c>
      <c r="S384" s="205">
        <v>0</v>
      </c>
      <c r="T384" s="206">
        <f>S384*H384</f>
        <v>0</v>
      </c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R384" s="207" t="s">
        <v>406</v>
      </c>
      <c r="AT384" s="207" t="s">
        <v>301</v>
      </c>
      <c r="AU384" s="207" t="s">
        <v>79</v>
      </c>
      <c r="AY384" s="19" t="s">
        <v>299</v>
      </c>
      <c r="BE384" s="208">
        <f>IF(N384="základní",J384,0)</f>
        <v>0</v>
      </c>
      <c r="BF384" s="208">
        <f>IF(N384="snížená",J384,0)</f>
        <v>0</v>
      </c>
      <c r="BG384" s="208">
        <f>IF(N384="zákl. přenesená",J384,0)</f>
        <v>0</v>
      </c>
      <c r="BH384" s="208">
        <f>IF(N384="sníž. přenesená",J384,0)</f>
        <v>0</v>
      </c>
      <c r="BI384" s="208">
        <f>IF(N384="nulová",J384,0)</f>
        <v>0</v>
      </c>
      <c r="BJ384" s="19" t="s">
        <v>79</v>
      </c>
      <c r="BK384" s="208">
        <f>ROUND(I384*H384,2)</f>
        <v>0</v>
      </c>
      <c r="BL384" s="19" t="s">
        <v>406</v>
      </c>
      <c r="BM384" s="207" t="s">
        <v>3610</v>
      </c>
    </row>
    <row r="385" spans="1:47" s="2" customFormat="1" ht="11.25">
      <c r="A385" s="36"/>
      <c r="B385" s="37"/>
      <c r="C385" s="38"/>
      <c r="D385" s="209" t="s">
        <v>308</v>
      </c>
      <c r="E385" s="38"/>
      <c r="F385" s="210" t="s">
        <v>3611</v>
      </c>
      <c r="G385" s="38"/>
      <c r="H385" s="38"/>
      <c r="I385" s="119"/>
      <c r="J385" s="38"/>
      <c r="K385" s="38"/>
      <c r="L385" s="41"/>
      <c r="M385" s="211"/>
      <c r="N385" s="212"/>
      <c r="O385" s="66"/>
      <c r="P385" s="66"/>
      <c r="Q385" s="66"/>
      <c r="R385" s="66"/>
      <c r="S385" s="66"/>
      <c r="T385" s="67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T385" s="19" t="s">
        <v>308</v>
      </c>
      <c r="AU385" s="19" t="s">
        <v>79</v>
      </c>
    </row>
    <row r="386" spans="1:65" s="2" customFormat="1" ht="16.5" customHeight="1">
      <c r="A386" s="36"/>
      <c r="B386" s="37"/>
      <c r="C386" s="196" t="s">
        <v>892</v>
      </c>
      <c r="D386" s="196" t="s">
        <v>301</v>
      </c>
      <c r="E386" s="197" t="s">
        <v>3612</v>
      </c>
      <c r="F386" s="198" t="s">
        <v>3613</v>
      </c>
      <c r="G386" s="199" t="s">
        <v>368</v>
      </c>
      <c r="H386" s="200">
        <v>0.03</v>
      </c>
      <c r="I386" s="201"/>
      <c r="J386" s="202">
        <f>ROUND(I386*H386,2)</f>
        <v>0</v>
      </c>
      <c r="K386" s="198" t="s">
        <v>305</v>
      </c>
      <c r="L386" s="41"/>
      <c r="M386" s="203" t="s">
        <v>19</v>
      </c>
      <c r="N386" s="204" t="s">
        <v>42</v>
      </c>
      <c r="O386" s="66"/>
      <c r="P386" s="205">
        <f>O386*H386</f>
        <v>0</v>
      </c>
      <c r="Q386" s="205">
        <v>0</v>
      </c>
      <c r="R386" s="205">
        <f>Q386*H386</f>
        <v>0</v>
      </c>
      <c r="S386" s="205">
        <v>0</v>
      </c>
      <c r="T386" s="206">
        <f>S386*H386</f>
        <v>0</v>
      </c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R386" s="207" t="s">
        <v>406</v>
      </c>
      <c r="AT386" s="207" t="s">
        <v>301</v>
      </c>
      <c r="AU386" s="207" t="s">
        <v>79</v>
      </c>
      <c r="AY386" s="19" t="s">
        <v>299</v>
      </c>
      <c r="BE386" s="208">
        <f>IF(N386="základní",J386,0)</f>
        <v>0</v>
      </c>
      <c r="BF386" s="208">
        <f>IF(N386="snížená",J386,0)</f>
        <v>0</v>
      </c>
      <c r="BG386" s="208">
        <f>IF(N386="zákl. přenesená",J386,0)</f>
        <v>0</v>
      </c>
      <c r="BH386" s="208">
        <f>IF(N386="sníž. přenesená",J386,0)</f>
        <v>0</v>
      </c>
      <c r="BI386" s="208">
        <f>IF(N386="nulová",J386,0)</f>
        <v>0</v>
      </c>
      <c r="BJ386" s="19" t="s">
        <v>79</v>
      </c>
      <c r="BK386" s="208">
        <f>ROUND(I386*H386,2)</f>
        <v>0</v>
      </c>
      <c r="BL386" s="19" t="s">
        <v>406</v>
      </c>
      <c r="BM386" s="207" t="s">
        <v>3614</v>
      </c>
    </row>
    <row r="387" spans="1:47" s="2" customFormat="1" ht="19.5">
      <c r="A387" s="36"/>
      <c r="B387" s="37"/>
      <c r="C387" s="38"/>
      <c r="D387" s="209" t="s">
        <v>308</v>
      </c>
      <c r="E387" s="38"/>
      <c r="F387" s="210" t="s">
        <v>3615</v>
      </c>
      <c r="G387" s="38"/>
      <c r="H387" s="38"/>
      <c r="I387" s="119"/>
      <c r="J387" s="38"/>
      <c r="K387" s="38"/>
      <c r="L387" s="41"/>
      <c r="M387" s="268"/>
      <c r="N387" s="269"/>
      <c r="O387" s="270"/>
      <c r="P387" s="270"/>
      <c r="Q387" s="270"/>
      <c r="R387" s="270"/>
      <c r="S387" s="270"/>
      <c r="T387" s="271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T387" s="19" t="s">
        <v>308</v>
      </c>
      <c r="AU387" s="19" t="s">
        <v>79</v>
      </c>
    </row>
    <row r="388" spans="1:31" s="2" customFormat="1" ht="6.95" customHeight="1">
      <c r="A388" s="36"/>
      <c r="B388" s="49"/>
      <c r="C388" s="50"/>
      <c r="D388" s="50"/>
      <c r="E388" s="50"/>
      <c r="F388" s="50"/>
      <c r="G388" s="50"/>
      <c r="H388" s="50"/>
      <c r="I388" s="146"/>
      <c r="J388" s="50"/>
      <c r="K388" s="50"/>
      <c r="L388" s="41"/>
      <c r="M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</row>
  </sheetData>
  <sheetProtection algorithmName="SHA-512" hashValue="jryhE1QYX8ECG7Z6VRXLjCfTg8PE0wjWFTPz+8EE3L/q+JjMiD/t69TGZcfelZDbTiHtXvnMHly0gqPKCZFm+A==" saltValue="eu8xvJwdEv5oh24KE1oUnR3Vs52mgAlbT/XL7LZtuwGHXR45zbX+Oqb4LlWSgsD0SMmrmL+RGInG8IipvfhELA==" spinCount="100000" sheet="1" objects="1" scenarios="1" formatColumns="0" formatRows="0" autoFilter="0"/>
  <autoFilter ref="C99:K387"/>
  <mergeCells count="15">
    <mergeCell ref="E86:H86"/>
    <mergeCell ref="E90:H90"/>
    <mergeCell ref="E88:H88"/>
    <mergeCell ref="E92:H92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3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0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AT2" s="19" t="s">
        <v>100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4"/>
      <c r="J3" s="113"/>
      <c r="K3" s="113"/>
      <c r="L3" s="22"/>
      <c r="AT3" s="19" t="s">
        <v>79</v>
      </c>
    </row>
    <row r="4" spans="2:46" s="1" customFormat="1" ht="24.95" customHeight="1">
      <c r="B4" s="22"/>
      <c r="D4" s="115" t="s">
        <v>145</v>
      </c>
      <c r="I4" s="110"/>
      <c r="L4" s="22"/>
      <c r="M4" s="116" t="s">
        <v>10</v>
      </c>
      <c r="AT4" s="19" t="s">
        <v>4</v>
      </c>
    </row>
    <row r="5" spans="2:12" s="1" customFormat="1" ht="6.95" customHeight="1">
      <c r="B5" s="22"/>
      <c r="I5" s="110"/>
      <c r="L5" s="22"/>
    </row>
    <row r="6" spans="2:12" s="1" customFormat="1" ht="12" customHeight="1">
      <c r="B6" s="22"/>
      <c r="D6" s="117" t="s">
        <v>16</v>
      </c>
      <c r="I6" s="110"/>
      <c r="L6" s="22"/>
    </row>
    <row r="7" spans="2:12" s="1" customFormat="1" ht="16.5" customHeight="1">
      <c r="B7" s="22"/>
      <c r="E7" s="412" t="str">
        <f>'Rekapitulace stavby'!K6</f>
        <v>Transformace ÚSP pro mládež Kvasiny - Kostelec 3</v>
      </c>
      <c r="F7" s="413"/>
      <c r="G7" s="413"/>
      <c r="H7" s="413"/>
      <c r="I7" s="110"/>
      <c r="L7" s="22"/>
    </row>
    <row r="8" spans="2:12" ht="12.75">
      <c r="B8" s="22"/>
      <c r="D8" s="117" t="s">
        <v>153</v>
      </c>
      <c r="L8" s="22"/>
    </row>
    <row r="9" spans="2:12" s="1" customFormat="1" ht="16.5" customHeight="1">
      <c r="B9" s="22"/>
      <c r="E9" s="412" t="s">
        <v>155</v>
      </c>
      <c r="F9" s="394"/>
      <c r="G9" s="394"/>
      <c r="H9" s="394"/>
      <c r="I9" s="110"/>
      <c r="L9" s="22"/>
    </row>
    <row r="10" spans="2:12" s="1" customFormat="1" ht="12" customHeight="1">
      <c r="B10" s="22"/>
      <c r="D10" s="117" t="s">
        <v>158</v>
      </c>
      <c r="I10" s="110"/>
      <c r="L10" s="22"/>
    </row>
    <row r="11" spans="1:31" s="2" customFormat="1" ht="16.5" customHeight="1">
      <c r="A11" s="36"/>
      <c r="B11" s="41"/>
      <c r="C11" s="36"/>
      <c r="D11" s="36"/>
      <c r="E11" s="414" t="s">
        <v>161</v>
      </c>
      <c r="F11" s="415"/>
      <c r="G11" s="415"/>
      <c r="H11" s="415"/>
      <c r="I11" s="119"/>
      <c r="J11" s="36"/>
      <c r="K11" s="36"/>
      <c r="L11" s="120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7" t="s">
        <v>164</v>
      </c>
      <c r="E12" s="36"/>
      <c r="F12" s="36"/>
      <c r="G12" s="36"/>
      <c r="H12" s="36"/>
      <c r="I12" s="119"/>
      <c r="J12" s="36"/>
      <c r="K12" s="36"/>
      <c r="L12" s="120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6.5" customHeight="1">
      <c r="A13" s="36"/>
      <c r="B13" s="41"/>
      <c r="C13" s="36"/>
      <c r="D13" s="36"/>
      <c r="E13" s="416" t="s">
        <v>3616</v>
      </c>
      <c r="F13" s="415"/>
      <c r="G13" s="415"/>
      <c r="H13" s="415"/>
      <c r="I13" s="119"/>
      <c r="J13" s="36"/>
      <c r="K13" s="36"/>
      <c r="L13" s="120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1.25">
      <c r="A14" s="36"/>
      <c r="B14" s="41"/>
      <c r="C14" s="36"/>
      <c r="D14" s="36"/>
      <c r="E14" s="36"/>
      <c r="F14" s="36"/>
      <c r="G14" s="36"/>
      <c r="H14" s="36"/>
      <c r="I14" s="119"/>
      <c r="J14" s="36"/>
      <c r="K14" s="36"/>
      <c r="L14" s="120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41"/>
      <c r="C15" s="36"/>
      <c r="D15" s="117" t="s">
        <v>18</v>
      </c>
      <c r="E15" s="36"/>
      <c r="F15" s="104" t="s">
        <v>19</v>
      </c>
      <c r="G15" s="36"/>
      <c r="H15" s="36"/>
      <c r="I15" s="121" t="s">
        <v>20</v>
      </c>
      <c r="J15" s="104" t="s">
        <v>19</v>
      </c>
      <c r="K15" s="36"/>
      <c r="L15" s="120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7" t="s">
        <v>21</v>
      </c>
      <c r="E16" s="36"/>
      <c r="F16" s="104" t="s">
        <v>27</v>
      </c>
      <c r="G16" s="36"/>
      <c r="H16" s="36"/>
      <c r="I16" s="121" t="s">
        <v>23</v>
      </c>
      <c r="J16" s="122" t="str">
        <f>'Rekapitulace stavby'!AN8</f>
        <v>17. 3. 2018</v>
      </c>
      <c r="K16" s="36"/>
      <c r="L16" s="12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0.9" customHeight="1">
      <c r="A17" s="36"/>
      <c r="B17" s="41"/>
      <c r="C17" s="36"/>
      <c r="D17" s="36"/>
      <c r="E17" s="36"/>
      <c r="F17" s="36"/>
      <c r="G17" s="36"/>
      <c r="H17" s="36"/>
      <c r="I17" s="119"/>
      <c r="J17" s="36"/>
      <c r="K17" s="36"/>
      <c r="L17" s="120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1"/>
      <c r="C18" s="36"/>
      <c r="D18" s="117" t="s">
        <v>25</v>
      </c>
      <c r="E18" s="36"/>
      <c r="F18" s="36"/>
      <c r="G18" s="36"/>
      <c r="H18" s="36"/>
      <c r="I18" s="121" t="s">
        <v>26</v>
      </c>
      <c r="J18" s="104" t="s">
        <v>19</v>
      </c>
      <c r="K18" s="36"/>
      <c r="L18" s="120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1"/>
      <c r="C19" s="36"/>
      <c r="D19" s="36"/>
      <c r="E19" s="104" t="s">
        <v>27</v>
      </c>
      <c r="F19" s="36"/>
      <c r="G19" s="36"/>
      <c r="H19" s="36"/>
      <c r="I19" s="121" t="s">
        <v>28</v>
      </c>
      <c r="J19" s="104" t="s">
        <v>19</v>
      </c>
      <c r="K19" s="36"/>
      <c r="L19" s="120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41"/>
      <c r="C20" s="36"/>
      <c r="D20" s="36"/>
      <c r="E20" s="36"/>
      <c r="F20" s="36"/>
      <c r="G20" s="36"/>
      <c r="H20" s="36"/>
      <c r="I20" s="119"/>
      <c r="J20" s="36"/>
      <c r="K20" s="36"/>
      <c r="L20" s="120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1"/>
      <c r="C21" s="36"/>
      <c r="D21" s="117" t="s">
        <v>29</v>
      </c>
      <c r="E21" s="36"/>
      <c r="F21" s="36"/>
      <c r="G21" s="36"/>
      <c r="H21" s="36"/>
      <c r="I21" s="121" t="s">
        <v>26</v>
      </c>
      <c r="J21" s="32" t="str">
        <f>'Rekapitulace stavby'!AN13</f>
        <v>Vyplň údaj</v>
      </c>
      <c r="K21" s="36"/>
      <c r="L21" s="120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1"/>
      <c r="C22" s="36"/>
      <c r="D22" s="36"/>
      <c r="E22" s="417" t="str">
        <f>'Rekapitulace stavby'!E14</f>
        <v>Vyplň údaj</v>
      </c>
      <c r="F22" s="418"/>
      <c r="G22" s="418"/>
      <c r="H22" s="418"/>
      <c r="I22" s="121" t="s">
        <v>28</v>
      </c>
      <c r="J22" s="32" t="str">
        <f>'Rekapitulace stavby'!AN14</f>
        <v>Vyplň údaj</v>
      </c>
      <c r="K22" s="36"/>
      <c r="L22" s="120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41"/>
      <c r="C23" s="36"/>
      <c r="D23" s="36"/>
      <c r="E23" s="36"/>
      <c r="F23" s="36"/>
      <c r="G23" s="36"/>
      <c r="H23" s="36"/>
      <c r="I23" s="119"/>
      <c r="J23" s="36"/>
      <c r="K23" s="36"/>
      <c r="L23" s="120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1"/>
      <c r="C24" s="36"/>
      <c r="D24" s="117" t="s">
        <v>31</v>
      </c>
      <c r="E24" s="36"/>
      <c r="F24" s="36"/>
      <c r="G24" s="36"/>
      <c r="H24" s="36"/>
      <c r="I24" s="121" t="s">
        <v>26</v>
      </c>
      <c r="J24" s="104" t="s">
        <v>19</v>
      </c>
      <c r="K24" s="36"/>
      <c r="L24" s="120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8" customHeight="1">
      <c r="A25" s="36"/>
      <c r="B25" s="41"/>
      <c r="C25" s="36"/>
      <c r="D25" s="36"/>
      <c r="E25" s="104" t="s">
        <v>27</v>
      </c>
      <c r="F25" s="36"/>
      <c r="G25" s="36"/>
      <c r="H25" s="36"/>
      <c r="I25" s="121" t="s">
        <v>28</v>
      </c>
      <c r="J25" s="104" t="s">
        <v>19</v>
      </c>
      <c r="K25" s="36"/>
      <c r="L25" s="120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6.95" customHeight="1">
      <c r="A26" s="36"/>
      <c r="B26" s="41"/>
      <c r="C26" s="36"/>
      <c r="D26" s="36"/>
      <c r="E26" s="36"/>
      <c r="F26" s="36"/>
      <c r="G26" s="36"/>
      <c r="H26" s="36"/>
      <c r="I26" s="119"/>
      <c r="J26" s="36"/>
      <c r="K26" s="36"/>
      <c r="L26" s="120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12" customHeight="1">
      <c r="A27" s="36"/>
      <c r="B27" s="41"/>
      <c r="C27" s="36"/>
      <c r="D27" s="117" t="s">
        <v>33</v>
      </c>
      <c r="E27" s="36"/>
      <c r="F27" s="36"/>
      <c r="G27" s="36"/>
      <c r="H27" s="36"/>
      <c r="I27" s="121" t="s">
        <v>26</v>
      </c>
      <c r="J27" s="104" t="str">
        <f>IF('Rekapitulace stavby'!AN19="","",'Rekapitulace stavby'!AN19)</f>
        <v/>
      </c>
      <c r="K27" s="36"/>
      <c r="L27" s="120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8" customHeight="1">
      <c r="A28" s="36"/>
      <c r="B28" s="41"/>
      <c r="C28" s="36"/>
      <c r="D28" s="36"/>
      <c r="E28" s="104" t="str">
        <f>IF('Rekapitulace stavby'!E20="","",'Rekapitulace stavby'!E20)</f>
        <v xml:space="preserve"> </v>
      </c>
      <c r="F28" s="36"/>
      <c r="G28" s="36"/>
      <c r="H28" s="36"/>
      <c r="I28" s="121" t="s">
        <v>28</v>
      </c>
      <c r="J28" s="104" t="str">
        <f>IF('Rekapitulace stavby'!AN20="","",'Rekapitulace stavby'!AN20)</f>
        <v/>
      </c>
      <c r="K28" s="36"/>
      <c r="L28" s="120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36"/>
      <c r="E29" s="36"/>
      <c r="F29" s="36"/>
      <c r="G29" s="36"/>
      <c r="H29" s="36"/>
      <c r="I29" s="119"/>
      <c r="J29" s="36"/>
      <c r="K29" s="36"/>
      <c r="L29" s="120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" customHeight="1">
      <c r="A30" s="36"/>
      <c r="B30" s="41"/>
      <c r="C30" s="36"/>
      <c r="D30" s="117" t="s">
        <v>34</v>
      </c>
      <c r="E30" s="36"/>
      <c r="F30" s="36"/>
      <c r="G30" s="36"/>
      <c r="H30" s="36"/>
      <c r="I30" s="119"/>
      <c r="J30" s="36"/>
      <c r="K30" s="36"/>
      <c r="L30" s="120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8" customFormat="1" ht="16.5" customHeight="1">
      <c r="A31" s="123"/>
      <c r="B31" s="124"/>
      <c r="C31" s="123"/>
      <c r="D31" s="123"/>
      <c r="E31" s="419" t="s">
        <v>19</v>
      </c>
      <c r="F31" s="419"/>
      <c r="G31" s="419"/>
      <c r="H31" s="419"/>
      <c r="I31" s="125"/>
      <c r="J31" s="123"/>
      <c r="K31" s="123"/>
      <c r="L31" s="126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</row>
    <row r="32" spans="1:31" s="2" customFormat="1" ht="6.95" customHeight="1">
      <c r="A32" s="36"/>
      <c r="B32" s="41"/>
      <c r="C32" s="36"/>
      <c r="D32" s="36"/>
      <c r="E32" s="36"/>
      <c r="F32" s="36"/>
      <c r="G32" s="36"/>
      <c r="H32" s="36"/>
      <c r="I32" s="119"/>
      <c r="J32" s="36"/>
      <c r="K32" s="36"/>
      <c r="L32" s="120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8"/>
      <c r="E33" s="128"/>
      <c r="F33" s="128"/>
      <c r="G33" s="128"/>
      <c r="H33" s="128"/>
      <c r="I33" s="129"/>
      <c r="J33" s="128"/>
      <c r="K33" s="128"/>
      <c r="L33" s="120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35" customHeight="1">
      <c r="A34" s="36"/>
      <c r="B34" s="41"/>
      <c r="C34" s="36"/>
      <c r="D34" s="130" t="s">
        <v>36</v>
      </c>
      <c r="E34" s="36"/>
      <c r="F34" s="36"/>
      <c r="G34" s="36"/>
      <c r="H34" s="36"/>
      <c r="I34" s="119"/>
      <c r="J34" s="131">
        <f>ROUND(J102,2)</f>
        <v>0</v>
      </c>
      <c r="K34" s="36"/>
      <c r="L34" s="120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5" customHeight="1">
      <c r="A35" s="36"/>
      <c r="B35" s="41"/>
      <c r="C35" s="36"/>
      <c r="D35" s="128"/>
      <c r="E35" s="128"/>
      <c r="F35" s="128"/>
      <c r="G35" s="128"/>
      <c r="H35" s="128"/>
      <c r="I35" s="129"/>
      <c r="J35" s="128"/>
      <c r="K35" s="128"/>
      <c r="L35" s="120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36"/>
      <c r="F36" s="132" t="s">
        <v>38</v>
      </c>
      <c r="G36" s="36"/>
      <c r="H36" s="36"/>
      <c r="I36" s="133" t="s">
        <v>37</v>
      </c>
      <c r="J36" s="132" t="s">
        <v>39</v>
      </c>
      <c r="K36" s="36"/>
      <c r="L36" s="12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>
      <c r="A37" s="36"/>
      <c r="B37" s="41"/>
      <c r="C37" s="36"/>
      <c r="D37" s="118" t="s">
        <v>40</v>
      </c>
      <c r="E37" s="117" t="s">
        <v>41</v>
      </c>
      <c r="F37" s="134">
        <f>ROUND((SUM(BE102:BE302)),2)</f>
        <v>0</v>
      </c>
      <c r="G37" s="36"/>
      <c r="H37" s="36"/>
      <c r="I37" s="135">
        <v>0.21</v>
      </c>
      <c r="J37" s="134">
        <f>ROUND(((SUM(BE102:BE302))*I37),2)</f>
        <v>0</v>
      </c>
      <c r="K37" s="36"/>
      <c r="L37" s="120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41"/>
      <c r="C38" s="36"/>
      <c r="D38" s="36"/>
      <c r="E38" s="117" t="s">
        <v>42</v>
      </c>
      <c r="F38" s="134">
        <f>ROUND((SUM(BF102:BF302)),2)</f>
        <v>0</v>
      </c>
      <c r="G38" s="36"/>
      <c r="H38" s="36"/>
      <c r="I38" s="135">
        <v>0.15</v>
      </c>
      <c r="J38" s="134">
        <f>ROUND(((SUM(BF102:BF302))*I38),2)</f>
        <v>0</v>
      </c>
      <c r="K38" s="36"/>
      <c r="L38" s="12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7" t="s">
        <v>43</v>
      </c>
      <c r="F39" s="134">
        <f>ROUND((SUM(BG102:BG302)),2)</f>
        <v>0</v>
      </c>
      <c r="G39" s="36"/>
      <c r="H39" s="36"/>
      <c r="I39" s="135">
        <v>0.21</v>
      </c>
      <c r="J39" s="134">
        <f>0</f>
        <v>0</v>
      </c>
      <c r="K39" s="36"/>
      <c r="L39" s="120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 hidden="1">
      <c r="A40" s="36"/>
      <c r="B40" s="41"/>
      <c r="C40" s="36"/>
      <c r="D40" s="36"/>
      <c r="E40" s="117" t="s">
        <v>44</v>
      </c>
      <c r="F40" s="134">
        <f>ROUND((SUM(BH102:BH302)),2)</f>
        <v>0</v>
      </c>
      <c r="G40" s="36"/>
      <c r="H40" s="36"/>
      <c r="I40" s="135">
        <v>0.15</v>
      </c>
      <c r="J40" s="134">
        <f>0</f>
        <v>0</v>
      </c>
      <c r="K40" s="36"/>
      <c r="L40" s="120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5" customHeight="1" hidden="1">
      <c r="A41" s="36"/>
      <c r="B41" s="41"/>
      <c r="C41" s="36"/>
      <c r="D41" s="36"/>
      <c r="E41" s="117" t="s">
        <v>45</v>
      </c>
      <c r="F41" s="134">
        <f>ROUND((SUM(BI102:BI302)),2)</f>
        <v>0</v>
      </c>
      <c r="G41" s="36"/>
      <c r="H41" s="36"/>
      <c r="I41" s="135">
        <v>0</v>
      </c>
      <c r="J41" s="134">
        <f>0</f>
        <v>0</v>
      </c>
      <c r="K41" s="36"/>
      <c r="L41" s="120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5" customHeight="1">
      <c r="A42" s="36"/>
      <c r="B42" s="41"/>
      <c r="C42" s="36"/>
      <c r="D42" s="36"/>
      <c r="E42" s="36"/>
      <c r="F42" s="36"/>
      <c r="G42" s="36"/>
      <c r="H42" s="36"/>
      <c r="I42" s="119"/>
      <c r="J42" s="36"/>
      <c r="K42" s="36"/>
      <c r="L42" s="120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35" customHeight="1">
      <c r="A43" s="36"/>
      <c r="B43" s="41"/>
      <c r="C43" s="136"/>
      <c r="D43" s="137" t="s">
        <v>46</v>
      </c>
      <c r="E43" s="138"/>
      <c r="F43" s="138"/>
      <c r="G43" s="139" t="s">
        <v>47</v>
      </c>
      <c r="H43" s="140" t="s">
        <v>48</v>
      </c>
      <c r="I43" s="141"/>
      <c r="J43" s="142">
        <f>SUM(J34:J41)</f>
        <v>0</v>
      </c>
      <c r="K43" s="143"/>
      <c r="L43" s="120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5" customHeight="1">
      <c r="A44" s="36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20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8" spans="1:31" s="2" customFormat="1" ht="6.95" customHeight="1">
      <c r="A48" s="36"/>
      <c r="B48" s="147"/>
      <c r="C48" s="148"/>
      <c r="D48" s="148"/>
      <c r="E48" s="148"/>
      <c r="F48" s="148"/>
      <c r="G48" s="148"/>
      <c r="H48" s="148"/>
      <c r="I48" s="149"/>
      <c r="J48" s="148"/>
      <c r="K48" s="148"/>
      <c r="L48" s="120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24.95" customHeight="1">
      <c r="A49" s="36"/>
      <c r="B49" s="37"/>
      <c r="C49" s="25" t="s">
        <v>236</v>
      </c>
      <c r="D49" s="38"/>
      <c r="E49" s="38"/>
      <c r="F49" s="38"/>
      <c r="G49" s="38"/>
      <c r="H49" s="38"/>
      <c r="I49" s="119"/>
      <c r="J49" s="38"/>
      <c r="K49" s="38"/>
      <c r="L49" s="120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6.95" customHeight="1">
      <c r="A50" s="36"/>
      <c r="B50" s="37"/>
      <c r="C50" s="38"/>
      <c r="D50" s="38"/>
      <c r="E50" s="38"/>
      <c r="F50" s="38"/>
      <c r="G50" s="38"/>
      <c r="H50" s="38"/>
      <c r="I50" s="119"/>
      <c r="J50" s="38"/>
      <c r="K50" s="38"/>
      <c r="L50" s="120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2" customHeight="1">
      <c r="A51" s="36"/>
      <c r="B51" s="37"/>
      <c r="C51" s="31" t="s">
        <v>16</v>
      </c>
      <c r="D51" s="38"/>
      <c r="E51" s="38"/>
      <c r="F51" s="38"/>
      <c r="G51" s="38"/>
      <c r="H51" s="38"/>
      <c r="I51" s="119"/>
      <c r="J51" s="38"/>
      <c r="K51" s="38"/>
      <c r="L51" s="120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6.5" customHeight="1">
      <c r="A52" s="36"/>
      <c r="B52" s="37"/>
      <c r="C52" s="38"/>
      <c r="D52" s="38"/>
      <c r="E52" s="420" t="str">
        <f>E7</f>
        <v>Transformace ÚSP pro mládež Kvasiny - Kostelec 3</v>
      </c>
      <c r="F52" s="421"/>
      <c r="G52" s="421"/>
      <c r="H52" s="421"/>
      <c r="I52" s="119"/>
      <c r="J52" s="38"/>
      <c r="K52" s="38"/>
      <c r="L52" s="120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2:12" s="1" customFormat="1" ht="12" customHeight="1">
      <c r="B53" s="23"/>
      <c r="C53" s="31" t="s">
        <v>153</v>
      </c>
      <c r="D53" s="24"/>
      <c r="E53" s="24"/>
      <c r="F53" s="24"/>
      <c r="G53" s="24"/>
      <c r="H53" s="24"/>
      <c r="I53" s="110"/>
      <c r="J53" s="24"/>
      <c r="K53" s="24"/>
      <c r="L53" s="22"/>
    </row>
    <row r="54" spans="2:12" s="1" customFormat="1" ht="16.5" customHeight="1">
      <c r="B54" s="23"/>
      <c r="C54" s="24"/>
      <c r="D54" s="24"/>
      <c r="E54" s="420" t="s">
        <v>155</v>
      </c>
      <c r="F54" s="379"/>
      <c r="G54" s="379"/>
      <c r="H54" s="379"/>
      <c r="I54" s="110"/>
      <c r="J54" s="24"/>
      <c r="K54" s="24"/>
      <c r="L54" s="22"/>
    </row>
    <row r="55" spans="2:12" s="1" customFormat="1" ht="12" customHeight="1">
      <c r="B55" s="23"/>
      <c r="C55" s="31" t="s">
        <v>158</v>
      </c>
      <c r="D55" s="24"/>
      <c r="E55" s="24"/>
      <c r="F55" s="24"/>
      <c r="G55" s="24"/>
      <c r="H55" s="24"/>
      <c r="I55" s="110"/>
      <c r="J55" s="24"/>
      <c r="K55" s="24"/>
      <c r="L55" s="22"/>
    </row>
    <row r="56" spans="1:31" s="2" customFormat="1" ht="16.5" customHeight="1">
      <c r="A56" s="36"/>
      <c r="B56" s="37"/>
      <c r="C56" s="38"/>
      <c r="D56" s="38"/>
      <c r="E56" s="422" t="s">
        <v>161</v>
      </c>
      <c r="F56" s="423"/>
      <c r="G56" s="423"/>
      <c r="H56" s="423"/>
      <c r="I56" s="119"/>
      <c r="J56" s="38"/>
      <c r="K56" s="38"/>
      <c r="L56" s="120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12" customHeight="1">
      <c r="A57" s="36"/>
      <c r="B57" s="37"/>
      <c r="C57" s="31" t="s">
        <v>164</v>
      </c>
      <c r="D57" s="38"/>
      <c r="E57" s="38"/>
      <c r="F57" s="38"/>
      <c r="G57" s="38"/>
      <c r="H57" s="38"/>
      <c r="I57" s="119"/>
      <c r="J57" s="38"/>
      <c r="K57" s="38"/>
      <c r="L57" s="120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6.5" customHeight="1">
      <c r="A58" s="36"/>
      <c r="B58" s="37"/>
      <c r="C58" s="38"/>
      <c r="D58" s="38"/>
      <c r="E58" s="372" t="str">
        <f>E13</f>
        <v>D.1.1.06 - Silnoproudá elektroinstalace</v>
      </c>
      <c r="F58" s="423"/>
      <c r="G58" s="423"/>
      <c r="H58" s="423"/>
      <c r="I58" s="119"/>
      <c r="J58" s="38"/>
      <c r="K58" s="38"/>
      <c r="L58" s="120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6.95" customHeight="1">
      <c r="A59" s="36"/>
      <c r="B59" s="37"/>
      <c r="C59" s="38"/>
      <c r="D59" s="38"/>
      <c r="E59" s="38"/>
      <c r="F59" s="38"/>
      <c r="G59" s="38"/>
      <c r="H59" s="38"/>
      <c r="I59" s="119"/>
      <c r="J59" s="38"/>
      <c r="K59" s="38"/>
      <c r="L59" s="120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2" customHeight="1">
      <c r="A60" s="36"/>
      <c r="B60" s="37"/>
      <c r="C60" s="31" t="s">
        <v>21</v>
      </c>
      <c r="D60" s="38"/>
      <c r="E60" s="38"/>
      <c r="F60" s="29" t="str">
        <f>F16</f>
        <v xml:space="preserve"> </v>
      </c>
      <c r="G60" s="38"/>
      <c r="H60" s="38"/>
      <c r="I60" s="121" t="s">
        <v>23</v>
      </c>
      <c r="J60" s="61" t="str">
        <f>IF(J16="","",J16)</f>
        <v>17. 3. 2018</v>
      </c>
      <c r="K60" s="38"/>
      <c r="L60" s="120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6.95" customHeight="1">
      <c r="A61" s="36"/>
      <c r="B61" s="37"/>
      <c r="C61" s="38"/>
      <c r="D61" s="38"/>
      <c r="E61" s="38"/>
      <c r="F61" s="38"/>
      <c r="G61" s="38"/>
      <c r="H61" s="38"/>
      <c r="I61" s="119"/>
      <c r="J61" s="38"/>
      <c r="K61" s="38"/>
      <c r="L61" s="120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5.2" customHeight="1">
      <c r="A62" s="36"/>
      <c r="B62" s="37"/>
      <c r="C62" s="31" t="s">
        <v>25</v>
      </c>
      <c r="D62" s="38"/>
      <c r="E62" s="38"/>
      <c r="F62" s="29" t="str">
        <f>E19</f>
        <v xml:space="preserve"> </v>
      </c>
      <c r="G62" s="38"/>
      <c r="H62" s="38"/>
      <c r="I62" s="121" t="s">
        <v>31</v>
      </c>
      <c r="J62" s="34" t="str">
        <f>E25</f>
        <v xml:space="preserve"> </v>
      </c>
      <c r="K62" s="38"/>
      <c r="L62" s="120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15.2" customHeight="1">
      <c r="A63" s="36"/>
      <c r="B63" s="37"/>
      <c r="C63" s="31" t="s">
        <v>29</v>
      </c>
      <c r="D63" s="38"/>
      <c r="E63" s="38"/>
      <c r="F63" s="29" t="str">
        <f>IF(E22="","",E22)</f>
        <v>Vyplň údaj</v>
      </c>
      <c r="G63" s="38"/>
      <c r="H63" s="38"/>
      <c r="I63" s="121" t="s">
        <v>33</v>
      </c>
      <c r="J63" s="34" t="str">
        <f>E28</f>
        <v xml:space="preserve"> </v>
      </c>
      <c r="K63" s="38"/>
      <c r="L63" s="120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10.35" customHeight="1">
      <c r="A64" s="36"/>
      <c r="B64" s="37"/>
      <c r="C64" s="38"/>
      <c r="D64" s="38"/>
      <c r="E64" s="38"/>
      <c r="F64" s="38"/>
      <c r="G64" s="38"/>
      <c r="H64" s="38"/>
      <c r="I64" s="119"/>
      <c r="J64" s="38"/>
      <c r="K64" s="38"/>
      <c r="L64" s="120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29.25" customHeight="1">
      <c r="A65" s="36"/>
      <c r="B65" s="37"/>
      <c r="C65" s="150" t="s">
        <v>252</v>
      </c>
      <c r="D65" s="151"/>
      <c r="E65" s="151"/>
      <c r="F65" s="151"/>
      <c r="G65" s="151"/>
      <c r="H65" s="151"/>
      <c r="I65" s="152"/>
      <c r="J65" s="153" t="s">
        <v>253</v>
      </c>
      <c r="K65" s="151"/>
      <c r="L65" s="120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10.35" customHeight="1">
      <c r="A66" s="36"/>
      <c r="B66" s="37"/>
      <c r="C66" s="38"/>
      <c r="D66" s="38"/>
      <c r="E66" s="38"/>
      <c r="F66" s="38"/>
      <c r="G66" s="38"/>
      <c r="H66" s="38"/>
      <c r="I66" s="119"/>
      <c r="J66" s="38"/>
      <c r="K66" s="38"/>
      <c r="L66" s="120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47" s="2" customFormat="1" ht="22.9" customHeight="1">
      <c r="A67" s="36"/>
      <c r="B67" s="37"/>
      <c r="C67" s="154" t="s">
        <v>68</v>
      </c>
      <c r="D67" s="38"/>
      <c r="E67" s="38"/>
      <c r="F67" s="38"/>
      <c r="G67" s="38"/>
      <c r="H67" s="38"/>
      <c r="I67" s="119"/>
      <c r="J67" s="79">
        <f>J102</f>
        <v>0</v>
      </c>
      <c r="K67" s="38"/>
      <c r="L67" s="120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U67" s="19" t="s">
        <v>254</v>
      </c>
    </row>
    <row r="68" spans="2:12" s="9" customFormat="1" ht="24.95" customHeight="1">
      <c r="B68" s="155"/>
      <c r="C68" s="156"/>
      <c r="D68" s="157" t="s">
        <v>3617</v>
      </c>
      <c r="E68" s="158"/>
      <c r="F68" s="158"/>
      <c r="G68" s="158"/>
      <c r="H68" s="158"/>
      <c r="I68" s="159"/>
      <c r="J68" s="160">
        <f>J103</f>
        <v>0</v>
      </c>
      <c r="K68" s="156"/>
      <c r="L68" s="161"/>
    </row>
    <row r="69" spans="2:12" s="9" customFormat="1" ht="24.95" customHeight="1">
      <c r="B69" s="155"/>
      <c r="C69" s="156"/>
      <c r="D69" s="157" t="s">
        <v>3618</v>
      </c>
      <c r="E69" s="158"/>
      <c r="F69" s="158"/>
      <c r="G69" s="158"/>
      <c r="H69" s="158"/>
      <c r="I69" s="159"/>
      <c r="J69" s="160">
        <f>J113</f>
        <v>0</v>
      </c>
      <c r="K69" s="156"/>
      <c r="L69" s="161"/>
    </row>
    <row r="70" spans="2:12" s="9" customFormat="1" ht="24.95" customHeight="1">
      <c r="B70" s="155"/>
      <c r="C70" s="156"/>
      <c r="D70" s="157" t="s">
        <v>3619</v>
      </c>
      <c r="E70" s="158"/>
      <c r="F70" s="158"/>
      <c r="G70" s="158"/>
      <c r="H70" s="158"/>
      <c r="I70" s="159"/>
      <c r="J70" s="160">
        <f>J117</f>
        <v>0</v>
      </c>
      <c r="K70" s="156"/>
      <c r="L70" s="161"/>
    </row>
    <row r="71" spans="2:12" s="9" customFormat="1" ht="24.95" customHeight="1">
      <c r="B71" s="155"/>
      <c r="C71" s="156"/>
      <c r="D71" s="157" t="s">
        <v>3620</v>
      </c>
      <c r="E71" s="158"/>
      <c r="F71" s="158"/>
      <c r="G71" s="158"/>
      <c r="H71" s="158"/>
      <c r="I71" s="159"/>
      <c r="J71" s="160">
        <f>J122</f>
        <v>0</v>
      </c>
      <c r="K71" s="156"/>
      <c r="L71" s="161"/>
    </row>
    <row r="72" spans="2:12" s="9" customFormat="1" ht="24.95" customHeight="1">
      <c r="B72" s="155"/>
      <c r="C72" s="156"/>
      <c r="D72" s="157" t="s">
        <v>3621</v>
      </c>
      <c r="E72" s="158"/>
      <c r="F72" s="158"/>
      <c r="G72" s="158"/>
      <c r="H72" s="158"/>
      <c r="I72" s="159"/>
      <c r="J72" s="160">
        <f>J125</f>
        <v>0</v>
      </c>
      <c r="K72" s="156"/>
      <c r="L72" s="161"/>
    </row>
    <row r="73" spans="2:12" s="9" customFormat="1" ht="24.95" customHeight="1">
      <c r="B73" s="155"/>
      <c r="C73" s="156"/>
      <c r="D73" s="157" t="s">
        <v>3620</v>
      </c>
      <c r="E73" s="158"/>
      <c r="F73" s="158"/>
      <c r="G73" s="158"/>
      <c r="H73" s="158"/>
      <c r="I73" s="159"/>
      <c r="J73" s="160">
        <f>J148</f>
        <v>0</v>
      </c>
      <c r="K73" s="156"/>
      <c r="L73" s="161"/>
    </row>
    <row r="74" spans="2:12" s="9" customFormat="1" ht="24.95" customHeight="1">
      <c r="B74" s="155"/>
      <c r="C74" s="156"/>
      <c r="D74" s="157" t="s">
        <v>3622</v>
      </c>
      <c r="E74" s="158"/>
      <c r="F74" s="158"/>
      <c r="G74" s="158"/>
      <c r="H74" s="158"/>
      <c r="I74" s="159"/>
      <c r="J74" s="160">
        <f>J153</f>
        <v>0</v>
      </c>
      <c r="K74" s="156"/>
      <c r="L74" s="161"/>
    </row>
    <row r="75" spans="2:12" s="9" customFormat="1" ht="24.95" customHeight="1">
      <c r="B75" s="155"/>
      <c r="C75" s="156"/>
      <c r="D75" s="157" t="s">
        <v>3623</v>
      </c>
      <c r="E75" s="158"/>
      <c r="F75" s="158"/>
      <c r="G75" s="158"/>
      <c r="H75" s="158"/>
      <c r="I75" s="159"/>
      <c r="J75" s="160">
        <f>J175</f>
        <v>0</v>
      </c>
      <c r="K75" s="156"/>
      <c r="L75" s="161"/>
    </row>
    <row r="76" spans="2:12" s="9" customFormat="1" ht="24.95" customHeight="1">
      <c r="B76" s="155"/>
      <c r="C76" s="156"/>
      <c r="D76" s="157" t="s">
        <v>3624</v>
      </c>
      <c r="E76" s="158"/>
      <c r="F76" s="158"/>
      <c r="G76" s="158"/>
      <c r="H76" s="158"/>
      <c r="I76" s="159"/>
      <c r="J76" s="160">
        <f>J221</f>
        <v>0</v>
      </c>
      <c r="K76" s="156"/>
      <c r="L76" s="161"/>
    </row>
    <row r="77" spans="2:12" s="9" customFormat="1" ht="24.95" customHeight="1">
      <c r="B77" s="155"/>
      <c r="C77" s="156"/>
      <c r="D77" s="157" t="s">
        <v>3625</v>
      </c>
      <c r="E77" s="158"/>
      <c r="F77" s="158"/>
      <c r="G77" s="158"/>
      <c r="H77" s="158"/>
      <c r="I77" s="159"/>
      <c r="J77" s="160">
        <f>J234</f>
        <v>0</v>
      </c>
      <c r="K77" s="156"/>
      <c r="L77" s="161"/>
    </row>
    <row r="78" spans="2:12" s="9" customFormat="1" ht="24.95" customHeight="1">
      <c r="B78" s="155"/>
      <c r="C78" s="156"/>
      <c r="D78" s="157" t="s">
        <v>3626</v>
      </c>
      <c r="E78" s="158"/>
      <c r="F78" s="158"/>
      <c r="G78" s="158"/>
      <c r="H78" s="158"/>
      <c r="I78" s="159"/>
      <c r="J78" s="160">
        <f>J294</f>
        <v>0</v>
      </c>
      <c r="K78" s="156"/>
      <c r="L78" s="161"/>
    </row>
    <row r="79" spans="1:31" s="2" customFormat="1" ht="21.75" customHeight="1">
      <c r="A79" s="36"/>
      <c r="B79" s="37"/>
      <c r="C79" s="38"/>
      <c r="D79" s="38"/>
      <c r="E79" s="38"/>
      <c r="F79" s="38"/>
      <c r="G79" s="38"/>
      <c r="H79" s="38"/>
      <c r="I79" s="119"/>
      <c r="J79" s="38"/>
      <c r="K79" s="38"/>
      <c r="L79" s="120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49"/>
      <c r="C80" s="50"/>
      <c r="D80" s="50"/>
      <c r="E80" s="50"/>
      <c r="F80" s="50"/>
      <c r="G80" s="50"/>
      <c r="H80" s="50"/>
      <c r="I80" s="146"/>
      <c r="J80" s="50"/>
      <c r="K80" s="50"/>
      <c r="L80" s="120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4" spans="1:31" s="2" customFormat="1" ht="6.95" customHeight="1">
      <c r="A84" s="36"/>
      <c r="B84" s="51"/>
      <c r="C84" s="52"/>
      <c r="D84" s="52"/>
      <c r="E84" s="52"/>
      <c r="F84" s="52"/>
      <c r="G84" s="52"/>
      <c r="H84" s="52"/>
      <c r="I84" s="149"/>
      <c r="J84" s="52"/>
      <c r="K84" s="52"/>
      <c r="L84" s="120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4.95" customHeight="1">
      <c r="A85" s="36"/>
      <c r="B85" s="37"/>
      <c r="C85" s="25" t="s">
        <v>284</v>
      </c>
      <c r="D85" s="38"/>
      <c r="E85" s="38"/>
      <c r="F85" s="38"/>
      <c r="G85" s="38"/>
      <c r="H85" s="38"/>
      <c r="I85" s="119"/>
      <c r="J85" s="38"/>
      <c r="K85" s="38"/>
      <c r="L85" s="120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119"/>
      <c r="J86" s="38"/>
      <c r="K86" s="38"/>
      <c r="L86" s="120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1" t="s">
        <v>16</v>
      </c>
      <c r="D87" s="38"/>
      <c r="E87" s="38"/>
      <c r="F87" s="38"/>
      <c r="G87" s="38"/>
      <c r="H87" s="38"/>
      <c r="I87" s="119"/>
      <c r="J87" s="38"/>
      <c r="K87" s="38"/>
      <c r="L87" s="120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6.5" customHeight="1">
      <c r="A88" s="36"/>
      <c r="B88" s="37"/>
      <c r="C88" s="38"/>
      <c r="D88" s="38"/>
      <c r="E88" s="420" t="str">
        <f>E7</f>
        <v>Transformace ÚSP pro mládež Kvasiny - Kostelec 3</v>
      </c>
      <c r="F88" s="421"/>
      <c r="G88" s="421"/>
      <c r="H88" s="421"/>
      <c r="I88" s="119"/>
      <c r="J88" s="38"/>
      <c r="K88" s="38"/>
      <c r="L88" s="120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2:12" s="1" customFormat="1" ht="12" customHeight="1">
      <c r="B89" s="23"/>
      <c r="C89" s="31" t="s">
        <v>153</v>
      </c>
      <c r="D89" s="24"/>
      <c r="E89" s="24"/>
      <c r="F89" s="24"/>
      <c r="G89" s="24"/>
      <c r="H89" s="24"/>
      <c r="I89" s="110"/>
      <c r="J89" s="24"/>
      <c r="K89" s="24"/>
      <c r="L89" s="22"/>
    </row>
    <row r="90" spans="2:12" s="1" customFormat="1" ht="16.5" customHeight="1">
      <c r="B90" s="23"/>
      <c r="C90" s="24"/>
      <c r="D90" s="24"/>
      <c r="E90" s="420" t="s">
        <v>155</v>
      </c>
      <c r="F90" s="379"/>
      <c r="G90" s="379"/>
      <c r="H90" s="379"/>
      <c r="I90" s="110"/>
      <c r="J90" s="24"/>
      <c r="K90" s="24"/>
      <c r="L90" s="22"/>
    </row>
    <row r="91" spans="2:12" s="1" customFormat="1" ht="12" customHeight="1">
      <c r="B91" s="23"/>
      <c r="C91" s="31" t="s">
        <v>158</v>
      </c>
      <c r="D91" s="24"/>
      <c r="E91" s="24"/>
      <c r="F91" s="24"/>
      <c r="G91" s="24"/>
      <c r="H91" s="24"/>
      <c r="I91" s="110"/>
      <c r="J91" s="24"/>
      <c r="K91" s="24"/>
      <c r="L91" s="22"/>
    </row>
    <row r="92" spans="1:31" s="2" customFormat="1" ht="16.5" customHeight="1">
      <c r="A92" s="36"/>
      <c r="B92" s="37"/>
      <c r="C92" s="38"/>
      <c r="D92" s="38"/>
      <c r="E92" s="422" t="s">
        <v>161</v>
      </c>
      <c r="F92" s="423"/>
      <c r="G92" s="423"/>
      <c r="H92" s="423"/>
      <c r="I92" s="119"/>
      <c r="J92" s="38"/>
      <c r="K92" s="38"/>
      <c r="L92" s="120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2" customHeight="1">
      <c r="A93" s="36"/>
      <c r="B93" s="37"/>
      <c r="C93" s="31" t="s">
        <v>164</v>
      </c>
      <c r="D93" s="38"/>
      <c r="E93" s="38"/>
      <c r="F93" s="38"/>
      <c r="G93" s="38"/>
      <c r="H93" s="38"/>
      <c r="I93" s="119"/>
      <c r="J93" s="38"/>
      <c r="K93" s="38"/>
      <c r="L93" s="120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6.5" customHeight="1">
      <c r="A94" s="36"/>
      <c r="B94" s="37"/>
      <c r="C94" s="38"/>
      <c r="D94" s="38"/>
      <c r="E94" s="372" t="str">
        <f>E13</f>
        <v>D.1.1.06 - Silnoproudá elektroinstalace</v>
      </c>
      <c r="F94" s="423"/>
      <c r="G94" s="423"/>
      <c r="H94" s="423"/>
      <c r="I94" s="119"/>
      <c r="J94" s="38"/>
      <c r="K94" s="38"/>
      <c r="L94" s="120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6.95" customHeight="1">
      <c r="A95" s="36"/>
      <c r="B95" s="37"/>
      <c r="C95" s="38"/>
      <c r="D95" s="38"/>
      <c r="E95" s="38"/>
      <c r="F95" s="38"/>
      <c r="G95" s="38"/>
      <c r="H95" s="38"/>
      <c r="I95" s="119"/>
      <c r="J95" s="38"/>
      <c r="K95" s="38"/>
      <c r="L95" s="120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12" customHeight="1">
      <c r="A96" s="36"/>
      <c r="B96" s="37"/>
      <c r="C96" s="31" t="s">
        <v>21</v>
      </c>
      <c r="D96" s="38"/>
      <c r="E96" s="38"/>
      <c r="F96" s="29" t="str">
        <f>F16</f>
        <v xml:space="preserve"> </v>
      </c>
      <c r="G96" s="38"/>
      <c r="H96" s="38"/>
      <c r="I96" s="121" t="s">
        <v>23</v>
      </c>
      <c r="J96" s="61" t="str">
        <f>IF(J16="","",J16)</f>
        <v>17. 3. 2018</v>
      </c>
      <c r="K96" s="38"/>
      <c r="L96" s="120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6.95" customHeight="1">
      <c r="A97" s="36"/>
      <c r="B97" s="37"/>
      <c r="C97" s="38"/>
      <c r="D97" s="38"/>
      <c r="E97" s="38"/>
      <c r="F97" s="38"/>
      <c r="G97" s="38"/>
      <c r="H97" s="38"/>
      <c r="I97" s="119"/>
      <c r="J97" s="38"/>
      <c r="K97" s="38"/>
      <c r="L97" s="120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2" customFormat="1" ht="15.2" customHeight="1">
      <c r="A98" s="36"/>
      <c r="B98" s="37"/>
      <c r="C98" s="31" t="s">
        <v>25</v>
      </c>
      <c r="D98" s="38"/>
      <c r="E98" s="38"/>
      <c r="F98" s="29" t="str">
        <f>E19</f>
        <v xml:space="preserve"> </v>
      </c>
      <c r="G98" s="38"/>
      <c r="H98" s="38"/>
      <c r="I98" s="121" t="s">
        <v>31</v>
      </c>
      <c r="J98" s="34" t="str">
        <f>E25</f>
        <v xml:space="preserve"> </v>
      </c>
      <c r="K98" s="38"/>
      <c r="L98" s="120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2" customFormat="1" ht="15.2" customHeight="1">
      <c r="A99" s="36"/>
      <c r="B99" s="37"/>
      <c r="C99" s="31" t="s">
        <v>29</v>
      </c>
      <c r="D99" s="38"/>
      <c r="E99" s="38"/>
      <c r="F99" s="29" t="str">
        <f>IF(E22="","",E22)</f>
        <v>Vyplň údaj</v>
      </c>
      <c r="G99" s="38"/>
      <c r="H99" s="38"/>
      <c r="I99" s="121" t="s">
        <v>33</v>
      </c>
      <c r="J99" s="34" t="str">
        <f>E28</f>
        <v xml:space="preserve"> </v>
      </c>
      <c r="K99" s="38"/>
      <c r="L99" s="120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2" customFormat="1" ht="10.35" customHeight="1">
      <c r="A100" s="36"/>
      <c r="B100" s="37"/>
      <c r="C100" s="38"/>
      <c r="D100" s="38"/>
      <c r="E100" s="38"/>
      <c r="F100" s="38"/>
      <c r="G100" s="38"/>
      <c r="H100" s="38"/>
      <c r="I100" s="119"/>
      <c r="J100" s="38"/>
      <c r="K100" s="38"/>
      <c r="L100" s="120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31" s="11" customFormat="1" ht="29.25" customHeight="1">
      <c r="A101" s="168"/>
      <c r="B101" s="169"/>
      <c r="C101" s="170" t="s">
        <v>285</v>
      </c>
      <c r="D101" s="171" t="s">
        <v>55</v>
      </c>
      <c r="E101" s="171" t="s">
        <v>51</v>
      </c>
      <c r="F101" s="171" t="s">
        <v>52</v>
      </c>
      <c r="G101" s="171" t="s">
        <v>286</v>
      </c>
      <c r="H101" s="171" t="s">
        <v>287</v>
      </c>
      <c r="I101" s="172" t="s">
        <v>288</v>
      </c>
      <c r="J101" s="171" t="s">
        <v>253</v>
      </c>
      <c r="K101" s="173" t="s">
        <v>289</v>
      </c>
      <c r="L101" s="174"/>
      <c r="M101" s="70" t="s">
        <v>19</v>
      </c>
      <c r="N101" s="71" t="s">
        <v>40</v>
      </c>
      <c r="O101" s="71" t="s">
        <v>290</v>
      </c>
      <c r="P101" s="71" t="s">
        <v>291</v>
      </c>
      <c r="Q101" s="71" t="s">
        <v>292</v>
      </c>
      <c r="R101" s="71" t="s">
        <v>293</v>
      </c>
      <c r="S101" s="71" t="s">
        <v>294</v>
      </c>
      <c r="T101" s="72" t="s">
        <v>295</v>
      </c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68"/>
    </row>
    <row r="102" spans="1:63" s="2" customFormat="1" ht="22.9" customHeight="1">
      <c r="A102" s="36"/>
      <c r="B102" s="37"/>
      <c r="C102" s="77" t="s">
        <v>296</v>
      </c>
      <c r="D102" s="38"/>
      <c r="E102" s="38"/>
      <c r="F102" s="38"/>
      <c r="G102" s="38"/>
      <c r="H102" s="38"/>
      <c r="I102" s="119"/>
      <c r="J102" s="175">
        <f>BK102</f>
        <v>0</v>
      </c>
      <c r="K102" s="38"/>
      <c r="L102" s="41"/>
      <c r="M102" s="73"/>
      <c r="N102" s="176"/>
      <c r="O102" s="74"/>
      <c r="P102" s="177">
        <f>P103+P113+P117+P122+P125+P148+P153+P175+P221+P234+P294</f>
        <v>0</v>
      </c>
      <c r="Q102" s="74"/>
      <c r="R102" s="177">
        <f>R103+R113+R117+R122+R125+R148+R153+R175+R221+R234+R294</f>
        <v>0</v>
      </c>
      <c r="S102" s="74"/>
      <c r="T102" s="178">
        <f>T103+T113+T117+T122+T125+T148+T153+T175+T221+T234+T294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69</v>
      </c>
      <c r="AU102" s="19" t="s">
        <v>254</v>
      </c>
      <c r="BK102" s="179">
        <f>BK103+BK113+BK117+BK122+BK125+BK148+BK153+BK175+BK221+BK234+BK294</f>
        <v>0</v>
      </c>
    </row>
    <row r="103" spans="2:63" s="12" customFormat="1" ht="25.9" customHeight="1">
      <c r="B103" s="180"/>
      <c r="C103" s="181"/>
      <c r="D103" s="182" t="s">
        <v>69</v>
      </c>
      <c r="E103" s="183" t="s">
        <v>3627</v>
      </c>
      <c r="F103" s="183" t="s">
        <v>3628</v>
      </c>
      <c r="G103" s="181"/>
      <c r="H103" s="181"/>
      <c r="I103" s="184"/>
      <c r="J103" s="185">
        <f>BK103</f>
        <v>0</v>
      </c>
      <c r="K103" s="181"/>
      <c r="L103" s="186"/>
      <c r="M103" s="187"/>
      <c r="N103" s="188"/>
      <c r="O103" s="188"/>
      <c r="P103" s="189">
        <f>SUM(P104:P112)</f>
        <v>0</v>
      </c>
      <c r="Q103" s="188"/>
      <c r="R103" s="189">
        <f>SUM(R104:R112)</f>
        <v>0</v>
      </c>
      <c r="S103" s="188"/>
      <c r="T103" s="190">
        <f>SUM(T104:T112)</f>
        <v>0</v>
      </c>
      <c r="AR103" s="191" t="s">
        <v>77</v>
      </c>
      <c r="AT103" s="192" t="s">
        <v>69</v>
      </c>
      <c r="AU103" s="192" t="s">
        <v>70</v>
      </c>
      <c r="AY103" s="191" t="s">
        <v>299</v>
      </c>
      <c r="BK103" s="193">
        <f>SUM(BK104:BK112)</f>
        <v>0</v>
      </c>
    </row>
    <row r="104" spans="1:65" s="2" customFormat="1" ht="16.5" customHeight="1">
      <c r="A104" s="36"/>
      <c r="B104" s="37"/>
      <c r="C104" s="196" t="s">
        <v>77</v>
      </c>
      <c r="D104" s="196" t="s">
        <v>301</v>
      </c>
      <c r="E104" s="197" t="s">
        <v>3629</v>
      </c>
      <c r="F104" s="198" t="s">
        <v>3630</v>
      </c>
      <c r="G104" s="199" t="s">
        <v>3193</v>
      </c>
      <c r="H104" s="200">
        <v>2</v>
      </c>
      <c r="I104" s="201"/>
      <c r="J104" s="202">
        <f>ROUND(I104*H104,2)</f>
        <v>0</v>
      </c>
      <c r="K104" s="198" t="s">
        <v>19</v>
      </c>
      <c r="L104" s="41"/>
      <c r="M104" s="203" t="s">
        <v>19</v>
      </c>
      <c r="N104" s="204" t="s">
        <v>41</v>
      </c>
      <c r="O104" s="66"/>
      <c r="P104" s="205">
        <f>O104*H104</f>
        <v>0</v>
      </c>
      <c r="Q104" s="205">
        <v>0</v>
      </c>
      <c r="R104" s="205">
        <f>Q104*H104</f>
        <v>0</v>
      </c>
      <c r="S104" s="205">
        <v>0</v>
      </c>
      <c r="T104" s="206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7" t="s">
        <v>306</v>
      </c>
      <c r="AT104" s="207" t="s">
        <v>301</v>
      </c>
      <c r="AU104" s="207" t="s">
        <v>77</v>
      </c>
      <c r="AY104" s="19" t="s">
        <v>299</v>
      </c>
      <c r="BE104" s="208">
        <f>IF(N104="základní",J104,0)</f>
        <v>0</v>
      </c>
      <c r="BF104" s="208">
        <f>IF(N104="snížená",J104,0)</f>
        <v>0</v>
      </c>
      <c r="BG104" s="208">
        <f>IF(N104="zákl. přenesená",J104,0)</f>
        <v>0</v>
      </c>
      <c r="BH104" s="208">
        <f>IF(N104="sníž. přenesená",J104,0)</f>
        <v>0</v>
      </c>
      <c r="BI104" s="208">
        <f>IF(N104="nulová",J104,0)</f>
        <v>0</v>
      </c>
      <c r="BJ104" s="19" t="s">
        <v>77</v>
      </c>
      <c r="BK104" s="208">
        <f>ROUND(I104*H104,2)</f>
        <v>0</v>
      </c>
      <c r="BL104" s="19" t="s">
        <v>306</v>
      </c>
      <c r="BM104" s="207" t="s">
        <v>3631</v>
      </c>
    </row>
    <row r="105" spans="1:47" s="2" customFormat="1" ht="11.25">
      <c r="A105" s="36"/>
      <c r="B105" s="37"/>
      <c r="C105" s="38"/>
      <c r="D105" s="209" t="s">
        <v>308</v>
      </c>
      <c r="E105" s="38"/>
      <c r="F105" s="210" t="s">
        <v>3630</v>
      </c>
      <c r="G105" s="38"/>
      <c r="H105" s="38"/>
      <c r="I105" s="119"/>
      <c r="J105" s="38"/>
      <c r="K105" s="38"/>
      <c r="L105" s="41"/>
      <c r="M105" s="211"/>
      <c r="N105" s="212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308</v>
      </c>
      <c r="AU105" s="19" t="s">
        <v>77</v>
      </c>
    </row>
    <row r="106" spans="1:47" s="2" customFormat="1" ht="29.25">
      <c r="A106" s="36"/>
      <c r="B106" s="37"/>
      <c r="C106" s="38"/>
      <c r="D106" s="209" t="s">
        <v>447</v>
      </c>
      <c r="E106" s="38"/>
      <c r="F106" s="245" t="s">
        <v>3632</v>
      </c>
      <c r="G106" s="38"/>
      <c r="H106" s="38"/>
      <c r="I106" s="119"/>
      <c r="J106" s="38"/>
      <c r="K106" s="38"/>
      <c r="L106" s="41"/>
      <c r="M106" s="211"/>
      <c r="N106" s="212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447</v>
      </c>
      <c r="AU106" s="19" t="s">
        <v>77</v>
      </c>
    </row>
    <row r="107" spans="1:65" s="2" customFormat="1" ht="16.5" customHeight="1">
      <c r="A107" s="36"/>
      <c r="B107" s="37"/>
      <c r="C107" s="196" t="s">
        <v>79</v>
      </c>
      <c r="D107" s="196" t="s">
        <v>301</v>
      </c>
      <c r="E107" s="197" t="s">
        <v>3633</v>
      </c>
      <c r="F107" s="198" t="s">
        <v>3634</v>
      </c>
      <c r="G107" s="199" t="s">
        <v>3193</v>
      </c>
      <c r="H107" s="200">
        <v>1</v>
      </c>
      <c r="I107" s="201"/>
      <c r="J107" s="202">
        <f>ROUND(I107*H107,2)</f>
        <v>0</v>
      </c>
      <c r="K107" s="198" t="s">
        <v>19</v>
      </c>
      <c r="L107" s="41"/>
      <c r="M107" s="203" t="s">
        <v>19</v>
      </c>
      <c r="N107" s="204" t="s">
        <v>41</v>
      </c>
      <c r="O107" s="66"/>
      <c r="P107" s="205">
        <f>O107*H107</f>
        <v>0</v>
      </c>
      <c r="Q107" s="205">
        <v>0</v>
      </c>
      <c r="R107" s="205">
        <f>Q107*H107</f>
        <v>0</v>
      </c>
      <c r="S107" s="205">
        <v>0</v>
      </c>
      <c r="T107" s="206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7" t="s">
        <v>306</v>
      </c>
      <c r="AT107" s="207" t="s">
        <v>301</v>
      </c>
      <c r="AU107" s="207" t="s">
        <v>77</v>
      </c>
      <c r="AY107" s="19" t="s">
        <v>299</v>
      </c>
      <c r="BE107" s="208">
        <f>IF(N107="základní",J107,0)</f>
        <v>0</v>
      </c>
      <c r="BF107" s="208">
        <f>IF(N107="snížená",J107,0)</f>
        <v>0</v>
      </c>
      <c r="BG107" s="208">
        <f>IF(N107="zákl. přenesená",J107,0)</f>
        <v>0</v>
      </c>
      <c r="BH107" s="208">
        <f>IF(N107="sníž. přenesená",J107,0)</f>
        <v>0</v>
      </c>
      <c r="BI107" s="208">
        <f>IF(N107="nulová",J107,0)</f>
        <v>0</v>
      </c>
      <c r="BJ107" s="19" t="s">
        <v>77</v>
      </c>
      <c r="BK107" s="208">
        <f>ROUND(I107*H107,2)</f>
        <v>0</v>
      </c>
      <c r="BL107" s="19" t="s">
        <v>306</v>
      </c>
      <c r="BM107" s="207" t="s">
        <v>3635</v>
      </c>
    </row>
    <row r="108" spans="1:47" s="2" customFormat="1" ht="11.25">
      <c r="A108" s="36"/>
      <c r="B108" s="37"/>
      <c r="C108" s="38"/>
      <c r="D108" s="209" t="s">
        <v>308</v>
      </c>
      <c r="E108" s="38"/>
      <c r="F108" s="210" t="s">
        <v>3636</v>
      </c>
      <c r="G108" s="38"/>
      <c r="H108" s="38"/>
      <c r="I108" s="119"/>
      <c r="J108" s="38"/>
      <c r="K108" s="38"/>
      <c r="L108" s="41"/>
      <c r="M108" s="211"/>
      <c r="N108" s="212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308</v>
      </c>
      <c r="AU108" s="19" t="s">
        <v>77</v>
      </c>
    </row>
    <row r="109" spans="1:47" s="2" customFormat="1" ht="29.25">
      <c r="A109" s="36"/>
      <c r="B109" s="37"/>
      <c r="C109" s="38"/>
      <c r="D109" s="209" t="s">
        <v>447</v>
      </c>
      <c r="E109" s="38"/>
      <c r="F109" s="245" t="s">
        <v>3637</v>
      </c>
      <c r="G109" s="38"/>
      <c r="H109" s="38"/>
      <c r="I109" s="119"/>
      <c r="J109" s="38"/>
      <c r="K109" s="38"/>
      <c r="L109" s="41"/>
      <c r="M109" s="211"/>
      <c r="N109" s="212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447</v>
      </c>
      <c r="AU109" s="19" t="s">
        <v>77</v>
      </c>
    </row>
    <row r="110" spans="1:65" s="2" customFormat="1" ht="16.5" customHeight="1">
      <c r="A110" s="36"/>
      <c r="B110" s="37"/>
      <c r="C110" s="196" t="s">
        <v>87</v>
      </c>
      <c r="D110" s="196" t="s">
        <v>301</v>
      </c>
      <c r="E110" s="197" t="s">
        <v>3638</v>
      </c>
      <c r="F110" s="198" t="s">
        <v>3639</v>
      </c>
      <c r="G110" s="199" t="s">
        <v>3193</v>
      </c>
      <c r="H110" s="200">
        <v>2</v>
      </c>
      <c r="I110" s="201"/>
      <c r="J110" s="202">
        <f>ROUND(I110*H110,2)</f>
        <v>0</v>
      </c>
      <c r="K110" s="198" t="s">
        <v>19</v>
      </c>
      <c r="L110" s="41"/>
      <c r="M110" s="203" t="s">
        <v>19</v>
      </c>
      <c r="N110" s="204" t="s">
        <v>41</v>
      </c>
      <c r="O110" s="66"/>
      <c r="P110" s="205">
        <f>O110*H110</f>
        <v>0</v>
      </c>
      <c r="Q110" s="205">
        <v>0</v>
      </c>
      <c r="R110" s="205">
        <f>Q110*H110</f>
        <v>0</v>
      </c>
      <c r="S110" s="205">
        <v>0</v>
      </c>
      <c r="T110" s="206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7" t="s">
        <v>306</v>
      </c>
      <c r="AT110" s="207" t="s">
        <v>301</v>
      </c>
      <c r="AU110" s="207" t="s">
        <v>77</v>
      </c>
      <c r="AY110" s="19" t="s">
        <v>299</v>
      </c>
      <c r="BE110" s="208">
        <f>IF(N110="základní",J110,0)</f>
        <v>0</v>
      </c>
      <c r="BF110" s="208">
        <f>IF(N110="snížená",J110,0)</f>
        <v>0</v>
      </c>
      <c r="BG110" s="208">
        <f>IF(N110="zákl. přenesená",J110,0)</f>
        <v>0</v>
      </c>
      <c r="BH110" s="208">
        <f>IF(N110="sníž. přenesená",J110,0)</f>
        <v>0</v>
      </c>
      <c r="BI110" s="208">
        <f>IF(N110="nulová",J110,0)</f>
        <v>0</v>
      </c>
      <c r="BJ110" s="19" t="s">
        <v>77</v>
      </c>
      <c r="BK110" s="208">
        <f>ROUND(I110*H110,2)</f>
        <v>0</v>
      </c>
      <c r="BL110" s="19" t="s">
        <v>306</v>
      </c>
      <c r="BM110" s="207" t="s">
        <v>3640</v>
      </c>
    </row>
    <row r="111" spans="1:47" s="2" customFormat="1" ht="11.25">
      <c r="A111" s="36"/>
      <c r="B111" s="37"/>
      <c r="C111" s="38"/>
      <c r="D111" s="209" t="s">
        <v>308</v>
      </c>
      <c r="E111" s="38"/>
      <c r="F111" s="210" t="s">
        <v>3639</v>
      </c>
      <c r="G111" s="38"/>
      <c r="H111" s="38"/>
      <c r="I111" s="119"/>
      <c r="J111" s="38"/>
      <c r="K111" s="38"/>
      <c r="L111" s="41"/>
      <c r="M111" s="211"/>
      <c r="N111" s="212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308</v>
      </c>
      <c r="AU111" s="19" t="s">
        <v>77</v>
      </c>
    </row>
    <row r="112" spans="1:47" s="2" customFormat="1" ht="19.5">
      <c r="A112" s="36"/>
      <c r="B112" s="37"/>
      <c r="C112" s="38"/>
      <c r="D112" s="209" t="s">
        <v>447</v>
      </c>
      <c r="E112" s="38"/>
      <c r="F112" s="245" t="s">
        <v>3641</v>
      </c>
      <c r="G112" s="38"/>
      <c r="H112" s="38"/>
      <c r="I112" s="119"/>
      <c r="J112" s="38"/>
      <c r="K112" s="38"/>
      <c r="L112" s="41"/>
      <c r="M112" s="211"/>
      <c r="N112" s="212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447</v>
      </c>
      <c r="AU112" s="19" t="s">
        <v>77</v>
      </c>
    </row>
    <row r="113" spans="2:63" s="12" customFormat="1" ht="25.9" customHeight="1">
      <c r="B113" s="180"/>
      <c r="C113" s="181"/>
      <c r="D113" s="182" t="s">
        <v>69</v>
      </c>
      <c r="E113" s="183" t="s">
        <v>3642</v>
      </c>
      <c r="F113" s="183" t="s">
        <v>3643</v>
      </c>
      <c r="G113" s="181"/>
      <c r="H113" s="181"/>
      <c r="I113" s="184"/>
      <c r="J113" s="185">
        <f>BK113</f>
        <v>0</v>
      </c>
      <c r="K113" s="181"/>
      <c r="L113" s="186"/>
      <c r="M113" s="187"/>
      <c r="N113" s="188"/>
      <c r="O113" s="188"/>
      <c r="P113" s="189">
        <f>SUM(P114:P116)</f>
        <v>0</v>
      </c>
      <c r="Q113" s="188"/>
      <c r="R113" s="189">
        <f>SUM(R114:R116)</f>
        <v>0</v>
      </c>
      <c r="S113" s="188"/>
      <c r="T113" s="190">
        <f>SUM(T114:T116)</f>
        <v>0</v>
      </c>
      <c r="AR113" s="191" t="s">
        <v>77</v>
      </c>
      <c r="AT113" s="192" t="s">
        <v>69</v>
      </c>
      <c r="AU113" s="192" t="s">
        <v>70</v>
      </c>
      <c r="AY113" s="191" t="s">
        <v>299</v>
      </c>
      <c r="BK113" s="193">
        <f>SUM(BK114:BK116)</f>
        <v>0</v>
      </c>
    </row>
    <row r="114" spans="1:65" s="2" customFormat="1" ht="16.5" customHeight="1">
      <c r="A114" s="36"/>
      <c r="B114" s="37"/>
      <c r="C114" s="196" t="s">
        <v>306</v>
      </c>
      <c r="D114" s="196" t="s">
        <v>301</v>
      </c>
      <c r="E114" s="197" t="s">
        <v>3644</v>
      </c>
      <c r="F114" s="198" t="s">
        <v>3645</v>
      </c>
      <c r="G114" s="199" t="s">
        <v>3193</v>
      </c>
      <c r="H114" s="200">
        <v>45</v>
      </c>
      <c r="I114" s="201"/>
      <c r="J114" s="202">
        <f>ROUND(I114*H114,2)</f>
        <v>0</v>
      </c>
      <c r="K114" s="198" t="s">
        <v>19</v>
      </c>
      <c r="L114" s="41"/>
      <c r="M114" s="203" t="s">
        <v>19</v>
      </c>
      <c r="N114" s="204" t="s">
        <v>41</v>
      </c>
      <c r="O114" s="66"/>
      <c r="P114" s="205">
        <f>O114*H114</f>
        <v>0</v>
      </c>
      <c r="Q114" s="205">
        <v>0</v>
      </c>
      <c r="R114" s="205">
        <f>Q114*H114</f>
        <v>0</v>
      </c>
      <c r="S114" s="205">
        <v>0</v>
      </c>
      <c r="T114" s="206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7" t="s">
        <v>306</v>
      </c>
      <c r="AT114" s="207" t="s">
        <v>301</v>
      </c>
      <c r="AU114" s="207" t="s">
        <v>77</v>
      </c>
      <c r="AY114" s="19" t="s">
        <v>299</v>
      </c>
      <c r="BE114" s="208">
        <f>IF(N114="základní",J114,0)</f>
        <v>0</v>
      </c>
      <c r="BF114" s="208">
        <f>IF(N114="snížená",J114,0)</f>
        <v>0</v>
      </c>
      <c r="BG114" s="208">
        <f>IF(N114="zákl. přenesená",J114,0)</f>
        <v>0</v>
      </c>
      <c r="BH114" s="208">
        <f>IF(N114="sníž. přenesená",J114,0)</f>
        <v>0</v>
      </c>
      <c r="BI114" s="208">
        <f>IF(N114="nulová",J114,0)</f>
        <v>0</v>
      </c>
      <c r="BJ114" s="19" t="s">
        <v>77</v>
      </c>
      <c r="BK114" s="208">
        <f>ROUND(I114*H114,2)</f>
        <v>0</v>
      </c>
      <c r="BL114" s="19" t="s">
        <v>306</v>
      </c>
      <c r="BM114" s="207" t="s">
        <v>3646</v>
      </c>
    </row>
    <row r="115" spans="1:47" s="2" customFormat="1" ht="11.25">
      <c r="A115" s="36"/>
      <c r="B115" s="37"/>
      <c r="C115" s="38"/>
      <c r="D115" s="209" t="s">
        <v>308</v>
      </c>
      <c r="E115" s="38"/>
      <c r="F115" s="210" t="s">
        <v>3647</v>
      </c>
      <c r="G115" s="38"/>
      <c r="H115" s="38"/>
      <c r="I115" s="119"/>
      <c r="J115" s="38"/>
      <c r="K115" s="38"/>
      <c r="L115" s="41"/>
      <c r="M115" s="211"/>
      <c r="N115" s="212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308</v>
      </c>
      <c r="AU115" s="19" t="s">
        <v>77</v>
      </c>
    </row>
    <row r="116" spans="1:47" s="2" customFormat="1" ht="19.5">
      <c r="A116" s="36"/>
      <c r="B116" s="37"/>
      <c r="C116" s="38"/>
      <c r="D116" s="209" t="s">
        <v>447</v>
      </c>
      <c r="E116" s="38"/>
      <c r="F116" s="245" t="s">
        <v>3648</v>
      </c>
      <c r="G116" s="38"/>
      <c r="H116" s="38"/>
      <c r="I116" s="119"/>
      <c r="J116" s="38"/>
      <c r="K116" s="38"/>
      <c r="L116" s="41"/>
      <c r="M116" s="211"/>
      <c r="N116" s="212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447</v>
      </c>
      <c r="AU116" s="19" t="s">
        <v>77</v>
      </c>
    </row>
    <row r="117" spans="2:63" s="12" customFormat="1" ht="25.9" customHeight="1">
      <c r="B117" s="180"/>
      <c r="C117" s="181"/>
      <c r="D117" s="182" t="s">
        <v>69</v>
      </c>
      <c r="E117" s="183" t="s">
        <v>3649</v>
      </c>
      <c r="F117" s="183" t="s">
        <v>3650</v>
      </c>
      <c r="G117" s="181"/>
      <c r="H117" s="181"/>
      <c r="I117" s="184"/>
      <c r="J117" s="185">
        <f>BK117</f>
        <v>0</v>
      </c>
      <c r="K117" s="181"/>
      <c r="L117" s="186"/>
      <c r="M117" s="187"/>
      <c r="N117" s="188"/>
      <c r="O117" s="188"/>
      <c r="P117" s="189">
        <f>SUM(P118:P121)</f>
        <v>0</v>
      </c>
      <c r="Q117" s="188"/>
      <c r="R117" s="189">
        <f>SUM(R118:R121)</f>
        <v>0</v>
      </c>
      <c r="S117" s="188"/>
      <c r="T117" s="190">
        <f>SUM(T118:T121)</f>
        <v>0</v>
      </c>
      <c r="AR117" s="191" t="s">
        <v>77</v>
      </c>
      <c r="AT117" s="192" t="s">
        <v>69</v>
      </c>
      <c r="AU117" s="192" t="s">
        <v>70</v>
      </c>
      <c r="AY117" s="191" t="s">
        <v>299</v>
      </c>
      <c r="BK117" s="193">
        <f>SUM(BK118:BK121)</f>
        <v>0</v>
      </c>
    </row>
    <row r="118" spans="1:65" s="2" customFormat="1" ht="16.5" customHeight="1">
      <c r="A118" s="36"/>
      <c r="B118" s="37"/>
      <c r="C118" s="196" t="s">
        <v>341</v>
      </c>
      <c r="D118" s="196" t="s">
        <v>301</v>
      </c>
      <c r="E118" s="197" t="s">
        <v>3651</v>
      </c>
      <c r="F118" s="198" t="s">
        <v>3652</v>
      </c>
      <c r="G118" s="199" t="s">
        <v>553</v>
      </c>
      <c r="H118" s="200">
        <v>250</v>
      </c>
      <c r="I118" s="201"/>
      <c r="J118" s="202">
        <f>ROUND(I118*H118,2)</f>
        <v>0</v>
      </c>
      <c r="K118" s="198" t="s">
        <v>19</v>
      </c>
      <c r="L118" s="41"/>
      <c r="M118" s="203" t="s">
        <v>19</v>
      </c>
      <c r="N118" s="204" t="s">
        <v>41</v>
      </c>
      <c r="O118" s="66"/>
      <c r="P118" s="205">
        <f>O118*H118</f>
        <v>0</v>
      </c>
      <c r="Q118" s="205">
        <v>0</v>
      </c>
      <c r="R118" s="205">
        <f>Q118*H118</f>
        <v>0</v>
      </c>
      <c r="S118" s="205">
        <v>0</v>
      </c>
      <c r="T118" s="206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7" t="s">
        <v>306</v>
      </c>
      <c r="AT118" s="207" t="s">
        <v>301</v>
      </c>
      <c r="AU118" s="207" t="s">
        <v>77</v>
      </c>
      <c r="AY118" s="19" t="s">
        <v>299</v>
      </c>
      <c r="BE118" s="208">
        <f>IF(N118="základní",J118,0)</f>
        <v>0</v>
      </c>
      <c r="BF118" s="208">
        <f>IF(N118="snížená",J118,0)</f>
        <v>0</v>
      </c>
      <c r="BG118" s="208">
        <f>IF(N118="zákl. přenesená",J118,0)</f>
        <v>0</v>
      </c>
      <c r="BH118" s="208">
        <f>IF(N118="sníž. přenesená",J118,0)</f>
        <v>0</v>
      </c>
      <c r="BI118" s="208">
        <f>IF(N118="nulová",J118,0)</f>
        <v>0</v>
      </c>
      <c r="BJ118" s="19" t="s">
        <v>77</v>
      </c>
      <c r="BK118" s="208">
        <f>ROUND(I118*H118,2)</f>
        <v>0</v>
      </c>
      <c r="BL118" s="19" t="s">
        <v>306</v>
      </c>
      <c r="BM118" s="207" t="s">
        <v>3653</v>
      </c>
    </row>
    <row r="119" spans="1:47" s="2" customFormat="1" ht="11.25">
      <c r="A119" s="36"/>
      <c r="B119" s="37"/>
      <c r="C119" s="38"/>
      <c r="D119" s="209" t="s">
        <v>308</v>
      </c>
      <c r="E119" s="38"/>
      <c r="F119" s="210" t="s">
        <v>3652</v>
      </c>
      <c r="G119" s="38"/>
      <c r="H119" s="38"/>
      <c r="I119" s="119"/>
      <c r="J119" s="38"/>
      <c r="K119" s="38"/>
      <c r="L119" s="41"/>
      <c r="M119" s="211"/>
      <c r="N119" s="212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308</v>
      </c>
      <c r="AU119" s="19" t="s">
        <v>77</v>
      </c>
    </row>
    <row r="120" spans="1:65" s="2" customFormat="1" ht="16.5" customHeight="1">
      <c r="A120" s="36"/>
      <c r="B120" s="37"/>
      <c r="C120" s="196" t="s">
        <v>349</v>
      </c>
      <c r="D120" s="196" t="s">
        <v>301</v>
      </c>
      <c r="E120" s="197" t="s">
        <v>3654</v>
      </c>
      <c r="F120" s="198" t="s">
        <v>3655</v>
      </c>
      <c r="G120" s="199" t="s">
        <v>553</v>
      </c>
      <c r="H120" s="200">
        <v>100</v>
      </c>
      <c r="I120" s="201"/>
      <c r="J120" s="202">
        <f>ROUND(I120*H120,2)</f>
        <v>0</v>
      </c>
      <c r="K120" s="198" t="s">
        <v>19</v>
      </c>
      <c r="L120" s="41"/>
      <c r="M120" s="203" t="s">
        <v>19</v>
      </c>
      <c r="N120" s="204" t="s">
        <v>41</v>
      </c>
      <c r="O120" s="66"/>
      <c r="P120" s="205">
        <f>O120*H120</f>
        <v>0</v>
      </c>
      <c r="Q120" s="205">
        <v>0</v>
      </c>
      <c r="R120" s="205">
        <f>Q120*H120</f>
        <v>0</v>
      </c>
      <c r="S120" s="205">
        <v>0</v>
      </c>
      <c r="T120" s="206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07" t="s">
        <v>306</v>
      </c>
      <c r="AT120" s="207" t="s">
        <v>301</v>
      </c>
      <c r="AU120" s="207" t="s">
        <v>77</v>
      </c>
      <c r="AY120" s="19" t="s">
        <v>299</v>
      </c>
      <c r="BE120" s="208">
        <f>IF(N120="základní",J120,0)</f>
        <v>0</v>
      </c>
      <c r="BF120" s="208">
        <f>IF(N120="snížená",J120,0)</f>
        <v>0</v>
      </c>
      <c r="BG120" s="208">
        <f>IF(N120="zákl. přenesená",J120,0)</f>
        <v>0</v>
      </c>
      <c r="BH120" s="208">
        <f>IF(N120="sníž. přenesená",J120,0)</f>
        <v>0</v>
      </c>
      <c r="BI120" s="208">
        <f>IF(N120="nulová",J120,0)</f>
        <v>0</v>
      </c>
      <c r="BJ120" s="19" t="s">
        <v>77</v>
      </c>
      <c r="BK120" s="208">
        <f>ROUND(I120*H120,2)</f>
        <v>0</v>
      </c>
      <c r="BL120" s="19" t="s">
        <v>306</v>
      </c>
      <c r="BM120" s="207" t="s">
        <v>3656</v>
      </c>
    </row>
    <row r="121" spans="1:47" s="2" customFormat="1" ht="11.25">
      <c r="A121" s="36"/>
      <c r="B121" s="37"/>
      <c r="C121" s="38"/>
      <c r="D121" s="209" t="s">
        <v>308</v>
      </c>
      <c r="E121" s="38"/>
      <c r="F121" s="210" t="s">
        <v>3655</v>
      </c>
      <c r="G121" s="38"/>
      <c r="H121" s="38"/>
      <c r="I121" s="119"/>
      <c r="J121" s="38"/>
      <c r="K121" s="38"/>
      <c r="L121" s="41"/>
      <c r="M121" s="211"/>
      <c r="N121" s="212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308</v>
      </c>
      <c r="AU121" s="19" t="s">
        <v>77</v>
      </c>
    </row>
    <row r="122" spans="2:63" s="12" customFormat="1" ht="25.9" customHeight="1">
      <c r="B122" s="180"/>
      <c r="C122" s="181"/>
      <c r="D122" s="182" t="s">
        <v>69</v>
      </c>
      <c r="E122" s="183" t="s">
        <v>3657</v>
      </c>
      <c r="F122" s="183" t="s">
        <v>3658</v>
      </c>
      <c r="G122" s="181"/>
      <c r="H122" s="181"/>
      <c r="I122" s="184"/>
      <c r="J122" s="185">
        <f>BK122</f>
        <v>0</v>
      </c>
      <c r="K122" s="181"/>
      <c r="L122" s="186"/>
      <c r="M122" s="187"/>
      <c r="N122" s="188"/>
      <c r="O122" s="188"/>
      <c r="P122" s="189">
        <f>SUM(P123:P124)</f>
        <v>0</v>
      </c>
      <c r="Q122" s="188"/>
      <c r="R122" s="189">
        <f>SUM(R123:R124)</f>
        <v>0</v>
      </c>
      <c r="S122" s="188"/>
      <c r="T122" s="190">
        <f>SUM(T123:T124)</f>
        <v>0</v>
      </c>
      <c r="AR122" s="191" t="s">
        <v>77</v>
      </c>
      <c r="AT122" s="192" t="s">
        <v>69</v>
      </c>
      <c r="AU122" s="192" t="s">
        <v>70</v>
      </c>
      <c r="AY122" s="191" t="s">
        <v>299</v>
      </c>
      <c r="BK122" s="193">
        <f>SUM(BK123:BK124)</f>
        <v>0</v>
      </c>
    </row>
    <row r="123" spans="1:65" s="2" customFormat="1" ht="16.5" customHeight="1">
      <c r="A123" s="36"/>
      <c r="B123" s="37"/>
      <c r="C123" s="196" t="s">
        <v>355</v>
      </c>
      <c r="D123" s="196" t="s">
        <v>301</v>
      </c>
      <c r="E123" s="197" t="s">
        <v>3659</v>
      </c>
      <c r="F123" s="198" t="s">
        <v>3660</v>
      </c>
      <c r="G123" s="199" t="s">
        <v>3193</v>
      </c>
      <c r="H123" s="200">
        <v>18</v>
      </c>
      <c r="I123" s="201"/>
      <c r="J123" s="202">
        <f>ROUND(I123*H123,2)</f>
        <v>0</v>
      </c>
      <c r="K123" s="198" t="s">
        <v>19</v>
      </c>
      <c r="L123" s="41"/>
      <c r="M123" s="203" t="s">
        <v>19</v>
      </c>
      <c r="N123" s="204" t="s">
        <v>41</v>
      </c>
      <c r="O123" s="66"/>
      <c r="P123" s="205">
        <f>O123*H123</f>
        <v>0</v>
      </c>
      <c r="Q123" s="205">
        <v>0</v>
      </c>
      <c r="R123" s="205">
        <f>Q123*H123</f>
        <v>0</v>
      </c>
      <c r="S123" s="205">
        <v>0</v>
      </c>
      <c r="T123" s="206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7" t="s">
        <v>306</v>
      </c>
      <c r="AT123" s="207" t="s">
        <v>301</v>
      </c>
      <c r="AU123" s="207" t="s">
        <v>77</v>
      </c>
      <c r="AY123" s="19" t="s">
        <v>299</v>
      </c>
      <c r="BE123" s="208">
        <f>IF(N123="základní",J123,0)</f>
        <v>0</v>
      </c>
      <c r="BF123" s="208">
        <f>IF(N123="snížená",J123,0)</f>
        <v>0</v>
      </c>
      <c r="BG123" s="208">
        <f>IF(N123="zákl. přenesená",J123,0)</f>
        <v>0</v>
      </c>
      <c r="BH123" s="208">
        <f>IF(N123="sníž. přenesená",J123,0)</f>
        <v>0</v>
      </c>
      <c r="BI123" s="208">
        <f>IF(N123="nulová",J123,0)</f>
        <v>0</v>
      </c>
      <c r="BJ123" s="19" t="s">
        <v>77</v>
      </c>
      <c r="BK123" s="208">
        <f>ROUND(I123*H123,2)</f>
        <v>0</v>
      </c>
      <c r="BL123" s="19" t="s">
        <v>306</v>
      </c>
      <c r="BM123" s="207" t="s">
        <v>3661</v>
      </c>
    </row>
    <row r="124" spans="1:47" s="2" customFormat="1" ht="11.25">
      <c r="A124" s="36"/>
      <c r="B124" s="37"/>
      <c r="C124" s="38"/>
      <c r="D124" s="209" t="s">
        <v>308</v>
      </c>
      <c r="E124" s="38"/>
      <c r="F124" s="210" t="s">
        <v>3660</v>
      </c>
      <c r="G124" s="38"/>
      <c r="H124" s="38"/>
      <c r="I124" s="119"/>
      <c r="J124" s="38"/>
      <c r="K124" s="38"/>
      <c r="L124" s="41"/>
      <c r="M124" s="211"/>
      <c r="N124" s="212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308</v>
      </c>
      <c r="AU124" s="19" t="s">
        <v>77</v>
      </c>
    </row>
    <row r="125" spans="2:63" s="12" customFormat="1" ht="25.9" customHeight="1">
      <c r="B125" s="180"/>
      <c r="C125" s="181"/>
      <c r="D125" s="182" t="s">
        <v>69</v>
      </c>
      <c r="E125" s="183" t="s">
        <v>3662</v>
      </c>
      <c r="F125" s="183" t="s">
        <v>3663</v>
      </c>
      <c r="G125" s="181"/>
      <c r="H125" s="181"/>
      <c r="I125" s="184"/>
      <c r="J125" s="185">
        <f>BK125</f>
        <v>0</v>
      </c>
      <c r="K125" s="181"/>
      <c r="L125" s="186"/>
      <c r="M125" s="187"/>
      <c r="N125" s="188"/>
      <c r="O125" s="188"/>
      <c r="P125" s="189">
        <f>SUM(P126:P147)</f>
        <v>0</v>
      </c>
      <c r="Q125" s="188"/>
      <c r="R125" s="189">
        <f>SUM(R126:R147)</f>
        <v>0</v>
      </c>
      <c r="S125" s="188"/>
      <c r="T125" s="190">
        <f>SUM(T126:T147)</f>
        <v>0</v>
      </c>
      <c r="AR125" s="191" t="s">
        <v>77</v>
      </c>
      <c r="AT125" s="192" t="s">
        <v>69</v>
      </c>
      <c r="AU125" s="192" t="s">
        <v>70</v>
      </c>
      <c r="AY125" s="191" t="s">
        <v>299</v>
      </c>
      <c r="BK125" s="193">
        <f>SUM(BK126:BK147)</f>
        <v>0</v>
      </c>
    </row>
    <row r="126" spans="1:65" s="2" customFormat="1" ht="16.5" customHeight="1">
      <c r="A126" s="36"/>
      <c r="B126" s="37"/>
      <c r="C126" s="196" t="s">
        <v>360</v>
      </c>
      <c r="D126" s="196" t="s">
        <v>301</v>
      </c>
      <c r="E126" s="197" t="s">
        <v>3664</v>
      </c>
      <c r="F126" s="198" t="s">
        <v>3665</v>
      </c>
      <c r="G126" s="199" t="s">
        <v>3193</v>
      </c>
      <c r="H126" s="200">
        <v>41</v>
      </c>
      <c r="I126" s="201"/>
      <c r="J126" s="202">
        <f>ROUND(I126*H126,2)</f>
        <v>0</v>
      </c>
      <c r="K126" s="198" t="s">
        <v>19</v>
      </c>
      <c r="L126" s="41"/>
      <c r="M126" s="203" t="s">
        <v>19</v>
      </c>
      <c r="N126" s="204" t="s">
        <v>41</v>
      </c>
      <c r="O126" s="66"/>
      <c r="P126" s="205">
        <f>O126*H126</f>
        <v>0</v>
      </c>
      <c r="Q126" s="205">
        <v>0</v>
      </c>
      <c r="R126" s="205">
        <f>Q126*H126</f>
        <v>0</v>
      </c>
      <c r="S126" s="205">
        <v>0</v>
      </c>
      <c r="T126" s="206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07" t="s">
        <v>306</v>
      </c>
      <c r="AT126" s="207" t="s">
        <v>301</v>
      </c>
      <c r="AU126" s="207" t="s">
        <v>77</v>
      </c>
      <c r="AY126" s="19" t="s">
        <v>299</v>
      </c>
      <c r="BE126" s="208">
        <f>IF(N126="základní",J126,0)</f>
        <v>0</v>
      </c>
      <c r="BF126" s="208">
        <f>IF(N126="snížená",J126,0)</f>
        <v>0</v>
      </c>
      <c r="BG126" s="208">
        <f>IF(N126="zákl. přenesená",J126,0)</f>
        <v>0</v>
      </c>
      <c r="BH126" s="208">
        <f>IF(N126="sníž. přenesená",J126,0)</f>
        <v>0</v>
      </c>
      <c r="BI126" s="208">
        <f>IF(N126="nulová",J126,0)</f>
        <v>0</v>
      </c>
      <c r="BJ126" s="19" t="s">
        <v>77</v>
      </c>
      <c r="BK126" s="208">
        <f>ROUND(I126*H126,2)</f>
        <v>0</v>
      </c>
      <c r="BL126" s="19" t="s">
        <v>306</v>
      </c>
      <c r="BM126" s="207" t="s">
        <v>3666</v>
      </c>
    </row>
    <row r="127" spans="1:47" s="2" customFormat="1" ht="11.25">
      <c r="A127" s="36"/>
      <c r="B127" s="37"/>
      <c r="C127" s="38"/>
      <c r="D127" s="209" t="s">
        <v>308</v>
      </c>
      <c r="E127" s="38"/>
      <c r="F127" s="210" t="s">
        <v>3665</v>
      </c>
      <c r="G127" s="38"/>
      <c r="H127" s="38"/>
      <c r="I127" s="119"/>
      <c r="J127" s="38"/>
      <c r="K127" s="38"/>
      <c r="L127" s="41"/>
      <c r="M127" s="211"/>
      <c r="N127" s="212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308</v>
      </c>
      <c r="AU127" s="19" t="s">
        <v>77</v>
      </c>
    </row>
    <row r="128" spans="1:65" s="2" customFormat="1" ht="16.5" customHeight="1">
      <c r="A128" s="36"/>
      <c r="B128" s="37"/>
      <c r="C128" s="196" t="s">
        <v>365</v>
      </c>
      <c r="D128" s="196" t="s">
        <v>301</v>
      </c>
      <c r="E128" s="197" t="s">
        <v>3667</v>
      </c>
      <c r="F128" s="198" t="s">
        <v>3668</v>
      </c>
      <c r="G128" s="199" t="s">
        <v>3193</v>
      </c>
      <c r="H128" s="200">
        <v>9</v>
      </c>
      <c r="I128" s="201"/>
      <c r="J128" s="202">
        <f>ROUND(I128*H128,2)</f>
        <v>0</v>
      </c>
      <c r="K128" s="198" t="s">
        <v>19</v>
      </c>
      <c r="L128" s="41"/>
      <c r="M128" s="203" t="s">
        <v>19</v>
      </c>
      <c r="N128" s="204" t="s">
        <v>41</v>
      </c>
      <c r="O128" s="66"/>
      <c r="P128" s="205">
        <f>O128*H128</f>
        <v>0</v>
      </c>
      <c r="Q128" s="205">
        <v>0</v>
      </c>
      <c r="R128" s="205">
        <f>Q128*H128</f>
        <v>0</v>
      </c>
      <c r="S128" s="205">
        <v>0</v>
      </c>
      <c r="T128" s="206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07" t="s">
        <v>306</v>
      </c>
      <c r="AT128" s="207" t="s">
        <v>301</v>
      </c>
      <c r="AU128" s="207" t="s">
        <v>77</v>
      </c>
      <c r="AY128" s="19" t="s">
        <v>299</v>
      </c>
      <c r="BE128" s="208">
        <f>IF(N128="základní",J128,0)</f>
        <v>0</v>
      </c>
      <c r="BF128" s="208">
        <f>IF(N128="snížená",J128,0)</f>
        <v>0</v>
      </c>
      <c r="BG128" s="208">
        <f>IF(N128="zákl. přenesená",J128,0)</f>
        <v>0</v>
      </c>
      <c r="BH128" s="208">
        <f>IF(N128="sníž. přenesená",J128,0)</f>
        <v>0</v>
      </c>
      <c r="BI128" s="208">
        <f>IF(N128="nulová",J128,0)</f>
        <v>0</v>
      </c>
      <c r="BJ128" s="19" t="s">
        <v>77</v>
      </c>
      <c r="BK128" s="208">
        <f>ROUND(I128*H128,2)</f>
        <v>0</v>
      </c>
      <c r="BL128" s="19" t="s">
        <v>306</v>
      </c>
      <c r="BM128" s="207" t="s">
        <v>3669</v>
      </c>
    </row>
    <row r="129" spans="1:47" s="2" customFormat="1" ht="11.25">
      <c r="A129" s="36"/>
      <c r="B129" s="37"/>
      <c r="C129" s="38"/>
      <c r="D129" s="209" t="s">
        <v>308</v>
      </c>
      <c r="E129" s="38"/>
      <c r="F129" s="210" t="s">
        <v>3670</v>
      </c>
      <c r="G129" s="38"/>
      <c r="H129" s="38"/>
      <c r="I129" s="119"/>
      <c r="J129" s="38"/>
      <c r="K129" s="38"/>
      <c r="L129" s="41"/>
      <c r="M129" s="211"/>
      <c r="N129" s="212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308</v>
      </c>
      <c r="AU129" s="19" t="s">
        <v>77</v>
      </c>
    </row>
    <row r="130" spans="1:65" s="2" customFormat="1" ht="16.5" customHeight="1">
      <c r="A130" s="36"/>
      <c r="B130" s="37"/>
      <c r="C130" s="196" t="s">
        <v>212</v>
      </c>
      <c r="D130" s="196" t="s">
        <v>301</v>
      </c>
      <c r="E130" s="197" t="s">
        <v>3671</v>
      </c>
      <c r="F130" s="198" t="s">
        <v>3672</v>
      </c>
      <c r="G130" s="199" t="s">
        <v>3193</v>
      </c>
      <c r="H130" s="200">
        <v>22</v>
      </c>
      <c r="I130" s="201"/>
      <c r="J130" s="202">
        <f>ROUND(I130*H130,2)</f>
        <v>0</v>
      </c>
      <c r="K130" s="198" t="s">
        <v>19</v>
      </c>
      <c r="L130" s="41"/>
      <c r="M130" s="203" t="s">
        <v>19</v>
      </c>
      <c r="N130" s="204" t="s">
        <v>41</v>
      </c>
      <c r="O130" s="66"/>
      <c r="P130" s="205">
        <f>O130*H130</f>
        <v>0</v>
      </c>
      <c r="Q130" s="205">
        <v>0</v>
      </c>
      <c r="R130" s="205">
        <f>Q130*H130</f>
        <v>0</v>
      </c>
      <c r="S130" s="205">
        <v>0</v>
      </c>
      <c r="T130" s="206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7" t="s">
        <v>306</v>
      </c>
      <c r="AT130" s="207" t="s">
        <v>301</v>
      </c>
      <c r="AU130" s="207" t="s">
        <v>77</v>
      </c>
      <c r="AY130" s="19" t="s">
        <v>299</v>
      </c>
      <c r="BE130" s="208">
        <f>IF(N130="základní",J130,0)</f>
        <v>0</v>
      </c>
      <c r="BF130" s="208">
        <f>IF(N130="snížená",J130,0)</f>
        <v>0</v>
      </c>
      <c r="BG130" s="208">
        <f>IF(N130="zákl. přenesená",J130,0)</f>
        <v>0</v>
      </c>
      <c r="BH130" s="208">
        <f>IF(N130="sníž. přenesená",J130,0)</f>
        <v>0</v>
      </c>
      <c r="BI130" s="208">
        <f>IF(N130="nulová",J130,0)</f>
        <v>0</v>
      </c>
      <c r="BJ130" s="19" t="s">
        <v>77</v>
      </c>
      <c r="BK130" s="208">
        <f>ROUND(I130*H130,2)</f>
        <v>0</v>
      </c>
      <c r="BL130" s="19" t="s">
        <v>306</v>
      </c>
      <c r="BM130" s="207" t="s">
        <v>3673</v>
      </c>
    </row>
    <row r="131" spans="1:47" s="2" customFormat="1" ht="11.25">
      <c r="A131" s="36"/>
      <c r="B131" s="37"/>
      <c r="C131" s="38"/>
      <c r="D131" s="209" t="s">
        <v>308</v>
      </c>
      <c r="E131" s="38"/>
      <c r="F131" s="210" t="s">
        <v>3674</v>
      </c>
      <c r="G131" s="38"/>
      <c r="H131" s="38"/>
      <c r="I131" s="119"/>
      <c r="J131" s="38"/>
      <c r="K131" s="38"/>
      <c r="L131" s="41"/>
      <c r="M131" s="211"/>
      <c r="N131" s="212"/>
      <c r="O131" s="66"/>
      <c r="P131" s="66"/>
      <c r="Q131" s="66"/>
      <c r="R131" s="66"/>
      <c r="S131" s="66"/>
      <c r="T131" s="6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308</v>
      </c>
      <c r="AU131" s="19" t="s">
        <v>77</v>
      </c>
    </row>
    <row r="132" spans="1:65" s="2" customFormat="1" ht="16.5" customHeight="1">
      <c r="A132" s="36"/>
      <c r="B132" s="37"/>
      <c r="C132" s="196" t="s">
        <v>378</v>
      </c>
      <c r="D132" s="196" t="s">
        <v>301</v>
      </c>
      <c r="E132" s="197" t="s">
        <v>3675</v>
      </c>
      <c r="F132" s="198" t="s">
        <v>3676</v>
      </c>
      <c r="G132" s="199" t="s">
        <v>3193</v>
      </c>
      <c r="H132" s="200">
        <v>5</v>
      </c>
      <c r="I132" s="201"/>
      <c r="J132" s="202">
        <f>ROUND(I132*H132,2)</f>
        <v>0</v>
      </c>
      <c r="K132" s="198" t="s">
        <v>19</v>
      </c>
      <c r="L132" s="41"/>
      <c r="M132" s="203" t="s">
        <v>19</v>
      </c>
      <c r="N132" s="204" t="s">
        <v>41</v>
      </c>
      <c r="O132" s="66"/>
      <c r="P132" s="205">
        <f>O132*H132</f>
        <v>0</v>
      </c>
      <c r="Q132" s="205">
        <v>0</v>
      </c>
      <c r="R132" s="205">
        <f>Q132*H132</f>
        <v>0</v>
      </c>
      <c r="S132" s="205">
        <v>0</v>
      </c>
      <c r="T132" s="206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7" t="s">
        <v>306</v>
      </c>
      <c r="AT132" s="207" t="s">
        <v>301</v>
      </c>
      <c r="AU132" s="207" t="s">
        <v>77</v>
      </c>
      <c r="AY132" s="19" t="s">
        <v>299</v>
      </c>
      <c r="BE132" s="208">
        <f>IF(N132="základní",J132,0)</f>
        <v>0</v>
      </c>
      <c r="BF132" s="208">
        <f>IF(N132="snížená",J132,0)</f>
        <v>0</v>
      </c>
      <c r="BG132" s="208">
        <f>IF(N132="zákl. přenesená",J132,0)</f>
        <v>0</v>
      </c>
      <c r="BH132" s="208">
        <f>IF(N132="sníž. přenesená",J132,0)</f>
        <v>0</v>
      </c>
      <c r="BI132" s="208">
        <f>IF(N132="nulová",J132,0)</f>
        <v>0</v>
      </c>
      <c r="BJ132" s="19" t="s">
        <v>77</v>
      </c>
      <c r="BK132" s="208">
        <f>ROUND(I132*H132,2)</f>
        <v>0</v>
      </c>
      <c r="BL132" s="19" t="s">
        <v>306</v>
      </c>
      <c r="BM132" s="207" t="s">
        <v>3677</v>
      </c>
    </row>
    <row r="133" spans="1:47" s="2" customFormat="1" ht="11.25">
      <c r="A133" s="36"/>
      <c r="B133" s="37"/>
      <c r="C133" s="38"/>
      <c r="D133" s="209" t="s">
        <v>308</v>
      </c>
      <c r="E133" s="38"/>
      <c r="F133" s="210" t="s">
        <v>3676</v>
      </c>
      <c r="G133" s="38"/>
      <c r="H133" s="38"/>
      <c r="I133" s="119"/>
      <c r="J133" s="38"/>
      <c r="K133" s="38"/>
      <c r="L133" s="41"/>
      <c r="M133" s="211"/>
      <c r="N133" s="212"/>
      <c r="O133" s="66"/>
      <c r="P133" s="66"/>
      <c r="Q133" s="66"/>
      <c r="R133" s="66"/>
      <c r="S133" s="66"/>
      <c r="T133" s="67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308</v>
      </c>
      <c r="AU133" s="19" t="s">
        <v>77</v>
      </c>
    </row>
    <row r="134" spans="1:65" s="2" customFormat="1" ht="16.5" customHeight="1">
      <c r="A134" s="36"/>
      <c r="B134" s="37"/>
      <c r="C134" s="196" t="s">
        <v>385</v>
      </c>
      <c r="D134" s="196" t="s">
        <v>301</v>
      </c>
      <c r="E134" s="197" t="s">
        <v>3678</v>
      </c>
      <c r="F134" s="198" t="s">
        <v>3679</v>
      </c>
      <c r="G134" s="199" t="s">
        <v>3193</v>
      </c>
      <c r="H134" s="200">
        <v>4</v>
      </c>
      <c r="I134" s="201"/>
      <c r="J134" s="202">
        <f>ROUND(I134*H134,2)</f>
        <v>0</v>
      </c>
      <c r="K134" s="198" t="s">
        <v>19</v>
      </c>
      <c r="L134" s="41"/>
      <c r="M134" s="203" t="s">
        <v>19</v>
      </c>
      <c r="N134" s="204" t="s">
        <v>41</v>
      </c>
      <c r="O134" s="66"/>
      <c r="P134" s="205">
        <f>O134*H134</f>
        <v>0</v>
      </c>
      <c r="Q134" s="205">
        <v>0</v>
      </c>
      <c r="R134" s="205">
        <f>Q134*H134</f>
        <v>0</v>
      </c>
      <c r="S134" s="205">
        <v>0</v>
      </c>
      <c r="T134" s="206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7" t="s">
        <v>306</v>
      </c>
      <c r="AT134" s="207" t="s">
        <v>301</v>
      </c>
      <c r="AU134" s="207" t="s">
        <v>77</v>
      </c>
      <c r="AY134" s="19" t="s">
        <v>299</v>
      </c>
      <c r="BE134" s="208">
        <f>IF(N134="základní",J134,0)</f>
        <v>0</v>
      </c>
      <c r="BF134" s="208">
        <f>IF(N134="snížená",J134,0)</f>
        <v>0</v>
      </c>
      <c r="BG134" s="208">
        <f>IF(N134="zákl. přenesená",J134,0)</f>
        <v>0</v>
      </c>
      <c r="BH134" s="208">
        <f>IF(N134="sníž. přenesená",J134,0)</f>
        <v>0</v>
      </c>
      <c r="BI134" s="208">
        <f>IF(N134="nulová",J134,0)</f>
        <v>0</v>
      </c>
      <c r="BJ134" s="19" t="s">
        <v>77</v>
      </c>
      <c r="BK134" s="208">
        <f>ROUND(I134*H134,2)</f>
        <v>0</v>
      </c>
      <c r="BL134" s="19" t="s">
        <v>306</v>
      </c>
      <c r="BM134" s="207" t="s">
        <v>3680</v>
      </c>
    </row>
    <row r="135" spans="1:47" s="2" customFormat="1" ht="11.25">
      <c r="A135" s="36"/>
      <c r="B135" s="37"/>
      <c r="C135" s="38"/>
      <c r="D135" s="209" t="s">
        <v>308</v>
      </c>
      <c r="E135" s="38"/>
      <c r="F135" s="210" t="s">
        <v>3681</v>
      </c>
      <c r="G135" s="38"/>
      <c r="H135" s="38"/>
      <c r="I135" s="119"/>
      <c r="J135" s="38"/>
      <c r="K135" s="38"/>
      <c r="L135" s="41"/>
      <c r="M135" s="211"/>
      <c r="N135" s="212"/>
      <c r="O135" s="66"/>
      <c r="P135" s="66"/>
      <c r="Q135" s="66"/>
      <c r="R135" s="66"/>
      <c r="S135" s="66"/>
      <c r="T135" s="67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308</v>
      </c>
      <c r="AU135" s="19" t="s">
        <v>77</v>
      </c>
    </row>
    <row r="136" spans="1:65" s="2" customFormat="1" ht="16.5" customHeight="1">
      <c r="A136" s="36"/>
      <c r="B136" s="37"/>
      <c r="C136" s="196" t="s">
        <v>391</v>
      </c>
      <c r="D136" s="196" t="s">
        <v>301</v>
      </c>
      <c r="E136" s="197" t="s">
        <v>3682</v>
      </c>
      <c r="F136" s="198" t="s">
        <v>3683</v>
      </c>
      <c r="G136" s="199" t="s">
        <v>3193</v>
      </c>
      <c r="H136" s="200">
        <v>3</v>
      </c>
      <c r="I136" s="201"/>
      <c r="J136" s="202">
        <f>ROUND(I136*H136,2)</f>
        <v>0</v>
      </c>
      <c r="K136" s="198" t="s">
        <v>19</v>
      </c>
      <c r="L136" s="41"/>
      <c r="M136" s="203" t="s">
        <v>19</v>
      </c>
      <c r="N136" s="204" t="s">
        <v>41</v>
      </c>
      <c r="O136" s="66"/>
      <c r="P136" s="205">
        <f>O136*H136</f>
        <v>0</v>
      </c>
      <c r="Q136" s="205">
        <v>0</v>
      </c>
      <c r="R136" s="205">
        <f>Q136*H136</f>
        <v>0</v>
      </c>
      <c r="S136" s="205">
        <v>0</v>
      </c>
      <c r="T136" s="206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7" t="s">
        <v>306</v>
      </c>
      <c r="AT136" s="207" t="s">
        <v>301</v>
      </c>
      <c r="AU136" s="207" t="s">
        <v>77</v>
      </c>
      <c r="AY136" s="19" t="s">
        <v>299</v>
      </c>
      <c r="BE136" s="208">
        <f>IF(N136="základní",J136,0)</f>
        <v>0</v>
      </c>
      <c r="BF136" s="208">
        <f>IF(N136="snížená",J136,0)</f>
        <v>0</v>
      </c>
      <c r="BG136" s="208">
        <f>IF(N136="zákl. přenesená",J136,0)</f>
        <v>0</v>
      </c>
      <c r="BH136" s="208">
        <f>IF(N136="sníž. přenesená",J136,0)</f>
        <v>0</v>
      </c>
      <c r="BI136" s="208">
        <f>IF(N136="nulová",J136,0)</f>
        <v>0</v>
      </c>
      <c r="BJ136" s="19" t="s">
        <v>77</v>
      </c>
      <c r="BK136" s="208">
        <f>ROUND(I136*H136,2)</f>
        <v>0</v>
      </c>
      <c r="BL136" s="19" t="s">
        <v>306</v>
      </c>
      <c r="BM136" s="207" t="s">
        <v>3684</v>
      </c>
    </row>
    <row r="137" spans="1:47" s="2" customFormat="1" ht="11.25">
      <c r="A137" s="36"/>
      <c r="B137" s="37"/>
      <c r="C137" s="38"/>
      <c r="D137" s="209" t="s">
        <v>308</v>
      </c>
      <c r="E137" s="38"/>
      <c r="F137" s="210" t="s">
        <v>3685</v>
      </c>
      <c r="G137" s="38"/>
      <c r="H137" s="38"/>
      <c r="I137" s="119"/>
      <c r="J137" s="38"/>
      <c r="K137" s="38"/>
      <c r="L137" s="41"/>
      <c r="M137" s="211"/>
      <c r="N137" s="212"/>
      <c r="O137" s="66"/>
      <c r="P137" s="66"/>
      <c r="Q137" s="66"/>
      <c r="R137" s="66"/>
      <c r="S137" s="66"/>
      <c r="T137" s="67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308</v>
      </c>
      <c r="AU137" s="19" t="s">
        <v>77</v>
      </c>
    </row>
    <row r="138" spans="1:65" s="2" customFormat="1" ht="16.5" customHeight="1">
      <c r="A138" s="36"/>
      <c r="B138" s="37"/>
      <c r="C138" s="196" t="s">
        <v>396</v>
      </c>
      <c r="D138" s="196" t="s">
        <v>301</v>
      </c>
      <c r="E138" s="197" t="s">
        <v>3686</v>
      </c>
      <c r="F138" s="198" t="s">
        <v>3687</v>
      </c>
      <c r="G138" s="199" t="s">
        <v>3193</v>
      </c>
      <c r="H138" s="200">
        <v>130</v>
      </c>
      <c r="I138" s="201"/>
      <c r="J138" s="202">
        <f>ROUND(I138*H138,2)</f>
        <v>0</v>
      </c>
      <c r="K138" s="198" t="s">
        <v>19</v>
      </c>
      <c r="L138" s="41"/>
      <c r="M138" s="203" t="s">
        <v>19</v>
      </c>
      <c r="N138" s="204" t="s">
        <v>41</v>
      </c>
      <c r="O138" s="66"/>
      <c r="P138" s="205">
        <f>O138*H138</f>
        <v>0</v>
      </c>
      <c r="Q138" s="205">
        <v>0</v>
      </c>
      <c r="R138" s="205">
        <f>Q138*H138</f>
        <v>0</v>
      </c>
      <c r="S138" s="205">
        <v>0</v>
      </c>
      <c r="T138" s="206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07" t="s">
        <v>306</v>
      </c>
      <c r="AT138" s="207" t="s">
        <v>301</v>
      </c>
      <c r="AU138" s="207" t="s">
        <v>77</v>
      </c>
      <c r="AY138" s="19" t="s">
        <v>299</v>
      </c>
      <c r="BE138" s="208">
        <f>IF(N138="základní",J138,0)</f>
        <v>0</v>
      </c>
      <c r="BF138" s="208">
        <f>IF(N138="snížená",J138,0)</f>
        <v>0</v>
      </c>
      <c r="BG138" s="208">
        <f>IF(N138="zákl. přenesená",J138,0)</f>
        <v>0</v>
      </c>
      <c r="BH138" s="208">
        <f>IF(N138="sníž. přenesená",J138,0)</f>
        <v>0</v>
      </c>
      <c r="BI138" s="208">
        <f>IF(N138="nulová",J138,0)</f>
        <v>0</v>
      </c>
      <c r="BJ138" s="19" t="s">
        <v>77</v>
      </c>
      <c r="BK138" s="208">
        <f>ROUND(I138*H138,2)</f>
        <v>0</v>
      </c>
      <c r="BL138" s="19" t="s">
        <v>306</v>
      </c>
      <c r="BM138" s="207" t="s">
        <v>3688</v>
      </c>
    </row>
    <row r="139" spans="1:47" s="2" customFormat="1" ht="11.25">
      <c r="A139" s="36"/>
      <c r="B139" s="37"/>
      <c r="C139" s="38"/>
      <c r="D139" s="209" t="s">
        <v>308</v>
      </c>
      <c r="E139" s="38"/>
      <c r="F139" s="210" t="s">
        <v>3687</v>
      </c>
      <c r="G139" s="38"/>
      <c r="H139" s="38"/>
      <c r="I139" s="119"/>
      <c r="J139" s="38"/>
      <c r="K139" s="38"/>
      <c r="L139" s="41"/>
      <c r="M139" s="211"/>
      <c r="N139" s="212"/>
      <c r="O139" s="66"/>
      <c r="P139" s="66"/>
      <c r="Q139" s="66"/>
      <c r="R139" s="66"/>
      <c r="S139" s="66"/>
      <c r="T139" s="67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308</v>
      </c>
      <c r="AU139" s="19" t="s">
        <v>77</v>
      </c>
    </row>
    <row r="140" spans="1:65" s="2" customFormat="1" ht="16.5" customHeight="1">
      <c r="A140" s="36"/>
      <c r="B140" s="37"/>
      <c r="C140" s="196" t="s">
        <v>8</v>
      </c>
      <c r="D140" s="196" t="s">
        <v>301</v>
      </c>
      <c r="E140" s="197" t="s">
        <v>3689</v>
      </c>
      <c r="F140" s="198" t="s">
        <v>3690</v>
      </c>
      <c r="G140" s="199" t="s">
        <v>3193</v>
      </c>
      <c r="H140" s="200">
        <v>4</v>
      </c>
      <c r="I140" s="201"/>
      <c r="J140" s="202">
        <f>ROUND(I140*H140,2)</f>
        <v>0</v>
      </c>
      <c r="K140" s="198" t="s">
        <v>19</v>
      </c>
      <c r="L140" s="41"/>
      <c r="M140" s="203" t="s">
        <v>19</v>
      </c>
      <c r="N140" s="204" t="s">
        <v>41</v>
      </c>
      <c r="O140" s="66"/>
      <c r="P140" s="205">
        <f>O140*H140</f>
        <v>0</v>
      </c>
      <c r="Q140" s="205">
        <v>0</v>
      </c>
      <c r="R140" s="205">
        <f>Q140*H140</f>
        <v>0</v>
      </c>
      <c r="S140" s="205">
        <v>0</v>
      </c>
      <c r="T140" s="206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7" t="s">
        <v>306</v>
      </c>
      <c r="AT140" s="207" t="s">
        <v>301</v>
      </c>
      <c r="AU140" s="207" t="s">
        <v>77</v>
      </c>
      <c r="AY140" s="19" t="s">
        <v>299</v>
      </c>
      <c r="BE140" s="208">
        <f>IF(N140="základní",J140,0)</f>
        <v>0</v>
      </c>
      <c r="BF140" s="208">
        <f>IF(N140="snížená",J140,0)</f>
        <v>0</v>
      </c>
      <c r="BG140" s="208">
        <f>IF(N140="zákl. přenesená",J140,0)</f>
        <v>0</v>
      </c>
      <c r="BH140" s="208">
        <f>IF(N140="sníž. přenesená",J140,0)</f>
        <v>0</v>
      </c>
      <c r="BI140" s="208">
        <f>IF(N140="nulová",J140,0)</f>
        <v>0</v>
      </c>
      <c r="BJ140" s="19" t="s">
        <v>77</v>
      </c>
      <c r="BK140" s="208">
        <f>ROUND(I140*H140,2)</f>
        <v>0</v>
      </c>
      <c r="BL140" s="19" t="s">
        <v>306</v>
      </c>
      <c r="BM140" s="207" t="s">
        <v>3691</v>
      </c>
    </row>
    <row r="141" spans="1:47" s="2" customFormat="1" ht="11.25">
      <c r="A141" s="36"/>
      <c r="B141" s="37"/>
      <c r="C141" s="38"/>
      <c r="D141" s="209" t="s">
        <v>308</v>
      </c>
      <c r="E141" s="38"/>
      <c r="F141" s="210" t="s">
        <v>3690</v>
      </c>
      <c r="G141" s="38"/>
      <c r="H141" s="38"/>
      <c r="I141" s="119"/>
      <c r="J141" s="38"/>
      <c r="K141" s="38"/>
      <c r="L141" s="41"/>
      <c r="M141" s="211"/>
      <c r="N141" s="212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308</v>
      </c>
      <c r="AU141" s="19" t="s">
        <v>77</v>
      </c>
    </row>
    <row r="142" spans="1:65" s="2" customFormat="1" ht="16.5" customHeight="1">
      <c r="A142" s="36"/>
      <c r="B142" s="37"/>
      <c r="C142" s="196" t="s">
        <v>406</v>
      </c>
      <c r="D142" s="196" t="s">
        <v>301</v>
      </c>
      <c r="E142" s="197" t="s">
        <v>3692</v>
      </c>
      <c r="F142" s="198" t="s">
        <v>3693</v>
      </c>
      <c r="G142" s="199" t="s">
        <v>3193</v>
      </c>
      <c r="H142" s="200">
        <v>1</v>
      </c>
      <c r="I142" s="201"/>
      <c r="J142" s="202">
        <f>ROUND(I142*H142,2)</f>
        <v>0</v>
      </c>
      <c r="K142" s="198" t="s">
        <v>19</v>
      </c>
      <c r="L142" s="41"/>
      <c r="M142" s="203" t="s">
        <v>19</v>
      </c>
      <c r="N142" s="204" t="s">
        <v>41</v>
      </c>
      <c r="O142" s="66"/>
      <c r="P142" s="205">
        <f>O142*H142</f>
        <v>0</v>
      </c>
      <c r="Q142" s="205">
        <v>0</v>
      </c>
      <c r="R142" s="205">
        <f>Q142*H142</f>
        <v>0</v>
      </c>
      <c r="S142" s="205">
        <v>0</v>
      </c>
      <c r="T142" s="206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7" t="s">
        <v>306</v>
      </c>
      <c r="AT142" s="207" t="s">
        <v>301</v>
      </c>
      <c r="AU142" s="207" t="s">
        <v>77</v>
      </c>
      <c r="AY142" s="19" t="s">
        <v>299</v>
      </c>
      <c r="BE142" s="208">
        <f>IF(N142="základní",J142,0)</f>
        <v>0</v>
      </c>
      <c r="BF142" s="208">
        <f>IF(N142="snížená",J142,0)</f>
        <v>0</v>
      </c>
      <c r="BG142" s="208">
        <f>IF(N142="zákl. přenesená",J142,0)</f>
        <v>0</v>
      </c>
      <c r="BH142" s="208">
        <f>IF(N142="sníž. přenesená",J142,0)</f>
        <v>0</v>
      </c>
      <c r="BI142" s="208">
        <f>IF(N142="nulová",J142,0)</f>
        <v>0</v>
      </c>
      <c r="BJ142" s="19" t="s">
        <v>77</v>
      </c>
      <c r="BK142" s="208">
        <f>ROUND(I142*H142,2)</f>
        <v>0</v>
      </c>
      <c r="BL142" s="19" t="s">
        <v>306</v>
      </c>
      <c r="BM142" s="207" t="s">
        <v>3694</v>
      </c>
    </row>
    <row r="143" spans="1:47" s="2" customFormat="1" ht="11.25">
      <c r="A143" s="36"/>
      <c r="B143" s="37"/>
      <c r="C143" s="38"/>
      <c r="D143" s="209" t="s">
        <v>308</v>
      </c>
      <c r="E143" s="38"/>
      <c r="F143" s="210" t="s">
        <v>3693</v>
      </c>
      <c r="G143" s="38"/>
      <c r="H143" s="38"/>
      <c r="I143" s="119"/>
      <c r="J143" s="38"/>
      <c r="K143" s="38"/>
      <c r="L143" s="41"/>
      <c r="M143" s="211"/>
      <c r="N143" s="212"/>
      <c r="O143" s="66"/>
      <c r="P143" s="66"/>
      <c r="Q143" s="66"/>
      <c r="R143" s="66"/>
      <c r="S143" s="66"/>
      <c r="T143" s="67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9" t="s">
        <v>308</v>
      </c>
      <c r="AU143" s="19" t="s">
        <v>77</v>
      </c>
    </row>
    <row r="144" spans="1:65" s="2" customFormat="1" ht="21.75" customHeight="1">
      <c r="A144" s="36"/>
      <c r="B144" s="37"/>
      <c r="C144" s="196" t="s">
        <v>413</v>
      </c>
      <c r="D144" s="196" t="s">
        <v>301</v>
      </c>
      <c r="E144" s="197" t="s">
        <v>3695</v>
      </c>
      <c r="F144" s="198" t="s">
        <v>3696</v>
      </c>
      <c r="G144" s="199" t="s">
        <v>3193</v>
      </c>
      <c r="H144" s="200">
        <v>2</v>
      </c>
      <c r="I144" s="201"/>
      <c r="J144" s="202">
        <f>ROUND(I144*H144,2)</f>
        <v>0</v>
      </c>
      <c r="K144" s="198" t="s">
        <v>19</v>
      </c>
      <c r="L144" s="41"/>
      <c r="M144" s="203" t="s">
        <v>19</v>
      </c>
      <c r="N144" s="204" t="s">
        <v>41</v>
      </c>
      <c r="O144" s="66"/>
      <c r="P144" s="205">
        <f>O144*H144</f>
        <v>0</v>
      </c>
      <c r="Q144" s="205">
        <v>0</v>
      </c>
      <c r="R144" s="205">
        <f>Q144*H144</f>
        <v>0</v>
      </c>
      <c r="S144" s="205">
        <v>0</v>
      </c>
      <c r="T144" s="206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7" t="s">
        <v>306</v>
      </c>
      <c r="AT144" s="207" t="s">
        <v>301</v>
      </c>
      <c r="AU144" s="207" t="s">
        <v>77</v>
      </c>
      <c r="AY144" s="19" t="s">
        <v>299</v>
      </c>
      <c r="BE144" s="208">
        <f>IF(N144="základní",J144,0)</f>
        <v>0</v>
      </c>
      <c r="BF144" s="208">
        <f>IF(N144="snížená",J144,0)</f>
        <v>0</v>
      </c>
      <c r="BG144" s="208">
        <f>IF(N144="zákl. přenesená",J144,0)</f>
        <v>0</v>
      </c>
      <c r="BH144" s="208">
        <f>IF(N144="sníž. přenesená",J144,0)</f>
        <v>0</v>
      </c>
      <c r="BI144" s="208">
        <f>IF(N144="nulová",J144,0)</f>
        <v>0</v>
      </c>
      <c r="BJ144" s="19" t="s">
        <v>77</v>
      </c>
      <c r="BK144" s="208">
        <f>ROUND(I144*H144,2)</f>
        <v>0</v>
      </c>
      <c r="BL144" s="19" t="s">
        <v>306</v>
      </c>
      <c r="BM144" s="207" t="s">
        <v>3697</v>
      </c>
    </row>
    <row r="145" spans="1:47" s="2" customFormat="1" ht="19.5">
      <c r="A145" s="36"/>
      <c r="B145" s="37"/>
      <c r="C145" s="38"/>
      <c r="D145" s="209" t="s">
        <v>308</v>
      </c>
      <c r="E145" s="38"/>
      <c r="F145" s="210" t="s">
        <v>3698</v>
      </c>
      <c r="G145" s="38"/>
      <c r="H145" s="38"/>
      <c r="I145" s="119"/>
      <c r="J145" s="38"/>
      <c r="K145" s="38"/>
      <c r="L145" s="41"/>
      <c r="M145" s="211"/>
      <c r="N145" s="212"/>
      <c r="O145" s="66"/>
      <c r="P145" s="66"/>
      <c r="Q145" s="66"/>
      <c r="R145" s="66"/>
      <c r="S145" s="66"/>
      <c r="T145" s="67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9" t="s">
        <v>308</v>
      </c>
      <c r="AU145" s="19" t="s">
        <v>77</v>
      </c>
    </row>
    <row r="146" spans="1:65" s="2" customFormat="1" ht="16.5" customHeight="1">
      <c r="A146" s="36"/>
      <c r="B146" s="37"/>
      <c r="C146" s="196" t="s">
        <v>422</v>
      </c>
      <c r="D146" s="196" t="s">
        <v>301</v>
      </c>
      <c r="E146" s="197" t="s">
        <v>3699</v>
      </c>
      <c r="F146" s="198" t="s">
        <v>3700</v>
      </c>
      <c r="G146" s="199" t="s">
        <v>3193</v>
      </c>
      <c r="H146" s="200">
        <v>4</v>
      </c>
      <c r="I146" s="201"/>
      <c r="J146" s="202">
        <f>ROUND(I146*H146,2)</f>
        <v>0</v>
      </c>
      <c r="K146" s="198" t="s">
        <v>19</v>
      </c>
      <c r="L146" s="41"/>
      <c r="M146" s="203" t="s">
        <v>19</v>
      </c>
      <c r="N146" s="204" t="s">
        <v>41</v>
      </c>
      <c r="O146" s="66"/>
      <c r="P146" s="205">
        <f>O146*H146</f>
        <v>0</v>
      </c>
      <c r="Q146" s="205">
        <v>0</v>
      </c>
      <c r="R146" s="205">
        <f>Q146*H146</f>
        <v>0</v>
      </c>
      <c r="S146" s="205">
        <v>0</v>
      </c>
      <c r="T146" s="206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7" t="s">
        <v>306</v>
      </c>
      <c r="AT146" s="207" t="s">
        <v>301</v>
      </c>
      <c r="AU146" s="207" t="s">
        <v>77</v>
      </c>
      <c r="AY146" s="19" t="s">
        <v>299</v>
      </c>
      <c r="BE146" s="208">
        <f>IF(N146="základní",J146,0)</f>
        <v>0</v>
      </c>
      <c r="BF146" s="208">
        <f>IF(N146="snížená",J146,0)</f>
        <v>0</v>
      </c>
      <c r="BG146" s="208">
        <f>IF(N146="zákl. přenesená",J146,0)</f>
        <v>0</v>
      </c>
      <c r="BH146" s="208">
        <f>IF(N146="sníž. přenesená",J146,0)</f>
        <v>0</v>
      </c>
      <c r="BI146" s="208">
        <f>IF(N146="nulová",J146,0)</f>
        <v>0</v>
      </c>
      <c r="BJ146" s="19" t="s">
        <v>77</v>
      </c>
      <c r="BK146" s="208">
        <f>ROUND(I146*H146,2)</f>
        <v>0</v>
      </c>
      <c r="BL146" s="19" t="s">
        <v>306</v>
      </c>
      <c r="BM146" s="207" t="s">
        <v>3701</v>
      </c>
    </row>
    <row r="147" spans="1:47" s="2" customFormat="1" ht="11.25">
      <c r="A147" s="36"/>
      <c r="B147" s="37"/>
      <c r="C147" s="38"/>
      <c r="D147" s="209" t="s">
        <v>308</v>
      </c>
      <c r="E147" s="38"/>
      <c r="F147" s="210" t="s">
        <v>3700</v>
      </c>
      <c r="G147" s="38"/>
      <c r="H147" s="38"/>
      <c r="I147" s="119"/>
      <c r="J147" s="38"/>
      <c r="K147" s="38"/>
      <c r="L147" s="41"/>
      <c r="M147" s="211"/>
      <c r="N147" s="212"/>
      <c r="O147" s="66"/>
      <c r="P147" s="66"/>
      <c r="Q147" s="66"/>
      <c r="R147" s="66"/>
      <c r="S147" s="66"/>
      <c r="T147" s="67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308</v>
      </c>
      <c r="AU147" s="19" t="s">
        <v>77</v>
      </c>
    </row>
    <row r="148" spans="2:63" s="12" customFormat="1" ht="25.9" customHeight="1">
      <c r="B148" s="180"/>
      <c r="C148" s="181"/>
      <c r="D148" s="182" t="s">
        <v>69</v>
      </c>
      <c r="E148" s="183" t="s">
        <v>3657</v>
      </c>
      <c r="F148" s="183" t="s">
        <v>3658</v>
      </c>
      <c r="G148" s="181"/>
      <c r="H148" s="181"/>
      <c r="I148" s="184"/>
      <c r="J148" s="185">
        <f>BK148</f>
        <v>0</v>
      </c>
      <c r="K148" s="181"/>
      <c r="L148" s="186"/>
      <c r="M148" s="187"/>
      <c r="N148" s="188"/>
      <c r="O148" s="188"/>
      <c r="P148" s="189">
        <f>SUM(P149:P152)</f>
        <v>0</v>
      </c>
      <c r="Q148" s="188"/>
      <c r="R148" s="189">
        <f>SUM(R149:R152)</f>
        <v>0</v>
      </c>
      <c r="S148" s="188"/>
      <c r="T148" s="190">
        <f>SUM(T149:T152)</f>
        <v>0</v>
      </c>
      <c r="AR148" s="191" t="s">
        <v>77</v>
      </c>
      <c r="AT148" s="192" t="s">
        <v>69</v>
      </c>
      <c r="AU148" s="192" t="s">
        <v>70</v>
      </c>
      <c r="AY148" s="191" t="s">
        <v>299</v>
      </c>
      <c r="BK148" s="193">
        <f>SUM(BK149:BK152)</f>
        <v>0</v>
      </c>
    </row>
    <row r="149" spans="1:65" s="2" customFormat="1" ht="16.5" customHeight="1">
      <c r="A149" s="36"/>
      <c r="B149" s="37"/>
      <c r="C149" s="196" t="s">
        <v>429</v>
      </c>
      <c r="D149" s="196" t="s">
        <v>301</v>
      </c>
      <c r="E149" s="197" t="s">
        <v>3659</v>
      </c>
      <c r="F149" s="198" t="s">
        <v>3660</v>
      </c>
      <c r="G149" s="199" t="s">
        <v>3193</v>
      </c>
      <c r="H149" s="200">
        <v>86</v>
      </c>
      <c r="I149" s="201"/>
      <c r="J149" s="202">
        <f>ROUND(I149*H149,2)</f>
        <v>0</v>
      </c>
      <c r="K149" s="198" t="s">
        <v>19</v>
      </c>
      <c r="L149" s="41"/>
      <c r="M149" s="203" t="s">
        <v>19</v>
      </c>
      <c r="N149" s="204" t="s">
        <v>41</v>
      </c>
      <c r="O149" s="66"/>
      <c r="P149" s="205">
        <f>O149*H149</f>
        <v>0</v>
      </c>
      <c r="Q149" s="205">
        <v>0</v>
      </c>
      <c r="R149" s="205">
        <f>Q149*H149</f>
        <v>0</v>
      </c>
      <c r="S149" s="205">
        <v>0</v>
      </c>
      <c r="T149" s="206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7" t="s">
        <v>306</v>
      </c>
      <c r="AT149" s="207" t="s">
        <v>301</v>
      </c>
      <c r="AU149" s="207" t="s">
        <v>77</v>
      </c>
      <c r="AY149" s="19" t="s">
        <v>299</v>
      </c>
      <c r="BE149" s="208">
        <f>IF(N149="základní",J149,0)</f>
        <v>0</v>
      </c>
      <c r="BF149" s="208">
        <f>IF(N149="snížená",J149,0)</f>
        <v>0</v>
      </c>
      <c r="BG149" s="208">
        <f>IF(N149="zákl. přenesená",J149,0)</f>
        <v>0</v>
      </c>
      <c r="BH149" s="208">
        <f>IF(N149="sníž. přenesená",J149,0)</f>
        <v>0</v>
      </c>
      <c r="BI149" s="208">
        <f>IF(N149="nulová",J149,0)</f>
        <v>0</v>
      </c>
      <c r="BJ149" s="19" t="s">
        <v>77</v>
      </c>
      <c r="BK149" s="208">
        <f>ROUND(I149*H149,2)</f>
        <v>0</v>
      </c>
      <c r="BL149" s="19" t="s">
        <v>306</v>
      </c>
      <c r="BM149" s="207" t="s">
        <v>3702</v>
      </c>
    </row>
    <row r="150" spans="1:47" s="2" customFormat="1" ht="11.25">
      <c r="A150" s="36"/>
      <c r="B150" s="37"/>
      <c r="C150" s="38"/>
      <c r="D150" s="209" t="s">
        <v>308</v>
      </c>
      <c r="E150" s="38"/>
      <c r="F150" s="210" t="s">
        <v>3660</v>
      </c>
      <c r="G150" s="38"/>
      <c r="H150" s="38"/>
      <c r="I150" s="119"/>
      <c r="J150" s="38"/>
      <c r="K150" s="38"/>
      <c r="L150" s="41"/>
      <c r="M150" s="211"/>
      <c r="N150" s="212"/>
      <c r="O150" s="66"/>
      <c r="P150" s="66"/>
      <c r="Q150" s="66"/>
      <c r="R150" s="66"/>
      <c r="S150" s="66"/>
      <c r="T150" s="67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9" t="s">
        <v>308</v>
      </c>
      <c r="AU150" s="19" t="s">
        <v>77</v>
      </c>
    </row>
    <row r="151" spans="1:65" s="2" customFormat="1" ht="16.5" customHeight="1">
      <c r="A151" s="36"/>
      <c r="B151" s="37"/>
      <c r="C151" s="196" t="s">
        <v>437</v>
      </c>
      <c r="D151" s="196" t="s">
        <v>301</v>
      </c>
      <c r="E151" s="197" t="s">
        <v>3703</v>
      </c>
      <c r="F151" s="198" t="s">
        <v>3704</v>
      </c>
      <c r="G151" s="199" t="s">
        <v>3193</v>
      </c>
      <c r="H151" s="200">
        <v>15</v>
      </c>
      <c r="I151" s="201"/>
      <c r="J151" s="202">
        <f>ROUND(I151*H151,2)</f>
        <v>0</v>
      </c>
      <c r="K151" s="198" t="s">
        <v>19</v>
      </c>
      <c r="L151" s="41"/>
      <c r="M151" s="203" t="s">
        <v>19</v>
      </c>
      <c r="N151" s="204" t="s">
        <v>41</v>
      </c>
      <c r="O151" s="66"/>
      <c r="P151" s="205">
        <f>O151*H151</f>
        <v>0</v>
      </c>
      <c r="Q151" s="205">
        <v>0</v>
      </c>
      <c r="R151" s="205">
        <f>Q151*H151</f>
        <v>0</v>
      </c>
      <c r="S151" s="205">
        <v>0</v>
      </c>
      <c r="T151" s="206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7" t="s">
        <v>306</v>
      </c>
      <c r="AT151" s="207" t="s">
        <v>301</v>
      </c>
      <c r="AU151" s="207" t="s">
        <v>77</v>
      </c>
      <c r="AY151" s="19" t="s">
        <v>299</v>
      </c>
      <c r="BE151" s="208">
        <f>IF(N151="základní",J151,0)</f>
        <v>0</v>
      </c>
      <c r="BF151" s="208">
        <f>IF(N151="snížená",J151,0)</f>
        <v>0</v>
      </c>
      <c r="BG151" s="208">
        <f>IF(N151="zákl. přenesená",J151,0)</f>
        <v>0</v>
      </c>
      <c r="BH151" s="208">
        <f>IF(N151="sníž. přenesená",J151,0)</f>
        <v>0</v>
      </c>
      <c r="BI151" s="208">
        <f>IF(N151="nulová",J151,0)</f>
        <v>0</v>
      </c>
      <c r="BJ151" s="19" t="s">
        <v>77</v>
      </c>
      <c r="BK151" s="208">
        <f>ROUND(I151*H151,2)</f>
        <v>0</v>
      </c>
      <c r="BL151" s="19" t="s">
        <v>306</v>
      </c>
      <c r="BM151" s="207" t="s">
        <v>3705</v>
      </c>
    </row>
    <row r="152" spans="1:47" s="2" customFormat="1" ht="11.25">
      <c r="A152" s="36"/>
      <c r="B152" s="37"/>
      <c r="C152" s="38"/>
      <c r="D152" s="209" t="s">
        <v>308</v>
      </c>
      <c r="E152" s="38"/>
      <c r="F152" s="210" t="s">
        <v>3704</v>
      </c>
      <c r="G152" s="38"/>
      <c r="H152" s="38"/>
      <c r="I152" s="119"/>
      <c r="J152" s="38"/>
      <c r="K152" s="38"/>
      <c r="L152" s="41"/>
      <c r="M152" s="211"/>
      <c r="N152" s="212"/>
      <c r="O152" s="66"/>
      <c r="P152" s="66"/>
      <c r="Q152" s="66"/>
      <c r="R152" s="66"/>
      <c r="S152" s="66"/>
      <c r="T152" s="67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9" t="s">
        <v>308</v>
      </c>
      <c r="AU152" s="19" t="s">
        <v>77</v>
      </c>
    </row>
    <row r="153" spans="2:63" s="12" customFormat="1" ht="25.9" customHeight="1">
      <c r="B153" s="180"/>
      <c r="C153" s="181"/>
      <c r="D153" s="182" t="s">
        <v>69</v>
      </c>
      <c r="E153" s="183" t="s">
        <v>3706</v>
      </c>
      <c r="F153" s="183" t="s">
        <v>3707</v>
      </c>
      <c r="G153" s="181"/>
      <c r="H153" s="181"/>
      <c r="I153" s="184"/>
      <c r="J153" s="185">
        <f>BK153</f>
        <v>0</v>
      </c>
      <c r="K153" s="181"/>
      <c r="L153" s="186"/>
      <c r="M153" s="187"/>
      <c r="N153" s="188"/>
      <c r="O153" s="188"/>
      <c r="P153" s="189">
        <f>SUM(P154:P174)</f>
        <v>0</v>
      </c>
      <c r="Q153" s="188"/>
      <c r="R153" s="189">
        <f>SUM(R154:R174)</f>
        <v>0</v>
      </c>
      <c r="S153" s="188"/>
      <c r="T153" s="190">
        <f>SUM(T154:T174)</f>
        <v>0</v>
      </c>
      <c r="AR153" s="191" t="s">
        <v>77</v>
      </c>
      <c r="AT153" s="192" t="s">
        <v>69</v>
      </c>
      <c r="AU153" s="192" t="s">
        <v>70</v>
      </c>
      <c r="AY153" s="191" t="s">
        <v>299</v>
      </c>
      <c r="BK153" s="193">
        <f>SUM(BK154:BK174)</f>
        <v>0</v>
      </c>
    </row>
    <row r="154" spans="1:65" s="2" customFormat="1" ht="16.5" customHeight="1">
      <c r="A154" s="36"/>
      <c r="B154" s="37"/>
      <c r="C154" s="196" t="s">
        <v>7</v>
      </c>
      <c r="D154" s="196" t="s">
        <v>301</v>
      </c>
      <c r="E154" s="197" t="s">
        <v>3708</v>
      </c>
      <c r="F154" s="198" t="s">
        <v>3709</v>
      </c>
      <c r="G154" s="199" t="s">
        <v>553</v>
      </c>
      <c r="H154" s="200">
        <v>250</v>
      </c>
      <c r="I154" s="201"/>
      <c r="J154" s="202">
        <f>ROUND(I154*H154,2)</f>
        <v>0</v>
      </c>
      <c r="K154" s="198" t="s">
        <v>19</v>
      </c>
      <c r="L154" s="41"/>
      <c r="M154" s="203" t="s">
        <v>19</v>
      </c>
      <c r="N154" s="204" t="s">
        <v>41</v>
      </c>
      <c r="O154" s="66"/>
      <c r="P154" s="205">
        <f>O154*H154</f>
        <v>0</v>
      </c>
      <c r="Q154" s="205">
        <v>0</v>
      </c>
      <c r="R154" s="205">
        <f>Q154*H154</f>
        <v>0</v>
      </c>
      <c r="S154" s="205">
        <v>0</v>
      </c>
      <c r="T154" s="20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07" t="s">
        <v>306</v>
      </c>
      <c r="AT154" s="207" t="s">
        <v>301</v>
      </c>
      <c r="AU154" s="207" t="s">
        <v>77</v>
      </c>
      <c r="AY154" s="19" t="s">
        <v>299</v>
      </c>
      <c r="BE154" s="208">
        <f>IF(N154="základní",J154,0)</f>
        <v>0</v>
      </c>
      <c r="BF154" s="208">
        <f>IF(N154="snížená",J154,0)</f>
        <v>0</v>
      </c>
      <c r="BG154" s="208">
        <f>IF(N154="zákl. přenesená",J154,0)</f>
        <v>0</v>
      </c>
      <c r="BH154" s="208">
        <f>IF(N154="sníž. přenesená",J154,0)</f>
        <v>0</v>
      </c>
      <c r="BI154" s="208">
        <f>IF(N154="nulová",J154,0)</f>
        <v>0</v>
      </c>
      <c r="BJ154" s="19" t="s">
        <v>77</v>
      </c>
      <c r="BK154" s="208">
        <f>ROUND(I154*H154,2)</f>
        <v>0</v>
      </c>
      <c r="BL154" s="19" t="s">
        <v>306</v>
      </c>
      <c r="BM154" s="207" t="s">
        <v>3710</v>
      </c>
    </row>
    <row r="155" spans="1:47" s="2" customFormat="1" ht="11.25">
      <c r="A155" s="36"/>
      <c r="B155" s="37"/>
      <c r="C155" s="38"/>
      <c r="D155" s="209" t="s">
        <v>308</v>
      </c>
      <c r="E155" s="38"/>
      <c r="F155" s="210" t="s">
        <v>3709</v>
      </c>
      <c r="G155" s="38"/>
      <c r="H155" s="38"/>
      <c r="I155" s="119"/>
      <c r="J155" s="38"/>
      <c r="K155" s="38"/>
      <c r="L155" s="41"/>
      <c r="M155" s="211"/>
      <c r="N155" s="212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308</v>
      </c>
      <c r="AU155" s="19" t="s">
        <v>77</v>
      </c>
    </row>
    <row r="156" spans="1:47" s="2" customFormat="1" ht="19.5">
      <c r="A156" s="36"/>
      <c r="B156" s="37"/>
      <c r="C156" s="38"/>
      <c r="D156" s="209" t="s">
        <v>447</v>
      </c>
      <c r="E156" s="38"/>
      <c r="F156" s="245" t="s">
        <v>3711</v>
      </c>
      <c r="G156" s="38"/>
      <c r="H156" s="38"/>
      <c r="I156" s="119"/>
      <c r="J156" s="38"/>
      <c r="K156" s="38"/>
      <c r="L156" s="41"/>
      <c r="M156" s="211"/>
      <c r="N156" s="212"/>
      <c r="O156" s="66"/>
      <c r="P156" s="66"/>
      <c r="Q156" s="66"/>
      <c r="R156" s="66"/>
      <c r="S156" s="66"/>
      <c r="T156" s="67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9" t="s">
        <v>447</v>
      </c>
      <c r="AU156" s="19" t="s">
        <v>77</v>
      </c>
    </row>
    <row r="157" spans="1:65" s="2" customFormat="1" ht="16.5" customHeight="1">
      <c r="A157" s="36"/>
      <c r="B157" s="37"/>
      <c r="C157" s="196" t="s">
        <v>457</v>
      </c>
      <c r="D157" s="196" t="s">
        <v>301</v>
      </c>
      <c r="E157" s="197" t="s">
        <v>3712</v>
      </c>
      <c r="F157" s="198" t="s">
        <v>3713</v>
      </c>
      <c r="G157" s="199" t="s">
        <v>553</v>
      </c>
      <c r="H157" s="200">
        <v>150</v>
      </c>
      <c r="I157" s="201"/>
      <c r="J157" s="202">
        <f>ROUND(I157*H157,2)</f>
        <v>0</v>
      </c>
      <c r="K157" s="198" t="s">
        <v>19</v>
      </c>
      <c r="L157" s="41"/>
      <c r="M157" s="203" t="s">
        <v>19</v>
      </c>
      <c r="N157" s="204" t="s">
        <v>41</v>
      </c>
      <c r="O157" s="66"/>
      <c r="P157" s="205">
        <f>O157*H157</f>
        <v>0</v>
      </c>
      <c r="Q157" s="205">
        <v>0</v>
      </c>
      <c r="R157" s="205">
        <f>Q157*H157</f>
        <v>0</v>
      </c>
      <c r="S157" s="205">
        <v>0</v>
      </c>
      <c r="T157" s="206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7" t="s">
        <v>306</v>
      </c>
      <c r="AT157" s="207" t="s">
        <v>301</v>
      </c>
      <c r="AU157" s="207" t="s">
        <v>77</v>
      </c>
      <c r="AY157" s="19" t="s">
        <v>299</v>
      </c>
      <c r="BE157" s="208">
        <f>IF(N157="základní",J157,0)</f>
        <v>0</v>
      </c>
      <c r="BF157" s="208">
        <f>IF(N157="snížená",J157,0)</f>
        <v>0</v>
      </c>
      <c r="BG157" s="208">
        <f>IF(N157="zákl. přenesená",J157,0)</f>
        <v>0</v>
      </c>
      <c r="BH157" s="208">
        <f>IF(N157="sníž. přenesená",J157,0)</f>
        <v>0</v>
      </c>
      <c r="BI157" s="208">
        <f>IF(N157="nulová",J157,0)</f>
        <v>0</v>
      </c>
      <c r="BJ157" s="19" t="s">
        <v>77</v>
      </c>
      <c r="BK157" s="208">
        <f>ROUND(I157*H157,2)</f>
        <v>0</v>
      </c>
      <c r="BL157" s="19" t="s">
        <v>306</v>
      </c>
      <c r="BM157" s="207" t="s">
        <v>3714</v>
      </c>
    </row>
    <row r="158" spans="1:47" s="2" customFormat="1" ht="11.25">
      <c r="A158" s="36"/>
      <c r="B158" s="37"/>
      <c r="C158" s="38"/>
      <c r="D158" s="209" t="s">
        <v>308</v>
      </c>
      <c r="E158" s="38"/>
      <c r="F158" s="210" t="s">
        <v>3713</v>
      </c>
      <c r="G158" s="38"/>
      <c r="H158" s="38"/>
      <c r="I158" s="119"/>
      <c r="J158" s="38"/>
      <c r="K158" s="38"/>
      <c r="L158" s="41"/>
      <c r="M158" s="211"/>
      <c r="N158" s="212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308</v>
      </c>
      <c r="AU158" s="19" t="s">
        <v>77</v>
      </c>
    </row>
    <row r="159" spans="1:47" s="2" customFormat="1" ht="19.5">
      <c r="A159" s="36"/>
      <c r="B159" s="37"/>
      <c r="C159" s="38"/>
      <c r="D159" s="209" t="s">
        <v>447</v>
      </c>
      <c r="E159" s="38"/>
      <c r="F159" s="245" t="s">
        <v>3711</v>
      </c>
      <c r="G159" s="38"/>
      <c r="H159" s="38"/>
      <c r="I159" s="119"/>
      <c r="J159" s="38"/>
      <c r="K159" s="38"/>
      <c r="L159" s="41"/>
      <c r="M159" s="211"/>
      <c r="N159" s="212"/>
      <c r="O159" s="66"/>
      <c r="P159" s="66"/>
      <c r="Q159" s="66"/>
      <c r="R159" s="66"/>
      <c r="S159" s="66"/>
      <c r="T159" s="67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9" t="s">
        <v>447</v>
      </c>
      <c r="AU159" s="19" t="s">
        <v>77</v>
      </c>
    </row>
    <row r="160" spans="1:65" s="2" customFormat="1" ht="16.5" customHeight="1">
      <c r="A160" s="36"/>
      <c r="B160" s="37"/>
      <c r="C160" s="196" t="s">
        <v>463</v>
      </c>
      <c r="D160" s="196" t="s">
        <v>301</v>
      </c>
      <c r="E160" s="197" t="s">
        <v>3715</v>
      </c>
      <c r="F160" s="198" t="s">
        <v>3716</v>
      </c>
      <c r="G160" s="199" t="s">
        <v>553</v>
      </c>
      <c r="H160" s="200">
        <v>200</v>
      </c>
      <c r="I160" s="201"/>
      <c r="J160" s="202">
        <f>ROUND(I160*H160,2)</f>
        <v>0</v>
      </c>
      <c r="K160" s="198" t="s">
        <v>19</v>
      </c>
      <c r="L160" s="41"/>
      <c r="M160" s="203" t="s">
        <v>19</v>
      </c>
      <c r="N160" s="204" t="s">
        <v>41</v>
      </c>
      <c r="O160" s="66"/>
      <c r="P160" s="205">
        <f>O160*H160</f>
        <v>0</v>
      </c>
      <c r="Q160" s="205">
        <v>0</v>
      </c>
      <c r="R160" s="205">
        <f>Q160*H160</f>
        <v>0</v>
      </c>
      <c r="S160" s="205">
        <v>0</v>
      </c>
      <c r="T160" s="20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07" t="s">
        <v>306</v>
      </c>
      <c r="AT160" s="207" t="s">
        <v>301</v>
      </c>
      <c r="AU160" s="207" t="s">
        <v>77</v>
      </c>
      <c r="AY160" s="19" t="s">
        <v>299</v>
      </c>
      <c r="BE160" s="208">
        <f>IF(N160="základní",J160,0)</f>
        <v>0</v>
      </c>
      <c r="BF160" s="208">
        <f>IF(N160="snížená",J160,0)</f>
        <v>0</v>
      </c>
      <c r="BG160" s="208">
        <f>IF(N160="zákl. přenesená",J160,0)</f>
        <v>0</v>
      </c>
      <c r="BH160" s="208">
        <f>IF(N160="sníž. přenesená",J160,0)</f>
        <v>0</v>
      </c>
      <c r="BI160" s="208">
        <f>IF(N160="nulová",J160,0)</f>
        <v>0</v>
      </c>
      <c r="BJ160" s="19" t="s">
        <v>77</v>
      </c>
      <c r="BK160" s="208">
        <f>ROUND(I160*H160,2)</f>
        <v>0</v>
      </c>
      <c r="BL160" s="19" t="s">
        <v>306</v>
      </c>
      <c r="BM160" s="207" t="s">
        <v>3717</v>
      </c>
    </row>
    <row r="161" spans="1:47" s="2" customFormat="1" ht="11.25">
      <c r="A161" s="36"/>
      <c r="B161" s="37"/>
      <c r="C161" s="38"/>
      <c r="D161" s="209" t="s">
        <v>308</v>
      </c>
      <c r="E161" s="38"/>
      <c r="F161" s="210" t="s">
        <v>3716</v>
      </c>
      <c r="G161" s="38"/>
      <c r="H161" s="38"/>
      <c r="I161" s="119"/>
      <c r="J161" s="38"/>
      <c r="K161" s="38"/>
      <c r="L161" s="41"/>
      <c r="M161" s="211"/>
      <c r="N161" s="212"/>
      <c r="O161" s="66"/>
      <c r="P161" s="66"/>
      <c r="Q161" s="66"/>
      <c r="R161" s="66"/>
      <c r="S161" s="66"/>
      <c r="T161" s="67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9" t="s">
        <v>308</v>
      </c>
      <c r="AU161" s="19" t="s">
        <v>77</v>
      </c>
    </row>
    <row r="162" spans="1:47" s="2" customFormat="1" ht="19.5">
      <c r="A162" s="36"/>
      <c r="B162" s="37"/>
      <c r="C162" s="38"/>
      <c r="D162" s="209" t="s">
        <v>447</v>
      </c>
      <c r="E162" s="38"/>
      <c r="F162" s="245" t="s">
        <v>3711</v>
      </c>
      <c r="G162" s="38"/>
      <c r="H162" s="38"/>
      <c r="I162" s="119"/>
      <c r="J162" s="38"/>
      <c r="K162" s="38"/>
      <c r="L162" s="41"/>
      <c r="M162" s="211"/>
      <c r="N162" s="212"/>
      <c r="O162" s="66"/>
      <c r="P162" s="66"/>
      <c r="Q162" s="66"/>
      <c r="R162" s="66"/>
      <c r="S162" s="66"/>
      <c r="T162" s="67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9" t="s">
        <v>447</v>
      </c>
      <c r="AU162" s="19" t="s">
        <v>77</v>
      </c>
    </row>
    <row r="163" spans="1:65" s="2" customFormat="1" ht="16.5" customHeight="1">
      <c r="A163" s="36"/>
      <c r="B163" s="37"/>
      <c r="C163" s="196" t="s">
        <v>176</v>
      </c>
      <c r="D163" s="196" t="s">
        <v>301</v>
      </c>
      <c r="E163" s="197" t="s">
        <v>3718</v>
      </c>
      <c r="F163" s="198" t="s">
        <v>3719</v>
      </c>
      <c r="G163" s="199" t="s">
        <v>553</v>
      </c>
      <c r="H163" s="200">
        <v>1300</v>
      </c>
      <c r="I163" s="201"/>
      <c r="J163" s="202">
        <f>ROUND(I163*H163,2)</f>
        <v>0</v>
      </c>
      <c r="K163" s="198" t="s">
        <v>19</v>
      </c>
      <c r="L163" s="41"/>
      <c r="M163" s="203" t="s">
        <v>19</v>
      </c>
      <c r="N163" s="204" t="s">
        <v>41</v>
      </c>
      <c r="O163" s="66"/>
      <c r="P163" s="205">
        <f>O163*H163</f>
        <v>0</v>
      </c>
      <c r="Q163" s="205">
        <v>0</v>
      </c>
      <c r="R163" s="205">
        <f>Q163*H163</f>
        <v>0</v>
      </c>
      <c r="S163" s="205">
        <v>0</v>
      </c>
      <c r="T163" s="206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07" t="s">
        <v>306</v>
      </c>
      <c r="AT163" s="207" t="s">
        <v>301</v>
      </c>
      <c r="AU163" s="207" t="s">
        <v>77</v>
      </c>
      <c r="AY163" s="19" t="s">
        <v>299</v>
      </c>
      <c r="BE163" s="208">
        <f>IF(N163="základní",J163,0)</f>
        <v>0</v>
      </c>
      <c r="BF163" s="208">
        <f>IF(N163="snížená",J163,0)</f>
        <v>0</v>
      </c>
      <c r="BG163" s="208">
        <f>IF(N163="zákl. přenesená",J163,0)</f>
        <v>0</v>
      </c>
      <c r="BH163" s="208">
        <f>IF(N163="sníž. přenesená",J163,0)</f>
        <v>0</v>
      </c>
      <c r="BI163" s="208">
        <f>IF(N163="nulová",J163,0)</f>
        <v>0</v>
      </c>
      <c r="BJ163" s="19" t="s">
        <v>77</v>
      </c>
      <c r="BK163" s="208">
        <f>ROUND(I163*H163,2)</f>
        <v>0</v>
      </c>
      <c r="BL163" s="19" t="s">
        <v>306</v>
      </c>
      <c r="BM163" s="207" t="s">
        <v>3720</v>
      </c>
    </row>
    <row r="164" spans="1:47" s="2" customFormat="1" ht="11.25">
      <c r="A164" s="36"/>
      <c r="B164" s="37"/>
      <c r="C164" s="38"/>
      <c r="D164" s="209" t="s">
        <v>308</v>
      </c>
      <c r="E164" s="38"/>
      <c r="F164" s="210" t="s">
        <v>3719</v>
      </c>
      <c r="G164" s="38"/>
      <c r="H164" s="38"/>
      <c r="I164" s="119"/>
      <c r="J164" s="38"/>
      <c r="K164" s="38"/>
      <c r="L164" s="41"/>
      <c r="M164" s="211"/>
      <c r="N164" s="212"/>
      <c r="O164" s="66"/>
      <c r="P164" s="66"/>
      <c r="Q164" s="66"/>
      <c r="R164" s="66"/>
      <c r="S164" s="66"/>
      <c r="T164" s="67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9" t="s">
        <v>308</v>
      </c>
      <c r="AU164" s="19" t="s">
        <v>77</v>
      </c>
    </row>
    <row r="165" spans="1:47" s="2" customFormat="1" ht="19.5">
      <c r="A165" s="36"/>
      <c r="B165" s="37"/>
      <c r="C165" s="38"/>
      <c r="D165" s="209" t="s">
        <v>447</v>
      </c>
      <c r="E165" s="38"/>
      <c r="F165" s="245" t="s">
        <v>3711</v>
      </c>
      <c r="G165" s="38"/>
      <c r="H165" s="38"/>
      <c r="I165" s="119"/>
      <c r="J165" s="38"/>
      <c r="K165" s="38"/>
      <c r="L165" s="41"/>
      <c r="M165" s="211"/>
      <c r="N165" s="212"/>
      <c r="O165" s="66"/>
      <c r="P165" s="66"/>
      <c r="Q165" s="66"/>
      <c r="R165" s="66"/>
      <c r="S165" s="66"/>
      <c r="T165" s="67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9" t="s">
        <v>447</v>
      </c>
      <c r="AU165" s="19" t="s">
        <v>77</v>
      </c>
    </row>
    <row r="166" spans="1:65" s="2" customFormat="1" ht="16.5" customHeight="1">
      <c r="A166" s="36"/>
      <c r="B166" s="37"/>
      <c r="C166" s="196" t="s">
        <v>494</v>
      </c>
      <c r="D166" s="196" t="s">
        <v>301</v>
      </c>
      <c r="E166" s="197" t="s">
        <v>3721</v>
      </c>
      <c r="F166" s="198" t="s">
        <v>3722</v>
      </c>
      <c r="G166" s="199" t="s">
        <v>553</v>
      </c>
      <c r="H166" s="200">
        <v>55</v>
      </c>
      <c r="I166" s="201"/>
      <c r="J166" s="202">
        <f>ROUND(I166*H166,2)</f>
        <v>0</v>
      </c>
      <c r="K166" s="198" t="s">
        <v>19</v>
      </c>
      <c r="L166" s="41"/>
      <c r="M166" s="203" t="s">
        <v>19</v>
      </c>
      <c r="N166" s="204" t="s">
        <v>41</v>
      </c>
      <c r="O166" s="66"/>
      <c r="P166" s="205">
        <f>O166*H166</f>
        <v>0</v>
      </c>
      <c r="Q166" s="205">
        <v>0</v>
      </c>
      <c r="R166" s="205">
        <f>Q166*H166</f>
        <v>0</v>
      </c>
      <c r="S166" s="205">
        <v>0</v>
      </c>
      <c r="T166" s="206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07" t="s">
        <v>306</v>
      </c>
      <c r="AT166" s="207" t="s">
        <v>301</v>
      </c>
      <c r="AU166" s="207" t="s">
        <v>77</v>
      </c>
      <c r="AY166" s="19" t="s">
        <v>299</v>
      </c>
      <c r="BE166" s="208">
        <f>IF(N166="základní",J166,0)</f>
        <v>0</v>
      </c>
      <c r="BF166" s="208">
        <f>IF(N166="snížená",J166,0)</f>
        <v>0</v>
      </c>
      <c r="BG166" s="208">
        <f>IF(N166="zákl. přenesená",J166,0)</f>
        <v>0</v>
      </c>
      <c r="BH166" s="208">
        <f>IF(N166="sníž. přenesená",J166,0)</f>
        <v>0</v>
      </c>
      <c r="BI166" s="208">
        <f>IF(N166="nulová",J166,0)</f>
        <v>0</v>
      </c>
      <c r="BJ166" s="19" t="s">
        <v>77</v>
      </c>
      <c r="BK166" s="208">
        <f>ROUND(I166*H166,2)</f>
        <v>0</v>
      </c>
      <c r="BL166" s="19" t="s">
        <v>306</v>
      </c>
      <c r="BM166" s="207" t="s">
        <v>3723</v>
      </c>
    </row>
    <row r="167" spans="1:47" s="2" customFormat="1" ht="11.25">
      <c r="A167" s="36"/>
      <c r="B167" s="37"/>
      <c r="C167" s="38"/>
      <c r="D167" s="209" t="s">
        <v>308</v>
      </c>
      <c r="E167" s="38"/>
      <c r="F167" s="210" t="s">
        <v>3722</v>
      </c>
      <c r="G167" s="38"/>
      <c r="H167" s="38"/>
      <c r="I167" s="119"/>
      <c r="J167" s="38"/>
      <c r="K167" s="38"/>
      <c r="L167" s="41"/>
      <c r="M167" s="211"/>
      <c r="N167" s="212"/>
      <c r="O167" s="66"/>
      <c r="P167" s="66"/>
      <c r="Q167" s="66"/>
      <c r="R167" s="66"/>
      <c r="S167" s="66"/>
      <c r="T167" s="67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9" t="s">
        <v>308</v>
      </c>
      <c r="AU167" s="19" t="s">
        <v>77</v>
      </c>
    </row>
    <row r="168" spans="1:47" s="2" customFormat="1" ht="19.5">
      <c r="A168" s="36"/>
      <c r="B168" s="37"/>
      <c r="C168" s="38"/>
      <c r="D168" s="209" t="s">
        <v>447</v>
      </c>
      <c r="E168" s="38"/>
      <c r="F168" s="245" t="s">
        <v>3711</v>
      </c>
      <c r="G168" s="38"/>
      <c r="H168" s="38"/>
      <c r="I168" s="119"/>
      <c r="J168" s="38"/>
      <c r="K168" s="38"/>
      <c r="L168" s="41"/>
      <c r="M168" s="211"/>
      <c r="N168" s="212"/>
      <c r="O168" s="66"/>
      <c r="P168" s="66"/>
      <c r="Q168" s="66"/>
      <c r="R168" s="66"/>
      <c r="S168" s="66"/>
      <c r="T168" s="67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9" t="s">
        <v>447</v>
      </c>
      <c r="AU168" s="19" t="s">
        <v>77</v>
      </c>
    </row>
    <row r="169" spans="1:65" s="2" customFormat="1" ht="16.5" customHeight="1">
      <c r="A169" s="36"/>
      <c r="B169" s="37"/>
      <c r="C169" s="196" t="s">
        <v>210</v>
      </c>
      <c r="D169" s="196" t="s">
        <v>301</v>
      </c>
      <c r="E169" s="197" t="s">
        <v>3724</v>
      </c>
      <c r="F169" s="198" t="s">
        <v>3725</v>
      </c>
      <c r="G169" s="199" t="s">
        <v>553</v>
      </c>
      <c r="H169" s="200">
        <v>1200</v>
      </c>
      <c r="I169" s="201"/>
      <c r="J169" s="202">
        <f>ROUND(I169*H169,2)</f>
        <v>0</v>
      </c>
      <c r="K169" s="198" t="s">
        <v>19</v>
      </c>
      <c r="L169" s="41"/>
      <c r="M169" s="203" t="s">
        <v>19</v>
      </c>
      <c r="N169" s="204" t="s">
        <v>41</v>
      </c>
      <c r="O169" s="66"/>
      <c r="P169" s="205">
        <f>O169*H169</f>
        <v>0</v>
      </c>
      <c r="Q169" s="205">
        <v>0</v>
      </c>
      <c r="R169" s="205">
        <f>Q169*H169</f>
        <v>0</v>
      </c>
      <c r="S169" s="205">
        <v>0</v>
      </c>
      <c r="T169" s="206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07" t="s">
        <v>306</v>
      </c>
      <c r="AT169" s="207" t="s">
        <v>301</v>
      </c>
      <c r="AU169" s="207" t="s">
        <v>77</v>
      </c>
      <c r="AY169" s="19" t="s">
        <v>299</v>
      </c>
      <c r="BE169" s="208">
        <f>IF(N169="základní",J169,0)</f>
        <v>0</v>
      </c>
      <c r="BF169" s="208">
        <f>IF(N169="snížená",J169,0)</f>
        <v>0</v>
      </c>
      <c r="BG169" s="208">
        <f>IF(N169="zákl. přenesená",J169,0)</f>
        <v>0</v>
      </c>
      <c r="BH169" s="208">
        <f>IF(N169="sníž. přenesená",J169,0)</f>
        <v>0</v>
      </c>
      <c r="BI169" s="208">
        <f>IF(N169="nulová",J169,0)</f>
        <v>0</v>
      </c>
      <c r="BJ169" s="19" t="s">
        <v>77</v>
      </c>
      <c r="BK169" s="208">
        <f>ROUND(I169*H169,2)</f>
        <v>0</v>
      </c>
      <c r="BL169" s="19" t="s">
        <v>306</v>
      </c>
      <c r="BM169" s="207" t="s">
        <v>3726</v>
      </c>
    </row>
    <row r="170" spans="1:47" s="2" customFormat="1" ht="11.25">
      <c r="A170" s="36"/>
      <c r="B170" s="37"/>
      <c r="C170" s="38"/>
      <c r="D170" s="209" t="s">
        <v>308</v>
      </c>
      <c r="E170" s="38"/>
      <c r="F170" s="210" t="s">
        <v>3725</v>
      </c>
      <c r="G170" s="38"/>
      <c r="H170" s="38"/>
      <c r="I170" s="119"/>
      <c r="J170" s="38"/>
      <c r="K170" s="38"/>
      <c r="L170" s="41"/>
      <c r="M170" s="211"/>
      <c r="N170" s="212"/>
      <c r="O170" s="66"/>
      <c r="P170" s="66"/>
      <c r="Q170" s="66"/>
      <c r="R170" s="66"/>
      <c r="S170" s="66"/>
      <c r="T170" s="67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9" t="s">
        <v>308</v>
      </c>
      <c r="AU170" s="19" t="s">
        <v>77</v>
      </c>
    </row>
    <row r="171" spans="1:47" s="2" customFormat="1" ht="19.5">
      <c r="A171" s="36"/>
      <c r="B171" s="37"/>
      <c r="C171" s="38"/>
      <c r="D171" s="209" t="s">
        <v>447</v>
      </c>
      <c r="E171" s="38"/>
      <c r="F171" s="245" t="s">
        <v>3711</v>
      </c>
      <c r="G171" s="38"/>
      <c r="H171" s="38"/>
      <c r="I171" s="119"/>
      <c r="J171" s="38"/>
      <c r="K171" s="38"/>
      <c r="L171" s="41"/>
      <c r="M171" s="211"/>
      <c r="N171" s="212"/>
      <c r="O171" s="66"/>
      <c r="P171" s="66"/>
      <c r="Q171" s="66"/>
      <c r="R171" s="66"/>
      <c r="S171" s="66"/>
      <c r="T171" s="67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9" t="s">
        <v>447</v>
      </c>
      <c r="AU171" s="19" t="s">
        <v>77</v>
      </c>
    </row>
    <row r="172" spans="1:65" s="2" customFormat="1" ht="16.5" customHeight="1">
      <c r="A172" s="36"/>
      <c r="B172" s="37"/>
      <c r="C172" s="196" t="s">
        <v>506</v>
      </c>
      <c r="D172" s="196" t="s">
        <v>301</v>
      </c>
      <c r="E172" s="197" t="s">
        <v>3727</v>
      </c>
      <c r="F172" s="198" t="s">
        <v>3728</v>
      </c>
      <c r="G172" s="199" t="s">
        <v>553</v>
      </c>
      <c r="H172" s="200">
        <v>20</v>
      </c>
      <c r="I172" s="201"/>
      <c r="J172" s="202">
        <f>ROUND(I172*H172,2)</f>
        <v>0</v>
      </c>
      <c r="K172" s="198" t="s">
        <v>19</v>
      </c>
      <c r="L172" s="41"/>
      <c r="M172" s="203" t="s">
        <v>19</v>
      </c>
      <c r="N172" s="204" t="s">
        <v>41</v>
      </c>
      <c r="O172" s="66"/>
      <c r="P172" s="205">
        <f>O172*H172</f>
        <v>0</v>
      </c>
      <c r="Q172" s="205">
        <v>0</v>
      </c>
      <c r="R172" s="205">
        <f>Q172*H172</f>
        <v>0</v>
      </c>
      <c r="S172" s="205">
        <v>0</v>
      </c>
      <c r="T172" s="206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07" t="s">
        <v>306</v>
      </c>
      <c r="AT172" s="207" t="s">
        <v>301</v>
      </c>
      <c r="AU172" s="207" t="s">
        <v>77</v>
      </c>
      <c r="AY172" s="19" t="s">
        <v>299</v>
      </c>
      <c r="BE172" s="208">
        <f>IF(N172="základní",J172,0)</f>
        <v>0</v>
      </c>
      <c r="BF172" s="208">
        <f>IF(N172="snížená",J172,0)</f>
        <v>0</v>
      </c>
      <c r="BG172" s="208">
        <f>IF(N172="zákl. přenesená",J172,0)</f>
        <v>0</v>
      </c>
      <c r="BH172" s="208">
        <f>IF(N172="sníž. přenesená",J172,0)</f>
        <v>0</v>
      </c>
      <c r="BI172" s="208">
        <f>IF(N172="nulová",J172,0)</f>
        <v>0</v>
      </c>
      <c r="BJ172" s="19" t="s">
        <v>77</v>
      </c>
      <c r="BK172" s="208">
        <f>ROUND(I172*H172,2)</f>
        <v>0</v>
      </c>
      <c r="BL172" s="19" t="s">
        <v>306</v>
      </c>
      <c r="BM172" s="207" t="s">
        <v>3729</v>
      </c>
    </row>
    <row r="173" spans="1:47" s="2" customFormat="1" ht="11.25">
      <c r="A173" s="36"/>
      <c r="B173" s="37"/>
      <c r="C173" s="38"/>
      <c r="D173" s="209" t="s">
        <v>308</v>
      </c>
      <c r="E173" s="38"/>
      <c r="F173" s="210" t="s">
        <v>3728</v>
      </c>
      <c r="G173" s="38"/>
      <c r="H173" s="38"/>
      <c r="I173" s="119"/>
      <c r="J173" s="38"/>
      <c r="K173" s="38"/>
      <c r="L173" s="41"/>
      <c r="M173" s="211"/>
      <c r="N173" s="212"/>
      <c r="O173" s="66"/>
      <c r="P173" s="66"/>
      <c r="Q173" s="66"/>
      <c r="R173" s="66"/>
      <c r="S173" s="66"/>
      <c r="T173" s="67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9" t="s">
        <v>308</v>
      </c>
      <c r="AU173" s="19" t="s">
        <v>77</v>
      </c>
    </row>
    <row r="174" spans="1:47" s="2" customFormat="1" ht="19.5">
      <c r="A174" s="36"/>
      <c r="B174" s="37"/>
      <c r="C174" s="38"/>
      <c r="D174" s="209" t="s">
        <v>447</v>
      </c>
      <c r="E174" s="38"/>
      <c r="F174" s="245" t="s">
        <v>3730</v>
      </c>
      <c r="G174" s="38"/>
      <c r="H174" s="38"/>
      <c r="I174" s="119"/>
      <c r="J174" s="38"/>
      <c r="K174" s="38"/>
      <c r="L174" s="41"/>
      <c r="M174" s="211"/>
      <c r="N174" s="212"/>
      <c r="O174" s="66"/>
      <c r="P174" s="66"/>
      <c r="Q174" s="66"/>
      <c r="R174" s="66"/>
      <c r="S174" s="66"/>
      <c r="T174" s="67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9" t="s">
        <v>447</v>
      </c>
      <c r="AU174" s="19" t="s">
        <v>77</v>
      </c>
    </row>
    <row r="175" spans="2:63" s="12" customFormat="1" ht="25.9" customHeight="1">
      <c r="B175" s="180"/>
      <c r="C175" s="181"/>
      <c r="D175" s="182" t="s">
        <v>69</v>
      </c>
      <c r="E175" s="183" t="s">
        <v>3731</v>
      </c>
      <c r="F175" s="183" t="s">
        <v>3732</v>
      </c>
      <c r="G175" s="181"/>
      <c r="H175" s="181"/>
      <c r="I175" s="184"/>
      <c r="J175" s="185">
        <f>BK175</f>
        <v>0</v>
      </c>
      <c r="K175" s="181"/>
      <c r="L175" s="186"/>
      <c r="M175" s="187"/>
      <c r="N175" s="188"/>
      <c r="O175" s="188"/>
      <c r="P175" s="189">
        <f>SUM(P176:P220)</f>
        <v>0</v>
      </c>
      <c r="Q175" s="188"/>
      <c r="R175" s="189">
        <f>SUM(R176:R220)</f>
        <v>0</v>
      </c>
      <c r="S175" s="188"/>
      <c r="T175" s="190">
        <f>SUM(T176:T220)</f>
        <v>0</v>
      </c>
      <c r="AR175" s="191" t="s">
        <v>77</v>
      </c>
      <c r="AT175" s="192" t="s">
        <v>69</v>
      </c>
      <c r="AU175" s="192" t="s">
        <v>70</v>
      </c>
      <c r="AY175" s="191" t="s">
        <v>299</v>
      </c>
      <c r="BK175" s="193">
        <f>SUM(BK176:BK220)</f>
        <v>0</v>
      </c>
    </row>
    <row r="176" spans="1:65" s="2" customFormat="1" ht="16.5" customHeight="1">
      <c r="A176" s="36"/>
      <c r="B176" s="37"/>
      <c r="C176" s="196" t="s">
        <v>512</v>
      </c>
      <c r="D176" s="196" t="s">
        <v>301</v>
      </c>
      <c r="E176" s="197" t="s">
        <v>3733</v>
      </c>
      <c r="F176" s="198" t="s">
        <v>3734</v>
      </c>
      <c r="G176" s="199" t="s">
        <v>3193</v>
      </c>
      <c r="H176" s="200">
        <v>24</v>
      </c>
      <c r="I176" s="201"/>
      <c r="J176" s="202">
        <f>ROUND(I176*H176,2)</f>
        <v>0</v>
      </c>
      <c r="K176" s="198" t="s">
        <v>19</v>
      </c>
      <c r="L176" s="41"/>
      <c r="M176" s="203" t="s">
        <v>19</v>
      </c>
      <c r="N176" s="204" t="s">
        <v>41</v>
      </c>
      <c r="O176" s="66"/>
      <c r="P176" s="205">
        <f>O176*H176</f>
        <v>0</v>
      </c>
      <c r="Q176" s="205">
        <v>0</v>
      </c>
      <c r="R176" s="205">
        <f>Q176*H176</f>
        <v>0</v>
      </c>
      <c r="S176" s="205">
        <v>0</v>
      </c>
      <c r="T176" s="206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7" t="s">
        <v>306</v>
      </c>
      <c r="AT176" s="207" t="s">
        <v>301</v>
      </c>
      <c r="AU176" s="207" t="s">
        <v>77</v>
      </c>
      <c r="AY176" s="19" t="s">
        <v>299</v>
      </c>
      <c r="BE176" s="208">
        <f>IF(N176="základní",J176,0)</f>
        <v>0</v>
      </c>
      <c r="BF176" s="208">
        <f>IF(N176="snížená",J176,0)</f>
        <v>0</v>
      </c>
      <c r="BG176" s="208">
        <f>IF(N176="zákl. přenesená",J176,0)</f>
        <v>0</v>
      </c>
      <c r="BH176" s="208">
        <f>IF(N176="sníž. přenesená",J176,0)</f>
        <v>0</v>
      </c>
      <c r="BI176" s="208">
        <f>IF(N176="nulová",J176,0)</f>
        <v>0</v>
      </c>
      <c r="BJ176" s="19" t="s">
        <v>77</v>
      </c>
      <c r="BK176" s="208">
        <f>ROUND(I176*H176,2)</f>
        <v>0</v>
      </c>
      <c r="BL176" s="19" t="s">
        <v>306</v>
      </c>
      <c r="BM176" s="207" t="s">
        <v>3735</v>
      </c>
    </row>
    <row r="177" spans="1:47" s="2" customFormat="1" ht="11.25">
      <c r="A177" s="36"/>
      <c r="B177" s="37"/>
      <c r="C177" s="38"/>
      <c r="D177" s="209" t="s">
        <v>308</v>
      </c>
      <c r="E177" s="38"/>
      <c r="F177" s="210" t="s">
        <v>3734</v>
      </c>
      <c r="G177" s="38"/>
      <c r="H177" s="38"/>
      <c r="I177" s="119"/>
      <c r="J177" s="38"/>
      <c r="K177" s="38"/>
      <c r="L177" s="41"/>
      <c r="M177" s="211"/>
      <c r="N177" s="212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308</v>
      </c>
      <c r="AU177" s="19" t="s">
        <v>77</v>
      </c>
    </row>
    <row r="178" spans="1:47" s="2" customFormat="1" ht="19.5">
      <c r="A178" s="36"/>
      <c r="B178" s="37"/>
      <c r="C178" s="38"/>
      <c r="D178" s="209" t="s">
        <v>447</v>
      </c>
      <c r="E178" s="38"/>
      <c r="F178" s="245" t="s">
        <v>3736</v>
      </c>
      <c r="G178" s="38"/>
      <c r="H178" s="38"/>
      <c r="I178" s="119"/>
      <c r="J178" s="38"/>
      <c r="K178" s="38"/>
      <c r="L178" s="41"/>
      <c r="M178" s="211"/>
      <c r="N178" s="212"/>
      <c r="O178" s="66"/>
      <c r="P178" s="66"/>
      <c r="Q178" s="66"/>
      <c r="R178" s="66"/>
      <c r="S178" s="66"/>
      <c r="T178" s="67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9" t="s">
        <v>447</v>
      </c>
      <c r="AU178" s="19" t="s">
        <v>77</v>
      </c>
    </row>
    <row r="179" spans="1:65" s="2" customFormat="1" ht="16.5" customHeight="1">
      <c r="A179" s="36"/>
      <c r="B179" s="37"/>
      <c r="C179" s="196" t="s">
        <v>520</v>
      </c>
      <c r="D179" s="196" t="s">
        <v>301</v>
      </c>
      <c r="E179" s="197" t="s">
        <v>3737</v>
      </c>
      <c r="F179" s="198" t="s">
        <v>3738</v>
      </c>
      <c r="G179" s="199" t="s">
        <v>3193</v>
      </c>
      <c r="H179" s="200">
        <v>20</v>
      </c>
      <c r="I179" s="201"/>
      <c r="J179" s="202">
        <f>ROUND(I179*H179,2)</f>
        <v>0</v>
      </c>
      <c r="K179" s="198" t="s">
        <v>19</v>
      </c>
      <c r="L179" s="41"/>
      <c r="M179" s="203" t="s">
        <v>19</v>
      </c>
      <c r="N179" s="204" t="s">
        <v>41</v>
      </c>
      <c r="O179" s="66"/>
      <c r="P179" s="205">
        <f>O179*H179</f>
        <v>0</v>
      </c>
      <c r="Q179" s="205">
        <v>0</v>
      </c>
      <c r="R179" s="205">
        <f>Q179*H179</f>
        <v>0</v>
      </c>
      <c r="S179" s="205">
        <v>0</v>
      </c>
      <c r="T179" s="206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07" t="s">
        <v>306</v>
      </c>
      <c r="AT179" s="207" t="s">
        <v>301</v>
      </c>
      <c r="AU179" s="207" t="s">
        <v>77</v>
      </c>
      <c r="AY179" s="19" t="s">
        <v>299</v>
      </c>
      <c r="BE179" s="208">
        <f>IF(N179="základní",J179,0)</f>
        <v>0</v>
      </c>
      <c r="BF179" s="208">
        <f>IF(N179="snížená",J179,0)</f>
        <v>0</v>
      </c>
      <c r="BG179" s="208">
        <f>IF(N179="zákl. přenesená",J179,0)</f>
        <v>0</v>
      </c>
      <c r="BH179" s="208">
        <f>IF(N179="sníž. přenesená",J179,0)</f>
        <v>0</v>
      </c>
      <c r="BI179" s="208">
        <f>IF(N179="nulová",J179,0)</f>
        <v>0</v>
      </c>
      <c r="BJ179" s="19" t="s">
        <v>77</v>
      </c>
      <c r="BK179" s="208">
        <f>ROUND(I179*H179,2)</f>
        <v>0</v>
      </c>
      <c r="BL179" s="19" t="s">
        <v>306</v>
      </c>
      <c r="BM179" s="207" t="s">
        <v>3739</v>
      </c>
    </row>
    <row r="180" spans="1:47" s="2" customFormat="1" ht="11.25">
      <c r="A180" s="36"/>
      <c r="B180" s="37"/>
      <c r="C180" s="38"/>
      <c r="D180" s="209" t="s">
        <v>308</v>
      </c>
      <c r="E180" s="38"/>
      <c r="F180" s="210" t="s">
        <v>3738</v>
      </c>
      <c r="G180" s="38"/>
      <c r="H180" s="38"/>
      <c r="I180" s="119"/>
      <c r="J180" s="38"/>
      <c r="K180" s="38"/>
      <c r="L180" s="41"/>
      <c r="M180" s="211"/>
      <c r="N180" s="212"/>
      <c r="O180" s="66"/>
      <c r="P180" s="66"/>
      <c r="Q180" s="66"/>
      <c r="R180" s="66"/>
      <c r="S180" s="66"/>
      <c r="T180" s="67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9" t="s">
        <v>308</v>
      </c>
      <c r="AU180" s="19" t="s">
        <v>77</v>
      </c>
    </row>
    <row r="181" spans="1:47" s="2" customFormat="1" ht="19.5">
      <c r="A181" s="36"/>
      <c r="B181" s="37"/>
      <c r="C181" s="38"/>
      <c r="D181" s="209" t="s">
        <v>447</v>
      </c>
      <c r="E181" s="38"/>
      <c r="F181" s="245" t="s">
        <v>3736</v>
      </c>
      <c r="G181" s="38"/>
      <c r="H181" s="38"/>
      <c r="I181" s="119"/>
      <c r="J181" s="38"/>
      <c r="K181" s="38"/>
      <c r="L181" s="41"/>
      <c r="M181" s="211"/>
      <c r="N181" s="212"/>
      <c r="O181" s="66"/>
      <c r="P181" s="66"/>
      <c r="Q181" s="66"/>
      <c r="R181" s="66"/>
      <c r="S181" s="66"/>
      <c r="T181" s="67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9" t="s">
        <v>447</v>
      </c>
      <c r="AU181" s="19" t="s">
        <v>77</v>
      </c>
    </row>
    <row r="182" spans="1:65" s="2" customFormat="1" ht="16.5" customHeight="1">
      <c r="A182" s="36"/>
      <c r="B182" s="37"/>
      <c r="C182" s="196" t="s">
        <v>150</v>
      </c>
      <c r="D182" s="196" t="s">
        <v>301</v>
      </c>
      <c r="E182" s="197" t="s">
        <v>3740</v>
      </c>
      <c r="F182" s="198" t="s">
        <v>3741</v>
      </c>
      <c r="G182" s="199" t="s">
        <v>3193</v>
      </c>
      <c r="H182" s="200">
        <v>6</v>
      </c>
      <c r="I182" s="201"/>
      <c r="J182" s="202">
        <f>ROUND(I182*H182,2)</f>
        <v>0</v>
      </c>
      <c r="K182" s="198" t="s">
        <v>19</v>
      </c>
      <c r="L182" s="41"/>
      <c r="M182" s="203" t="s">
        <v>19</v>
      </c>
      <c r="N182" s="204" t="s">
        <v>41</v>
      </c>
      <c r="O182" s="66"/>
      <c r="P182" s="205">
        <f>O182*H182</f>
        <v>0</v>
      </c>
      <c r="Q182" s="205">
        <v>0</v>
      </c>
      <c r="R182" s="205">
        <f>Q182*H182</f>
        <v>0</v>
      </c>
      <c r="S182" s="205">
        <v>0</v>
      </c>
      <c r="T182" s="206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07" t="s">
        <v>306</v>
      </c>
      <c r="AT182" s="207" t="s">
        <v>301</v>
      </c>
      <c r="AU182" s="207" t="s">
        <v>77</v>
      </c>
      <c r="AY182" s="19" t="s">
        <v>299</v>
      </c>
      <c r="BE182" s="208">
        <f>IF(N182="základní",J182,0)</f>
        <v>0</v>
      </c>
      <c r="BF182" s="208">
        <f>IF(N182="snížená",J182,0)</f>
        <v>0</v>
      </c>
      <c r="BG182" s="208">
        <f>IF(N182="zákl. přenesená",J182,0)</f>
        <v>0</v>
      </c>
      <c r="BH182" s="208">
        <f>IF(N182="sníž. přenesená",J182,0)</f>
        <v>0</v>
      </c>
      <c r="BI182" s="208">
        <f>IF(N182="nulová",J182,0)</f>
        <v>0</v>
      </c>
      <c r="BJ182" s="19" t="s">
        <v>77</v>
      </c>
      <c r="BK182" s="208">
        <f>ROUND(I182*H182,2)</f>
        <v>0</v>
      </c>
      <c r="BL182" s="19" t="s">
        <v>306</v>
      </c>
      <c r="BM182" s="207" t="s">
        <v>3742</v>
      </c>
    </row>
    <row r="183" spans="1:47" s="2" customFormat="1" ht="11.25">
      <c r="A183" s="36"/>
      <c r="B183" s="37"/>
      <c r="C183" s="38"/>
      <c r="D183" s="209" t="s">
        <v>308</v>
      </c>
      <c r="E183" s="38"/>
      <c r="F183" s="210" t="s">
        <v>3741</v>
      </c>
      <c r="G183" s="38"/>
      <c r="H183" s="38"/>
      <c r="I183" s="119"/>
      <c r="J183" s="38"/>
      <c r="K183" s="38"/>
      <c r="L183" s="41"/>
      <c r="M183" s="211"/>
      <c r="N183" s="212"/>
      <c r="O183" s="66"/>
      <c r="P183" s="66"/>
      <c r="Q183" s="66"/>
      <c r="R183" s="66"/>
      <c r="S183" s="66"/>
      <c r="T183" s="67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9" t="s">
        <v>308</v>
      </c>
      <c r="AU183" s="19" t="s">
        <v>77</v>
      </c>
    </row>
    <row r="184" spans="1:47" s="2" customFormat="1" ht="19.5">
      <c r="A184" s="36"/>
      <c r="B184" s="37"/>
      <c r="C184" s="38"/>
      <c r="D184" s="209" t="s">
        <v>447</v>
      </c>
      <c r="E184" s="38"/>
      <c r="F184" s="245" t="s">
        <v>3736</v>
      </c>
      <c r="G184" s="38"/>
      <c r="H184" s="38"/>
      <c r="I184" s="119"/>
      <c r="J184" s="38"/>
      <c r="K184" s="38"/>
      <c r="L184" s="41"/>
      <c r="M184" s="211"/>
      <c r="N184" s="212"/>
      <c r="O184" s="66"/>
      <c r="P184" s="66"/>
      <c r="Q184" s="66"/>
      <c r="R184" s="66"/>
      <c r="S184" s="66"/>
      <c r="T184" s="67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9" t="s">
        <v>447</v>
      </c>
      <c r="AU184" s="19" t="s">
        <v>77</v>
      </c>
    </row>
    <row r="185" spans="1:65" s="2" customFormat="1" ht="21.75" customHeight="1">
      <c r="A185" s="36"/>
      <c r="B185" s="37"/>
      <c r="C185" s="196" t="s">
        <v>532</v>
      </c>
      <c r="D185" s="196" t="s">
        <v>301</v>
      </c>
      <c r="E185" s="197" t="s">
        <v>3743</v>
      </c>
      <c r="F185" s="198" t="s">
        <v>3744</v>
      </c>
      <c r="G185" s="199" t="s">
        <v>3193</v>
      </c>
      <c r="H185" s="200">
        <v>17</v>
      </c>
      <c r="I185" s="201"/>
      <c r="J185" s="202">
        <f>ROUND(I185*H185,2)</f>
        <v>0</v>
      </c>
      <c r="K185" s="198" t="s">
        <v>19</v>
      </c>
      <c r="L185" s="41"/>
      <c r="M185" s="203" t="s">
        <v>19</v>
      </c>
      <c r="N185" s="204" t="s">
        <v>41</v>
      </c>
      <c r="O185" s="66"/>
      <c r="P185" s="205">
        <f>O185*H185</f>
        <v>0</v>
      </c>
      <c r="Q185" s="205">
        <v>0</v>
      </c>
      <c r="R185" s="205">
        <f>Q185*H185</f>
        <v>0</v>
      </c>
      <c r="S185" s="205">
        <v>0</v>
      </c>
      <c r="T185" s="206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07" t="s">
        <v>306</v>
      </c>
      <c r="AT185" s="207" t="s">
        <v>301</v>
      </c>
      <c r="AU185" s="207" t="s">
        <v>77</v>
      </c>
      <c r="AY185" s="19" t="s">
        <v>299</v>
      </c>
      <c r="BE185" s="208">
        <f>IF(N185="základní",J185,0)</f>
        <v>0</v>
      </c>
      <c r="BF185" s="208">
        <f>IF(N185="snížená",J185,0)</f>
        <v>0</v>
      </c>
      <c r="BG185" s="208">
        <f>IF(N185="zákl. přenesená",J185,0)</f>
        <v>0</v>
      </c>
      <c r="BH185" s="208">
        <f>IF(N185="sníž. přenesená",J185,0)</f>
        <v>0</v>
      </c>
      <c r="BI185" s="208">
        <f>IF(N185="nulová",J185,0)</f>
        <v>0</v>
      </c>
      <c r="BJ185" s="19" t="s">
        <v>77</v>
      </c>
      <c r="BK185" s="208">
        <f>ROUND(I185*H185,2)</f>
        <v>0</v>
      </c>
      <c r="BL185" s="19" t="s">
        <v>306</v>
      </c>
      <c r="BM185" s="207" t="s">
        <v>3745</v>
      </c>
    </row>
    <row r="186" spans="1:47" s="2" customFormat="1" ht="11.25">
      <c r="A186" s="36"/>
      <c r="B186" s="37"/>
      <c r="C186" s="38"/>
      <c r="D186" s="209" t="s">
        <v>308</v>
      </c>
      <c r="E186" s="38"/>
      <c r="F186" s="210" t="s">
        <v>3744</v>
      </c>
      <c r="G186" s="38"/>
      <c r="H186" s="38"/>
      <c r="I186" s="119"/>
      <c r="J186" s="38"/>
      <c r="K186" s="38"/>
      <c r="L186" s="41"/>
      <c r="M186" s="211"/>
      <c r="N186" s="212"/>
      <c r="O186" s="66"/>
      <c r="P186" s="66"/>
      <c r="Q186" s="66"/>
      <c r="R186" s="66"/>
      <c r="S186" s="66"/>
      <c r="T186" s="67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9" t="s">
        <v>308</v>
      </c>
      <c r="AU186" s="19" t="s">
        <v>77</v>
      </c>
    </row>
    <row r="187" spans="1:47" s="2" customFormat="1" ht="19.5">
      <c r="A187" s="36"/>
      <c r="B187" s="37"/>
      <c r="C187" s="38"/>
      <c r="D187" s="209" t="s">
        <v>447</v>
      </c>
      <c r="E187" s="38"/>
      <c r="F187" s="245" t="s">
        <v>3736</v>
      </c>
      <c r="G187" s="38"/>
      <c r="H187" s="38"/>
      <c r="I187" s="119"/>
      <c r="J187" s="38"/>
      <c r="K187" s="38"/>
      <c r="L187" s="41"/>
      <c r="M187" s="211"/>
      <c r="N187" s="212"/>
      <c r="O187" s="66"/>
      <c r="P187" s="66"/>
      <c r="Q187" s="66"/>
      <c r="R187" s="66"/>
      <c r="S187" s="66"/>
      <c r="T187" s="67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9" t="s">
        <v>447</v>
      </c>
      <c r="AU187" s="19" t="s">
        <v>77</v>
      </c>
    </row>
    <row r="188" spans="1:65" s="2" customFormat="1" ht="21.75" customHeight="1">
      <c r="A188" s="36"/>
      <c r="B188" s="37"/>
      <c r="C188" s="196" t="s">
        <v>538</v>
      </c>
      <c r="D188" s="196" t="s">
        <v>301</v>
      </c>
      <c r="E188" s="197" t="s">
        <v>3746</v>
      </c>
      <c r="F188" s="198" t="s">
        <v>3747</v>
      </c>
      <c r="G188" s="199" t="s">
        <v>3193</v>
      </c>
      <c r="H188" s="200">
        <v>2</v>
      </c>
      <c r="I188" s="201"/>
      <c r="J188" s="202">
        <f>ROUND(I188*H188,2)</f>
        <v>0</v>
      </c>
      <c r="K188" s="198" t="s">
        <v>19</v>
      </c>
      <c r="L188" s="41"/>
      <c r="M188" s="203" t="s">
        <v>19</v>
      </c>
      <c r="N188" s="204" t="s">
        <v>41</v>
      </c>
      <c r="O188" s="66"/>
      <c r="P188" s="205">
        <f>O188*H188</f>
        <v>0</v>
      </c>
      <c r="Q188" s="205">
        <v>0</v>
      </c>
      <c r="R188" s="205">
        <f>Q188*H188</f>
        <v>0</v>
      </c>
      <c r="S188" s="205">
        <v>0</v>
      </c>
      <c r="T188" s="206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07" t="s">
        <v>306</v>
      </c>
      <c r="AT188" s="207" t="s">
        <v>301</v>
      </c>
      <c r="AU188" s="207" t="s">
        <v>77</v>
      </c>
      <c r="AY188" s="19" t="s">
        <v>299</v>
      </c>
      <c r="BE188" s="208">
        <f>IF(N188="základní",J188,0)</f>
        <v>0</v>
      </c>
      <c r="BF188" s="208">
        <f>IF(N188="snížená",J188,0)</f>
        <v>0</v>
      </c>
      <c r="BG188" s="208">
        <f>IF(N188="zákl. přenesená",J188,0)</f>
        <v>0</v>
      </c>
      <c r="BH188" s="208">
        <f>IF(N188="sníž. přenesená",J188,0)</f>
        <v>0</v>
      </c>
      <c r="BI188" s="208">
        <f>IF(N188="nulová",J188,0)</f>
        <v>0</v>
      </c>
      <c r="BJ188" s="19" t="s">
        <v>77</v>
      </c>
      <c r="BK188" s="208">
        <f>ROUND(I188*H188,2)</f>
        <v>0</v>
      </c>
      <c r="BL188" s="19" t="s">
        <v>306</v>
      </c>
      <c r="BM188" s="207" t="s">
        <v>3748</v>
      </c>
    </row>
    <row r="189" spans="1:47" s="2" customFormat="1" ht="19.5">
      <c r="A189" s="36"/>
      <c r="B189" s="37"/>
      <c r="C189" s="38"/>
      <c r="D189" s="209" t="s">
        <v>308</v>
      </c>
      <c r="E189" s="38"/>
      <c r="F189" s="210" t="s">
        <v>3747</v>
      </c>
      <c r="G189" s="38"/>
      <c r="H189" s="38"/>
      <c r="I189" s="119"/>
      <c r="J189" s="38"/>
      <c r="K189" s="38"/>
      <c r="L189" s="41"/>
      <c r="M189" s="211"/>
      <c r="N189" s="212"/>
      <c r="O189" s="66"/>
      <c r="P189" s="66"/>
      <c r="Q189" s="66"/>
      <c r="R189" s="66"/>
      <c r="S189" s="66"/>
      <c r="T189" s="67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9" t="s">
        <v>308</v>
      </c>
      <c r="AU189" s="19" t="s">
        <v>77</v>
      </c>
    </row>
    <row r="190" spans="1:47" s="2" customFormat="1" ht="19.5">
      <c r="A190" s="36"/>
      <c r="B190" s="37"/>
      <c r="C190" s="38"/>
      <c r="D190" s="209" t="s">
        <v>447</v>
      </c>
      <c r="E190" s="38"/>
      <c r="F190" s="245" t="s">
        <v>3736</v>
      </c>
      <c r="G190" s="38"/>
      <c r="H190" s="38"/>
      <c r="I190" s="119"/>
      <c r="J190" s="38"/>
      <c r="K190" s="38"/>
      <c r="L190" s="41"/>
      <c r="M190" s="211"/>
      <c r="N190" s="212"/>
      <c r="O190" s="66"/>
      <c r="P190" s="66"/>
      <c r="Q190" s="66"/>
      <c r="R190" s="66"/>
      <c r="S190" s="66"/>
      <c r="T190" s="67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T190" s="19" t="s">
        <v>447</v>
      </c>
      <c r="AU190" s="19" t="s">
        <v>77</v>
      </c>
    </row>
    <row r="191" spans="1:65" s="2" customFormat="1" ht="33" customHeight="1">
      <c r="A191" s="36"/>
      <c r="B191" s="37"/>
      <c r="C191" s="196" t="s">
        <v>550</v>
      </c>
      <c r="D191" s="196" t="s">
        <v>301</v>
      </c>
      <c r="E191" s="197" t="s">
        <v>3749</v>
      </c>
      <c r="F191" s="198" t="s">
        <v>3750</v>
      </c>
      <c r="G191" s="199" t="s">
        <v>3193</v>
      </c>
      <c r="H191" s="200">
        <v>2</v>
      </c>
      <c r="I191" s="201"/>
      <c r="J191" s="202">
        <f>ROUND(I191*H191,2)</f>
        <v>0</v>
      </c>
      <c r="K191" s="198" t="s">
        <v>19</v>
      </c>
      <c r="L191" s="41"/>
      <c r="M191" s="203" t="s">
        <v>19</v>
      </c>
      <c r="N191" s="204" t="s">
        <v>41</v>
      </c>
      <c r="O191" s="66"/>
      <c r="P191" s="205">
        <f>O191*H191</f>
        <v>0</v>
      </c>
      <c r="Q191" s="205">
        <v>0</v>
      </c>
      <c r="R191" s="205">
        <f>Q191*H191</f>
        <v>0</v>
      </c>
      <c r="S191" s="205">
        <v>0</v>
      </c>
      <c r="T191" s="206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07" t="s">
        <v>306</v>
      </c>
      <c r="AT191" s="207" t="s">
        <v>301</v>
      </c>
      <c r="AU191" s="207" t="s">
        <v>77</v>
      </c>
      <c r="AY191" s="19" t="s">
        <v>299</v>
      </c>
      <c r="BE191" s="208">
        <f>IF(N191="základní",J191,0)</f>
        <v>0</v>
      </c>
      <c r="BF191" s="208">
        <f>IF(N191="snížená",J191,0)</f>
        <v>0</v>
      </c>
      <c r="BG191" s="208">
        <f>IF(N191="zákl. přenesená",J191,0)</f>
        <v>0</v>
      </c>
      <c r="BH191" s="208">
        <f>IF(N191="sníž. přenesená",J191,0)</f>
        <v>0</v>
      </c>
      <c r="BI191" s="208">
        <f>IF(N191="nulová",J191,0)</f>
        <v>0</v>
      </c>
      <c r="BJ191" s="19" t="s">
        <v>77</v>
      </c>
      <c r="BK191" s="208">
        <f>ROUND(I191*H191,2)</f>
        <v>0</v>
      </c>
      <c r="BL191" s="19" t="s">
        <v>306</v>
      </c>
      <c r="BM191" s="207" t="s">
        <v>3751</v>
      </c>
    </row>
    <row r="192" spans="1:47" s="2" customFormat="1" ht="19.5">
      <c r="A192" s="36"/>
      <c r="B192" s="37"/>
      <c r="C192" s="38"/>
      <c r="D192" s="209" t="s">
        <v>308</v>
      </c>
      <c r="E192" s="38"/>
      <c r="F192" s="210" t="s">
        <v>3752</v>
      </c>
      <c r="G192" s="38"/>
      <c r="H192" s="38"/>
      <c r="I192" s="119"/>
      <c r="J192" s="38"/>
      <c r="K192" s="38"/>
      <c r="L192" s="41"/>
      <c r="M192" s="211"/>
      <c r="N192" s="212"/>
      <c r="O192" s="66"/>
      <c r="P192" s="66"/>
      <c r="Q192" s="66"/>
      <c r="R192" s="66"/>
      <c r="S192" s="66"/>
      <c r="T192" s="67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9" t="s">
        <v>308</v>
      </c>
      <c r="AU192" s="19" t="s">
        <v>77</v>
      </c>
    </row>
    <row r="193" spans="1:47" s="2" customFormat="1" ht="19.5">
      <c r="A193" s="36"/>
      <c r="B193" s="37"/>
      <c r="C193" s="38"/>
      <c r="D193" s="209" t="s">
        <v>447</v>
      </c>
      <c r="E193" s="38"/>
      <c r="F193" s="245" t="s">
        <v>3736</v>
      </c>
      <c r="G193" s="38"/>
      <c r="H193" s="38"/>
      <c r="I193" s="119"/>
      <c r="J193" s="38"/>
      <c r="K193" s="38"/>
      <c r="L193" s="41"/>
      <c r="M193" s="211"/>
      <c r="N193" s="212"/>
      <c r="O193" s="66"/>
      <c r="P193" s="66"/>
      <c r="Q193" s="66"/>
      <c r="R193" s="66"/>
      <c r="S193" s="66"/>
      <c r="T193" s="67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9" t="s">
        <v>447</v>
      </c>
      <c r="AU193" s="19" t="s">
        <v>77</v>
      </c>
    </row>
    <row r="194" spans="1:65" s="2" customFormat="1" ht="21.75" customHeight="1">
      <c r="A194" s="36"/>
      <c r="B194" s="37"/>
      <c r="C194" s="196" t="s">
        <v>559</v>
      </c>
      <c r="D194" s="196" t="s">
        <v>301</v>
      </c>
      <c r="E194" s="197" t="s">
        <v>3753</v>
      </c>
      <c r="F194" s="198" t="s">
        <v>3754</v>
      </c>
      <c r="G194" s="199" t="s">
        <v>3193</v>
      </c>
      <c r="H194" s="200">
        <v>6</v>
      </c>
      <c r="I194" s="201"/>
      <c r="J194" s="202">
        <f>ROUND(I194*H194,2)</f>
        <v>0</v>
      </c>
      <c r="K194" s="198" t="s">
        <v>19</v>
      </c>
      <c r="L194" s="41"/>
      <c r="M194" s="203" t="s">
        <v>19</v>
      </c>
      <c r="N194" s="204" t="s">
        <v>41</v>
      </c>
      <c r="O194" s="66"/>
      <c r="P194" s="205">
        <f>O194*H194</f>
        <v>0</v>
      </c>
      <c r="Q194" s="205">
        <v>0</v>
      </c>
      <c r="R194" s="205">
        <f>Q194*H194</f>
        <v>0</v>
      </c>
      <c r="S194" s="205">
        <v>0</v>
      </c>
      <c r="T194" s="206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07" t="s">
        <v>306</v>
      </c>
      <c r="AT194" s="207" t="s">
        <v>301</v>
      </c>
      <c r="AU194" s="207" t="s">
        <v>77</v>
      </c>
      <c r="AY194" s="19" t="s">
        <v>299</v>
      </c>
      <c r="BE194" s="208">
        <f>IF(N194="základní",J194,0)</f>
        <v>0</v>
      </c>
      <c r="BF194" s="208">
        <f>IF(N194="snížená",J194,0)</f>
        <v>0</v>
      </c>
      <c r="BG194" s="208">
        <f>IF(N194="zákl. přenesená",J194,0)</f>
        <v>0</v>
      </c>
      <c r="BH194" s="208">
        <f>IF(N194="sníž. přenesená",J194,0)</f>
        <v>0</v>
      </c>
      <c r="BI194" s="208">
        <f>IF(N194="nulová",J194,0)</f>
        <v>0</v>
      </c>
      <c r="BJ194" s="19" t="s">
        <v>77</v>
      </c>
      <c r="BK194" s="208">
        <f>ROUND(I194*H194,2)</f>
        <v>0</v>
      </c>
      <c r="BL194" s="19" t="s">
        <v>306</v>
      </c>
      <c r="BM194" s="207" t="s">
        <v>3755</v>
      </c>
    </row>
    <row r="195" spans="1:47" s="2" customFormat="1" ht="11.25">
      <c r="A195" s="36"/>
      <c r="B195" s="37"/>
      <c r="C195" s="38"/>
      <c r="D195" s="209" t="s">
        <v>308</v>
      </c>
      <c r="E195" s="38"/>
      <c r="F195" s="210" t="s">
        <v>3754</v>
      </c>
      <c r="G195" s="38"/>
      <c r="H195" s="38"/>
      <c r="I195" s="119"/>
      <c r="J195" s="38"/>
      <c r="K195" s="38"/>
      <c r="L195" s="41"/>
      <c r="M195" s="211"/>
      <c r="N195" s="212"/>
      <c r="O195" s="66"/>
      <c r="P195" s="66"/>
      <c r="Q195" s="66"/>
      <c r="R195" s="66"/>
      <c r="S195" s="66"/>
      <c r="T195" s="67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9" t="s">
        <v>308</v>
      </c>
      <c r="AU195" s="19" t="s">
        <v>77</v>
      </c>
    </row>
    <row r="196" spans="1:47" s="2" customFormat="1" ht="19.5">
      <c r="A196" s="36"/>
      <c r="B196" s="37"/>
      <c r="C196" s="38"/>
      <c r="D196" s="209" t="s">
        <v>447</v>
      </c>
      <c r="E196" s="38"/>
      <c r="F196" s="245" t="s">
        <v>3736</v>
      </c>
      <c r="G196" s="38"/>
      <c r="H196" s="38"/>
      <c r="I196" s="119"/>
      <c r="J196" s="38"/>
      <c r="K196" s="38"/>
      <c r="L196" s="41"/>
      <c r="M196" s="211"/>
      <c r="N196" s="212"/>
      <c r="O196" s="66"/>
      <c r="P196" s="66"/>
      <c r="Q196" s="66"/>
      <c r="R196" s="66"/>
      <c r="S196" s="66"/>
      <c r="T196" s="67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9" t="s">
        <v>447</v>
      </c>
      <c r="AU196" s="19" t="s">
        <v>77</v>
      </c>
    </row>
    <row r="197" spans="1:65" s="2" customFormat="1" ht="21.75" customHeight="1">
      <c r="A197" s="36"/>
      <c r="B197" s="37"/>
      <c r="C197" s="196" t="s">
        <v>568</v>
      </c>
      <c r="D197" s="196" t="s">
        <v>301</v>
      </c>
      <c r="E197" s="197" t="s">
        <v>3756</v>
      </c>
      <c r="F197" s="198" t="s">
        <v>3757</v>
      </c>
      <c r="G197" s="199" t="s">
        <v>3193</v>
      </c>
      <c r="H197" s="200">
        <v>2</v>
      </c>
      <c r="I197" s="201"/>
      <c r="J197" s="202">
        <f>ROUND(I197*H197,2)</f>
        <v>0</v>
      </c>
      <c r="K197" s="198" t="s">
        <v>19</v>
      </c>
      <c r="L197" s="41"/>
      <c r="M197" s="203" t="s">
        <v>19</v>
      </c>
      <c r="N197" s="204" t="s">
        <v>41</v>
      </c>
      <c r="O197" s="66"/>
      <c r="P197" s="205">
        <f>O197*H197</f>
        <v>0</v>
      </c>
      <c r="Q197" s="205">
        <v>0</v>
      </c>
      <c r="R197" s="205">
        <f>Q197*H197</f>
        <v>0</v>
      </c>
      <c r="S197" s="205">
        <v>0</v>
      </c>
      <c r="T197" s="206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07" t="s">
        <v>306</v>
      </c>
      <c r="AT197" s="207" t="s">
        <v>301</v>
      </c>
      <c r="AU197" s="207" t="s">
        <v>77</v>
      </c>
      <c r="AY197" s="19" t="s">
        <v>299</v>
      </c>
      <c r="BE197" s="208">
        <f>IF(N197="základní",J197,0)</f>
        <v>0</v>
      </c>
      <c r="BF197" s="208">
        <f>IF(N197="snížená",J197,0)</f>
        <v>0</v>
      </c>
      <c r="BG197" s="208">
        <f>IF(N197="zákl. přenesená",J197,0)</f>
        <v>0</v>
      </c>
      <c r="BH197" s="208">
        <f>IF(N197="sníž. přenesená",J197,0)</f>
        <v>0</v>
      </c>
      <c r="BI197" s="208">
        <f>IF(N197="nulová",J197,0)</f>
        <v>0</v>
      </c>
      <c r="BJ197" s="19" t="s">
        <v>77</v>
      </c>
      <c r="BK197" s="208">
        <f>ROUND(I197*H197,2)</f>
        <v>0</v>
      </c>
      <c r="BL197" s="19" t="s">
        <v>306</v>
      </c>
      <c r="BM197" s="207" t="s">
        <v>3758</v>
      </c>
    </row>
    <row r="198" spans="1:47" s="2" customFormat="1" ht="11.25">
      <c r="A198" s="36"/>
      <c r="B198" s="37"/>
      <c r="C198" s="38"/>
      <c r="D198" s="209" t="s">
        <v>308</v>
      </c>
      <c r="E198" s="38"/>
      <c r="F198" s="210" t="s">
        <v>3757</v>
      </c>
      <c r="G198" s="38"/>
      <c r="H198" s="38"/>
      <c r="I198" s="119"/>
      <c r="J198" s="38"/>
      <c r="K198" s="38"/>
      <c r="L198" s="41"/>
      <c r="M198" s="211"/>
      <c r="N198" s="212"/>
      <c r="O198" s="66"/>
      <c r="P198" s="66"/>
      <c r="Q198" s="66"/>
      <c r="R198" s="66"/>
      <c r="S198" s="66"/>
      <c r="T198" s="67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9" t="s">
        <v>308</v>
      </c>
      <c r="AU198" s="19" t="s">
        <v>77</v>
      </c>
    </row>
    <row r="199" spans="1:47" s="2" customFormat="1" ht="19.5">
      <c r="A199" s="36"/>
      <c r="B199" s="37"/>
      <c r="C199" s="38"/>
      <c r="D199" s="209" t="s">
        <v>447</v>
      </c>
      <c r="E199" s="38"/>
      <c r="F199" s="245" t="s">
        <v>3736</v>
      </c>
      <c r="G199" s="38"/>
      <c r="H199" s="38"/>
      <c r="I199" s="119"/>
      <c r="J199" s="38"/>
      <c r="K199" s="38"/>
      <c r="L199" s="41"/>
      <c r="M199" s="211"/>
      <c r="N199" s="212"/>
      <c r="O199" s="66"/>
      <c r="P199" s="66"/>
      <c r="Q199" s="66"/>
      <c r="R199" s="66"/>
      <c r="S199" s="66"/>
      <c r="T199" s="67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9" t="s">
        <v>447</v>
      </c>
      <c r="AU199" s="19" t="s">
        <v>77</v>
      </c>
    </row>
    <row r="200" spans="1:65" s="2" customFormat="1" ht="21.75" customHeight="1">
      <c r="A200" s="36"/>
      <c r="B200" s="37"/>
      <c r="C200" s="196" t="s">
        <v>574</v>
      </c>
      <c r="D200" s="196" t="s">
        <v>301</v>
      </c>
      <c r="E200" s="197" t="s">
        <v>3759</v>
      </c>
      <c r="F200" s="198" t="s">
        <v>3760</v>
      </c>
      <c r="G200" s="199" t="s">
        <v>3193</v>
      </c>
      <c r="H200" s="200">
        <v>2</v>
      </c>
      <c r="I200" s="201"/>
      <c r="J200" s="202">
        <f>ROUND(I200*H200,2)</f>
        <v>0</v>
      </c>
      <c r="K200" s="198" t="s">
        <v>19</v>
      </c>
      <c r="L200" s="41"/>
      <c r="M200" s="203" t="s">
        <v>19</v>
      </c>
      <c r="N200" s="204" t="s">
        <v>41</v>
      </c>
      <c r="O200" s="66"/>
      <c r="P200" s="205">
        <f>O200*H200</f>
        <v>0</v>
      </c>
      <c r="Q200" s="205">
        <v>0</v>
      </c>
      <c r="R200" s="205">
        <f>Q200*H200</f>
        <v>0</v>
      </c>
      <c r="S200" s="205">
        <v>0</v>
      </c>
      <c r="T200" s="206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07" t="s">
        <v>306</v>
      </c>
      <c r="AT200" s="207" t="s">
        <v>301</v>
      </c>
      <c r="AU200" s="207" t="s">
        <v>77</v>
      </c>
      <c r="AY200" s="19" t="s">
        <v>299</v>
      </c>
      <c r="BE200" s="208">
        <f>IF(N200="základní",J200,0)</f>
        <v>0</v>
      </c>
      <c r="BF200" s="208">
        <f>IF(N200="snížená",J200,0)</f>
        <v>0</v>
      </c>
      <c r="BG200" s="208">
        <f>IF(N200="zákl. přenesená",J200,0)</f>
        <v>0</v>
      </c>
      <c r="BH200" s="208">
        <f>IF(N200="sníž. přenesená",J200,0)</f>
        <v>0</v>
      </c>
      <c r="BI200" s="208">
        <f>IF(N200="nulová",J200,0)</f>
        <v>0</v>
      </c>
      <c r="BJ200" s="19" t="s">
        <v>77</v>
      </c>
      <c r="BK200" s="208">
        <f>ROUND(I200*H200,2)</f>
        <v>0</v>
      </c>
      <c r="BL200" s="19" t="s">
        <v>306</v>
      </c>
      <c r="BM200" s="207" t="s">
        <v>3761</v>
      </c>
    </row>
    <row r="201" spans="1:47" s="2" customFormat="1" ht="19.5">
      <c r="A201" s="36"/>
      <c r="B201" s="37"/>
      <c r="C201" s="38"/>
      <c r="D201" s="209" t="s">
        <v>308</v>
      </c>
      <c r="E201" s="38"/>
      <c r="F201" s="210" t="s">
        <v>3760</v>
      </c>
      <c r="G201" s="38"/>
      <c r="H201" s="38"/>
      <c r="I201" s="119"/>
      <c r="J201" s="38"/>
      <c r="K201" s="38"/>
      <c r="L201" s="41"/>
      <c r="M201" s="211"/>
      <c r="N201" s="212"/>
      <c r="O201" s="66"/>
      <c r="P201" s="66"/>
      <c r="Q201" s="66"/>
      <c r="R201" s="66"/>
      <c r="S201" s="66"/>
      <c r="T201" s="67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9" t="s">
        <v>308</v>
      </c>
      <c r="AU201" s="19" t="s">
        <v>77</v>
      </c>
    </row>
    <row r="202" spans="1:47" s="2" customFormat="1" ht="19.5">
      <c r="A202" s="36"/>
      <c r="B202" s="37"/>
      <c r="C202" s="38"/>
      <c r="D202" s="209" t="s">
        <v>447</v>
      </c>
      <c r="E202" s="38"/>
      <c r="F202" s="245" t="s">
        <v>3736</v>
      </c>
      <c r="G202" s="38"/>
      <c r="H202" s="38"/>
      <c r="I202" s="119"/>
      <c r="J202" s="38"/>
      <c r="K202" s="38"/>
      <c r="L202" s="41"/>
      <c r="M202" s="211"/>
      <c r="N202" s="212"/>
      <c r="O202" s="66"/>
      <c r="P202" s="66"/>
      <c r="Q202" s="66"/>
      <c r="R202" s="66"/>
      <c r="S202" s="66"/>
      <c r="T202" s="67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9" t="s">
        <v>447</v>
      </c>
      <c r="AU202" s="19" t="s">
        <v>77</v>
      </c>
    </row>
    <row r="203" spans="1:65" s="2" customFormat="1" ht="16.5" customHeight="1">
      <c r="A203" s="36"/>
      <c r="B203" s="37"/>
      <c r="C203" s="196" t="s">
        <v>582</v>
      </c>
      <c r="D203" s="196" t="s">
        <v>301</v>
      </c>
      <c r="E203" s="197" t="s">
        <v>3762</v>
      </c>
      <c r="F203" s="198" t="s">
        <v>3763</v>
      </c>
      <c r="G203" s="199" t="s">
        <v>3193</v>
      </c>
      <c r="H203" s="200">
        <v>15</v>
      </c>
      <c r="I203" s="201"/>
      <c r="J203" s="202">
        <f>ROUND(I203*H203,2)</f>
        <v>0</v>
      </c>
      <c r="K203" s="198" t="s">
        <v>19</v>
      </c>
      <c r="L203" s="41"/>
      <c r="M203" s="203" t="s">
        <v>19</v>
      </c>
      <c r="N203" s="204" t="s">
        <v>41</v>
      </c>
      <c r="O203" s="66"/>
      <c r="P203" s="205">
        <f>O203*H203</f>
        <v>0</v>
      </c>
      <c r="Q203" s="205">
        <v>0</v>
      </c>
      <c r="R203" s="205">
        <f>Q203*H203</f>
        <v>0</v>
      </c>
      <c r="S203" s="205">
        <v>0</v>
      </c>
      <c r="T203" s="206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07" t="s">
        <v>306</v>
      </c>
      <c r="AT203" s="207" t="s">
        <v>301</v>
      </c>
      <c r="AU203" s="207" t="s">
        <v>77</v>
      </c>
      <c r="AY203" s="19" t="s">
        <v>299</v>
      </c>
      <c r="BE203" s="208">
        <f>IF(N203="základní",J203,0)</f>
        <v>0</v>
      </c>
      <c r="BF203" s="208">
        <f>IF(N203="snížená",J203,0)</f>
        <v>0</v>
      </c>
      <c r="BG203" s="208">
        <f>IF(N203="zákl. přenesená",J203,0)</f>
        <v>0</v>
      </c>
      <c r="BH203" s="208">
        <f>IF(N203="sníž. přenesená",J203,0)</f>
        <v>0</v>
      </c>
      <c r="BI203" s="208">
        <f>IF(N203="nulová",J203,0)</f>
        <v>0</v>
      </c>
      <c r="BJ203" s="19" t="s">
        <v>77</v>
      </c>
      <c r="BK203" s="208">
        <f>ROUND(I203*H203,2)</f>
        <v>0</v>
      </c>
      <c r="BL203" s="19" t="s">
        <v>306</v>
      </c>
      <c r="BM203" s="207" t="s">
        <v>3764</v>
      </c>
    </row>
    <row r="204" spans="1:47" s="2" customFormat="1" ht="11.25">
      <c r="A204" s="36"/>
      <c r="B204" s="37"/>
      <c r="C204" s="38"/>
      <c r="D204" s="209" t="s">
        <v>308</v>
      </c>
      <c r="E204" s="38"/>
      <c r="F204" s="210" t="s">
        <v>3763</v>
      </c>
      <c r="G204" s="38"/>
      <c r="H204" s="38"/>
      <c r="I204" s="119"/>
      <c r="J204" s="38"/>
      <c r="K204" s="38"/>
      <c r="L204" s="41"/>
      <c r="M204" s="211"/>
      <c r="N204" s="212"/>
      <c r="O204" s="66"/>
      <c r="P204" s="66"/>
      <c r="Q204" s="66"/>
      <c r="R204" s="66"/>
      <c r="S204" s="66"/>
      <c r="T204" s="67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9" t="s">
        <v>308</v>
      </c>
      <c r="AU204" s="19" t="s">
        <v>77</v>
      </c>
    </row>
    <row r="205" spans="1:47" s="2" customFormat="1" ht="19.5">
      <c r="A205" s="36"/>
      <c r="B205" s="37"/>
      <c r="C205" s="38"/>
      <c r="D205" s="209" t="s">
        <v>447</v>
      </c>
      <c r="E205" s="38"/>
      <c r="F205" s="245" t="s">
        <v>3736</v>
      </c>
      <c r="G205" s="38"/>
      <c r="H205" s="38"/>
      <c r="I205" s="119"/>
      <c r="J205" s="38"/>
      <c r="K205" s="38"/>
      <c r="L205" s="41"/>
      <c r="M205" s="211"/>
      <c r="N205" s="212"/>
      <c r="O205" s="66"/>
      <c r="P205" s="66"/>
      <c r="Q205" s="66"/>
      <c r="R205" s="66"/>
      <c r="S205" s="66"/>
      <c r="T205" s="67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T205" s="19" t="s">
        <v>447</v>
      </c>
      <c r="AU205" s="19" t="s">
        <v>77</v>
      </c>
    </row>
    <row r="206" spans="1:65" s="2" customFormat="1" ht="21.75" customHeight="1">
      <c r="A206" s="36"/>
      <c r="B206" s="37"/>
      <c r="C206" s="196" t="s">
        <v>588</v>
      </c>
      <c r="D206" s="196" t="s">
        <v>301</v>
      </c>
      <c r="E206" s="197" t="s">
        <v>3765</v>
      </c>
      <c r="F206" s="198" t="s">
        <v>3766</v>
      </c>
      <c r="G206" s="199" t="s">
        <v>3193</v>
      </c>
      <c r="H206" s="200">
        <v>2</v>
      </c>
      <c r="I206" s="201"/>
      <c r="J206" s="202">
        <f>ROUND(I206*H206,2)</f>
        <v>0</v>
      </c>
      <c r="K206" s="198" t="s">
        <v>19</v>
      </c>
      <c r="L206" s="41"/>
      <c r="M206" s="203" t="s">
        <v>19</v>
      </c>
      <c r="N206" s="204" t="s">
        <v>41</v>
      </c>
      <c r="O206" s="66"/>
      <c r="P206" s="205">
        <f>O206*H206</f>
        <v>0</v>
      </c>
      <c r="Q206" s="205">
        <v>0</v>
      </c>
      <c r="R206" s="205">
        <f>Q206*H206</f>
        <v>0</v>
      </c>
      <c r="S206" s="205">
        <v>0</v>
      </c>
      <c r="T206" s="206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07" t="s">
        <v>306</v>
      </c>
      <c r="AT206" s="207" t="s">
        <v>301</v>
      </c>
      <c r="AU206" s="207" t="s">
        <v>77</v>
      </c>
      <c r="AY206" s="19" t="s">
        <v>299</v>
      </c>
      <c r="BE206" s="208">
        <f>IF(N206="základní",J206,0)</f>
        <v>0</v>
      </c>
      <c r="BF206" s="208">
        <f>IF(N206="snížená",J206,0)</f>
        <v>0</v>
      </c>
      <c r="BG206" s="208">
        <f>IF(N206="zákl. přenesená",J206,0)</f>
        <v>0</v>
      </c>
      <c r="BH206" s="208">
        <f>IF(N206="sníž. přenesená",J206,0)</f>
        <v>0</v>
      </c>
      <c r="BI206" s="208">
        <f>IF(N206="nulová",J206,0)</f>
        <v>0</v>
      </c>
      <c r="BJ206" s="19" t="s">
        <v>77</v>
      </c>
      <c r="BK206" s="208">
        <f>ROUND(I206*H206,2)</f>
        <v>0</v>
      </c>
      <c r="BL206" s="19" t="s">
        <v>306</v>
      </c>
      <c r="BM206" s="207" t="s">
        <v>3767</v>
      </c>
    </row>
    <row r="207" spans="1:47" s="2" customFormat="1" ht="19.5">
      <c r="A207" s="36"/>
      <c r="B207" s="37"/>
      <c r="C207" s="38"/>
      <c r="D207" s="209" t="s">
        <v>308</v>
      </c>
      <c r="E207" s="38"/>
      <c r="F207" s="210" t="s">
        <v>3766</v>
      </c>
      <c r="G207" s="38"/>
      <c r="H207" s="38"/>
      <c r="I207" s="119"/>
      <c r="J207" s="38"/>
      <c r="K207" s="38"/>
      <c r="L207" s="41"/>
      <c r="M207" s="211"/>
      <c r="N207" s="212"/>
      <c r="O207" s="66"/>
      <c r="P207" s="66"/>
      <c r="Q207" s="66"/>
      <c r="R207" s="66"/>
      <c r="S207" s="66"/>
      <c r="T207" s="67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9" t="s">
        <v>308</v>
      </c>
      <c r="AU207" s="19" t="s">
        <v>77</v>
      </c>
    </row>
    <row r="208" spans="1:47" s="2" customFormat="1" ht="19.5">
      <c r="A208" s="36"/>
      <c r="B208" s="37"/>
      <c r="C208" s="38"/>
      <c r="D208" s="209" t="s">
        <v>447</v>
      </c>
      <c r="E208" s="38"/>
      <c r="F208" s="245" t="s">
        <v>3736</v>
      </c>
      <c r="G208" s="38"/>
      <c r="H208" s="38"/>
      <c r="I208" s="119"/>
      <c r="J208" s="38"/>
      <c r="K208" s="38"/>
      <c r="L208" s="41"/>
      <c r="M208" s="211"/>
      <c r="N208" s="212"/>
      <c r="O208" s="66"/>
      <c r="P208" s="66"/>
      <c r="Q208" s="66"/>
      <c r="R208" s="66"/>
      <c r="S208" s="66"/>
      <c r="T208" s="67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T208" s="19" t="s">
        <v>447</v>
      </c>
      <c r="AU208" s="19" t="s">
        <v>77</v>
      </c>
    </row>
    <row r="209" spans="1:65" s="2" customFormat="1" ht="16.5" customHeight="1">
      <c r="A209" s="36"/>
      <c r="B209" s="37"/>
      <c r="C209" s="196" t="s">
        <v>594</v>
      </c>
      <c r="D209" s="196" t="s">
        <v>301</v>
      </c>
      <c r="E209" s="197" t="s">
        <v>3768</v>
      </c>
      <c r="F209" s="198" t="s">
        <v>3769</v>
      </c>
      <c r="G209" s="199" t="s">
        <v>3193</v>
      </c>
      <c r="H209" s="200">
        <v>2</v>
      </c>
      <c r="I209" s="201"/>
      <c r="J209" s="202">
        <f>ROUND(I209*H209,2)</f>
        <v>0</v>
      </c>
      <c r="K209" s="198" t="s">
        <v>19</v>
      </c>
      <c r="L209" s="41"/>
      <c r="M209" s="203" t="s">
        <v>19</v>
      </c>
      <c r="N209" s="204" t="s">
        <v>41</v>
      </c>
      <c r="O209" s="66"/>
      <c r="P209" s="205">
        <f>O209*H209</f>
        <v>0</v>
      </c>
      <c r="Q209" s="205">
        <v>0</v>
      </c>
      <c r="R209" s="205">
        <f>Q209*H209</f>
        <v>0</v>
      </c>
      <c r="S209" s="205">
        <v>0</v>
      </c>
      <c r="T209" s="206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07" t="s">
        <v>306</v>
      </c>
      <c r="AT209" s="207" t="s">
        <v>301</v>
      </c>
      <c r="AU209" s="207" t="s">
        <v>77</v>
      </c>
      <c r="AY209" s="19" t="s">
        <v>299</v>
      </c>
      <c r="BE209" s="208">
        <f>IF(N209="základní",J209,0)</f>
        <v>0</v>
      </c>
      <c r="BF209" s="208">
        <f>IF(N209="snížená",J209,0)</f>
        <v>0</v>
      </c>
      <c r="BG209" s="208">
        <f>IF(N209="zákl. přenesená",J209,0)</f>
        <v>0</v>
      </c>
      <c r="BH209" s="208">
        <f>IF(N209="sníž. přenesená",J209,0)</f>
        <v>0</v>
      </c>
      <c r="BI209" s="208">
        <f>IF(N209="nulová",J209,0)</f>
        <v>0</v>
      </c>
      <c r="BJ209" s="19" t="s">
        <v>77</v>
      </c>
      <c r="BK209" s="208">
        <f>ROUND(I209*H209,2)</f>
        <v>0</v>
      </c>
      <c r="BL209" s="19" t="s">
        <v>306</v>
      </c>
      <c r="BM209" s="207" t="s">
        <v>3770</v>
      </c>
    </row>
    <row r="210" spans="1:47" s="2" customFormat="1" ht="11.25">
      <c r="A210" s="36"/>
      <c r="B210" s="37"/>
      <c r="C210" s="38"/>
      <c r="D210" s="209" t="s">
        <v>308</v>
      </c>
      <c r="E210" s="38"/>
      <c r="F210" s="210" t="s">
        <v>3769</v>
      </c>
      <c r="G210" s="38"/>
      <c r="H210" s="38"/>
      <c r="I210" s="119"/>
      <c r="J210" s="38"/>
      <c r="K210" s="38"/>
      <c r="L210" s="41"/>
      <c r="M210" s="211"/>
      <c r="N210" s="212"/>
      <c r="O210" s="66"/>
      <c r="P210" s="66"/>
      <c r="Q210" s="66"/>
      <c r="R210" s="66"/>
      <c r="S210" s="66"/>
      <c r="T210" s="67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T210" s="19" t="s">
        <v>308</v>
      </c>
      <c r="AU210" s="19" t="s">
        <v>77</v>
      </c>
    </row>
    <row r="211" spans="1:47" s="2" customFormat="1" ht="19.5">
      <c r="A211" s="36"/>
      <c r="B211" s="37"/>
      <c r="C211" s="38"/>
      <c r="D211" s="209" t="s">
        <v>447</v>
      </c>
      <c r="E211" s="38"/>
      <c r="F211" s="245" t="s">
        <v>3736</v>
      </c>
      <c r="G211" s="38"/>
      <c r="H211" s="38"/>
      <c r="I211" s="119"/>
      <c r="J211" s="38"/>
      <c r="K211" s="38"/>
      <c r="L211" s="41"/>
      <c r="M211" s="211"/>
      <c r="N211" s="212"/>
      <c r="O211" s="66"/>
      <c r="P211" s="66"/>
      <c r="Q211" s="66"/>
      <c r="R211" s="66"/>
      <c r="S211" s="66"/>
      <c r="T211" s="67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9" t="s">
        <v>447</v>
      </c>
      <c r="AU211" s="19" t="s">
        <v>77</v>
      </c>
    </row>
    <row r="212" spans="1:65" s="2" customFormat="1" ht="16.5" customHeight="1">
      <c r="A212" s="36"/>
      <c r="B212" s="37"/>
      <c r="C212" s="196" t="s">
        <v>599</v>
      </c>
      <c r="D212" s="196" t="s">
        <v>301</v>
      </c>
      <c r="E212" s="197" t="s">
        <v>3771</v>
      </c>
      <c r="F212" s="198" t="s">
        <v>3772</v>
      </c>
      <c r="G212" s="199" t="s">
        <v>3193</v>
      </c>
      <c r="H212" s="200">
        <v>6</v>
      </c>
      <c r="I212" s="201"/>
      <c r="J212" s="202">
        <f>ROUND(I212*H212,2)</f>
        <v>0</v>
      </c>
      <c r="K212" s="198" t="s">
        <v>19</v>
      </c>
      <c r="L212" s="41"/>
      <c r="M212" s="203" t="s">
        <v>19</v>
      </c>
      <c r="N212" s="204" t="s">
        <v>41</v>
      </c>
      <c r="O212" s="66"/>
      <c r="P212" s="205">
        <f>O212*H212</f>
        <v>0</v>
      </c>
      <c r="Q212" s="205">
        <v>0</v>
      </c>
      <c r="R212" s="205">
        <f>Q212*H212</f>
        <v>0</v>
      </c>
      <c r="S212" s="205">
        <v>0</v>
      </c>
      <c r="T212" s="206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07" t="s">
        <v>306</v>
      </c>
      <c r="AT212" s="207" t="s">
        <v>301</v>
      </c>
      <c r="AU212" s="207" t="s">
        <v>77</v>
      </c>
      <c r="AY212" s="19" t="s">
        <v>299</v>
      </c>
      <c r="BE212" s="208">
        <f>IF(N212="základní",J212,0)</f>
        <v>0</v>
      </c>
      <c r="BF212" s="208">
        <f>IF(N212="snížená",J212,0)</f>
        <v>0</v>
      </c>
      <c r="BG212" s="208">
        <f>IF(N212="zákl. přenesená",J212,0)</f>
        <v>0</v>
      </c>
      <c r="BH212" s="208">
        <f>IF(N212="sníž. přenesená",J212,0)</f>
        <v>0</v>
      </c>
      <c r="BI212" s="208">
        <f>IF(N212="nulová",J212,0)</f>
        <v>0</v>
      </c>
      <c r="BJ212" s="19" t="s">
        <v>77</v>
      </c>
      <c r="BK212" s="208">
        <f>ROUND(I212*H212,2)</f>
        <v>0</v>
      </c>
      <c r="BL212" s="19" t="s">
        <v>306</v>
      </c>
      <c r="BM212" s="207" t="s">
        <v>3773</v>
      </c>
    </row>
    <row r="213" spans="1:47" s="2" customFormat="1" ht="11.25">
      <c r="A213" s="36"/>
      <c r="B213" s="37"/>
      <c r="C213" s="38"/>
      <c r="D213" s="209" t="s">
        <v>308</v>
      </c>
      <c r="E213" s="38"/>
      <c r="F213" s="210" t="s">
        <v>3772</v>
      </c>
      <c r="G213" s="38"/>
      <c r="H213" s="38"/>
      <c r="I213" s="119"/>
      <c r="J213" s="38"/>
      <c r="K213" s="38"/>
      <c r="L213" s="41"/>
      <c r="M213" s="211"/>
      <c r="N213" s="212"/>
      <c r="O213" s="66"/>
      <c r="P213" s="66"/>
      <c r="Q213" s="66"/>
      <c r="R213" s="66"/>
      <c r="S213" s="66"/>
      <c r="T213" s="67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T213" s="19" t="s">
        <v>308</v>
      </c>
      <c r="AU213" s="19" t="s">
        <v>77</v>
      </c>
    </row>
    <row r="214" spans="1:47" s="2" customFormat="1" ht="19.5">
      <c r="A214" s="36"/>
      <c r="B214" s="37"/>
      <c r="C214" s="38"/>
      <c r="D214" s="209" t="s">
        <v>447</v>
      </c>
      <c r="E214" s="38"/>
      <c r="F214" s="245" t="s">
        <v>3736</v>
      </c>
      <c r="G214" s="38"/>
      <c r="H214" s="38"/>
      <c r="I214" s="119"/>
      <c r="J214" s="38"/>
      <c r="K214" s="38"/>
      <c r="L214" s="41"/>
      <c r="M214" s="211"/>
      <c r="N214" s="212"/>
      <c r="O214" s="66"/>
      <c r="P214" s="66"/>
      <c r="Q214" s="66"/>
      <c r="R214" s="66"/>
      <c r="S214" s="66"/>
      <c r="T214" s="67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T214" s="19" t="s">
        <v>447</v>
      </c>
      <c r="AU214" s="19" t="s">
        <v>77</v>
      </c>
    </row>
    <row r="215" spans="1:65" s="2" customFormat="1" ht="16.5" customHeight="1">
      <c r="A215" s="36"/>
      <c r="B215" s="37"/>
      <c r="C215" s="196" t="s">
        <v>604</v>
      </c>
      <c r="D215" s="196" t="s">
        <v>301</v>
      </c>
      <c r="E215" s="197" t="s">
        <v>3774</v>
      </c>
      <c r="F215" s="198" t="s">
        <v>3775</v>
      </c>
      <c r="G215" s="199" t="s">
        <v>3193</v>
      </c>
      <c r="H215" s="200">
        <v>7</v>
      </c>
      <c r="I215" s="201"/>
      <c r="J215" s="202">
        <f>ROUND(I215*H215,2)</f>
        <v>0</v>
      </c>
      <c r="K215" s="198" t="s">
        <v>19</v>
      </c>
      <c r="L215" s="41"/>
      <c r="M215" s="203" t="s">
        <v>19</v>
      </c>
      <c r="N215" s="204" t="s">
        <v>41</v>
      </c>
      <c r="O215" s="66"/>
      <c r="P215" s="205">
        <f>O215*H215</f>
        <v>0</v>
      </c>
      <c r="Q215" s="205">
        <v>0</v>
      </c>
      <c r="R215" s="205">
        <f>Q215*H215</f>
        <v>0</v>
      </c>
      <c r="S215" s="205">
        <v>0</v>
      </c>
      <c r="T215" s="206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07" t="s">
        <v>306</v>
      </c>
      <c r="AT215" s="207" t="s">
        <v>301</v>
      </c>
      <c r="AU215" s="207" t="s">
        <v>77</v>
      </c>
      <c r="AY215" s="19" t="s">
        <v>299</v>
      </c>
      <c r="BE215" s="208">
        <f>IF(N215="základní",J215,0)</f>
        <v>0</v>
      </c>
      <c r="BF215" s="208">
        <f>IF(N215="snížená",J215,0)</f>
        <v>0</v>
      </c>
      <c r="BG215" s="208">
        <f>IF(N215="zákl. přenesená",J215,0)</f>
        <v>0</v>
      </c>
      <c r="BH215" s="208">
        <f>IF(N215="sníž. přenesená",J215,0)</f>
        <v>0</v>
      </c>
      <c r="BI215" s="208">
        <f>IF(N215="nulová",J215,0)</f>
        <v>0</v>
      </c>
      <c r="BJ215" s="19" t="s">
        <v>77</v>
      </c>
      <c r="BK215" s="208">
        <f>ROUND(I215*H215,2)</f>
        <v>0</v>
      </c>
      <c r="BL215" s="19" t="s">
        <v>306</v>
      </c>
      <c r="BM215" s="207" t="s">
        <v>3776</v>
      </c>
    </row>
    <row r="216" spans="1:47" s="2" customFormat="1" ht="11.25">
      <c r="A216" s="36"/>
      <c r="B216" s="37"/>
      <c r="C216" s="38"/>
      <c r="D216" s="209" t="s">
        <v>308</v>
      </c>
      <c r="E216" s="38"/>
      <c r="F216" s="210" t="s">
        <v>3775</v>
      </c>
      <c r="G216" s="38"/>
      <c r="H216" s="38"/>
      <c r="I216" s="119"/>
      <c r="J216" s="38"/>
      <c r="K216" s="38"/>
      <c r="L216" s="41"/>
      <c r="M216" s="211"/>
      <c r="N216" s="212"/>
      <c r="O216" s="66"/>
      <c r="P216" s="66"/>
      <c r="Q216" s="66"/>
      <c r="R216" s="66"/>
      <c r="S216" s="66"/>
      <c r="T216" s="67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T216" s="19" t="s">
        <v>308</v>
      </c>
      <c r="AU216" s="19" t="s">
        <v>77</v>
      </c>
    </row>
    <row r="217" spans="1:47" s="2" customFormat="1" ht="19.5">
      <c r="A217" s="36"/>
      <c r="B217" s="37"/>
      <c r="C217" s="38"/>
      <c r="D217" s="209" t="s">
        <v>447</v>
      </c>
      <c r="E217" s="38"/>
      <c r="F217" s="245" t="s">
        <v>3736</v>
      </c>
      <c r="G217" s="38"/>
      <c r="H217" s="38"/>
      <c r="I217" s="119"/>
      <c r="J217" s="38"/>
      <c r="K217" s="38"/>
      <c r="L217" s="41"/>
      <c r="M217" s="211"/>
      <c r="N217" s="212"/>
      <c r="O217" s="66"/>
      <c r="P217" s="66"/>
      <c r="Q217" s="66"/>
      <c r="R217" s="66"/>
      <c r="S217" s="66"/>
      <c r="T217" s="67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T217" s="19" t="s">
        <v>447</v>
      </c>
      <c r="AU217" s="19" t="s">
        <v>77</v>
      </c>
    </row>
    <row r="218" spans="1:65" s="2" customFormat="1" ht="16.5" customHeight="1">
      <c r="A218" s="36"/>
      <c r="B218" s="37"/>
      <c r="C218" s="196" t="s">
        <v>609</v>
      </c>
      <c r="D218" s="196" t="s">
        <v>301</v>
      </c>
      <c r="E218" s="197" t="s">
        <v>3777</v>
      </c>
      <c r="F218" s="198" t="s">
        <v>3778</v>
      </c>
      <c r="G218" s="199" t="s">
        <v>3193</v>
      </c>
      <c r="H218" s="200">
        <v>1</v>
      </c>
      <c r="I218" s="201"/>
      <c r="J218" s="202">
        <f>ROUND(I218*H218,2)</f>
        <v>0</v>
      </c>
      <c r="K218" s="198" t="s">
        <v>19</v>
      </c>
      <c r="L218" s="41"/>
      <c r="M218" s="203" t="s">
        <v>19</v>
      </c>
      <c r="N218" s="204" t="s">
        <v>41</v>
      </c>
      <c r="O218" s="66"/>
      <c r="P218" s="205">
        <f>O218*H218</f>
        <v>0</v>
      </c>
      <c r="Q218" s="205">
        <v>0</v>
      </c>
      <c r="R218" s="205">
        <f>Q218*H218</f>
        <v>0</v>
      </c>
      <c r="S218" s="205">
        <v>0</v>
      </c>
      <c r="T218" s="206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07" t="s">
        <v>306</v>
      </c>
      <c r="AT218" s="207" t="s">
        <v>301</v>
      </c>
      <c r="AU218" s="207" t="s">
        <v>77</v>
      </c>
      <c r="AY218" s="19" t="s">
        <v>299</v>
      </c>
      <c r="BE218" s="208">
        <f>IF(N218="základní",J218,0)</f>
        <v>0</v>
      </c>
      <c r="BF218" s="208">
        <f>IF(N218="snížená",J218,0)</f>
        <v>0</v>
      </c>
      <c r="BG218" s="208">
        <f>IF(N218="zákl. přenesená",J218,0)</f>
        <v>0</v>
      </c>
      <c r="BH218" s="208">
        <f>IF(N218="sníž. přenesená",J218,0)</f>
        <v>0</v>
      </c>
      <c r="BI218" s="208">
        <f>IF(N218="nulová",J218,0)</f>
        <v>0</v>
      </c>
      <c r="BJ218" s="19" t="s">
        <v>77</v>
      </c>
      <c r="BK218" s="208">
        <f>ROUND(I218*H218,2)</f>
        <v>0</v>
      </c>
      <c r="BL218" s="19" t="s">
        <v>306</v>
      </c>
      <c r="BM218" s="207" t="s">
        <v>3779</v>
      </c>
    </row>
    <row r="219" spans="1:47" s="2" customFormat="1" ht="11.25">
      <c r="A219" s="36"/>
      <c r="B219" s="37"/>
      <c r="C219" s="38"/>
      <c r="D219" s="209" t="s">
        <v>308</v>
      </c>
      <c r="E219" s="38"/>
      <c r="F219" s="210" t="s">
        <v>3778</v>
      </c>
      <c r="G219" s="38"/>
      <c r="H219" s="38"/>
      <c r="I219" s="119"/>
      <c r="J219" s="38"/>
      <c r="K219" s="38"/>
      <c r="L219" s="41"/>
      <c r="M219" s="211"/>
      <c r="N219" s="212"/>
      <c r="O219" s="66"/>
      <c r="P219" s="66"/>
      <c r="Q219" s="66"/>
      <c r="R219" s="66"/>
      <c r="S219" s="66"/>
      <c r="T219" s="67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T219" s="19" t="s">
        <v>308</v>
      </c>
      <c r="AU219" s="19" t="s">
        <v>77</v>
      </c>
    </row>
    <row r="220" spans="1:47" s="2" customFormat="1" ht="19.5">
      <c r="A220" s="36"/>
      <c r="B220" s="37"/>
      <c r="C220" s="38"/>
      <c r="D220" s="209" t="s">
        <v>447</v>
      </c>
      <c r="E220" s="38"/>
      <c r="F220" s="245" t="s">
        <v>3736</v>
      </c>
      <c r="G220" s="38"/>
      <c r="H220" s="38"/>
      <c r="I220" s="119"/>
      <c r="J220" s="38"/>
      <c r="K220" s="38"/>
      <c r="L220" s="41"/>
      <c r="M220" s="211"/>
      <c r="N220" s="212"/>
      <c r="O220" s="66"/>
      <c r="P220" s="66"/>
      <c r="Q220" s="66"/>
      <c r="R220" s="66"/>
      <c r="S220" s="66"/>
      <c r="T220" s="67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T220" s="19" t="s">
        <v>447</v>
      </c>
      <c r="AU220" s="19" t="s">
        <v>77</v>
      </c>
    </row>
    <row r="221" spans="2:63" s="12" customFormat="1" ht="25.9" customHeight="1">
      <c r="B221" s="180"/>
      <c r="C221" s="181"/>
      <c r="D221" s="182" t="s">
        <v>69</v>
      </c>
      <c r="E221" s="183" t="s">
        <v>3780</v>
      </c>
      <c r="F221" s="183" t="s">
        <v>3781</v>
      </c>
      <c r="G221" s="181"/>
      <c r="H221" s="181"/>
      <c r="I221" s="184"/>
      <c r="J221" s="185">
        <f>BK221</f>
        <v>0</v>
      </c>
      <c r="K221" s="181"/>
      <c r="L221" s="186"/>
      <c r="M221" s="187"/>
      <c r="N221" s="188"/>
      <c r="O221" s="188"/>
      <c r="P221" s="189">
        <f>SUM(P222:P233)</f>
        <v>0</v>
      </c>
      <c r="Q221" s="188"/>
      <c r="R221" s="189">
        <f>SUM(R222:R233)</f>
        <v>0</v>
      </c>
      <c r="S221" s="188"/>
      <c r="T221" s="190">
        <f>SUM(T222:T233)</f>
        <v>0</v>
      </c>
      <c r="AR221" s="191" t="s">
        <v>77</v>
      </c>
      <c r="AT221" s="192" t="s">
        <v>69</v>
      </c>
      <c r="AU221" s="192" t="s">
        <v>70</v>
      </c>
      <c r="AY221" s="191" t="s">
        <v>299</v>
      </c>
      <c r="BK221" s="193">
        <f>SUM(BK222:BK233)</f>
        <v>0</v>
      </c>
    </row>
    <row r="222" spans="1:65" s="2" customFormat="1" ht="16.5" customHeight="1">
      <c r="A222" s="36"/>
      <c r="B222" s="37"/>
      <c r="C222" s="196" t="s">
        <v>615</v>
      </c>
      <c r="D222" s="196" t="s">
        <v>301</v>
      </c>
      <c r="E222" s="197" t="s">
        <v>3782</v>
      </c>
      <c r="F222" s="198" t="s">
        <v>3783</v>
      </c>
      <c r="G222" s="199" t="s">
        <v>553</v>
      </c>
      <c r="H222" s="200">
        <v>50</v>
      </c>
      <c r="I222" s="201"/>
      <c r="J222" s="202">
        <f>ROUND(I222*H222,2)</f>
        <v>0</v>
      </c>
      <c r="K222" s="198" t="s">
        <v>19</v>
      </c>
      <c r="L222" s="41"/>
      <c r="M222" s="203" t="s">
        <v>19</v>
      </c>
      <c r="N222" s="204" t="s">
        <v>41</v>
      </c>
      <c r="O222" s="66"/>
      <c r="P222" s="205">
        <f>O222*H222</f>
        <v>0</v>
      </c>
      <c r="Q222" s="205">
        <v>0</v>
      </c>
      <c r="R222" s="205">
        <f>Q222*H222</f>
        <v>0</v>
      </c>
      <c r="S222" s="205">
        <v>0</v>
      </c>
      <c r="T222" s="206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07" t="s">
        <v>306</v>
      </c>
      <c r="AT222" s="207" t="s">
        <v>301</v>
      </c>
      <c r="AU222" s="207" t="s">
        <v>77</v>
      </c>
      <c r="AY222" s="19" t="s">
        <v>299</v>
      </c>
      <c r="BE222" s="208">
        <f>IF(N222="základní",J222,0)</f>
        <v>0</v>
      </c>
      <c r="BF222" s="208">
        <f>IF(N222="snížená",J222,0)</f>
        <v>0</v>
      </c>
      <c r="BG222" s="208">
        <f>IF(N222="zákl. přenesená",J222,0)</f>
        <v>0</v>
      </c>
      <c r="BH222" s="208">
        <f>IF(N222="sníž. přenesená",J222,0)</f>
        <v>0</v>
      </c>
      <c r="BI222" s="208">
        <f>IF(N222="nulová",J222,0)</f>
        <v>0</v>
      </c>
      <c r="BJ222" s="19" t="s">
        <v>77</v>
      </c>
      <c r="BK222" s="208">
        <f>ROUND(I222*H222,2)</f>
        <v>0</v>
      </c>
      <c r="BL222" s="19" t="s">
        <v>306</v>
      </c>
      <c r="BM222" s="207" t="s">
        <v>3784</v>
      </c>
    </row>
    <row r="223" spans="1:47" s="2" customFormat="1" ht="11.25">
      <c r="A223" s="36"/>
      <c r="B223" s="37"/>
      <c r="C223" s="38"/>
      <c r="D223" s="209" t="s">
        <v>308</v>
      </c>
      <c r="E223" s="38"/>
      <c r="F223" s="210" t="s">
        <v>3783</v>
      </c>
      <c r="G223" s="38"/>
      <c r="H223" s="38"/>
      <c r="I223" s="119"/>
      <c r="J223" s="38"/>
      <c r="K223" s="38"/>
      <c r="L223" s="41"/>
      <c r="M223" s="211"/>
      <c r="N223" s="212"/>
      <c r="O223" s="66"/>
      <c r="P223" s="66"/>
      <c r="Q223" s="66"/>
      <c r="R223" s="66"/>
      <c r="S223" s="66"/>
      <c r="T223" s="67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T223" s="19" t="s">
        <v>308</v>
      </c>
      <c r="AU223" s="19" t="s">
        <v>77</v>
      </c>
    </row>
    <row r="224" spans="1:47" s="2" customFormat="1" ht="19.5">
      <c r="A224" s="36"/>
      <c r="B224" s="37"/>
      <c r="C224" s="38"/>
      <c r="D224" s="209" t="s">
        <v>447</v>
      </c>
      <c r="E224" s="38"/>
      <c r="F224" s="245" t="s">
        <v>3785</v>
      </c>
      <c r="G224" s="38"/>
      <c r="H224" s="38"/>
      <c r="I224" s="119"/>
      <c r="J224" s="38"/>
      <c r="K224" s="38"/>
      <c r="L224" s="41"/>
      <c r="M224" s="211"/>
      <c r="N224" s="212"/>
      <c r="O224" s="66"/>
      <c r="P224" s="66"/>
      <c r="Q224" s="66"/>
      <c r="R224" s="66"/>
      <c r="S224" s="66"/>
      <c r="T224" s="67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T224" s="19" t="s">
        <v>447</v>
      </c>
      <c r="AU224" s="19" t="s">
        <v>77</v>
      </c>
    </row>
    <row r="225" spans="1:65" s="2" customFormat="1" ht="16.5" customHeight="1">
      <c r="A225" s="36"/>
      <c r="B225" s="37"/>
      <c r="C225" s="196" t="s">
        <v>621</v>
      </c>
      <c r="D225" s="196" t="s">
        <v>301</v>
      </c>
      <c r="E225" s="197" t="s">
        <v>3786</v>
      </c>
      <c r="F225" s="198" t="s">
        <v>3787</v>
      </c>
      <c r="G225" s="199" t="s">
        <v>553</v>
      </c>
      <c r="H225" s="200">
        <v>50</v>
      </c>
      <c r="I225" s="201"/>
      <c r="J225" s="202">
        <f>ROUND(I225*H225,2)</f>
        <v>0</v>
      </c>
      <c r="K225" s="198" t="s">
        <v>19</v>
      </c>
      <c r="L225" s="41"/>
      <c r="M225" s="203" t="s">
        <v>19</v>
      </c>
      <c r="N225" s="204" t="s">
        <v>41</v>
      </c>
      <c r="O225" s="66"/>
      <c r="P225" s="205">
        <f>O225*H225</f>
        <v>0</v>
      </c>
      <c r="Q225" s="205">
        <v>0</v>
      </c>
      <c r="R225" s="205">
        <f>Q225*H225</f>
        <v>0</v>
      </c>
      <c r="S225" s="205">
        <v>0</v>
      </c>
      <c r="T225" s="206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07" t="s">
        <v>306</v>
      </c>
      <c r="AT225" s="207" t="s">
        <v>301</v>
      </c>
      <c r="AU225" s="207" t="s">
        <v>77</v>
      </c>
      <c r="AY225" s="19" t="s">
        <v>299</v>
      </c>
      <c r="BE225" s="208">
        <f>IF(N225="základní",J225,0)</f>
        <v>0</v>
      </c>
      <c r="BF225" s="208">
        <f>IF(N225="snížená",J225,0)</f>
        <v>0</v>
      </c>
      <c r="BG225" s="208">
        <f>IF(N225="zákl. přenesená",J225,0)</f>
        <v>0</v>
      </c>
      <c r="BH225" s="208">
        <f>IF(N225="sníž. přenesená",J225,0)</f>
        <v>0</v>
      </c>
      <c r="BI225" s="208">
        <f>IF(N225="nulová",J225,0)</f>
        <v>0</v>
      </c>
      <c r="BJ225" s="19" t="s">
        <v>77</v>
      </c>
      <c r="BK225" s="208">
        <f>ROUND(I225*H225,2)</f>
        <v>0</v>
      </c>
      <c r="BL225" s="19" t="s">
        <v>306</v>
      </c>
      <c r="BM225" s="207" t="s">
        <v>3788</v>
      </c>
    </row>
    <row r="226" spans="1:47" s="2" customFormat="1" ht="11.25">
      <c r="A226" s="36"/>
      <c r="B226" s="37"/>
      <c r="C226" s="38"/>
      <c r="D226" s="209" t="s">
        <v>308</v>
      </c>
      <c r="E226" s="38"/>
      <c r="F226" s="210" t="s">
        <v>3787</v>
      </c>
      <c r="G226" s="38"/>
      <c r="H226" s="38"/>
      <c r="I226" s="119"/>
      <c r="J226" s="38"/>
      <c r="K226" s="38"/>
      <c r="L226" s="41"/>
      <c r="M226" s="211"/>
      <c r="N226" s="212"/>
      <c r="O226" s="66"/>
      <c r="P226" s="66"/>
      <c r="Q226" s="66"/>
      <c r="R226" s="66"/>
      <c r="S226" s="66"/>
      <c r="T226" s="67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T226" s="19" t="s">
        <v>308</v>
      </c>
      <c r="AU226" s="19" t="s">
        <v>77</v>
      </c>
    </row>
    <row r="227" spans="1:47" s="2" customFormat="1" ht="19.5">
      <c r="A227" s="36"/>
      <c r="B227" s="37"/>
      <c r="C227" s="38"/>
      <c r="D227" s="209" t="s">
        <v>447</v>
      </c>
      <c r="E227" s="38"/>
      <c r="F227" s="245" t="s">
        <v>3789</v>
      </c>
      <c r="G227" s="38"/>
      <c r="H227" s="38"/>
      <c r="I227" s="119"/>
      <c r="J227" s="38"/>
      <c r="K227" s="38"/>
      <c r="L227" s="41"/>
      <c r="M227" s="211"/>
      <c r="N227" s="212"/>
      <c r="O227" s="66"/>
      <c r="P227" s="66"/>
      <c r="Q227" s="66"/>
      <c r="R227" s="66"/>
      <c r="S227" s="66"/>
      <c r="T227" s="67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9" t="s">
        <v>447</v>
      </c>
      <c r="AU227" s="19" t="s">
        <v>77</v>
      </c>
    </row>
    <row r="228" spans="1:65" s="2" customFormat="1" ht="16.5" customHeight="1">
      <c r="A228" s="36"/>
      <c r="B228" s="37"/>
      <c r="C228" s="196" t="s">
        <v>628</v>
      </c>
      <c r="D228" s="196" t="s">
        <v>301</v>
      </c>
      <c r="E228" s="197" t="s">
        <v>3790</v>
      </c>
      <c r="F228" s="198" t="s">
        <v>3791</v>
      </c>
      <c r="G228" s="199" t="s">
        <v>553</v>
      </c>
      <c r="H228" s="200">
        <v>50</v>
      </c>
      <c r="I228" s="201"/>
      <c r="J228" s="202">
        <f>ROUND(I228*H228,2)</f>
        <v>0</v>
      </c>
      <c r="K228" s="198" t="s">
        <v>19</v>
      </c>
      <c r="L228" s="41"/>
      <c r="M228" s="203" t="s">
        <v>19</v>
      </c>
      <c r="N228" s="204" t="s">
        <v>41</v>
      </c>
      <c r="O228" s="66"/>
      <c r="P228" s="205">
        <f>O228*H228</f>
        <v>0</v>
      </c>
      <c r="Q228" s="205">
        <v>0</v>
      </c>
      <c r="R228" s="205">
        <f>Q228*H228</f>
        <v>0</v>
      </c>
      <c r="S228" s="205">
        <v>0</v>
      </c>
      <c r="T228" s="206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07" t="s">
        <v>306</v>
      </c>
      <c r="AT228" s="207" t="s">
        <v>301</v>
      </c>
      <c r="AU228" s="207" t="s">
        <v>77</v>
      </c>
      <c r="AY228" s="19" t="s">
        <v>299</v>
      </c>
      <c r="BE228" s="208">
        <f>IF(N228="základní",J228,0)</f>
        <v>0</v>
      </c>
      <c r="BF228" s="208">
        <f>IF(N228="snížená",J228,0)</f>
        <v>0</v>
      </c>
      <c r="BG228" s="208">
        <f>IF(N228="zákl. přenesená",J228,0)</f>
        <v>0</v>
      </c>
      <c r="BH228" s="208">
        <f>IF(N228="sníž. přenesená",J228,0)</f>
        <v>0</v>
      </c>
      <c r="BI228" s="208">
        <f>IF(N228="nulová",J228,0)</f>
        <v>0</v>
      </c>
      <c r="BJ228" s="19" t="s">
        <v>77</v>
      </c>
      <c r="BK228" s="208">
        <f>ROUND(I228*H228,2)</f>
        <v>0</v>
      </c>
      <c r="BL228" s="19" t="s">
        <v>306</v>
      </c>
      <c r="BM228" s="207" t="s">
        <v>3792</v>
      </c>
    </row>
    <row r="229" spans="1:47" s="2" customFormat="1" ht="11.25">
      <c r="A229" s="36"/>
      <c r="B229" s="37"/>
      <c r="C229" s="38"/>
      <c r="D229" s="209" t="s">
        <v>308</v>
      </c>
      <c r="E229" s="38"/>
      <c r="F229" s="210" t="s">
        <v>3791</v>
      </c>
      <c r="G229" s="38"/>
      <c r="H229" s="38"/>
      <c r="I229" s="119"/>
      <c r="J229" s="38"/>
      <c r="K229" s="38"/>
      <c r="L229" s="41"/>
      <c r="M229" s="211"/>
      <c r="N229" s="212"/>
      <c r="O229" s="66"/>
      <c r="P229" s="66"/>
      <c r="Q229" s="66"/>
      <c r="R229" s="66"/>
      <c r="S229" s="66"/>
      <c r="T229" s="67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T229" s="19" t="s">
        <v>308</v>
      </c>
      <c r="AU229" s="19" t="s">
        <v>77</v>
      </c>
    </row>
    <row r="230" spans="1:47" s="2" customFormat="1" ht="19.5">
      <c r="A230" s="36"/>
      <c r="B230" s="37"/>
      <c r="C230" s="38"/>
      <c r="D230" s="209" t="s">
        <v>447</v>
      </c>
      <c r="E230" s="38"/>
      <c r="F230" s="245" t="s">
        <v>3793</v>
      </c>
      <c r="G230" s="38"/>
      <c r="H230" s="38"/>
      <c r="I230" s="119"/>
      <c r="J230" s="38"/>
      <c r="K230" s="38"/>
      <c r="L230" s="41"/>
      <c r="M230" s="211"/>
      <c r="N230" s="212"/>
      <c r="O230" s="66"/>
      <c r="P230" s="66"/>
      <c r="Q230" s="66"/>
      <c r="R230" s="66"/>
      <c r="S230" s="66"/>
      <c r="T230" s="67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T230" s="19" t="s">
        <v>447</v>
      </c>
      <c r="AU230" s="19" t="s">
        <v>77</v>
      </c>
    </row>
    <row r="231" spans="1:65" s="2" customFormat="1" ht="16.5" customHeight="1">
      <c r="A231" s="36"/>
      <c r="B231" s="37"/>
      <c r="C231" s="196" t="s">
        <v>634</v>
      </c>
      <c r="D231" s="196" t="s">
        <v>301</v>
      </c>
      <c r="E231" s="197" t="s">
        <v>3794</v>
      </c>
      <c r="F231" s="198" t="s">
        <v>3795</v>
      </c>
      <c r="G231" s="199" t="s">
        <v>553</v>
      </c>
      <c r="H231" s="200">
        <v>50</v>
      </c>
      <c r="I231" s="201"/>
      <c r="J231" s="202">
        <f>ROUND(I231*H231,2)</f>
        <v>0</v>
      </c>
      <c r="K231" s="198" t="s">
        <v>19</v>
      </c>
      <c r="L231" s="41"/>
      <c r="M231" s="203" t="s">
        <v>19</v>
      </c>
      <c r="N231" s="204" t="s">
        <v>41</v>
      </c>
      <c r="O231" s="66"/>
      <c r="P231" s="205">
        <f>O231*H231</f>
        <v>0</v>
      </c>
      <c r="Q231" s="205">
        <v>0</v>
      </c>
      <c r="R231" s="205">
        <f>Q231*H231</f>
        <v>0</v>
      </c>
      <c r="S231" s="205">
        <v>0</v>
      </c>
      <c r="T231" s="206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07" t="s">
        <v>306</v>
      </c>
      <c r="AT231" s="207" t="s">
        <v>301</v>
      </c>
      <c r="AU231" s="207" t="s">
        <v>77</v>
      </c>
      <c r="AY231" s="19" t="s">
        <v>299</v>
      </c>
      <c r="BE231" s="208">
        <f>IF(N231="základní",J231,0)</f>
        <v>0</v>
      </c>
      <c r="BF231" s="208">
        <f>IF(N231="snížená",J231,0)</f>
        <v>0</v>
      </c>
      <c r="BG231" s="208">
        <f>IF(N231="zákl. přenesená",J231,0)</f>
        <v>0</v>
      </c>
      <c r="BH231" s="208">
        <f>IF(N231="sníž. přenesená",J231,0)</f>
        <v>0</v>
      </c>
      <c r="BI231" s="208">
        <f>IF(N231="nulová",J231,0)</f>
        <v>0</v>
      </c>
      <c r="BJ231" s="19" t="s">
        <v>77</v>
      </c>
      <c r="BK231" s="208">
        <f>ROUND(I231*H231,2)</f>
        <v>0</v>
      </c>
      <c r="BL231" s="19" t="s">
        <v>306</v>
      </c>
      <c r="BM231" s="207" t="s">
        <v>3796</v>
      </c>
    </row>
    <row r="232" spans="1:47" s="2" customFormat="1" ht="11.25">
      <c r="A232" s="36"/>
      <c r="B232" s="37"/>
      <c r="C232" s="38"/>
      <c r="D232" s="209" t="s">
        <v>308</v>
      </c>
      <c r="E232" s="38"/>
      <c r="F232" s="210" t="s">
        <v>3795</v>
      </c>
      <c r="G232" s="38"/>
      <c r="H232" s="38"/>
      <c r="I232" s="119"/>
      <c r="J232" s="38"/>
      <c r="K232" s="38"/>
      <c r="L232" s="41"/>
      <c r="M232" s="211"/>
      <c r="N232" s="212"/>
      <c r="O232" s="66"/>
      <c r="P232" s="66"/>
      <c r="Q232" s="66"/>
      <c r="R232" s="66"/>
      <c r="S232" s="66"/>
      <c r="T232" s="67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9" t="s">
        <v>308</v>
      </c>
      <c r="AU232" s="19" t="s">
        <v>77</v>
      </c>
    </row>
    <row r="233" spans="1:47" s="2" customFormat="1" ht="19.5">
      <c r="A233" s="36"/>
      <c r="B233" s="37"/>
      <c r="C233" s="38"/>
      <c r="D233" s="209" t="s">
        <v>447</v>
      </c>
      <c r="E233" s="38"/>
      <c r="F233" s="245" t="s">
        <v>3797</v>
      </c>
      <c r="G233" s="38"/>
      <c r="H233" s="38"/>
      <c r="I233" s="119"/>
      <c r="J233" s="38"/>
      <c r="K233" s="38"/>
      <c r="L233" s="41"/>
      <c r="M233" s="211"/>
      <c r="N233" s="212"/>
      <c r="O233" s="66"/>
      <c r="P233" s="66"/>
      <c r="Q233" s="66"/>
      <c r="R233" s="66"/>
      <c r="S233" s="66"/>
      <c r="T233" s="67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T233" s="19" t="s">
        <v>447</v>
      </c>
      <c r="AU233" s="19" t="s">
        <v>77</v>
      </c>
    </row>
    <row r="234" spans="2:63" s="12" customFormat="1" ht="25.9" customHeight="1">
      <c r="B234" s="180"/>
      <c r="C234" s="181"/>
      <c r="D234" s="182" t="s">
        <v>69</v>
      </c>
      <c r="E234" s="183" t="s">
        <v>3798</v>
      </c>
      <c r="F234" s="183" t="s">
        <v>3799</v>
      </c>
      <c r="G234" s="181"/>
      <c r="H234" s="181"/>
      <c r="I234" s="184"/>
      <c r="J234" s="185">
        <f>BK234</f>
        <v>0</v>
      </c>
      <c r="K234" s="181"/>
      <c r="L234" s="186"/>
      <c r="M234" s="187"/>
      <c r="N234" s="188"/>
      <c r="O234" s="188"/>
      <c r="P234" s="189">
        <f>SUM(P235:P293)</f>
        <v>0</v>
      </c>
      <c r="Q234" s="188"/>
      <c r="R234" s="189">
        <f>SUM(R235:R293)</f>
        <v>0</v>
      </c>
      <c r="S234" s="188"/>
      <c r="T234" s="190">
        <f>SUM(T235:T293)</f>
        <v>0</v>
      </c>
      <c r="AR234" s="191" t="s">
        <v>77</v>
      </c>
      <c r="AT234" s="192" t="s">
        <v>69</v>
      </c>
      <c r="AU234" s="192" t="s">
        <v>70</v>
      </c>
      <c r="AY234" s="191" t="s">
        <v>299</v>
      </c>
      <c r="BK234" s="193">
        <f>SUM(BK235:BK293)</f>
        <v>0</v>
      </c>
    </row>
    <row r="235" spans="1:65" s="2" customFormat="1" ht="16.5" customHeight="1">
      <c r="A235" s="36"/>
      <c r="B235" s="37"/>
      <c r="C235" s="196" t="s">
        <v>639</v>
      </c>
      <c r="D235" s="196" t="s">
        <v>301</v>
      </c>
      <c r="E235" s="197" t="s">
        <v>3800</v>
      </c>
      <c r="F235" s="198" t="s">
        <v>3801</v>
      </c>
      <c r="G235" s="199" t="s">
        <v>3193</v>
      </c>
      <c r="H235" s="200">
        <v>2</v>
      </c>
      <c r="I235" s="201"/>
      <c r="J235" s="202">
        <f>ROUND(I235*H235,2)</f>
        <v>0</v>
      </c>
      <c r="K235" s="198" t="s">
        <v>19</v>
      </c>
      <c r="L235" s="41"/>
      <c r="M235" s="203" t="s">
        <v>19</v>
      </c>
      <c r="N235" s="204" t="s">
        <v>41</v>
      </c>
      <c r="O235" s="66"/>
      <c r="P235" s="205">
        <f>O235*H235</f>
        <v>0</v>
      </c>
      <c r="Q235" s="205">
        <v>0</v>
      </c>
      <c r="R235" s="205">
        <f>Q235*H235</f>
        <v>0</v>
      </c>
      <c r="S235" s="205">
        <v>0</v>
      </c>
      <c r="T235" s="206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07" t="s">
        <v>306</v>
      </c>
      <c r="AT235" s="207" t="s">
        <v>301</v>
      </c>
      <c r="AU235" s="207" t="s">
        <v>77</v>
      </c>
      <c r="AY235" s="19" t="s">
        <v>299</v>
      </c>
      <c r="BE235" s="208">
        <f>IF(N235="základní",J235,0)</f>
        <v>0</v>
      </c>
      <c r="BF235" s="208">
        <f>IF(N235="snížená",J235,0)</f>
        <v>0</v>
      </c>
      <c r="BG235" s="208">
        <f>IF(N235="zákl. přenesená",J235,0)</f>
        <v>0</v>
      </c>
      <c r="BH235" s="208">
        <f>IF(N235="sníž. přenesená",J235,0)</f>
        <v>0</v>
      </c>
      <c r="BI235" s="208">
        <f>IF(N235="nulová",J235,0)</f>
        <v>0</v>
      </c>
      <c r="BJ235" s="19" t="s">
        <v>77</v>
      </c>
      <c r="BK235" s="208">
        <f>ROUND(I235*H235,2)</f>
        <v>0</v>
      </c>
      <c r="BL235" s="19" t="s">
        <v>306</v>
      </c>
      <c r="BM235" s="207" t="s">
        <v>3802</v>
      </c>
    </row>
    <row r="236" spans="1:47" s="2" customFormat="1" ht="11.25">
      <c r="A236" s="36"/>
      <c r="B236" s="37"/>
      <c r="C236" s="38"/>
      <c r="D236" s="209" t="s">
        <v>308</v>
      </c>
      <c r="E236" s="38"/>
      <c r="F236" s="210" t="s">
        <v>3801</v>
      </c>
      <c r="G236" s="38"/>
      <c r="H236" s="38"/>
      <c r="I236" s="119"/>
      <c r="J236" s="38"/>
      <c r="K236" s="38"/>
      <c r="L236" s="41"/>
      <c r="M236" s="211"/>
      <c r="N236" s="212"/>
      <c r="O236" s="66"/>
      <c r="P236" s="66"/>
      <c r="Q236" s="66"/>
      <c r="R236" s="66"/>
      <c r="S236" s="66"/>
      <c r="T236" s="67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9" t="s">
        <v>308</v>
      </c>
      <c r="AU236" s="19" t="s">
        <v>77</v>
      </c>
    </row>
    <row r="237" spans="1:47" s="2" customFormat="1" ht="19.5">
      <c r="A237" s="36"/>
      <c r="B237" s="37"/>
      <c r="C237" s="38"/>
      <c r="D237" s="209" t="s">
        <v>447</v>
      </c>
      <c r="E237" s="38"/>
      <c r="F237" s="245" t="s">
        <v>3736</v>
      </c>
      <c r="G237" s="38"/>
      <c r="H237" s="38"/>
      <c r="I237" s="119"/>
      <c r="J237" s="38"/>
      <c r="K237" s="38"/>
      <c r="L237" s="41"/>
      <c r="M237" s="211"/>
      <c r="N237" s="212"/>
      <c r="O237" s="66"/>
      <c r="P237" s="66"/>
      <c r="Q237" s="66"/>
      <c r="R237" s="66"/>
      <c r="S237" s="66"/>
      <c r="T237" s="67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T237" s="19" t="s">
        <v>447</v>
      </c>
      <c r="AU237" s="19" t="s">
        <v>77</v>
      </c>
    </row>
    <row r="238" spans="1:65" s="2" customFormat="1" ht="16.5" customHeight="1">
      <c r="A238" s="36"/>
      <c r="B238" s="37"/>
      <c r="C238" s="196" t="s">
        <v>251</v>
      </c>
      <c r="D238" s="196" t="s">
        <v>301</v>
      </c>
      <c r="E238" s="197" t="s">
        <v>3803</v>
      </c>
      <c r="F238" s="198" t="s">
        <v>3804</v>
      </c>
      <c r="G238" s="199" t="s">
        <v>3193</v>
      </c>
      <c r="H238" s="200">
        <v>2</v>
      </c>
      <c r="I238" s="201"/>
      <c r="J238" s="202">
        <f>ROUND(I238*H238,2)</f>
        <v>0</v>
      </c>
      <c r="K238" s="198" t="s">
        <v>19</v>
      </c>
      <c r="L238" s="41"/>
      <c r="M238" s="203" t="s">
        <v>19</v>
      </c>
      <c r="N238" s="204" t="s">
        <v>41</v>
      </c>
      <c r="O238" s="66"/>
      <c r="P238" s="205">
        <f>O238*H238</f>
        <v>0</v>
      </c>
      <c r="Q238" s="205">
        <v>0</v>
      </c>
      <c r="R238" s="205">
        <f>Q238*H238</f>
        <v>0</v>
      </c>
      <c r="S238" s="205">
        <v>0</v>
      </c>
      <c r="T238" s="206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07" t="s">
        <v>306</v>
      </c>
      <c r="AT238" s="207" t="s">
        <v>301</v>
      </c>
      <c r="AU238" s="207" t="s">
        <v>77</v>
      </c>
      <c r="AY238" s="19" t="s">
        <v>299</v>
      </c>
      <c r="BE238" s="208">
        <f>IF(N238="základní",J238,0)</f>
        <v>0</v>
      </c>
      <c r="BF238" s="208">
        <f>IF(N238="snížená",J238,0)</f>
        <v>0</v>
      </c>
      <c r="BG238" s="208">
        <f>IF(N238="zákl. přenesená",J238,0)</f>
        <v>0</v>
      </c>
      <c r="BH238" s="208">
        <f>IF(N238="sníž. přenesená",J238,0)</f>
        <v>0</v>
      </c>
      <c r="BI238" s="208">
        <f>IF(N238="nulová",J238,0)</f>
        <v>0</v>
      </c>
      <c r="BJ238" s="19" t="s">
        <v>77</v>
      </c>
      <c r="BK238" s="208">
        <f>ROUND(I238*H238,2)</f>
        <v>0</v>
      </c>
      <c r="BL238" s="19" t="s">
        <v>306</v>
      </c>
      <c r="BM238" s="207" t="s">
        <v>3805</v>
      </c>
    </row>
    <row r="239" spans="1:47" s="2" customFormat="1" ht="11.25">
      <c r="A239" s="36"/>
      <c r="B239" s="37"/>
      <c r="C239" s="38"/>
      <c r="D239" s="209" t="s">
        <v>308</v>
      </c>
      <c r="E239" s="38"/>
      <c r="F239" s="210" t="s">
        <v>3806</v>
      </c>
      <c r="G239" s="38"/>
      <c r="H239" s="38"/>
      <c r="I239" s="119"/>
      <c r="J239" s="38"/>
      <c r="K239" s="38"/>
      <c r="L239" s="41"/>
      <c r="M239" s="211"/>
      <c r="N239" s="212"/>
      <c r="O239" s="66"/>
      <c r="P239" s="66"/>
      <c r="Q239" s="66"/>
      <c r="R239" s="66"/>
      <c r="S239" s="66"/>
      <c r="T239" s="67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T239" s="19" t="s">
        <v>308</v>
      </c>
      <c r="AU239" s="19" t="s">
        <v>77</v>
      </c>
    </row>
    <row r="240" spans="1:47" s="2" customFormat="1" ht="19.5">
      <c r="A240" s="36"/>
      <c r="B240" s="37"/>
      <c r="C240" s="38"/>
      <c r="D240" s="209" t="s">
        <v>447</v>
      </c>
      <c r="E240" s="38"/>
      <c r="F240" s="245" t="s">
        <v>3736</v>
      </c>
      <c r="G240" s="38"/>
      <c r="H240" s="38"/>
      <c r="I240" s="119"/>
      <c r="J240" s="38"/>
      <c r="K240" s="38"/>
      <c r="L240" s="41"/>
      <c r="M240" s="211"/>
      <c r="N240" s="212"/>
      <c r="O240" s="66"/>
      <c r="P240" s="66"/>
      <c r="Q240" s="66"/>
      <c r="R240" s="66"/>
      <c r="S240" s="66"/>
      <c r="T240" s="67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9" t="s">
        <v>447</v>
      </c>
      <c r="AU240" s="19" t="s">
        <v>77</v>
      </c>
    </row>
    <row r="241" spans="1:65" s="2" customFormat="1" ht="16.5" customHeight="1">
      <c r="A241" s="36"/>
      <c r="B241" s="37"/>
      <c r="C241" s="196" t="s">
        <v>650</v>
      </c>
      <c r="D241" s="196" t="s">
        <v>301</v>
      </c>
      <c r="E241" s="197" t="s">
        <v>3807</v>
      </c>
      <c r="F241" s="198" t="s">
        <v>3808</v>
      </c>
      <c r="G241" s="199" t="s">
        <v>3193</v>
      </c>
      <c r="H241" s="200">
        <v>4</v>
      </c>
      <c r="I241" s="201"/>
      <c r="J241" s="202">
        <f>ROUND(I241*H241,2)</f>
        <v>0</v>
      </c>
      <c r="K241" s="198" t="s">
        <v>19</v>
      </c>
      <c r="L241" s="41"/>
      <c r="M241" s="203" t="s">
        <v>19</v>
      </c>
      <c r="N241" s="204" t="s">
        <v>41</v>
      </c>
      <c r="O241" s="66"/>
      <c r="P241" s="205">
        <f>O241*H241</f>
        <v>0</v>
      </c>
      <c r="Q241" s="205">
        <v>0</v>
      </c>
      <c r="R241" s="205">
        <f>Q241*H241</f>
        <v>0</v>
      </c>
      <c r="S241" s="205">
        <v>0</v>
      </c>
      <c r="T241" s="206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207" t="s">
        <v>306</v>
      </c>
      <c r="AT241" s="207" t="s">
        <v>301</v>
      </c>
      <c r="AU241" s="207" t="s">
        <v>77</v>
      </c>
      <c r="AY241" s="19" t="s">
        <v>299</v>
      </c>
      <c r="BE241" s="208">
        <f>IF(N241="základní",J241,0)</f>
        <v>0</v>
      </c>
      <c r="BF241" s="208">
        <f>IF(N241="snížená",J241,0)</f>
        <v>0</v>
      </c>
      <c r="BG241" s="208">
        <f>IF(N241="zákl. přenesená",J241,0)</f>
        <v>0</v>
      </c>
      <c r="BH241" s="208">
        <f>IF(N241="sníž. přenesená",J241,0)</f>
        <v>0</v>
      </c>
      <c r="BI241" s="208">
        <f>IF(N241="nulová",J241,0)</f>
        <v>0</v>
      </c>
      <c r="BJ241" s="19" t="s">
        <v>77</v>
      </c>
      <c r="BK241" s="208">
        <f>ROUND(I241*H241,2)</f>
        <v>0</v>
      </c>
      <c r="BL241" s="19" t="s">
        <v>306</v>
      </c>
      <c r="BM241" s="207" t="s">
        <v>3809</v>
      </c>
    </row>
    <row r="242" spans="1:47" s="2" customFormat="1" ht="11.25">
      <c r="A242" s="36"/>
      <c r="B242" s="37"/>
      <c r="C242" s="38"/>
      <c r="D242" s="209" t="s">
        <v>308</v>
      </c>
      <c r="E242" s="38"/>
      <c r="F242" s="210" t="s">
        <v>3808</v>
      </c>
      <c r="G242" s="38"/>
      <c r="H242" s="38"/>
      <c r="I242" s="119"/>
      <c r="J242" s="38"/>
      <c r="K242" s="38"/>
      <c r="L242" s="41"/>
      <c r="M242" s="211"/>
      <c r="N242" s="212"/>
      <c r="O242" s="66"/>
      <c r="P242" s="66"/>
      <c r="Q242" s="66"/>
      <c r="R242" s="66"/>
      <c r="S242" s="66"/>
      <c r="T242" s="67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9" t="s">
        <v>308</v>
      </c>
      <c r="AU242" s="19" t="s">
        <v>77</v>
      </c>
    </row>
    <row r="243" spans="1:47" s="2" customFormat="1" ht="19.5">
      <c r="A243" s="36"/>
      <c r="B243" s="37"/>
      <c r="C243" s="38"/>
      <c r="D243" s="209" t="s">
        <v>447</v>
      </c>
      <c r="E243" s="38"/>
      <c r="F243" s="245" t="s">
        <v>3736</v>
      </c>
      <c r="G243" s="38"/>
      <c r="H243" s="38"/>
      <c r="I243" s="119"/>
      <c r="J243" s="38"/>
      <c r="K243" s="38"/>
      <c r="L243" s="41"/>
      <c r="M243" s="211"/>
      <c r="N243" s="212"/>
      <c r="O243" s="66"/>
      <c r="P243" s="66"/>
      <c r="Q243" s="66"/>
      <c r="R243" s="66"/>
      <c r="S243" s="66"/>
      <c r="T243" s="67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9" t="s">
        <v>447</v>
      </c>
      <c r="AU243" s="19" t="s">
        <v>77</v>
      </c>
    </row>
    <row r="244" spans="1:65" s="2" customFormat="1" ht="16.5" customHeight="1">
      <c r="A244" s="36"/>
      <c r="B244" s="37"/>
      <c r="C244" s="196" t="s">
        <v>655</v>
      </c>
      <c r="D244" s="196" t="s">
        <v>301</v>
      </c>
      <c r="E244" s="197" t="s">
        <v>3810</v>
      </c>
      <c r="F244" s="198" t="s">
        <v>3811</v>
      </c>
      <c r="G244" s="199" t="s">
        <v>3193</v>
      </c>
      <c r="H244" s="200">
        <v>180</v>
      </c>
      <c r="I244" s="201"/>
      <c r="J244" s="202">
        <f>ROUND(I244*H244,2)</f>
        <v>0</v>
      </c>
      <c r="K244" s="198" t="s">
        <v>19</v>
      </c>
      <c r="L244" s="41"/>
      <c r="M244" s="203" t="s">
        <v>19</v>
      </c>
      <c r="N244" s="204" t="s">
        <v>41</v>
      </c>
      <c r="O244" s="66"/>
      <c r="P244" s="205">
        <f>O244*H244</f>
        <v>0</v>
      </c>
      <c r="Q244" s="205">
        <v>0</v>
      </c>
      <c r="R244" s="205">
        <f>Q244*H244</f>
        <v>0</v>
      </c>
      <c r="S244" s="205">
        <v>0</v>
      </c>
      <c r="T244" s="206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207" t="s">
        <v>306</v>
      </c>
      <c r="AT244" s="207" t="s">
        <v>301</v>
      </c>
      <c r="AU244" s="207" t="s">
        <v>77</v>
      </c>
      <c r="AY244" s="19" t="s">
        <v>299</v>
      </c>
      <c r="BE244" s="208">
        <f>IF(N244="základní",J244,0)</f>
        <v>0</v>
      </c>
      <c r="BF244" s="208">
        <f>IF(N244="snížená",J244,0)</f>
        <v>0</v>
      </c>
      <c r="BG244" s="208">
        <f>IF(N244="zákl. přenesená",J244,0)</f>
        <v>0</v>
      </c>
      <c r="BH244" s="208">
        <f>IF(N244="sníž. přenesená",J244,0)</f>
        <v>0</v>
      </c>
      <c r="BI244" s="208">
        <f>IF(N244="nulová",J244,0)</f>
        <v>0</v>
      </c>
      <c r="BJ244" s="19" t="s">
        <v>77</v>
      </c>
      <c r="BK244" s="208">
        <f>ROUND(I244*H244,2)</f>
        <v>0</v>
      </c>
      <c r="BL244" s="19" t="s">
        <v>306</v>
      </c>
      <c r="BM244" s="207" t="s">
        <v>3812</v>
      </c>
    </row>
    <row r="245" spans="1:47" s="2" customFormat="1" ht="11.25">
      <c r="A245" s="36"/>
      <c r="B245" s="37"/>
      <c r="C245" s="38"/>
      <c r="D245" s="209" t="s">
        <v>308</v>
      </c>
      <c r="E245" s="38"/>
      <c r="F245" s="210" t="s">
        <v>3811</v>
      </c>
      <c r="G245" s="38"/>
      <c r="H245" s="38"/>
      <c r="I245" s="119"/>
      <c r="J245" s="38"/>
      <c r="K245" s="38"/>
      <c r="L245" s="41"/>
      <c r="M245" s="211"/>
      <c r="N245" s="212"/>
      <c r="O245" s="66"/>
      <c r="P245" s="66"/>
      <c r="Q245" s="66"/>
      <c r="R245" s="66"/>
      <c r="S245" s="66"/>
      <c r="T245" s="67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T245" s="19" t="s">
        <v>308</v>
      </c>
      <c r="AU245" s="19" t="s">
        <v>77</v>
      </c>
    </row>
    <row r="246" spans="1:47" s="2" customFormat="1" ht="19.5">
      <c r="A246" s="36"/>
      <c r="B246" s="37"/>
      <c r="C246" s="38"/>
      <c r="D246" s="209" t="s">
        <v>447</v>
      </c>
      <c r="E246" s="38"/>
      <c r="F246" s="245" t="s">
        <v>3736</v>
      </c>
      <c r="G246" s="38"/>
      <c r="H246" s="38"/>
      <c r="I246" s="119"/>
      <c r="J246" s="38"/>
      <c r="K246" s="38"/>
      <c r="L246" s="41"/>
      <c r="M246" s="211"/>
      <c r="N246" s="212"/>
      <c r="O246" s="66"/>
      <c r="P246" s="66"/>
      <c r="Q246" s="66"/>
      <c r="R246" s="66"/>
      <c r="S246" s="66"/>
      <c r="T246" s="67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T246" s="19" t="s">
        <v>447</v>
      </c>
      <c r="AU246" s="19" t="s">
        <v>77</v>
      </c>
    </row>
    <row r="247" spans="1:65" s="2" customFormat="1" ht="16.5" customHeight="1">
      <c r="A247" s="36"/>
      <c r="B247" s="37"/>
      <c r="C247" s="196" t="s">
        <v>661</v>
      </c>
      <c r="D247" s="196" t="s">
        <v>301</v>
      </c>
      <c r="E247" s="197" t="s">
        <v>3813</v>
      </c>
      <c r="F247" s="198" t="s">
        <v>3814</v>
      </c>
      <c r="G247" s="199" t="s">
        <v>3193</v>
      </c>
      <c r="H247" s="200">
        <v>100</v>
      </c>
      <c r="I247" s="201"/>
      <c r="J247" s="202">
        <f>ROUND(I247*H247,2)</f>
        <v>0</v>
      </c>
      <c r="K247" s="198" t="s">
        <v>19</v>
      </c>
      <c r="L247" s="41"/>
      <c r="M247" s="203" t="s">
        <v>19</v>
      </c>
      <c r="N247" s="204" t="s">
        <v>41</v>
      </c>
      <c r="O247" s="66"/>
      <c r="P247" s="205">
        <f>O247*H247</f>
        <v>0</v>
      </c>
      <c r="Q247" s="205">
        <v>0</v>
      </c>
      <c r="R247" s="205">
        <f>Q247*H247</f>
        <v>0</v>
      </c>
      <c r="S247" s="205">
        <v>0</v>
      </c>
      <c r="T247" s="206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07" t="s">
        <v>306</v>
      </c>
      <c r="AT247" s="207" t="s">
        <v>301</v>
      </c>
      <c r="AU247" s="207" t="s">
        <v>77</v>
      </c>
      <c r="AY247" s="19" t="s">
        <v>299</v>
      </c>
      <c r="BE247" s="208">
        <f>IF(N247="základní",J247,0)</f>
        <v>0</v>
      </c>
      <c r="BF247" s="208">
        <f>IF(N247="snížená",J247,0)</f>
        <v>0</v>
      </c>
      <c r="BG247" s="208">
        <f>IF(N247="zákl. přenesená",J247,0)</f>
        <v>0</v>
      </c>
      <c r="BH247" s="208">
        <f>IF(N247="sníž. přenesená",J247,0)</f>
        <v>0</v>
      </c>
      <c r="BI247" s="208">
        <f>IF(N247="nulová",J247,0)</f>
        <v>0</v>
      </c>
      <c r="BJ247" s="19" t="s">
        <v>77</v>
      </c>
      <c r="BK247" s="208">
        <f>ROUND(I247*H247,2)</f>
        <v>0</v>
      </c>
      <c r="BL247" s="19" t="s">
        <v>306</v>
      </c>
      <c r="BM247" s="207" t="s">
        <v>3815</v>
      </c>
    </row>
    <row r="248" spans="1:47" s="2" customFormat="1" ht="11.25">
      <c r="A248" s="36"/>
      <c r="B248" s="37"/>
      <c r="C248" s="38"/>
      <c r="D248" s="209" t="s">
        <v>308</v>
      </c>
      <c r="E248" s="38"/>
      <c r="F248" s="210" t="s">
        <v>3814</v>
      </c>
      <c r="G248" s="38"/>
      <c r="H248" s="38"/>
      <c r="I248" s="119"/>
      <c r="J248" s="38"/>
      <c r="K248" s="38"/>
      <c r="L248" s="41"/>
      <c r="M248" s="211"/>
      <c r="N248" s="212"/>
      <c r="O248" s="66"/>
      <c r="P248" s="66"/>
      <c r="Q248" s="66"/>
      <c r="R248" s="66"/>
      <c r="S248" s="66"/>
      <c r="T248" s="67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T248" s="19" t="s">
        <v>308</v>
      </c>
      <c r="AU248" s="19" t="s">
        <v>77</v>
      </c>
    </row>
    <row r="249" spans="1:47" s="2" customFormat="1" ht="19.5">
      <c r="A249" s="36"/>
      <c r="B249" s="37"/>
      <c r="C249" s="38"/>
      <c r="D249" s="209" t="s">
        <v>447</v>
      </c>
      <c r="E249" s="38"/>
      <c r="F249" s="245" t="s">
        <v>3736</v>
      </c>
      <c r="G249" s="38"/>
      <c r="H249" s="38"/>
      <c r="I249" s="119"/>
      <c r="J249" s="38"/>
      <c r="K249" s="38"/>
      <c r="L249" s="41"/>
      <c r="M249" s="211"/>
      <c r="N249" s="212"/>
      <c r="O249" s="66"/>
      <c r="P249" s="66"/>
      <c r="Q249" s="66"/>
      <c r="R249" s="66"/>
      <c r="S249" s="66"/>
      <c r="T249" s="67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T249" s="19" t="s">
        <v>447</v>
      </c>
      <c r="AU249" s="19" t="s">
        <v>77</v>
      </c>
    </row>
    <row r="250" spans="1:65" s="2" customFormat="1" ht="16.5" customHeight="1">
      <c r="A250" s="36"/>
      <c r="B250" s="37"/>
      <c r="C250" s="196" t="s">
        <v>668</v>
      </c>
      <c r="D250" s="196" t="s">
        <v>301</v>
      </c>
      <c r="E250" s="197" t="s">
        <v>3816</v>
      </c>
      <c r="F250" s="198" t="s">
        <v>3817</v>
      </c>
      <c r="G250" s="199" t="s">
        <v>3193</v>
      </c>
      <c r="H250" s="200">
        <v>100</v>
      </c>
      <c r="I250" s="201"/>
      <c r="J250" s="202">
        <f>ROUND(I250*H250,2)</f>
        <v>0</v>
      </c>
      <c r="K250" s="198" t="s">
        <v>19</v>
      </c>
      <c r="L250" s="41"/>
      <c r="M250" s="203" t="s">
        <v>19</v>
      </c>
      <c r="N250" s="204" t="s">
        <v>41</v>
      </c>
      <c r="O250" s="66"/>
      <c r="P250" s="205">
        <f>O250*H250</f>
        <v>0</v>
      </c>
      <c r="Q250" s="205">
        <v>0</v>
      </c>
      <c r="R250" s="205">
        <f>Q250*H250</f>
        <v>0</v>
      </c>
      <c r="S250" s="205">
        <v>0</v>
      </c>
      <c r="T250" s="206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207" t="s">
        <v>306</v>
      </c>
      <c r="AT250" s="207" t="s">
        <v>301</v>
      </c>
      <c r="AU250" s="207" t="s">
        <v>77</v>
      </c>
      <c r="AY250" s="19" t="s">
        <v>299</v>
      </c>
      <c r="BE250" s="208">
        <f>IF(N250="základní",J250,0)</f>
        <v>0</v>
      </c>
      <c r="BF250" s="208">
        <f>IF(N250="snížená",J250,0)</f>
        <v>0</v>
      </c>
      <c r="BG250" s="208">
        <f>IF(N250="zákl. přenesená",J250,0)</f>
        <v>0</v>
      </c>
      <c r="BH250" s="208">
        <f>IF(N250="sníž. přenesená",J250,0)</f>
        <v>0</v>
      </c>
      <c r="BI250" s="208">
        <f>IF(N250="nulová",J250,0)</f>
        <v>0</v>
      </c>
      <c r="BJ250" s="19" t="s">
        <v>77</v>
      </c>
      <c r="BK250" s="208">
        <f>ROUND(I250*H250,2)</f>
        <v>0</v>
      </c>
      <c r="BL250" s="19" t="s">
        <v>306</v>
      </c>
      <c r="BM250" s="207" t="s">
        <v>3818</v>
      </c>
    </row>
    <row r="251" spans="1:47" s="2" customFormat="1" ht="11.25">
      <c r="A251" s="36"/>
      <c r="B251" s="37"/>
      <c r="C251" s="38"/>
      <c r="D251" s="209" t="s">
        <v>308</v>
      </c>
      <c r="E251" s="38"/>
      <c r="F251" s="210" t="s">
        <v>3817</v>
      </c>
      <c r="G251" s="38"/>
      <c r="H251" s="38"/>
      <c r="I251" s="119"/>
      <c r="J251" s="38"/>
      <c r="K251" s="38"/>
      <c r="L251" s="41"/>
      <c r="M251" s="211"/>
      <c r="N251" s="212"/>
      <c r="O251" s="66"/>
      <c r="P251" s="66"/>
      <c r="Q251" s="66"/>
      <c r="R251" s="66"/>
      <c r="S251" s="66"/>
      <c r="T251" s="67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T251" s="19" t="s">
        <v>308</v>
      </c>
      <c r="AU251" s="19" t="s">
        <v>77</v>
      </c>
    </row>
    <row r="252" spans="1:47" s="2" customFormat="1" ht="19.5">
      <c r="A252" s="36"/>
      <c r="B252" s="37"/>
      <c r="C252" s="38"/>
      <c r="D252" s="209" t="s">
        <v>447</v>
      </c>
      <c r="E252" s="38"/>
      <c r="F252" s="245" t="s">
        <v>3736</v>
      </c>
      <c r="G252" s="38"/>
      <c r="H252" s="38"/>
      <c r="I252" s="119"/>
      <c r="J252" s="38"/>
      <c r="K252" s="38"/>
      <c r="L252" s="41"/>
      <c r="M252" s="211"/>
      <c r="N252" s="212"/>
      <c r="O252" s="66"/>
      <c r="P252" s="66"/>
      <c r="Q252" s="66"/>
      <c r="R252" s="66"/>
      <c r="S252" s="66"/>
      <c r="T252" s="67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T252" s="19" t="s">
        <v>447</v>
      </c>
      <c r="AU252" s="19" t="s">
        <v>77</v>
      </c>
    </row>
    <row r="253" spans="1:65" s="2" customFormat="1" ht="16.5" customHeight="1">
      <c r="A253" s="36"/>
      <c r="B253" s="37"/>
      <c r="C253" s="196" t="s">
        <v>673</v>
      </c>
      <c r="D253" s="196" t="s">
        <v>301</v>
      </c>
      <c r="E253" s="197" t="s">
        <v>3819</v>
      </c>
      <c r="F253" s="198" t="s">
        <v>3820</v>
      </c>
      <c r="G253" s="199" t="s">
        <v>3193</v>
      </c>
      <c r="H253" s="200">
        <v>100</v>
      </c>
      <c r="I253" s="201"/>
      <c r="J253" s="202">
        <f>ROUND(I253*H253,2)</f>
        <v>0</v>
      </c>
      <c r="K253" s="198" t="s">
        <v>19</v>
      </c>
      <c r="L253" s="41"/>
      <c r="M253" s="203" t="s">
        <v>19</v>
      </c>
      <c r="N253" s="204" t="s">
        <v>41</v>
      </c>
      <c r="O253" s="66"/>
      <c r="P253" s="205">
        <f>O253*H253</f>
        <v>0</v>
      </c>
      <c r="Q253" s="205">
        <v>0</v>
      </c>
      <c r="R253" s="205">
        <f>Q253*H253</f>
        <v>0</v>
      </c>
      <c r="S253" s="205">
        <v>0</v>
      </c>
      <c r="T253" s="206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207" t="s">
        <v>306</v>
      </c>
      <c r="AT253" s="207" t="s">
        <v>301</v>
      </c>
      <c r="AU253" s="207" t="s">
        <v>77</v>
      </c>
      <c r="AY253" s="19" t="s">
        <v>299</v>
      </c>
      <c r="BE253" s="208">
        <f>IF(N253="základní",J253,0)</f>
        <v>0</v>
      </c>
      <c r="BF253" s="208">
        <f>IF(N253="snížená",J253,0)</f>
        <v>0</v>
      </c>
      <c r="BG253" s="208">
        <f>IF(N253="zákl. přenesená",J253,0)</f>
        <v>0</v>
      </c>
      <c r="BH253" s="208">
        <f>IF(N253="sníž. přenesená",J253,0)</f>
        <v>0</v>
      </c>
      <c r="BI253" s="208">
        <f>IF(N253="nulová",J253,0)</f>
        <v>0</v>
      </c>
      <c r="BJ253" s="19" t="s">
        <v>77</v>
      </c>
      <c r="BK253" s="208">
        <f>ROUND(I253*H253,2)</f>
        <v>0</v>
      </c>
      <c r="BL253" s="19" t="s">
        <v>306</v>
      </c>
      <c r="BM253" s="207" t="s">
        <v>3821</v>
      </c>
    </row>
    <row r="254" spans="1:47" s="2" customFormat="1" ht="11.25">
      <c r="A254" s="36"/>
      <c r="B254" s="37"/>
      <c r="C254" s="38"/>
      <c r="D254" s="209" t="s">
        <v>308</v>
      </c>
      <c r="E254" s="38"/>
      <c r="F254" s="210" t="s">
        <v>3820</v>
      </c>
      <c r="G254" s="38"/>
      <c r="H254" s="38"/>
      <c r="I254" s="119"/>
      <c r="J254" s="38"/>
      <c r="K254" s="38"/>
      <c r="L254" s="41"/>
      <c r="M254" s="211"/>
      <c r="N254" s="212"/>
      <c r="O254" s="66"/>
      <c r="P254" s="66"/>
      <c r="Q254" s="66"/>
      <c r="R254" s="66"/>
      <c r="S254" s="66"/>
      <c r="T254" s="67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T254" s="19" t="s">
        <v>308</v>
      </c>
      <c r="AU254" s="19" t="s">
        <v>77</v>
      </c>
    </row>
    <row r="255" spans="1:47" s="2" customFormat="1" ht="19.5">
      <c r="A255" s="36"/>
      <c r="B255" s="37"/>
      <c r="C255" s="38"/>
      <c r="D255" s="209" t="s">
        <v>447</v>
      </c>
      <c r="E255" s="38"/>
      <c r="F255" s="245" t="s">
        <v>3736</v>
      </c>
      <c r="G255" s="38"/>
      <c r="H255" s="38"/>
      <c r="I255" s="119"/>
      <c r="J255" s="38"/>
      <c r="K255" s="38"/>
      <c r="L255" s="41"/>
      <c r="M255" s="211"/>
      <c r="N255" s="212"/>
      <c r="O255" s="66"/>
      <c r="P255" s="66"/>
      <c r="Q255" s="66"/>
      <c r="R255" s="66"/>
      <c r="S255" s="66"/>
      <c r="T255" s="67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T255" s="19" t="s">
        <v>447</v>
      </c>
      <c r="AU255" s="19" t="s">
        <v>77</v>
      </c>
    </row>
    <row r="256" spans="1:65" s="2" customFormat="1" ht="16.5" customHeight="1">
      <c r="A256" s="36"/>
      <c r="B256" s="37"/>
      <c r="C256" s="196" t="s">
        <v>678</v>
      </c>
      <c r="D256" s="196" t="s">
        <v>301</v>
      </c>
      <c r="E256" s="197" t="s">
        <v>3822</v>
      </c>
      <c r="F256" s="198" t="s">
        <v>3823</v>
      </c>
      <c r="G256" s="199" t="s">
        <v>553</v>
      </c>
      <c r="H256" s="200">
        <v>180</v>
      </c>
      <c r="I256" s="201"/>
      <c r="J256" s="202">
        <f>ROUND(I256*H256,2)</f>
        <v>0</v>
      </c>
      <c r="K256" s="198" t="s">
        <v>19</v>
      </c>
      <c r="L256" s="41"/>
      <c r="M256" s="203" t="s">
        <v>19</v>
      </c>
      <c r="N256" s="204" t="s">
        <v>41</v>
      </c>
      <c r="O256" s="66"/>
      <c r="P256" s="205">
        <f>O256*H256</f>
        <v>0</v>
      </c>
      <c r="Q256" s="205">
        <v>0</v>
      </c>
      <c r="R256" s="205">
        <f>Q256*H256</f>
        <v>0</v>
      </c>
      <c r="S256" s="205">
        <v>0</v>
      </c>
      <c r="T256" s="206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207" t="s">
        <v>306</v>
      </c>
      <c r="AT256" s="207" t="s">
        <v>301</v>
      </c>
      <c r="AU256" s="207" t="s">
        <v>77</v>
      </c>
      <c r="AY256" s="19" t="s">
        <v>299</v>
      </c>
      <c r="BE256" s="208">
        <f>IF(N256="základní",J256,0)</f>
        <v>0</v>
      </c>
      <c r="BF256" s="208">
        <f>IF(N256="snížená",J256,0)</f>
        <v>0</v>
      </c>
      <c r="BG256" s="208">
        <f>IF(N256="zákl. přenesená",J256,0)</f>
        <v>0</v>
      </c>
      <c r="BH256" s="208">
        <f>IF(N256="sníž. přenesená",J256,0)</f>
        <v>0</v>
      </c>
      <c r="BI256" s="208">
        <f>IF(N256="nulová",J256,0)</f>
        <v>0</v>
      </c>
      <c r="BJ256" s="19" t="s">
        <v>77</v>
      </c>
      <c r="BK256" s="208">
        <f>ROUND(I256*H256,2)</f>
        <v>0</v>
      </c>
      <c r="BL256" s="19" t="s">
        <v>306</v>
      </c>
      <c r="BM256" s="207" t="s">
        <v>3824</v>
      </c>
    </row>
    <row r="257" spans="1:47" s="2" customFormat="1" ht="11.25">
      <c r="A257" s="36"/>
      <c r="B257" s="37"/>
      <c r="C257" s="38"/>
      <c r="D257" s="209" t="s">
        <v>308</v>
      </c>
      <c r="E257" s="38"/>
      <c r="F257" s="210" t="s">
        <v>3823</v>
      </c>
      <c r="G257" s="38"/>
      <c r="H257" s="38"/>
      <c r="I257" s="119"/>
      <c r="J257" s="38"/>
      <c r="K257" s="38"/>
      <c r="L257" s="41"/>
      <c r="M257" s="211"/>
      <c r="N257" s="212"/>
      <c r="O257" s="66"/>
      <c r="P257" s="66"/>
      <c r="Q257" s="66"/>
      <c r="R257" s="66"/>
      <c r="S257" s="66"/>
      <c r="T257" s="67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T257" s="19" t="s">
        <v>308</v>
      </c>
      <c r="AU257" s="19" t="s">
        <v>77</v>
      </c>
    </row>
    <row r="258" spans="1:47" s="2" customFormat="1" ht="19.5">
      <c r="A258" s="36"/>
      <c r="B258" s="37"/>
      <c r="C258" s="38"/>
      <c r="D258" s="209" t="s">
        <v>447</v>
      </c>
      <c r="E258" s="38"/>
      <c r="F258" s="245" t="s">
        <v>3736</v>
      </c>
      <c r="G258" s="38"/>
      <c r="H258" s="38"/>
      <c r="I258" s="119"/>
      <c r="J258" s="38"/>
      <c r="K258" s="38"/>
      <c r="L258" s="41"/>
      <c r="M258" s="211"/>
      <c r="N258" s="212"/>
      <c r="O258" s="66"/>
      <c r="P258" s="66"/>
      <c r="Q258" s="66"/>
      <c r="R258" s="66"/>
      <c r="S258" s="66"/>
      <c r="T258" s="67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T258" s="19" t="s">
        <v>447</v>
      </c>
      <c r="AU258" s="19" t="s">
        <v>77</v>
      </c>
    </row>
    <row r="259" spans="1:65" s="2" customFormat="1" ht="16.5" customHeight="1">
      <c r="A259" s="36"/>
      <c r="B259" s="37"/>
      <c r="C259" s="196" t="s">
        <v>683</v>
      </c>
      <c r="D259" s="196" t="s">
        <v>301</v>
      </c>
      <c r="E259" s="197" t="s">
        <v>3825</v>
      </c>
      <c r="F259" s="198" t="s">
        <v>3826</v>
      </c>
      <c r="G259" s="199" t="s">
        <v>553</v>
      </c>
      <c r="H259" s="200">
        <v>25</v>
      </c>
      <c r="I259" s="201"/>
      <c r="J259" s="202">
        <f>ROUND(I259*H259,2)</f>
        <v>0</v>
      </c>
      <c r="K259" s="198" t="s">
        <v>19</v>
      </c>
      <c r="L259" s="41"/>
      <c r="M259" s="203" t="s">
        <v>19</v>
      </c>
      <c r="N259" s="204" t="s">
        <v>41</v>
      </c>
      <c r="O259" s="66"/>
      <c r="P259" s="205">
        <f>O259*H259</f>
        <v>0</v>
      </c>
      <c r="Q259" s="205">
        <v>0</v>
      </c>
      <c r="R259" s="205">
        <f>Q259*H259</f>
        <v>0</v>
      </c>
      <c r="S259" s="205">
        <v>0</v>
      </c>
      <c r="T259" s="206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207" t="s">
        <v>306</v>
      </c>
      <c r="AT259" s="207" t="s">
        <v>301</v>
      </c>
      <c r="AU259" s="207" t="s">
        <v>77</v>
      </c>
      <c r="AY259" s="19" t="s">
        <v>299</v>
      </c>
      <c r="BE259" s="208">
        <f>IF(N259="základní",J259,0)</f>
        <v>0</v>
      </c>
      <c r="BF259" s="208">
        <f>IF(N259="snížená",J259,0)</f>
        <v>0</v>
      </c>
      <c r="BG259" s="208">
        <f>IF(N259="zákl. přenesená",J259,0)</f>
        <v>0</v>
      </c>
      <c r="BH259" s="208">
        <f>IF(N259="sníž. přenesená",J259,0)</f>
        <v>0</v>
      </c>
      <c r="BI259" s="208">
        <f>IF(N259="nulová",J259,0)</f>
        <v>0</v>
      </c>
      <c r="BJ259" s="19" t="s">
        <v>77</v>
      </c>
      <c r="BK259" s="208">
        <f>ROUND(I259*H259,2)</f>
        <v>0</v>
      </c>
      <c r="BL259" s="19" t="s">
        <v>306</v>
      </c>
      <c r="BM259" s="207" t="s">
        <v>3827</v>
      </c>
    </row>
    <row r="260" spans="1:47" s="2" customFormat="1" ht="11.25">
      <c r="A260" s="36"/>
      <c r="B260" s="37"/>
      <c r="C260" s="38"/>
      <c r="D260" s="209" t="s">
        <v>308</v>
      </c>
      <c r="E260" s="38"/>
      <c r="F260" s="210" t="s">
        <v>3826</v>
      </c>
      <c r="G260" s="38"/>
      <c r="H260" s="38"/>
      <c r="I260" s="119"/>
      <c r="J260" s="38"/>
      <c r="K260" s="38"/>
      <c r="L260" s="41"/>
      <c r="M260" s="211"/>
      <c r="N260" s="212"/>
      <c r="O260" s="66"/>
      <c r="P260" s="66"/>
      <c r="Q260" s="66"/>
      <c r="R260" s="66"/>
      <c r="S260" s="66"/>
      <c r="T260" s="67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T260" s="19" t="s">
        <v>308</v>
      </c>
      <c r="AU260" s="19" t="s">
        <v>77</v>
      </c>
    </row>
    <row r="261" spans="1:47" s="2" customFormat="1" ht="19.5">
      <c r="A261" s="36"/>
      <c r="B261" s="37"/>
      <c r="C261" s="38"/>
      <c r="D261" s="209" t="s">
        <v>447</v>
      </c>
      <c r="E261" s="38"/>
      <c r="F261" s="245" t="s">
        <v>3736</v>
      </c>
      <c r="G261" s="38"/>
      <c r="H261" s="38"/>
      <c r="I261" s="119"/>
      <c r="J261" s="38"/>
      <c r="K261" s="38"/>
      <c r="L261" s="41"/>
      <c r="M261" s="211"/>
      <c r="N261" s="212"/>
      <c r="O261" s="66"/>
      <c r="P261" s="66"/>
      <c r="Q261" s="66"/>
      <c r="R261" s="66"/>
      <c r="S261" s="66"/>
      <c r="T261" s="67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T261" s="19" t="s">
        <v>447</v>
      </c>
      <c r="AU261" s="19" t="s">
        <v>77</v>
      </c>
    </row>
    <row r="262" spans="1:65" s="2" customFormat="1" ht="16.5" customHeight="1">
      <c r="A262" s="36"/>
      <c r="B262" s="37"/>
      <c r="C262" s="196" t="s">
        <v>691</v>
      </c>
      <c r="D262" s="196" t="s">
        <v>301</v>
      </c>
      <c r="E262" s="197" t="s">
        <v>3828</v>
      </c>
      <c r="F262" s="198" t="s">
        <v>3829</v>
      </c>
      <c r="G262" s="199" t="s">
        <v>553</v>
      </c>
      <c r="H262" s="200">
        <v>100</v>
      </c>
      <c r="I262" s="201"/>
      <c r="J262" s="202">
        <f>ROUND(I262*H262,2)</f>
        <v>0</v>
      </c>
      <c r="K262" s="198" t="s">
        <v>19</v>
      </c>
      <c r="L262" s="41"/>
      <c r="M262" s="203" t="s">
        <v>19</v>
      </c>
      <c r="N262" s="204" t="s">
        <v>41</v>
      </c>
      <c r="O262" s="66"/>
      <c r="P262" s="205">
        <f>O262*H262</f>
        <v>0</v>
      </c>
      <c r="Q262" s="205">
        <v>0</v>
      </c>
      <c r="R262" s="205">
        <f>Q262*H262</f>
        <v>0</v>
      </c>
      <c r="S262" s="205">
        <v>0</v>
      </c>
      <c r="T262" s="206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207" t="s">
        <v>306</v>
      </c>
      <c r="AT262" s="207" t="s">
        <v>301</v>
      </c>
      <c r="AU262" s="207" t="s">
        <v>77</v>
      </c>
      <c r="AY262" s="19" t="s">
        <v>299</v>
      </c>
      <c r="BE262" s="208">
        <f>IF(N262="základní",J262,0)</f>
        <v>0</v>
      </c>
      <c r="BF262" s="208">
        <f>IF(N262="snížená",J262,0)</f>
        <v>0</v>
      </c>
      <c r="BG262" s="208">
        <f>IF(N262="zákl. přenesená",J262,0)</f>
        <v>0</v>
      </c>
      <c r="BH262" s="208">
        <f>IF(N262="sníž. přenesená",J262,0)</f>
        <v>0</v>
      </c>
      <c r="BI262" s="208">
        <f>IF(N262="nulová",J262,0)</f>
        <v>0</v>
      </c>
      <c r="BJ262" s="19" t="s">
        <v>77</v>
      </c>
      <c r="BK262" s="208">
        <f>ROUND(I262*H262,2)</f>
        <v>0</v>
      </c>
      <c r="BL262" s="19" t="s">
        <v>306</v>
      </c>
      <c r="BM262" s="207" t="s">
        <v>3830</v>
      </c>
    </row>
    <row r="263" spans="1:47" s="2" customFormat="1" ht="11.25">
      <c r="A263" s="36"/>
      <c r="B263" s="37"/>
      <c r="C263" s="38"/>
      <c r="D263" s="209" t="s">
        <v>308</v>
      </c>
      <c r="E263" s="38"/>
      <c r="F263" s="210" t="s">
        <v>3829</v>
      </c>
      <c r="G263" s="38"/>
      <c r="H263" s="38"/>
      <c r="I263" s="119"/>
      <c r="J263" s="38"/>
      <c r="K263" s="38"/>
      <c r="L263" s="41"/>
      <c r="M263" s="211"/>
      <c r="N263" s="212"/>
      <c r="O263" s="66"/>
      <c r="P263" s="66"/>
      <c r="Q263" s="66"/>
      <c r="R263" s="66"/>
      <c r="S263" s="66"/>
      <c r="T263" s="67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T263" s="19" t="s">
        <v>308</v>
      </c>
      <c r="AU263" s="19" t="s">
        <v>77</v>
      </c>
    </row>
    <row r="264" spans="1:47" s="2" customFormat="1" ht="19.5">
      <c r="A264" s="36"/>
      <c r="B264" s="37"/>
      <c r="C264" s="38"/>
      <c r="D264" s="209" t="s">
        <v>447</v>
      </c>
      <c r="E264" s="38"/>
      <c r="F264" s="245" t="s">
        <v>3736</v>
      </c>
      <c r="G264" s="38"/>
      <c r="H264" s="38"/>
      <c r="I264" s="119"/>
      <c r="J264" s="38"/>
      <c r="K264" s="38"/>
      <c r="L264" s="41"/>
      <c r="M264" s="211"/>
      <c r="N264" s="212"/>
      <c r="O264" s="66"/>
      <c r="P264" s="66"/>
      <c r="Q264" s="66"/>
      <c r="R264" s="66"/>
      <c r="S264" s="66"/>
      <c r="T264" s="67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T264" s="19" t="s">
        <v>447</v>
      </c>
      <c r="AU264" s="19" t="s">
        <v>77</v>
      </c>
    </row>
    <row r="265" spans="1:65" s="2" customFormat="1" ht="16.5" customHeight="1">
      <c r="A265" s="36"/>
      <c r="B265" s="37"/>
      <c r="C265" s="196" t="s">
        <v>697</v>
      </c>
      <c r="D265" s="196" t="s">
        <v>301</v>
      </c>
      <c r="E265" s="197" t="s">
        <v>3831</v>
      </c>
      <c r="F265" s="198" t="s">
        <v>3832</v>
      </c>
      <c r="G265" s="199" t="s">
        <v>3193</v>
      </c>
      <c r="H265" s="200">
        <v>10</v>
      </c>
      <c r="I265" s="201"/>
      <c r="J265" s="202">
        <f>ROUND(I265*H265,2)</f>
        <v>0</v>
      </c>
      <c r="K265" s="198" t="s">
        <v>19</v>
      </c>
      <c r="L265" s="41"/>
      <c r="M265" s="203" t="s">
        <v>19</v>
      </c>
      <c r="N265" s="204" t="s">
        <v>41</v>
      </c>
      <c r="O265" s="66"/>
      <c r="P265" s="205">
        <f>O265*H265</f>
        <v>0</v>
      </c>
      <c r="Q265" s="205">
        <v>0</v>
      </c>
      <c r="R265" s="205">
        <f>Q265*H265</f>
        <v>0</v>
      </c>
      <c r="S265" s="205">
        <v>0</v>
      </c>
      <c r="T265" s="206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207" t="s">
        <v>306</v>
      </c>
      <c r="AT265" s="207" t="s">
        <v>301</v>
      </c>
      <c r="AU265" s="207" t="s">
        <v>77</v>
      </c>
      <c r="AY265" s="19" t="s">
        <v>299</v>
      </c>
      <c r="BE265" s="208">
        <f>IF(N265="základní",J265,0)</f>
        <v>0</v>
      </c>
      <c r="BF265" s="208">
        <f>IF(N265="snížená",J265,0)</f>
        <v>0</v>
      </c>
      <c r="BG265" s="208">
        <f>IF(N265="zákl. přenesená",J265,0)</f>
        <v>0</v>
      </c>
      <c r="BH265" s="208">
        <f>IF(N265="sníž. přenesená",J265,0)</f>
        <v>0</v>
      </c>
      <c r="BI265" s="208">
        <f>IF(N265="nulová",J265,0)</f>
        <v>0</v>
      </c>
      <c r="BJ265" s="19" t="s">
        <v>77</v>
      </c>
      <c r="BK265" s="208">
        <f>ROUND(I265*H265,2)</f>
        <v>0</v>
      </c>
      <c r="BL265" s="19" t="s">
        <v>306</v>
      </c>
      <c r="BM265" s="207" t="s">
        <v>3833</v>
      </c>
    </row>
    <row r="266" spans="1:47" s="2" customFormat="1" ht="11.25">
      <c r="A266" s="36"/>
      <c r="B266" s="37"/>
      <c r="C266" s="38"/>
      <c r="D266" s="209" t="s">
        <v>308</v>
      </c>
      <c r="E266" s="38"/>
      <c r="F266" s="210" t="s">
        <v>3832</v>
      </c>
      <c r="G266" s="38"/>
      <c r="H266" s="38"/>
      <c r="I266" s="119"/>
      <c r="J266" s="38"/>
      <c r="K266" s="38"/>
      <c r="L266" s="41"/>
      <c r="M266" s="211"/>
      <c r="N266" s="212"/>
      <c r="O266" s="66"/>
      <c r="P266" s="66"/>
      <c r="Q266" s="66"/>
      <c r="R266" s="66"/>
      <c r="S266" s="66"/>
      <c r="T266" s="67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T266" s="19" t="s">
        <v>308</v>
      </c>
      <c r="AU266" s="19" t="s">
        <v>77</v>
      </c>
    </row>
    <row r="267" spans="1:47" s="2" customFormat="1" ht="19.5">
      <c r="A267" s="36"/>
      <c r="B267" s="37"/>
      <c r="C267" s="38"/>
      <c r="D267" s="209" t="s">
        <v>447</v>
      </c>
      <c r="E267" s="38"/>
      <c r="F267" s="245" t="s">
        <v>3736</v>
      </c>
      <c r="G267" s="38"/>
      <c r="H267" s="38"/>
      <c r="I267" s="119"/>
      <c r="J267" s="38"/>
      <c r="K267" s="38"/>
      <c r="L267" s="41"/>
      <c r="M267" s="211"/>
      <c r="N267" s="212"/>
      <c r="O267" s="66"/>
      <c r="P267" s="66"/>
      <c r="Q267" s="66"/>
      <c r="R267" s="66"/>
      <c r="S267" s="66"/>
      <c r="T267" s="67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T267" s="19" t="s">
        <v>447</v>
      </c>
      <c r="AU267" s="19" t="s">
        <v>77</v>
      </c>
    </row>
    <row r="268" spans="1:65" s="2" customFormat="1" ht="16.5" customHeight="1">
      <c r="A268" s="36"/>
      <c r="B268" s="37"/>
      <c r="C268" s="196" t="s">
        <v>703</v>
      </c>
      <c r="D268" s="196" t="s">
        <v>301</v>
      </c>
      <c r="E268" s="197" t="s">
        <v>3834</v>
      </c>
      <c r="F268" s="198" t="s">
        <v>3835</v>
      </c>
      <c r="G268" s="199" t="s">
        <v>3193</v>
      </c>
      <c r="H268" s="200">
        <v>80</v>
      </c>
      <c r="I268" s="201"/>
      <c r="J268" s="202">
        <f>ROUND(I268*H268,2)</f>
        <v>0</v>
      </c>
      <c r="K268" s="198" t="s">
        <v>19</v>
      </c>
      <c r="L268" s="41"/>
      <c r="M268" s="203" t="s">
        <v>19</v>
      </c>
      <c r="N268" s="204" t="s">
        <v>41</v>
      </c>
      <c r="O268" s="66"/>
      <c r="P268" s="205">
        <f>O268*H268</f>
        <v>0</v>
      </c>
      <c r="Q268" s="205">
        <v>0</v>
      </c>
      <c r="R268" s="205">
        <f>Q268*H268</f>
        <v>0</v>
      </c>
      <c r="S268" s="205">
        <v>0</v>
      </c>
      <c r="T268" s="206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207" t="s">
        <v>306</v>
      </c>
      <c r="AT268" s="207" t="s">
        <v>301</v>
      </c>
      <c r="AU268" s="207" t="s">
        <v>77</v>
      </c>
      <c r="AY268" s="19" t="s">
        <v>299</v>
      </c>
      <c r="BE268" s="208">
        <f>IF(N268="základní",J268,0)</f>
        <v>0</v>
      </c>
      <c r="BF268" s="208">
        <f>IF(N268="snížená",J268,0)</f>
        <v>0</v>
      </c>
      <c r="BG268" s="208">
        <f>IF(N268="zákl. přenesená",J268,0)</f>
        <v>0</v>
      </c>
      <c r="BH268" s="208">
        <f>IF(N268="sníž. přenesená",J268,0)</f>
        <v>0</v>
      </c>
      <c r="BI268" s="208">
        <f>IF(N268="nulová",J268,0)</f>
        <v>0</v>
      </c>
      <c r="BJ268" s="19" t="s">
        <v>77</v>
      </c>
      <c r="BK268" s="208">
        <f>ROUND(I268*H268,2)</f>
        <v>0</v>
      </c>
      <c r="BL268" s="19" t="s">
        <v>306</v>
      </c>
      <c r="BM268" s="207" t="s">
        <v>3836</v>
      </c>
    </row>
    <row r="269" spans="1:47" s="2" customFormat="1" ht="11.25">
      <c r="A269" s="36"/>
      <c r="B269" s="37"/>
      <c r="C269" s="38"/>
      <c r="D269" s="209" t="s">
        <v>308</v>
      </c>
      <c r="E269" s="38"/>
      <c r="F269" s="210" t="s">
        <v>3835</v>
      </c>
      <c r="G269" s="38"/>
      <c r="H269" s="38"/>
      <c r="I269" s="119"/>
      <c r="J269" s="38"/>
      <c r="K269" s="38"/>
      <c r="L269" s="41"/>
      <c r="M269" s="211"/>
      <c r="N269" s="212"/>
      <c r="O269" s="66"/>
      <c r="P269" s="66"/>
      <c r="Q269" s="66"/>
      <c r="R269" s="66"/>
      <c r="S269" s="66"/>
      <c r="T269" s="67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T269" s="19" t="s">
        <v>308</v>
      </c>
      <c r="AU269" s="19" t="s">
        <v>77</v>
      </c>
    </row>
    <row r="270" spans="1:47" s="2" customFormat="1" ht="19.5">
      <c r="A270" s="36"/>
      <c r="B270" s="37"/>
      <c r="C270" s="38"/>
      <c r="D270" s="209" t="s">
        <v>447</v>
      </c>
      <c r="E270" s="38"/>
      <c r="F270" s="245" t="s">
        <v>3736</v>
      </c>
      <c r="G270" s="38"/>
      <c r="H270" s="38"/>
      <c r="I270" s="119"/>
      <c r="J270" s="38"/>
      <c r="K270" s="38"/>
      <c r="L270" s="41"/>
      <c r="M270" s="211"/>
      <c r="N270" s="212"/>
      <c r="O270" s="66"/>
      <c r="P270" s="66"/>
      <c r="Q270" s="66"/>
      <c r="R270" s="66"/>
      <c r="S270" s="66"/>
      <c r="T270" s="67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T270" s="19" t="s">
        <v>447</v>
      </c>
      <c r="AU270" s="19" t="s">
        <v>77</v>
      </c>
    </row>
    <row r="271" spans="1:65" s="2" customFormat="1" ht="16.5" customHeight="1">
      <c r="A271" s="36"/>
      <c r="B271" s="37"/>
      <c r="C271" s="196" t="s">
        <v>709</v>
      </c>
      <c r="D271" s="196" t="s">
        <v>301</v>
      </c>
      <c r="E271" s="197" t="s">
        <v>3837</v>
      </c>
      <c r="F271" s="198" t="s">
        <v>3838</v>
      </c>
      <c r="G271" s="199" t="s">
        <v>3193</v>
      </c>
      <c r="H271" s="200">
        <v>4</v>
      </c>
      <c r="I271" s="201"/>
      <c r="J271" s="202">
        <f>ROUND(I271*H271,2)</f>
        <v>0</v>
      </c>
      <c r="K271" s="198" t="s">
        <v>19</v>
      </c>
      <c r="L271" s="41"/>
      <c r="M271" s="203" t="s">
        <v>19</v>
      </c>
      <c r="N271" s="204" t="s">
        <v>41</v>
      </c>
      <c r="O271" s="66"/>
      <c r="P271" s="205">
        <f>O271*H271</f>
        <v>0</v>
      </c>
      <c r="Q271" s="205">
        <v>0</v>
      </c>
      <c r="R271" s="205">
        <f>Q271*H271</f>
        <v>0</v>
      </c>
      <c r="S271" s="205">
        <v>0</v>
      </c>
      <c r="T271" s="206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207" t="s">
        <v>306</v>
      </c>
      <c r="AT271" s="207" t="s">
        <v>301</v>
      </c>
      <c r="AU271" s="207" t="s">
        <v>77</v>
      </c>
      <c r="AY271" s="19" t="s">
        <v>299</v>
      </c>
      <c r="BE271" s="208">
        <f>IF(N271="základní",J271,0)</f>
        <v>0</v>
      </c>
      <c r="BF271" s="208">
        <f>IF(N271="snížená",J271,0)</f>
        <v>0</v>
      </c>
      <c r="BG271" s="208">
        <f>IF(N271="zákl. přenesená",J271,0)</f>
        <v>0</v>
      </c>
      <c r="BH271" s="208">
        <f>IF(N271="sníž. přenesená",J271,0)</f>
        <v>0</v>
      </c>
      <c r="BI271" s="208">
        <f>IF(N271="nulová",J271,0)</f>
        <v>0</v>
      </c>
      <c r="BJ271" s="19" t="s">
        <v>77</v>
      </c>
      <c r="BK271" s="208">
        <f>ROUND(I271*H271,2)</f>
        <v>0</v>
      </c>
      <c r="BL271" s="19" t="s">
        <v>306</v>
      </c>
      <c r="BM271" s="207" t="s">
        <v>3839</v>
      </c>
    </row>
    <row r="272" spans="1:47" s="2" customFormat="1" ht="11.25">
      <c r="A272" s="36"/>
      <c r="B272" s="37"/>
      <c r="C272" s="38"/>
      <c r="D272" s="209" t="s">
        <v>308</v>
      </c>
      <c r="E272" s="38"/>
      <c r="F272" s="210" t="s">
        <v>3838</v>
      </c>
      <c r="G272" s="38"/>
      <c r="H272" s="38"/>
      <c r="I272" s="119"/>
      <c r="J272" s="38"/>
      <c r="K272" s="38"/>
      <c r="L272" s="41"/>
      <c r="M272" s="211"/>
      <c r="N272" s="212"/>
      <c r="O272" s="66"/>
      <c r="P272" s="66"/>
      <c r="Q272" s="66"/>
      <c r="R272" s="66"/>
      <c r="S272" s="66"/>
      <c r="T272" s="67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T272" s="19" t="s">
        <v>308</v>
      </c>
      <c r="AU272" s="19" t="s">
        <v>77</v>
      </c>
    </row>
    <row r="273" spans="1:47" s="2" customFormat="1" ht="19.5">
      <c r="A273" s="36"/>
      <c r="B273" s="37"/>
      <c r="C273" s="38"/>
      <c r="D273" s="209" t="s">
        <v>447</v>
      </c>
      <c r="E273" s="38"/>
      <c r="F273" s="245" t="s">
        <v>3736</v>
      </c>
      <c r="G273" s="38"/>
      <c r="H273" s="38"/>
      <c r="I273" s="119"/>
      <c r="J273" s="38"/>
      <c r="K273" s="38"/>
      <c r="L273" s="41"/>
      <c r="M273" s="211"/>
      <c r="N273" s="212"/>
      <c r="O273" s="66"/>
      <c r="P273" s="66"/>
      <c r="Q273" s="66"/>
      <c r="R273" s="66"/>
      <c r="S273" s="66"/>
      <c r="T273" s="67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T273" s="19" t="s">
        <v>447</v>
      </c>
      <c r="AU273" s="19" t="s">
        <v>77</v>
      </c>
    </row>
    <row r="274" spans="1:65" s="2" customFormat="1" ht="16.5" customHeight="1">
      <c r="A274" s="36"/>
      <c r="B274" s="37"/>
      <c r="C274" s="196" t="s">
        <v>715</v>
      </c>
      <c r="D274" s="196" t="s">
        <v>301</v>
      </c>
      <c r="E274" s="197" t="s">
        <v>3840</v>
      </c>
      <c r="F274" s="198" t="s">
        <v>3841</v>
      </c>
      <c r="G274" s="199" t="s">
        <v>3193</v>
      </c>
      <c r="H274" s="200">
        <v>2</v>
      </c>
      <c r="I274" s="201"/>
      <c r="J274" s="202">
        <f>ROUND(I274*H274,2)</f>
        <v>0</v>
      </c>
      <c r="K274" s="198" t="s">
        <v>19</v>
      </c>
      <c r="L274" s="41"/>
      <c r="M274" s="203" t="s">
        <v>19</v>
      </c>
      <c r="N274" s="204" t="s">
        <v>41</v>
      </c>
      <c r="O274" s="66"/>
      <c r="P274" s="205">
        <f>O274*H274</f>
        <v>0</v>
      </c>
      <c r="Q274" s="205">
        <v>0</v>
      </c>
      <c r="R274" s="205">
        <f>Q274*H274</f>
        <v>0</v>
      </c>
      <c r="S274" s="205">
        <v>0</v>
      </c>
      <c r="T274" s="206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207" t="s">
        <v>306</v>
      </c>
      <c r="AT274" s="207" t="s">
        <v>301</v>
      </c>
      <c r="AU274" s="207" t="s">
        <v>77</v>
      </c>
      <c r="AY274" s="19" t="s">
        <v>299</v>
      </c>
      <c r="BE274" s="208">
        <f>IF(N274="základní",J274,0)</f>
        <v>0</v>
      </c>
      <c r="BF274" s="208">
        <f>IF(N274="snížená",J274,0)</f>
        <v>0</v>
      </c>
      <c r="BG274" s="208">
        <f>IF(N274="zákl. přenesená",J274,0)</f>
        <v>0</v>
      </c>
      <c r="BH274" s="208">
        <f>IF(N274="sníž. přenesená",J274,0)</f>
        <v>0</v>
      </c>
      <c r="BI274" s="208">
        <f>IF(N274="nulová",J274,0)</f>
        <v>0</v>
      </c>
      <c r="BJ274" s="19" t="s">
        <v>77</v>
      </c>
      <c r="BK274" s="208">
        <f>ROUND(I274*H274,2)</f>
        <v>0</v>
      </c>
      <c r="BL274" s="19" t="s">
        <v>306</v>
      </c>
      <c r="BM274" s="207" t="s">
        <v>3842</v>
      </c>
    </row>
    <row r="275" spans="1:47" s="2" customFormat="1" ht="11.25">
      <c r="A275" s="36"/>
      <c r="B275" s="37"/>
      <c r="C275" s="38"/>
      <c r="D275" s="209" t="s">
        <v>308</v>
      </c>
      <c r="E275" s="38"/>
      <c r="F275" s="210" t="s">
        <v>3841</v>
      </c>
      <c r="G275" s="38"/>
      <c r="H275" s="38"/>
      <c r="I275" s="119"/>
      <c r="J275" s="38"/>
      <c r="K275" s="38"/>
      <c r="L275" s="41"/>
      <c r="M275" s="211"/>
      <c r="N275" s="212"/>
      <c r="O275" s="66"/>
      <c r="P275" s="66"/>
      <c r="Q275" s="66"/>
      <c r="R275" s="66"/>
      <c r="S275" s="66"/>
      <c r="T275" s="67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T275" s="19" t="s">
        <v>308</v>
      </c>
      <c r="AU275" s="19" t="s">
        <v>77</v>
      </c>
    </row>
    <row r="276" spans="1:47" s="2" customFormat="1" ht="19.5">
      <c r="A276" s="36"/>
      <c r="B276" s="37"/>
      <c r="C276" s="38"/>
      <c r="D276" s="209" t="s">
        <v>447</v>
      </c>
      <c r="E276" s="38"/>
      <c r="F276" s="245" t="s">
        <v>3736</v>
      </c>
      <c r="G276" s="38"/>
      <c r="H276" s="38"/>
      <c r="I276" s="119"/>
      <c r="J276" s="38"/>
      <c r="K276" s="38"/>
      <c r="L276" s="41"/>
      <c r="M276" s="211"/>
      <c r="N276" s="212"/>
      <c r="O276" s="66"/>
      <c r="P276" s="66"/>
      <c r="Q276" s="66"/>
      <c r="R276" s="66"/>
      <c r="S276" s="66"/>
      <c r="T276" s="67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T276" s="19" t="s">
        <v>447</v>
      </c>
      <c r="AU276" s="19" t="s">
        <v>77</v>
      </c>
    </row>
    <row r="277" spans="1:65" s="2" customFormat="1" ht="16.5" customHeight="1">
      <c r="A277" s="36"/>
      <c r="B277" s="37"/>
      <c r="C277" s="196" t="s">
        <v>720</v>
      </c>
      <c r="D277" s="196" t="s">
        <v>301</v>
      </c>
      <c r="E277" s="197" t="s">
        <v>3843</v>
      </c>
      <c r="F277" s="198" t="s">
        <v>3844</v>
      </c>
      <c r="G277" s="199" t="s">
        <v>3193</v>
      </c>
      <c r="H277" s="200">
        <v>8</v>
      </c>
      <c r="I277" s="201"/>
      <c r="J277" s="202">
        <f>ROUND(I277*H277,2)</f>
        <v>0</v>
      </c>
      <c r="K277" s="198" t="s">
        <v>19</v>
      </c>
      <c r="L277" s="41"/>
      <c r="M277" s="203" t="s">
        <v>19</v>
      </c>
      <c r="N277" s="204" t="s">
        <v>41</v>
      </c>
      <c r="O277" s="66"/>
      <c r="P277" s="205">
        <f>O277*H277</f>
        <v>0</v>
      </c>
      <c r="Q277" s="205">
        <v>0</v>
      </c>
      <c r="R277" s="205">
        <f>Q277*H277</f>
        <v>0</v>
      </c>
      <c r="S277" s="205">
        <v>0</v>
      </c>
      <c r="T277" s="206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207" t="s">
        <v>306</v>
      </c>
      <c r="AT277" s="207" t="s">
        <v>301</v>
      </c>
      <c r="AU277" s="207" t="s">
        <v>77</v>
      </c>
      <c r="AY277" s="19" t="s">
        <v>299</v>
      </c>
      <c r="BE277" s="208">
        <f>IF(N277="základní",J277,0)</f>
        <v>0</v>
      </c>
      <c r="BF277" s="208">
        <f>IF(N277="snížená",J277,0)</f>
        <v>0</v>
      </c>
      <c r="BG277" s="208">
        <f>IF(N277="zákl. přenesená",J277,0)</f>
        <v>0</v>
      </c>
      <c r="BH277" s="208">
        <f>IF(N277="sníž. přenesená",J277,0)</f>
        <v>0</v>
      </c>
      <c r="BI277" s="208">
        <f>IF(N277="nulová",J277,0)</f>
        <v>0</v>
      </c>
      <c r="BJ277" s="19" t="s">
        <v>77</v>
      </c>
      <c r="BK277" s="208">
        <f>ROUND(I277*H277,2)</f>
        <v>0</v>
      </c>
      <c r="BL277" s="19" t="s">
        <v>306</v>
      </c>
      <c r="BM277" s="207" t="s">
        <v>3845</v>
      </c>
    </row>
    <row r="278" spans="1:47" s="2" customFormat="1" ht="11.25">
      <c r="A278" s="36"/>
      <c r="B278" s="37"/>
      <c r="C278" s="38"/>
      <c r="D278" s="209" t="s">
        <v>308</v>
      </c>
      <c r="E278" s="38"/>
      <c r="F278" s="210" t="s">
        <v>3844</v>
      </c>
      <c r="G278" s="38"/>
      <c r="H278" s="38"/>
      <c r="I278" s="119"/>
      <c r="J278" s="38"/>
      <c r="K278" s="38"/>
      <c r="L278" s="41"/>
      <c r="M278" s="211"/>
      <c r="N278" s="212"/>
      <c r="O278" s="66"/>
      <c r="P278" s="66"/>
      <c r="Q278" s="66"/>
      <c r="R278" s="66"/>
      <c r="S278" s="66"/>
      <c r="T278" s="67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T278" s="19" t="s">
        <v>308</v>
      </c>
      <c r="AU278" s="19" t="s">
        <v>77</v>
      </c>
    </row>
    <row r="279" spans="1:47" s="2" customFormat="1" ht="19.5">
      <c r="A279" s="36"/>
      <c r="B279" s="37"/>
      <c r="C279" s="38"/>
      <c r="D279" s="209" t="s">
        <v>447</v>
      </c>
      <c r="E279" s="38"/>
      <c r="F279" s="245" t="s">
        <v>3736</v>
      </c>
      <c r="G279" s="38"/>
      <c r="H279" s="38"/>
      <c r="I279" s="119"/>
      <c r="J279" s="38"/>
      <c r="K279" s="38"/>
      <c r="L279" s="41"/>
      <c r="M279" s="211"/>
      <c r="N279" s="212"/>
      <c r="O279" s="66"/>
      <c r="P279" s="66"/>
      <c r="Q279" s="66"/>
      <c r="R279" s="66"/>
      <c r="S279" s="66"/>
      <c r="T279" s="67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T279" s="19" t="s">
        <v>447</v>
      </c>
      <c r="AU279" s="19" t="s">
        <v>77</v>
      </c>
    </row>
    <row r="280" spans="1:65" s="2" customFormat="1" ht="16.5" customHeight="1">
      <c r="A280" s="36"/>
      <c r="B280" s="37"/>
      <c r="C280" s="196" t="s">
        <v>763</v>
      </c>
      <c r="D280" s="196" t="s">
        <v>301</v>
      </c>
      <c r="E280" s="197" t="s">
        <v>3846</v>
      </c>
      <c r="F280" s="198" t="s">
        <v>3847</v>
      </c>
      <c r="G280" s="199" t="s">
        <v>3193</v>
      </c>
      <c r="H280" s="200">
        <v>3</v>
      </c>
      <c r="I280" s="201"/>
      <c r="J280" s="202">
        <f>ROUND(I280*H280,2)</f>
        <v>0</v>
      </c>
      <c r="K280" s="198" t="s">
        <v>19</v>
      </c>
      <c r="L280" s="41"/>
      <c r="M280" s="203" t="s">
        <v>19</v>
      </c>
      <c r="N280" s="204" t="s">
        <v>41</v>
      </c>
      <c r="O280" s="66"/>
      <c r="P280" s="205">
        <f>O280*H280</f>
        <v>0</v>
      </c>
      <c r="Q280" s="205">
        <v>0</v>
      </c>
      <c r="R280" s="205">
        <f>Q280*H280</f>
        <v>0</v>
      </c>
      <c r="S280" s="205">
        <v>0</v>
      </c>
      <c r="T280" s="206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207" t="s">
        <v>306</v>
      </c>
      <c r="AT280" s="207" t="s">
        <v>301</v>
      </c>
      <c r="AU280" s="207" t="s">
        <v>77</v>
      </c>
      <c r="AY280" s="19" t="s">
        <v>299</v>
      </c>
      <c r="BE280" s="208">
        <f>IF(N280="základní",J280,0)</f>
        <v>0</v>
      </c>
      <c r="BF280" s="208">
        <f>IF(N280="snížená",J280,0)</f>
        <v>0</v>
      </c>
      <c r="BG280" s="208">
        <f>IF(N280="zákl. přenesená",J280,0)</f>
        <v>0</v>
      </c>
      <c r="BH280" s="208">
        <f>IF(N280="sníž. přenesená",J280,0)</f>
        <v>0</v>
      </c>
      <c r="BI280" s="208">
        <f>IF(N280="nulová",J280,0)</f>
        <v>0</v>
      </c>
      <c r="BJ280" s="19" t="s">
        <v>77</v>
      </c>
      <c r="BK280" s="208">
        <f>ROUND(I280*H280,2)</f>
        <v>0</v>
      </c>
      <c r="BL280" s="19" t="s">
        <v>306</v>
      </c>
      <c r="BM280" s="207" t="s">
        <v>3848</v>
      </c>
    </row>
    <row r="281" spans="1:47" s="2" customFormat="1" ht="11.25">
      <c r="A281" s="36"/>
      <c r="B281" s="37"/>
      <c r="C281" s="38"/>
      <c r="D281" s="209" t="s">
        <v>308</v>
      </c>
      <c r="E281" s="38"/>
      <c r="F281" s="210" t="s">
        <v>3847</v>
      </c>
      <c r="G281" s="38"/>
      <c r="H281" s="38"/>
      <c r="I281" s="119"/>
      <c r="J281" s="38"/>
      <c r="K281" s="38"/>
      <c r="L281" s="41"/>
      <c r="M281" s="211"/>
      <c r="N281" s="212"/>
      <c r="O281" s="66"/>
      <c r="P281" s="66"/>
      <c r="Q281" s="66"/>
      <c r="R281" s="66"/>
      <c r="S281" s="66"/>
      <c r="T281" s="67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T281" s="19" t="s">
        <v>308</v>
      </c>
      <c r="AU281" s="19" t="s">
        <v>77</v>
      </c>
    </row>
    <row r="282" spans="1:47" s="2" customFormat="1" ht="19.5">
      <c r="A282" s="36"/>
      <c r="B282" s="37"/>
      <c r="C282" s="38"/>
      <c r="D282" s="209" t="s">
        <v>447</v>
      </c>
      <c r="E282" s="38"/>
      <c r="F282" s="245" t="s">
        <v>3736</v>
      </c>
      <c r="G282" s="38"/>
      <c r="H282" s="38"/>
      <c r="I282" s="119"/>
      <c r="J282" s="38"/>
      <c r="K282" s="38"/>
      <c r="L282" s="41"/>
      <c r="M282" s="211"/>
      <c r="N282" s="212"/>
      <c r="O282" s="66"/>
      <c r="P282" s="66"/>
      <c r="Q282" s="66"/>
      <c r="R282" s="66"/>
      <c r="S282" s="66"/>
      <c r="T282" s="67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T282" s="19" t="s">
        <v>447</v>
      </c>
      <c r="AU282" s="19" t="s">
        <v>77</v>
      </c>
    </row>
    <row r="283" spans="1:65" s="2" customFormat="1" ht="16.5" customHeight="1">
      <c r="A283" s="36"/>
      <c r="B283" s="37"/>
      <c r="C283" s="196" t="s">
        <v>769</v>
      </c>
      <c r="D283" s="196" t="s">
        <v>301</v>
      </c>
      <c r="E283" s="197" t="s">
        <v>3849</v>
      </c>
      <c r="F283" s="198" t="s">
        <v>3850</v>
      </c>
      <c r="G283" s="199" t="s">
        <v>3193</v>
      </c>
      <c r="H283" s="200">
        <v>8</v>
      </c>
      <c r="I283" s="201"/>
      <c r="J283" s="202">
        <f>ROUND(I283*H283,2)</f>
        <v>0</v>
      </c>
      <c r="K283" s="198" t="s">
        <v>19</v>
      </c>
      <c r="L283" s="41"/>
      <c r="M283" s="203" t="s">
        <v>19</v>
      </c>
      <c r="N283" s="204" t="s">
        <v>41</v>
      </c>
      <c r="O283" s="66"/>
      <c r="P283" s="205">
        <f>O283*H283</f>
        <v>0</v>
      </c>
      <c r="Q283" s="205">
        <v>0</v>
      </c>
      <c r="R283" s="205">
        <f>Q283*H283</f>
        <v>0</v>
      </c>
      <c r="S283" s="205">
        <v>0</v>
      </c>
      <c r="T283" s="206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207" t="s">
        <v>306</v>
      </c>
      <c r="AT283" s="207" t="s">
        <v>301</v>
      </c>
      <c r="AU283" s="207" t="s">
        <v>77</v>
      </c>
      <c r="AY283" s="19" t="s">
        <v>299</v>
      </c>
      <c r="BE283" s="208">
        <f>IF(N283="základní",J283,0)</f>
        <v>0</v>
      </c>
      <c r="BF283" s="208">
        <f>IF(N283="snížená",J283,0)</f>
        <v>0</v>
      </c>
      <c r="BG283" s="208">
        <f>IF(N283="zákl. přenesená",J283,0)</f>
        <v>0</v>
      </c>
      <c r="BH283" s="208">
        <f>IF(N283="sníž. přenesená",J283,0)</f>
        <v>0</v>
      </c>
      <c r="BI283" s="208">
        <f>IF(N283="nulová",J283,0)</f>
        <v>0</v>
      </c>
      <c r="BJ283" s="19" t="s">
        <v>77</v>
      </c>
      <c r="BK283" s="208">
        <f>ROUND(I283*H283,2)</f>
        <v>0</v>
      </c>
      <c r="BL283" s="19" t="s">
        <v>306</v>
      </c>
      <c r="BM283" s="207" t="s">
        <v>3851</v>
      </c>
    </row>
    <row r="284" spans="1:47" s="2" customFormat="1" ht="11.25">
      <c r="A284" s="36"/>
      <c r="B284" s="37"/>
      <c r="C284" s="38"/>
      <c r="D284" s="209" t="s">
        <v>308</v>
      </c>
      <c r="E284" s="38"/>
      <c r="F284" s="210" t="s">
        <v>3850</v>
      </c>
      <c r="G284" s="38"/>
      <c r="H284" s="38"/>
      <c r="I284" s="119"/>
      <c r="J284" s="38"/>
      <c r="K284" s="38"/>
      <c r="L284" s="41"/>
      <c r="M284" s="211"/>
      <c r="N284" s="212"/>
      <c r="O284" s="66"/>
      <c r="P284" s="66"/>
      <c r="Q284" s="66"/>
      <c r="R284" s="66"/>
      <c r="S284" s="66"/>
      <c r="T284" s="67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T284" s="19" t="s">
        <v>308</v>
      </c>
      <c r="AU284" s="19" t="s">
        <v>77</v>
      </c>
    </row>
    <row r="285" spans="1:47" s="2" customFormat="1" ht="19.5">
      <c r="A285" s="36"/>
      <c r="B285" s="37"/>
      <c r="C285" s="38"/>
      <c r="D285" s="209" t="s">
        <v>447</v>
      </c>
      <c r="E285" s="38"/>
      <c r="F285" s="245" t="s">
        <v>3736</v>
      </c>
      <c r="G285" s="38"/>
      <c r="H285" s="38"/>
      <c r="I285" s="119"/>
      <c r="J285" s="38"/>
      <c r="K285" s="38"/>
      <c r="L285" s="41"/>
      <c r="M285" s="211"/>
      <c r="N285" s="212"/>
      <c r="O285" s="66"/>
      <c r="P285" s="66"/>
      <c r="Q285" s="66"/>
      <c r="R285" s="66"/>
      <c r="S285" s="66"/>
      <c r="T285" s="67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T285" s="19" t="s">
        <v>447</v>
      </c>
      <c r="AU285" s="19" t="s">
        <v>77</v>
      </c>
    </row>
    <row r="286" spans="1:65" s="2" customFormat="1" ht="16.5" customHeight="1">
      <c r="A286" s="36"/>
      <c r="B286" s="37"/>
      <c r="C286" s="196" t="s">
        <v>775</v>
      </c>
      <c r="D286" s="196" t="s">
        <v>301</v>
      </c>
      <c r="E286" s="197" t="s">
        <v>3852</v>
      </c>
      <c r="F286" s="198" t="s">
        <v>3853</v>
      </c>
      <c r="G286" s="199" t="s">
        <v>3193</v>
      </c>
      <c r="H286" s="200">
        <v>4</v>
      </c>
      <c r="I286" s="201"/>
      <c r="J286" s="202">
        <f>ROUND(I286*H286,2)</f>
        <v>0</v>
      </c>
      <c r="K286" s="198" t="s">
        <v>19</v>
      </c>
      <c r="L286" s="41"/>
      <c r="M286" s="203" t="s">
        <v>19</v>
      </c>
      <c r="N286" s="204" t="s">
        <v>41</v>
      </c>
      <c r="O286" s="66"/>
      <c r="P286" s="205">
        <f>O286*H286</f>
        <v>0</v>
      </c>
      <c r="Q286" s="205">
        <v>0</v>
      </c>
      <c r="R286" s="205">
        <f>Q286*H286</f>
        <v>0</v>
      </c>
      <c r="S286" s="205">
        <v>0</v>
      </c>
      <c r="T286" s="206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207" t="s">
        <v>306</v>
      </c>
      <c r="AT286" s="207" t="s">
        <v>301</v>
      </c>
      <c r="AU286" s="207" t="s">
        <v>77</v>
      </c>
      <c r="AY286" s="19" t="s">
        <v>299</v>
      </c>
      <c r="BE286" s="208">
        <f>IF(N286="základní",J286,0)</f>
        <v>0</v>
      </c>
      <c r="BF286" s="208">
        <f>IF(N286="snížená",J286,0)</f>
        <v>0</v>
      </c>
      <c r="BG286" s="208">
        <f>IF(N286="zákl. přenesená",J286,0)</f>
        <v>0</v>
      </c>
      <c r="BH286" s="208">
        <f>IF(N286="sníž. přenesená",J286,0)</f>
        <v>0</v>
      </c>
      <c r="BI286" s="208">
        <f>IF(N286="nulová",J286,0)</f>
        <v>0</v>
      </c>
      <c r="BJ286" s="19" t="s">
        <v>77</v>
      </c>
      <c r="BK286" s="208">
        <f>ROUND(I286*H286,2)</f>
        <v>0</v>
      </c>
      <c r="BL286" s="19" t="s">
        <v>306</v>
      </c>
      <c r="BM286" s="207" t="s">
        <v>3854</v>
      </c>
    </row>
    <row r="287" spans="1:47" s="2" customFormat="1" ht="11.25">
      <c r="A287" s="36"/>
      <c r="B287" s="37"/>
      <c r="C287" s="38"/>
      <c r="D287" s="209" t="s">
        <v>308</v>
      </c>
      <c r="E287" s="38"/>
      <c r="F287" s="210" t="s">
        <v>3853</v>
      </c>
      <c r="G287" s="38"/>
      <c r="H287" s="38"/>
      <c r="I287" s="119"/>
      <c r="J287" s="38"/>
      <c r="K287" s="38"/>
      <c r="L287" s="41"/>
      <c r="M287" s="211"/>
      <c r="N287" s="212"/>
      <c r="O287" s="66"/>
      <c r="P287" s="66"/>
      <c r="Q287" s="66"/>
      <c r="R287" s="66"/>
      <c r="S287" s="66"/>
      <c r="T287" s="67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T287" s="19" t="s">
        <v>308</v>
      </c>
      <c r="AU287" s="19" t="s">
        <v>77</v>
      </c>
    </row>
    <row r="288" spans="1:47" s="2" customFormat="1" ht="19.5">
      <c r="A288" s="36"/>
      <c r="B288" s="37"/>
      <c r="C288" s="38"/>
      <c r="D288" s="209" t="s">
        <v>447</v>
      </c>
      <c r="E288" s="38"/>
      <c r="F288" s="245" t="s">
        <v>3736</v>
      </c>
      <c r="G288" s="38"/>
      <c r="H288" s="38"/>
      <c r="I288" s="119"/>
      <c r="J288" s="38"/>
      <c r="K288" s="38"/>
      <c r="L288" s="41"/>
      <c r="M288" s="211"/>
      <c r="N288" s="212"/>
      <c r="O288" s="66"/>
      <c r="P288" s="66"/>
      <c r="Q288" s="66"/>
      <c r="R288" s="66"/>
      <c r="S288" s="66"/>
      <c r="T288" s="67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T288" s="19" t="s">
        <v>447</v>
      </c>
      <c r="AU288" s="19" t="s">
        <v>77</v>
      </c>
    </row>
    <row r="289" spans="1:65" s="2" customFormat="1" ht="16.5" customHeight="1">
      <c r="A289" s="36"/>
      <c r="B289" s="37"/>
      <c r="C289" s="196" t="s">
        <v>782</v>
      </c>
      <c r="D289" s="196" t="s">
        <v>301</v>
      </c>
      <c r="E289" s="197" t="s">
        <v>3855</v>
      </c>
      <c r="F289" s="198" t="s">
        <v>3856</v>
      </c>
      <c r="G289" s="199" t="s">
        <v>3193</v>
      </c>
      <c r="H289" s="200">
        <v>4</v>
      </c>
      <c r="I289" s="201"/>
      <c r="J289" s="202">
        <f>ROUND(I289*H289,2)</f>
        <v>0</v>
      </c>
      <c r="K289" s="198" t="s">
        <v>19</v>
      </c>
      <c r="L289" s="41"/>
      <c r="M289" s="203" t="s">
        <v>19</v>
      </c>
      <c r="N289" s="204" t="s">
        <v>41</v>
      </c>
      <c r="O289" s="66"/>
      <c r="P289" s="205">
        <f>O289*H289</f>
        <v>0</v>
      </c>
      <c r="Q289" s="205">
        <v>0</v>
      </c>
      <c r="R289" s="205">
        <f>Q289*H289</f>
        <v>0</v>
      </c>
      <c r="S289" s="205">
        <v>0</v>
      </c>
      <c r="T289" s="206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207" t="s">
        <v>306</v>
      </c>
      <c r="AT289" s="207" t="s">
        <v>301</v>
      </c>
      <c r="AU289" s="207" t="s">
        <v>77</v>
      </c>
      <c r="AY289" s="19" t="s">
        <v>299</v>
      </c>
      <c r="BE289" s="208">
        <f>IF(N289="základní",J289,0)</f>
        <v>0</v>
      </c>
      <c r="BF289" s="208">
        <f>IF(N289="snížená",J289,0)</f>
        <v>0</v>
      </c>
      <c r="BG289" s="208">
        <f>IF(N289="zákl. přenesená",J289,0)</f>
        <v>0</v>
      </c>
      <c r="BH289" s="208">
        <f>IF(N289="sníž. přenesená",J289,0)</f>
        <v>0</v>
      </c>
      <c r="BI289" s="208">
        <f>IF(N289="nulová",J289,0)</f>
        <v>0</v>
      </c>
      <c r="BJ289" s="19" t="s">
        <v>77</v>
      </c>
      <c r="BK289" s="208">
        <f>ROUND(I289*H289,2)</f>
        <v>0</v>
      </c>
      <c r="BL289" s="19" t="s">
        <v>306</v>
      </c>
      <c r="BM289" s="207" t="s">
        <v>3857</v>
      </c>
    </row>
    <row r="290" spans="1:47" s="2" customFormat="1" ht="11.25">
      <c r="A290" s="36"/>
      <c r="B290" s="37"/>
      <c r="C290" s="38"/>
      <c r="D290" s="209" t="s">
        <v>308</v>
      </c>
      <c r="E290" s="38"/>
      <c r="F290" s="210" t="s">
        <v>3856</v>
      </c>
      <c r="G290" s="38"/>
      <c r="H290" s="38"/>
      <c r="I290" s="119"/>
      <c r="J290" s="38"/>
      <c r="K290" s="38"/>
      <c r="L290" s="41"/>
      <c r="M290" s="211"/>
      <c r="N290" s="212"/>
      <c r="O290" s="66"/>
      <c r="P290" s="66"/>
      <c r="Q290" s="66"/>
      <c r="R290" s="66"/>
      <c r="S290" s="66"/>
      <c r="T290" s="67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T290" s="19" t="s">
        <v>308</v>
      </c>
      <c r="AU290" s="19" t="s">
        <v>77</v>
      </c>
    </row>
    <row r="291" spans="1:47" s="2" customFormat="1" ht="19.5">
      <c r="A291" s="36"/>
      <c r="B291" s="37"/>
      <c r="C291" s="38"/>
      <c r="D291" s="209" t="s">
        <v>447</v>
      </c>
      <c r="E291" s="38"/>
      <c r="F291" s="245" t="s">
        <v>3736</v>
      </c>
      <c r="G291" s="38"/>
      <c r="H291" s="38"/>
      <c r="I291" s="119"/>
      <c r="J291" s="38"/>
      <c r="K291" s="38"/>
      <c r="L291" s="41"/>
      <c r="M291" s="211"/>
      <c r="N291" s="212"/>
      <c r="O291" s="66"/>
      <c r="P291" s="66"/>
      <c r="Q291" s="66"/>
      <c r="R291" s="66"/>
      <c r="S291" s="66"/>
      <c r="T291" s="67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T291" s="19" t="s">
        <v>447</v>
      </c>
      <c r="AU291" s="19" t="s">
        <v>77</v>
      </c>
    </row>
    <row r="292" spans="1:65" s="2" customFormat="1" ht="16.5" customHeight="1">
      <c r="A292" s="36"/>
      <c r="B292" s="37"/>
      <c r="C292" s="196" t="s">
        <v>788</v>
      </c>
      <c r="D292" s="196" t="s">
        <v>301</v>
      </c>
      <c r="E292" s="197" t="s">
        <v>3858</v>
      </c>
      <c r="F292" s="198" t="s">
        <v>3859</v>
      </c>
      <c r="G292" s="199" t="s">
        <v>553</v>
      </c>
      <c r="H292" s="200">
        <v>56</v>
      </c>
      <c r="I292" s="201"/>
      <c r="J292" s="202">
        <f>ROUND(I292*H292,2)</f>
        <v>0</v>
      </c>
      <c r="K292" s="198" t="s">
        <v>19</v>
      </c>
      <c r="L292" s="41"/>
      <c r="M292" s="203" t="s">
        <v>19</v>
      </c>
      <c r="N292" s="204" t="s">
        <v>41</v>
      </c>
      <c r="O292" s="66"/>
      <c r="P292" s="205">
        <f>O292*H292</f>
        <v>0</v>
      </c>
      <c r="Q292" s="205">
        <v>0</v>
      </c>
      <c r="R292" s="205">
        <f>Q292*H292</f>
        <v>0</v>
      </c>
      <c r="S292" s="205">
        <v>0</v>
      </c>
      <c r="T292" s="206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207" t="s">
        <v>306</v>
      </c>
      <c r="AT292" s="207" t="s">
        <v>301</v>
      </c>
      <c r="AU292" s="207" t="s">
        <v>77</v>
      </c>
      <c r="AY292" s="19" t="s">
        <v>299</v>
      </c>
      <c r="BE292" s="208">
        <f>IF(N292="základní",J292,0)</f>
        <v>0</v>
      </c>
      <c r="BF292" s="208">
        <f>IF(N292="snížená",J292,0)</f>
        <v>0</v>
      </c>
      <c r="BG292" s="208">
        <f>IF(N292="zákl. přenesená",J292,0)</f>
        <v>0</v>
      </c>
      <c r="BH292" s="208">
        <f>IF(N292="sníž. přenesená",J292,0)</f>
        <v>0</v>
      </c>
      <c r="BI292" s="208">
        <f>IF(N292="nulová",J292,0)</f>
        <v>0</v>
      </c>
      <c r="BJ292" s="19" t="s">
        <v>77</v>
      </c>
      <c r="BK292" s="208">
        <f>ROUND(I292*H292,2)</f>
        <v>0</v>
      </c>
      <c r="BL292" s="19" t="s">
        <v>306</v>
      </c>
      <c r="BM292" s="207" t="s">
        <v>3860</v>
      </c>
    </row>
    <row r="293" spans="1:47" s="2" customFormat="1" ht="11.25">
      <c r="A293" s="36"/>
      <c r="B293" s="37"/>
      <c r="C293" s="38"/>
      <c r="D293" s="209" t="s">
        <v>308</v>
      </c>
      <c r="E293" s="38"/>
      <c r="F293" s="210" t="s">
        <v>3859</v>
      </c>
      <c r="G293" s="38"/>
      <c r="H293" s="38"/>
      <c r="I293" s="119"/>
      <c r="J293" s="38"/>
      <c r="K293" s="38"/>
      <c r="L293" s="41"/>
      <c r="M293" s="211"/>
      <c r="N293" s="212"/>
      <c r="O293" s="66"/>
      <c r="P293" s="66"/>
      <c r="Q293" s="66"/>
      <c r="R293" s="66"/>
      <c r="S293" s="66"/>
      <c r="T293" s="67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T293" s="19" t="s">
        <v>308</v>
      </c>
      <c r="AU293" s="19" t="s">
        <v>77</v>
      </c>
    </row>
    <row r="294" spans="2:63" s="12" customFormat="1" ht="25.9" customHeight="1">
      <c r="B294" s="180"/>
      <c r="C294" s="181"/>
      <c r="D294" s="182" t="s">
        <v>69</v>
      </c>
      <c r="E294" s="183" t="s">
        <v>3861</v>
      </c>
      <c r="F294" s="183" t="s">
        <v>2898</v>
      </c>
      <c r="G294" s="181"/>
      <c r="H294" s="181"/>
      <c r="I294" s="184"/>
      <c r="J294" s="185">
        <f>BK294</f>
        <v>0</v>
      </c>
      <c r="K294" s="181"/>
      <c r="L294" s="186"/>
      <c r="M294" s="187"/>
      <c r="N294" s="188"/>
      <c r="O294" s="188"/>
      <c r="P294" s="189">
        <f>SUM(P295:P302)</f>
        <v>0</v>
      </c>
      <c r="Q294" s="188"/>
      <c r="R294" s="189">
        <f>SUM(R295:R302)</f>
        <v>0</v>
      </c>
      <c r="S294" s="188"/>
      <c r="T294" s="190">
        <f>SUM(T295:T302)</f>
        <v>0</v>
      </c>
      <c r="AR294" s="191" t="s">
        <v>77</v>
      </c>
      <c r="AT294" s="192" t="s">
        <v>69</v>
      </c>
      <c r="AU294" s="192" t="s">
        <v>70</v>
      </c>
      <c r="AY294" s="191" t="s">
        <v>299</v>
      </c>
      <c r="BK294" s="193">
        <f>SUM(BK295:BK302)</f>
        <v>0</v>
      </c>
    </row>
    <row r="295" spans="1:65" s="2" customFormat="1" ht="16.5" customHeight="1">
      <c r="A295" s="36"/>
      <c r="B295" s="37"/>
      <c r="C295" s="196" t="s">
        <v>794</v>
      </c>
      <c r="D295" s="196" t="s">
        <v>301</v>
      </c>
      <c r="E295" s="197" t="s">
        <v>3862</v>
      </c>
      <c r="F295" s="198" t="s">
        <v>3863</v>
      </c>
      <c r="G295" s="199" t="s">
        <v>2902</v>
      </c>
      <c r="H295" s="200">
        <v>25</v>
      </c>
      <c r="I295" s="201"/>
      <c r="J295" s="202">
        <f>ROUND(I295*H295,2)</f>
        <v>0</v>
      </c>
      <c r="K295" s="198" t="s">
        <v>19</v>
      </c>
      <c r="L295" s="41"/>
      <c r="M295" s="203" t="s">
        <v>19</v>
      </c>
      <c r="N295" s="204" t="s">
        <v>41</v>
      </c>
      <c r="O295" s="66"/>
      <c r="P295" s="205">
        <f>O295*H295</f>
        <v>0</v>
      </c>
      <c r="Q295" s="205">
        <v>0</v>
      </c>
      <c r="R295" s="205">
        <f>Q295*H295</f>
        <v>0</v>
      </c>
      <c r="S295" s="205">
        <v>0</v>
      </c>
      <c r="T295" s="206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207" t="s">
        <v>306</v>
      </c>
      <c r="AT295" s="207" t="s">
        <v>301</v>
      </c>
      <c r="AU295" s="207" t="s">
        <v>77</v>
      </c>
      <c r="AY295" s="19" t="s">
        <v>299</v>
      </c>
      <c r="BE295" s="208">
        <f>IF(N295="základní",J295,0)</f>
        <v>0</v>
      </c>
      <c r="BF295" s="208">
        <f>IF(N295="snížená",J295,0)</f>
        <v>0</v>
      </c>
      <c r="BG295" s="208">
        <f>IF(N295="zákl. přenesená",J295,0)</f>
        <v>0</v>
      </c>
      <c r="BH295" s="208">
        <f>IF(N295="sníž. přenesená",J295,0)</f>
        <v>0</v>
      </c>
      <c r="BI295" s="208">
        <f>IF(N295="nulová",J295,0)</f>
        <v>0</v>
      </c>
      <c r="BJ295" s="19" t="s">
        <v>77</v>
      </c>
      <c r="BK295" s="208">
        <f>ROUND(I295*H295,2)</f>
        <v>0</v>
      </c>
      <c r="BL295" s="19" t="s">
        <v>306</v>
      </c>
      <c r="BM295" s="207" t="s">
        <v>3864</v>
      </c>
    </row>
    <row r="296" spans="1:47" s="2" customFormat="1" ht="11.25">
      <c r="A296" s="36"/>
      <c r="B296" s="37"/>
      <c r="C296" s="38"/>
      <c r="D296" s="209" t="s">
        <v>308</v>
      </c>
      <c r="E296" s="38"/>
      <c r="F296" s="210" t="s">
        <v>3863</v>
      </c>
      <c r="G296" s="38"/>
      <c r="H296" s="38"/>
      <c r="I296" s="119"/>
      <c r="J296" s="38"/>
      <c r="K296" s="38"/>
      <c r="L296" s="41"/>
      <c r="M296" s="211"/>
      <c r="N296" s="212"/>
      <c r="O296" s="66"/>
      <c r="P296" s="66"/>
      <c r="Q296" s="66"/>
      <c r="R296" s="66"/>
      <c r="S296" s="66"/>
      <c r="T296" s="67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T296" s="19" t="s">
        <v>308</v>
      </c>
      <c r="AU296" s="19" t="s">
        <v>77</v>
      </c>
    </row>
    <row r="297" spans="1:47" s="2" customFormat="1" ht="19.5">
      <c r="A297" s="36"/>
      <c r="B297" s="37"/>
      <c r="C297" s="38"/>
      <c r="D297" s="209" t="s">
        <v>447</v>
      </c>
      <c r="E297" s="38"/>
      <c r="F297" s="245" t="s">
        <v>3865</v>
      </c>
      <c r="G297" s="38"/>
      <c r="H297" s="38"/>
      <c r="I297" s="119"/>
      <c r="J297" s="38"/>
      <c r="K297" s="38"/>
      <c r="L297" s="41"/>
      <c r="M297" s="211"/>
      <c r="N297" s="212"/>
      <c r="O297" s="66"/>
      <c r="P297" s="66"/>
      <c r="Q297" s="66"/>
      <c r="R297" s="66"/>
      <c r="S297" s="66"/>
      <c r="T297" s="67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T297" s="19" t="s">
        <v>447</v>
      </c>
      <c r="AU297" s="19" t="s">
        <v>77</v>
      </c>
    </row>
    <row r="298" spans="1:65" s="2" customFormat="1" ht="16.5" customHeight="1">
      <c r="A298" s="36"/>
      <c r="B298" s="37"/>
      <c r="C298" s="196" t="s">
        <v>799</v>
      </c>
      <c r="D298" s="196" t="s">
        <v>301</v>
      </c>
      <c r="E298" s="197" t="s">
        <v>3866</v>
      </c>
      <c r="F298" s="198" t="s">
        <v>3867</v>
      </c>
      <c r="G298" s="199" t="s">
        <v>653</v>
      </c>
      <c r="H298" s="200">
        <v>1</v>
      </c>
      <c r="I298" s="201"/>
      <c r="J298" s="202">
        <f>ROUND(I298*H298,2)</f>
        <v>0</v>
      </c>
      <c r="K298" s="198" t="s">
        <v>19</v>
      </c>
      <c r="L298" s="41"/>
      <c r="M298" s="203" t="s">
        <v>19</v>
      </c>
      <c r="N298" s="204" t="s">
        <v>41</v>
      </c>
      <c r="O298" s="66"/>
      <c r="P298" s="205">
        <f>O298*H298</f>
        <v>0</v>
      </c>
      <c r="Q298" s="205">
        <v>0</v>
      </c>
      <c r="R298" s="205">
        <f>Q298*H298</f>
        <v>0</v>
      </c>
      <c r="S298" s="205">
        <v>0</v>
      </c>
      <c r="T298" s="206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207" t="s">
        <v>306</v>
      </c>
      <c r="AT298" s="207" t="s">
        <v>301</v>
      </c>
      <c r="AU298" s="207" t="s">
        <v>77</v>
      </c>
      <c r="AY298" s="19" t="s">
        <v>299</v>
      </c>
      <c r="BE298" s="208">
        <f>IF(N298="základní",J298,0)</f>
        <v>0</v>
      </c>
      <c r="BF298" s="208">
        <f>IF(N298="snížená",J298,0)</f>
        <v>0</v>
      </c>
      <c r="BG298" s="208">
        <f>IF(N298="zákl. přenesená",J298,0)</f>
        <v>0</v>
      </c>
      <c r="BH298" s="208">
        <f>IF(N298="sníž. přenesená",J298,0)</f>
        <v>0</v>
      </c>
      <c r="BI298" s="208">
        <f>IF(N298="nulová",J298,0)</f>
        <v>0</v>
      </c>
      <c r="BJ298" s="19" t="s">
        <v>77</v>
      </c>
      <c r="BK298" s="208">
        <f>ROUND(I298*H298,2)</f>
        <v>0</v>
      </c>
      <c r="BL298" s="19" t="s">
        <v>306</v>
      </c>
      <c r="BM298" s="207" t="s">
        <v>3868</v>
      </c>
    </row>
    <row r="299" spans="1:47" s="2" customFormat="1" ht="11.25">
      <c r="A299" s="36"/>
      <c r="B299" s="37"/>
      <c r="C299" s="38"/>
      <c r="D299" s="209" t="s">
        <v>308</v>
      </c>
      <c r="E299" s="38"/>
      <c r="F299" s="210" t="s">
        <v>3867</v>
      </c>
      <c r="G299" s="38"/>
      <c r="H299" s="38"/>
      <c r="I299" s="119"/>
      <c r="J299" s="38"/>
      <c r="K299" s="38"/>
      <c r="L299" s="41"/>
      <c r="M299" s="211"/>
      <c r="N299" s="212"/>
      <c r="O299" s="66"/>
      <c r="P299" s="66"/>
      <c r="Q299" s="66"/>
      <c r="R299" s="66"/>
      <c r="S299" s="66"/>
      <c r="T299" s="67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T299" s="19" t="s">
        <v>308</v>
      </c>
      <c r="AU299" s="19" t="s">
        <v>77</v>
      </c>
    </row>
    <row r="300" spans="1:65" s="2" customFormat="1" ht="16.5" customHeight="1">
      <c r="A300" s="36"/>
      <c r="B300" s="37"/>
      <c r="C300" s="196" t="s">
        <v>804</v>
      </c>
      <c r="D300" s="196" t="s">
        <v>301</v>
      </c>
      <c r="E300" s="197" t="s">
        <v>3869</v>
      </c>
      <c r="F300" s="198" t="s">
        <v>3870</v>
      </c>
      <c r="G300" s="199" t="s">
        <v>2902</v>
      </c>
      <c r="H300" s="200">
        <v>30</v>
      </c>
      <c r="I300" s="201"/>
      <c r="J300" s="202">
        <f>ROUND(I300*H300,2)</f>
        <v>0</v>
      </c>
      <c r="K300" s="198" t="s">
        <v>19</v>
      </c>
      <c r="L300" s="41"/>
      <c r="M300" s="203" t="s">
        <v>19</v>
      </c>
      <c r="N300" s="204" t="s">
        <v>41</v>
      </c>
      <c r="O300" s="66"/>
      <c r="P300" s="205">
        <f>O300*H300</f>
        <v>0</v>
      </c>
      <c r="Q300" s="205">
        <v>0</v>
      </c>
      <c r="R300" s="205">
        <f>Q300*H300</f>
        <v>0</v>
      </c>
      <c r="S300" s="205">
        <v>0</v>
      </c>
      <c r="T300" s="206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207" t="s">
        <v>306</v>
      </c>
      <c r="AT300" s="207" t="s">
        <v>301</v>
      </c>
      <c r="AU300" s="207" t="s">
        <v>77</v>
      </c>
      <c r="AY300" s="19" t="s">
        <v>299</v>
      </c>
      <c r="BE300" s="208">
        <f>IF(N300="základní",J300,0)</f>
        <v>0</v>
      </c>
      <c r="BF300" s="208">
        <f>IF(N300="snížená",J300,0)</f>
        <v>0</v>
      </c>
      <c r="BG300" s="208">
        <f>IF(N300="zákl. přenesená",J300,0)</f>
        <v>0</v>
      </c>
      <c r="BH300" s="208">
        <f>IF(N300="sníž. přenesená",J300,0)</f>
        <v>0</v>
      </c>
      <c r="BI300" s="208">
        <f>IF(N300="nulová",J300,0)</f>
        <v>0</v>
      </c>
      <c r="BJ300" s="19" t="s">
        <v>77</v>
      </c>
      <c r="BK300" s="208">
        <f>ROUND(I300*H300,2)</f>
        <v>0</v>
      </c>
      <c r="BL300" s="19" t="s">
        <v>306</v>
      </c>
      <c r="BM300" s="207" t="s">
        <v>3871</v>
      </c>
    </row>
    <row r="301" spans="1:47" s="2" customFormat="1" ht="11.25">
      <c r="A301" s="36"/>
      <c r="B301" s="37"/>
      <c r="C301" s="38"/>
      <c r="D301" s="209" t="s">
        <v>308</v>
      </c>
      <c r="E301" s="38"/>
      <c r="F301" s="210" t="s">
        <v>3870</v>
      </c>
      <c r="G301" s="38"/>
      <c r="H301" s="38"/>
      <c r="I301" s="119"/>
      <c r="J301" s="38"/>
      <c r="K301" s="38"/>
      <c r="L301" s="41"/>
      <c r="M301" s="211"/>
      <c r="N301" s="212"/>
      <c r="O301" s="66"/>
      <c r="P301" s="66"/>
      <c r="Q301" s="66"/>
      <c r="R301" s="66"/>
      <c r="S301" s="66"/>
      <c r="T301" s="67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T301" s="19" t="s">
        <v>308</v>
      </c>
      <c r="AU301" s="19" t="s">
        <v>77</v>
      </c>
    </row>
    <row r="302" spans="1:47" s="2" customFormat="1" ht="19.5">
      <c r="A302" s="36"/>
      <c r="B302" s="37"/>
      <c r="C302" s="38"/>
      <c r="D302" s="209" t="s">
        <v>447</v>
      </c>
      <c r="E302" s="38"/>
      <c r="F302" s="245" t="s">
        <v>3872</v>
      </c>
      <c r="G302" s="38"/>
      <c r="H302" s="38"/>
      <c r="I302" s="119"/>
      <c r="J302" s="38"/>
      <c r="K302" s="38"/>
      <c r="L302" s="41"/>
      <c r="M302" s="268"/>
      <c r="N302" s="269"/>
      <c r="O302" s="270"/>
      <c r="P302" s="270"/>
      <c r="Q302" s="270"/>
      <c r="R302" s="270"/>
      <c r="S302" s="270"/>
      <c r="T302" s="271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T302" s="19" t="s">
        <v>447</v>
      </c>
      <c r="AU302" s="19" t="s">
        <v>77</v>
      </c>
    </row>
    <row r="303" spans="1:31" s="2" customFormat="1" ht="6.95" customHeight="1">
      <c r="A303" s="36"/>
      <c r="B303" s="49"/>
      <c r="C303" s="50"/>
      <c r="D303" s="50"/>
      <c r="E303" s="50"/>
      <c r="F303" s="50"/>
      <c r="G303" s="50"/>
      <c r="H303" s="50"/>
      <c r="I303" s="146"/>
      <c r="J303" s="50"/>
      <c r="K303" s="50"/>
      <c r="L303" s="41"/>
      <c r="M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</row>
  </sheetData>
  <sheetProtection algorithmName="SHA-512" hashValue="ElpTdjq5A8HtOaoDmYQQ8sPYdzEvWZTPy4vt1XN27vAh/otSKJGYc3YrL1bDB1l+1DyS4PYu6Mz/QMOp8CuX3w==" saltValue="Bn5bBuiIv1c2IWxq6lt6hQTliW9uLIG2/iu9nSE40j1/5+e2g4RXSn5IFBB09lQ5sSuLOvZIVzPoNK4DS0+sFQ==" spinCount="100000" sheet="1" objects="1" scenarios="1" formatColumns="0" formatRows="0" autoFilter="0"/>
  <autoFilter ref="C101:K302"/>
  <mergeCells count="15">
    <mergeCell ref="E88:H88"/>
    <mergeCell ref="E92:H92"/>
    <mergeCell ref="E90:H90"/>
    <mergeCell ref="E94:H94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0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AT2" s="19" t="s">
        <v>103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4"/>
      <c r="J3" s="113"/>
      <c r="K3" s="113"/>
      <c r="L3" s="22"/>
      <c r="AT3" s="19" t="s">
        <v>79</v>
      </c>
    </row>
    <row r="4" spans="2:46" s="1" customFormat="1" ht="24.95" customHeight="1">
      <c r="B4" s="22"/>
      <c r="D4" s="115" t="s">
        <v>145</v>
      </c>
      <c r="I4" s="110"/>
      <c r="L4" s="22"/>
      <c r="M4" s="116" t="s">
        <v>10</v>
      </c>
      <c r="AT4" s="19" t="s">
        <v>4</v>
      </c>
    </row>
    <row r="5" spans="2:12" s="1" customFormat="1" ht="6.95" customHeight="1">
      <c r="B5" s="22"/>
      <c r="I5" s="110"/>
      <c r="L5" s="22"/>
    </row>
    <row r="6" spans="2:12" s="1" customFormat="1" ht="12" customHeight="1">
      <c r="B6" s="22"/>
      <c r="D6" s="117" t="s">
        <v>16</v>
      </c>
      <c r="I6" s="110"/>
      <c r="L6" s="22"/>
    </row>
    <row r="7" spans="2:12" s="1" customFormat="1" ht="16.5" customHeight="1">
      <c r="B7" s="22"/>
      <c r="E7" s="412" t="str">
        <f>'Rekapitulace stavby'!K6</f>
        <v>Transformace ÚSP pro mládež Kvasiny - Kostelec 3</v>
      </c>
      <c r="F7" s="413"/>
      <c r="G7" s="413"/>
      <c r="H7" s="413"/>
      <c r="I7" s="110"/>
      <c r="L7" s="22"/>
    </row>
    <row r="8" spans="2:12" ht="12.75">
      <c r="B8" s="22"/>
      <c r="D8" s="117" t="s">
        <v>153</v>
      </c>
      <c r="L8" s="22"/>
    </row>
    <row r="9" spans="2:12" s="1" customFormat="1" ht="16.5" customHeight="1">
      <c r="B9" s="22"/>
      <c r="E9" s="412" t="s">
        <v>155</v>
      </c>
      <c r="F9" s="394"/>
      <c r="G9" s="394"/>
      <c r="H9" s="394"/>
      <c r="I9" s="110"/>
      <c r="L9" s="22"/>
    </row>
    <row r="10" spans="2:12" s="1" customFormat="1" ht="12" customHeight="1">
      <c r="B10" s="22"/>
      <c r="D10" s="117" t="s">
        <v>158</v>
      </c>
      <c r="I10" s="110"/>
      <c r="L10" s="22"/>
    </row>
    <row r="11" spans="1:31" s="2" customFormat="1" ht="16.5" customHeight="1">
      <c r="A11" s="36"/>
      <c r="B11" s="41"/>
      <c r="C11" s="36"/>
      <c r="D11" s="36"/>
      <c r="E11" s="414" t="s">
        <v>161</v>
      </c>
      <c r="F11" s="415"/>
      <c r="G11" s="415"/>
      <c r="H11" s="415"/>
      <c r="I11" s="119"/>
      <c r="J11" s="36"/>
      <c r="K11" s="36"/>
      <c r="L11" s="120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7" t="s">
        <v>164</v>
      </c>
      <c r="E12" s="36"/>
      <c r="F12" s="36"/>
      <c r="G12" s="36"/>
      <c r="H12" s="36"/>
      <c r="I12" s="119"/>
      <c r="J12" s="36"/>
      <c r="K12" s="36"/>
      <c r="L12" s="120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6.5" customHeight="1">
      <c r="A13" s="36"/>
      <c r="B13" s="41"/>
      <c r="C13" s="36"/>
      <c r="D13" s="36"/>
      <c r="E13" s="416" t="s">
        <v>3873</v>
      </c>
      <c r="F13" s="415"/>
      <c r="G13" s="415"/>
      <c r="H13" s="415"/>
      <c r="I13" s="119"/>
      <c r="J13" s="36"/>
      <c r="K13" s="36"/>
      <c r="L13" s="120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1.25">
      <c r="A14" s="36"/>
      <c r="B14" s="41"/>
      <c r="C14" s="36"/>
      <c r="D14" s="36"/>
      <c r="E14" s="36"/>
      <c r="F14" s="36"/>
      <c r="G14" s="36"/>
      <c r="H14" s="36"/>
      <c r="I14" s="119"/>
      <c r="J14" s="36"/>
      <c r="K14" s="36"/>
      <c r="L14" s="120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41"/>
      <c r="C15" s="36"/>
      <c r="D15" s="117" t="s">
        <v>18</v>
      </c>
      <c r="E15" s="36"/>
      <c r="F15" s="104" t="s">
        <v>19</v>
      </c>
      <c r="G15" s="36"/>
      <c r="H15" s="36"/>
      <c r="I15" s="121" t="s">
        <v>20</v>
      </c>
      <c r="J15" s="104" t="s">
        <v>19</v>
      </c>
      <c r="K15" s="36"/>
      <c r="L15" s="120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7" t="s">
        <v>21</v>
      </c>
      <c r="E16" s="36"/>
      <c r="F16" s="104" t="s">
        <v>27</v>
      </c>
      <c r="G16" s="36"/>
      <c r="H16" s="36"/>
      <c r="I16" s="121" t="s">
        <v>23</v>
      </c>
      <c r="J16" s="122" t="str">
        <f>'Rekapitulace stavby'!AN8</f>
        <v>17. 3. 2018</v>
      </c>
      <c r="K16" s="36"/>
      <c r="L16" s="12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0.9" customHeight="1">
      <c r="A17" s="36"/>
      <c r="B17" s="41"/>
      <c r="C17" s="36"/>
      <c r="D17" s="36"/>
      <c r="E17" s="36"/>
      <c r="F17" s="36"/>
      <c r="G17" s="36"/>
      <c r="H17" s="36"/>
      <c r="I17" s="119"/>
      <c r="J17" s="36"/>
      <c r="K17" s="36"/>
      <c r="L17" s="120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1"/>
      <c r="C18" s="36"/>
      <c r="D18" s="117" t="s">
        <v>25</v>
      </c>
      <c r="E18" s="36"/>
      <c r="F18" s="36"/>
      <c r="G18" s="36"/>
      <c r="H18" s="36"/>
      <c r="I18" s="121" t="s">
        <v>26</v>
      </c>
      <c r="J18" s="104" t="s">
        <v>19</v>
      </c>
      <c r="K18" s="36"/>
      <c r="L18" s="120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1"/>
      <c r="C19" s="36"/>
      <c r="D19" s="36"/>
      <c r="E19" s="104" t="s">
        <v>27</v>
      </c>
      <c r="F19" s="36"/>
      <c r="G19" s="36"/>
      <c r="H19" s="36"/>
      <c r="I19" s="121" t="s">
        <v>28</v>
      </c>
      <c r="J19" s="104" t="s">
        <v>19</v>
      </c>
      <c r="K19" s="36"/>
      <c r="L19" s="120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41"/>
      <c r="C20" s="36"/>
      <c r="D20" s="36"/>
      <c r="E20" s="36"/>
      <c r="F20" s="36"/>
      <c r="G20" s="36"/>
      <c r="H20" s="36"/>
      <c r="I20" s="119"/>
      <c r="J20" s="36"/>
      <c r="K20" s="36"/>
      <c r="L20" s="120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1"/>
      <c r="C21" s="36"/>
      <c r="D21" s="117" t="s">
        <v>29</v>
      </c>
      <c r="E21" s="36"/>
      <c r="F21" s="36"/>
      <c r="G21" s="36"/>
      <c r="H21" s="36"/>
      <c r="I21" s="121" t="s">
        <v>26</v>
      </c>
      <c r="J21" s="32" t="str">
        <f>'Rekapitulace stavby'!AN13</f>
        <v>Vyplň údaj</v>
      </c>
      <c r="K21" s="36"/>
      <c r="L21" s="120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1"/>
      <c r="C22" s="36"/>
      <c r="D22" s="36"/>
      <c r="E22" s="417" t="str">
        <f>'Rekapitulace stavby'!E14</f>
        <v>Vyplň údaj</v>
      </c>
      <c r="F22" s="418"/>
      <c r="G22" s="418"/>
      <c r="H22" s="418"/>
      <c r="I22" s="121" t="s">
        <v>28</v>
      </c>
      <c r="J22" s="32" t="str">
        <f>'Rekapitulace stavby'!AN14</f>
        <v>Vyplň údaj</v>
      </c>
      <c r="K22" s="36"/>
      <c r="L22" s="120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41"/>
      <c r="C23" s="36"/>
      <c r="D23" s="36"/>
      <c r="E23" s="36"/>
      <c r="F23" s="36"/>
      <c r="G23" s="36"/>
      <c r="H23" s="36"/>
      <c r="I23" s="119"/>
      <c r="J23" s="36"/>
      <c r="K23" s="36"/>
      <c r="L23" s="120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1"/>
      <c r="C24" s="36"/>
      <c r="D24" s="117" t="s">
        <v>31</v>
      </c>
      <c r="E24" s="36"/>
      <c r="F24" s="36"/>
      <c r="G24" s="36"/>
      <c r="H24" s="36"/>
      <c r="I24" s="121" t="s">
        <v>26</v>
      </c>
      <c r="J24" s="104" t="s">
        <v>19</v>
      </c>
      <c r="K24" s="36"/>
      <c r="L24" s="120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8" customHeight="1">
      <c r="A25" s="36"/>
      <c r="B25" s="41"/>
      <c r="C25" s="36"/>
      <c r="D25" s="36"/>
      <c r="E25" s="104" t="s">
        <v>27</v>
      </c>
      <c r="F25" s="36"/>
      <c r="G25" s="36"/>
      <c r="H25" s="36"/>
      <c r="I25" s="121" t="s">
        <v>28</v>
      </c>
      <c r="J25" s="104" t="s">
        <v>19</v>
      </c>
      <c r="K25" s="36"/>
      <c r="L25" s="120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6.95" customHeight="1">
      <c r="A26" s="36"/>
      <c r="B26" s="41"/>
      <c r="C26" s="36"/>
      <c r="D26" s="36"/>
      <c r="E26" s="36"/>
      <c r="F26" s="36"/>
      <c r="G26" s="36"/>
      <c r="H26" s="36"/>
      <c r="I26" s="119"/>
      <c r="J26" s="36"/>
      <c r="K26" s="36"/>
      <c r="L26" s="120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12" customHeight="1">
      <c r="A27" s="36"/>
      <c r="B27" s="41"/>
      <c r="C27" s="36"/>
      <c r="D27" s="117" t="s">
        <v>33</v>
      </c>
      <c r="E27" s="36"/>
      <c r="F27" s="36"/>
      <c r="G27" s="36"/>
      <c r="H27" s="36"/>
      <c r="I27" s="121" t="s">
        <v>26</v>
      </c>
      <c r="J27" s="104" t="str">
        <f>IF('Rekapitulace stavby'!AN19="","",'Rekapitulace stavby'!AN19)</f>
        <v/>
      </c>
      <c r="K27" s="36"/>
      <c r="L27" s="120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8" customHeight="1">
      <c r="A28" s="36"/>
      <c r="B28" s="41"/>
      <c r="C28" s="36"/>
      <c r="D28" s="36"/>
      <c r="E28" s="104" t="str">
        <f>IF('Rekapitulace stavby'!E20="","",'Rekapitulace stavby'!E20)</f>
        <v xml:space="preserve"> </v>
      </c>
      <c r="F28" s="36"/>
      <c r="G28" s="36"/>
      <c r="H28" s="36"/>
      <c r="I28" s="121" t="s">
        <v>28</v>
      </c>
      <c r="J28" s="104" t="str">
        <f>IF('Rekapitulace stavby'!AN20="","",'Rekapitulace stavby'!AN20)</f>
        <v/>
      </c>
      <c r="K28" s="36"/>
      <c r="L28" s="120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36"/>
      <c r="E29" s="36"/>
      <c r="F29" s="36"/>
      <c r="G29" s="36"/>
      <c r="H29" s="36"/>
      <c r="I29" s="119"/>
      <c r="J29" s="36"/>
      <c r="K29" s="36"/>
      <c r="L29" s="120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" customHeight="1">
      <c r="A30" s="36"/>
      <c r="B30" s="41"/>
      <c r="C30" s="36"/>
      <c r="D30" s="117" t="s">
        <v>34</v>
      </c>
      <c r="E30" s="36"/>
      <c r="F30" s="36"/>
      <c r="G30" s="36"/>
      <c r="H30" s="36"/>
      <c r="I30" s="119"/>
      <c r="J30" s="36"/>
      <c r="K30" s="36"/>
      <c r="L30" s="120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8" customFormat="1" ht="16.5" customHeight="1">
      <c r="A31" s="123"/>
      <c r="B31" s="124"/>
      <c r="C31" s="123"/>
      <c r="D31" s="123"/>
      <c r="E31" s="419" t="s">
        <v>19</v>
      </c>
      <c r="F31" s="419"/>
      <c r="G31" s="419"/>
      <c r="H31" s="419"/>
      <c r="I31" s="125"/>
      <c r="J31" s="123"/>
      <c r="K31" s="123"/>
      <c r="L31" s="126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</row>
    <row r="32" spans="1:31" s="2" customFormat="1" ht="6.95" customHeight="1">
      <c r="A32" s="36"/>
      <c r="B32" s="41"/>
      <c r="C32" s="36"/>
      <c r="D32" s="36"/>
      <c r="E32" s="36"/>
      <c r="F32" s="36"/>
      <c r="G32" s="36"/>
      <c r="H32" s="36"/>
      <c r="I32" s="119"/>
      <c r="J32" s="36"/>
      <c r="K32" s="36"/>
      <c r="L32" s="120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8"/>
      <c r="E33" s="128"/>
      <c r="F33" s="128"/>
      <c r="G33" s="128"/>
      <c r="H33" s="128"/>
      <c r="I33" s="129"/>
      <c r="J33" s="128"/>
      <c r="K33" s="128"/>
      <c r="L33" s="120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35" customHeight="1">
      <c r="A34" s="36"/>
      <c r="B34" s="41"/>
      <c r="C34" s="36"/>
      <c r="D34" s="130" t="s">
        <v>36</v>
      </c>
      <c r="E34" s="36"/>
      <c r="F34" s="36"/>
      <c r="G34" s="36"/>
      <c r="H34" s="36"/>
      <c r="I34" s="119"/>
      <c r="J34" s="131">
        <f>ROUND(J97,2)</f>
        <v>0</v>
      </c>
      <c r="K34" s="36"/>
      <c r="L34" s="120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5" customHeight="1">
      <c r="A35" s="36"/>
      <c r="B35" s="41"/>
      <c r="C35" s="36"/>
      <c r="D35" s="128"/>
      <c r="E35" s="128"/>
      <c r="F35" s="128"/>
      <c r="G35" s="128"/>
      <c r="H35" s="128"/>
      <c r="I35" s="129"/>
      <c r="J35" s="128"/>
      <c r="K35" s="128"/>
      <c r="L35" s="120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36"/>
      <c r="F36" s="132" t="s">
        <v>38</v>
      </c>
      <c r="G36" s="36"/>
      <c r="H36" s="36"/>
      <c r="I36" s="133" t="s">
        <v>37</v>
      </c>
      <c r="J36" s="132" t="s">
        <v>39</v>
      </c>
      <c r="K36" s="36"/>
      <c r="L36" s="12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>
      <c r="A37" s="36"/>
      <c r="B37" s="41"/>
      <c r="C37" s="36"/>
      <c r="D37" s="118" t="s">
        <v>40</v>
      </c>
      <c r="E37" s="117" t="s">
        <v>41</v>
      </c>
      <c r="F37" s="134">
        <f>ROUND((SUM(BE97:BE143)),2)</f>
        <v>0</v>
      </c>
      <c r="G37" s="36"/>
      <c r="H37" s="36"/>
      <c r="I37" s="135">
        <v>0.21</v>
      </c>
      <c r="J37" s="134">
        <f>ROUND(((SUM(BE97:BE143))*I37),2)</f>
        <v>0</v>
      </c>
      <c r="K37" s="36"/>
      <c r="L37" s="120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41"/>
      <c r="C38" s="36"/>
      <c r="D38" s="36"/>
      <c r="E38" s="117" t="s">
        <v>42</v>
      </c>
      <c r="F38" s="134">
        <f>ROUND((SUM(BF97:BF143)),2)</f>
        <v>0</v>
      </c>
      <c r="G38" s="36"/>
      <c r="H38" s="36"/>
      <c r="I38" s="135">
        <v>0.15</v>
      </c>
      <c r="J38" s="134">
        <f>ROUND(((SUM(BF97:BF143))*I38),2)</f>
        <v>0</v>
      </c>
      <c r="K38" s="36"/>
      <c r="L38" s="12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7" t="s">
        <v>43</v>
      </c>
      <c r="F39" s="134">
        <f>ROUND((SUM(BG97:BG143)),2)</f>
        <v>0</v>
      </c>
      <c r="G39" s="36"/>
      <c r="H39" s="36"/>
      <c r="I39" s="135">
        <v>0.21</v>
      </c>
      <c r="J39" s="134">
        <f>0</f>
        <v>0</v>
      </c>
      <c r="K39" s="36"/>
      <c r="L39" s="120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 hidden="1">
      <c r="A40" s="36"/>
      <c r="B40" s="41"/>
      <c r="C40" s="36"/>
      <c r="D40" s="36"/>
      <c r="E40" s="117" t="s">
        <v>44</v>
      </c>
      <c r="F40" s="134">
        <f>ROUND((SUM(BH97:BH143)),2)</f>
        <v>0</v>
      </c>
      <c r="G40" s="36"/>
      <c r="H40" s="36"/>
      <c r="I40" s="135">
        <v>0.15</v>
      </c>
      <c r="J40" s="134">
        <f>0</f>
        <v>0</v>
      </c>
      <c r="K40" s="36"/>
      <c r="L40" s="120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5" customHeight="1" hidden="1">
      <c r="A41" s="36"/>
      <c r="B41" s="41"/>
      <c r="C41" s="36"/>
      <c r="D41" s="36"/>
      <c r="E41" s="117" t="s">
        <v>45</v>
      </c>
      <c r="F41" s="134">
        <f>ROUND((SUM(BI97:BI143)),2)</f>
        <v>0</v>
      </c>
      <c r="G41" s="36"/>
      <c r="H41" s="36"/>
      <c r="I41" s="135">
        <v>0</v>
      </c>
      <c r="J41" s="134">
        <f>0</f>
        <v>0</v>
      </c>
      <c r="K41" s="36"/>
      <c r="L41" s="120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5" customHeight="1">
      <c r="A42" s="36"/>
      <c r="B42" s="41"/>
      <c r="C42" s="36"/>
      <c r="D42" s="36"/>
      <c r="E42" s="36"/>
      <c r="F42" s="36"/>
      <c r="G42" s="36"/>
      <c r="H42" s="36"/>
      <c r="I42" s="119"/>
      <c r="J42" s="36"/>
      <c r="K42" s="36"/>
      <c r="L42" s="120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35" customHeight="1">
      <c r="A43" s="36"/>
      <c r="B43" s="41"/>
      <c r="C43" s="136"/>
      <c r="D43" s="137" t="s">
        <v>46</v>
      </c>
      <c r="E43" s="138"/>
      <c r="F43" s="138"/>
      <c r="G43" s="139" t="s">
        <v>47</v>
      </c>
      <c r="H43" s="140" t="s">
        <v>48</v>
      </c>
      <c r="I43" s="141"/>
      <c r="J43" s="142">
        <f>SUM(J34:J41)</f>
        <v>0</v>
      </c>
      <c r="K43" s="143"/>
      <c r="L43" s="120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5" customHeight="1">
      <c r="A44" s="36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20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8" spans="1:31" s="2" customFormat="1" ht="6.95" customHeight="1">
      <c r="A48" s="36"/>
      <c r="B48" s="147"/>
      <c r="C48" s="148"/>
      <c r="D48" s="148"/>
      <c r="E48" s="148"/>
      <c r="F48" s="148"/>
      <c r="G48" s="148"/>
      <c r="H48" s="148"/>
      <c r="I48" s="149"/>
      <c r="J48" s="148"/>
      <c r="K48" s="148"/>
      <c r="L48" s="120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24.95" customHeight="1">
      <c r="A49" s="36"/>
      <c r="B49" s="37"/>
      <c r="C49" s="25" t="s">
        <v>236</v>
      </c>
      <c r="D49" s="38"/>
      <c r="E49" s="38"/>
      <c r="F49" s="38"/>
      <c r="G49" s="38"/>
      <c r="H49" s="38"/>
      <c r="I49" s="119"/>
      <c r="J49" s="38"/>
      <c r="K49" s="38"/>
      <c r="L49" s="120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6.95" customHeight="1">
      <c r="A50" s="36"/>
      <c r="B50" s="37"/>
      <c r="C50" s="38"/>
      <c r="D50" s="38"/>
      <c r="E50" s="38"/>
      <c r="F50" s="38"/>
      <c r="G50" s="38"/>
      <c r="H50" s="38"/>
      <c r="I50" s="119"/>
      <c r="J50" s="38"/>
      <c r="K50" s="38"/>
      <c r="L50" s="120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2" customHeight="1">
      <c r="A51" s="36"/>
      <c r="B51" s="37"/>
      <c r="C51" s="31" t="s">
        <v>16</v>
      </c>
      <c r="D51" s="38"/>
      <c r="E51" s="38"/>
      <c r="F51" s="38"/>
      <c r="G51" s="38"/>
      <c r="H51" s="38"/>
      <c r="I51" s="119"/>
      <c r="J51" s="38"/>
      <c r="K51" s="38"/>
      <c r="L51" s="120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6.5" customHeight="1">
      <c r="A52" s="36"/>
      <c r="B52" s="37"/>
      <c r="C52" s="38"/>
      <c r="D52" s="38"/>
      <c r="E52" s="420" t="str">
        <f>E7</f>
        <v>Transformace ÚSP pro mládež Kvasiny - Kostelec 3</v>
      </c>
      <c r="F52" s="421"/>
      <c r="G52" s="421"/>
      <c r="H52" s="421"/>
      <c r="I52" s="119"/>
      <c r="J52" s="38"/>
      <c r="K52" s="38"/>
      <c r="L52" s="120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2:12" s="1" customFormat="1" ht="12" customHeight="1">
      <c r="B53" s="23"/>
      <c r="C53" s="31" t="s">
        <v>153</v>
      </c>
      <c r="D53" s="24"/>
      <c r="E53" s="24"/>
      <c r="F53" s="24"/>
      <c r="G53" s="24"/>
      <c r="H53" s="24"/>
      <c r="I53" s="110"/>
      <c r="J53" s="24"/>
      <c r="K53" s="24"/>
      <c r="L53" s="22"/>
    </row>
    <row r="54" spans="2:12" s="1" customFormat="1" ht="16.5" customHeight="1">
      <c r="B54" s="23"/>
      <c r="C54" s="24"/>
      <c r="D54" s="24"/>
      <c r="E54" s="420" t="s">
        <v>155</v>
      </c>
      <c r="F54" s="379"/>
      <c r="G54" s="379"/>
      <c r="H54" s="379"/>
      <c r="I54" s="110"/>
      <c r="J54" s="24"/>
      <c r="K54" s="24"/>
      <c r="L54" s="22"/>
    </row>
    <row r="55" spans="2:12" s="1" customFormat="1" ht="12" customHeight="1">
      <c r="B55" s="23"/>
      <c r="C55" s="31" t="s">
        <v>158</v>
      </c>
      <c r="D55" s="24"/>
      <c r="E55" s="24"/>
      <c r="F55" s="24"/>
      <c r="G55" s="24"/>
      <c r="H55" s="24"/>
      <c r="I55" s="110"/>
      <c r="J55" s="24"/>
      <c r="K55" s="24"/>
      <c r="L55" s="22"/>
    </row>
    <row r="56" spans="1:31" s="2" customFormat="1" ht="16.5" customHeight="1">
      <c r="A56" s="36"/>
      <c r="B56" s="37"/>
      <c r="C56" s="38"/>
      <c r="D56" s="38"/>
      <c r="E56" s="422" t="s">
        <v>161</v>
      </c>
      <c r="F56" s="423"/>
      <c r="G56" s="423"/>
      <c r="H56" s="423"/>
      <c r="I56" s="119"/>
      <c r="J56" s="38"/>
      <c r="K56" s="38"/>
      <c r="L56" s="120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12" customHeight="1">
      <c r="A57" s="36"/>
      <c r="B57" s="37"/>
      <c r="C57" s="31" t="s">
        <v>164</v>
      </c>
      <c r="D57" s="38"/>
      <c r="E57" s="38"/>
      <c r="F57" s="38"/>
      <c r="G57" s="38"/>
      <c r="H57" s="38"/>
      <c r="I57" s="119"/>
      <c r="J57" s="38"/>
      <c r="K57" s="38"/>
      <c r="L57" s="120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6.5" customHeight="1">
      <c r="A58" s="36"/>
      <c r="B58" s="37"/>
      <c r="C58" s="38"/>
      <c r="D58" s="38"/>
      <c r="E58" s="372" t="str">
        <f>E13</f>
        <v>D.1.1.07 - Slaboproudá elektroinstalace</v>
      </c>
      <c r="F58" s="423"/>
      <c r="G58" s="423"/>
      <c r="H58" s="423"/>
      <c r="I58" s="119"/>
      <c r="J58" s="38"/>
      <c r="K58" s="38"/>
      <c r="L58" s="120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6.95" customHeight="1">
      <c r="A59" s="36"/>
      <c r="B59" s="37"/>
      <c r="C59" s="38"/>
      <c r="D59" s="38"/>
      <c r="E59" s="38"/>
      <c r="F59" s="38"/>
      <c r="G59" s="38"/>
      <c r="H59" s="38"/>
      <c r="I59" s="119"/>
      <c r="J59" s="38"/>
      <c r="K59" s="38"/>
      <c r="L59" s="120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2" customHeight="1">
      <c r="A60" s="36"/>
      <c r="B60" s="37"/>
      <c r="C60" s="31" t="s">
        <v>21</v>
      </c>
      <c r="D60" s="38"/>
      <c r="E60" s="38"/>
      <c r="F60" s="29" t="str">
        <f>F16</f>
        <v xml:space="preserve"> </v>
      </c>
      <c r="G60" s="38"/>
      <c r="H60" s="38"/>
      <c r="I60" s="121" t="s">
        <v>23</v>
      </c>
      <c r="J60" s="61" t="str">
        <f>IF(J16="","",J16)</f>
        <v>17. 3. 2018</v>
      </c>
      <c r="K60" s="38"/>
      <c r="L60" s="120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6.95" customHeight="1">
      <c r="A61" s="36"/>
      <c r="B61" s="37"/>
      <c r="C61" s="38"/>
      <c r="D61" s="38"/>
      <c r="E61" s="38"/>
      <c r="F61" s="38"/>
      <c r="G61" s="38"/>
      <c r="H61" s="38"/>
      <c r="I61" s="119"/>
      <c r="J61" s="38"/>
      <c r="K61" s="38"/>
      <c r="L61" s="120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5.2" customHeight="1">
      <c r="A62" s="36"/>
      <c r="B62" s="37"/>
      <c r="C62" s="31" t="s">
        <v>25</v>
      </c>
      <c r="D62" s="38"/>
      <c r="E62" s="38"/>
      <c r="F62" s="29" t="str">
        <f>E19</f>
        <v xml:space="preserve"> </v>
      </c>
      <c r="G62" s="38"/>
      <c r="H62" s="38"/>
      <c r="I62" s="121" t="s">
        <v>31</v>
      </c>
      <c r="J62" s="34" t="str">
        <f>E25</f>
        <v xml:space="preserve"> </v>
      </c>
      <c r="K62" s="38"/>
      <c r="L62" s="120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15.2" customHeight="1">
      <c r="A63" s="36"/>
      <c r="B63" s="37"/>
      <c r="C63" s="31" t="s">
        <v>29</v>
      </c>
      <c r="D63" s="38"/>
      <c r="E63" s="38"/>
      <c r="F63" s="29" t="str">
        <f>IF(E22="","",E22)</f>
        <v>Vyplň údaj</v>
      </c>
      <c r="G63" s="38"/>
      <c r="H63" s="38"/>
      <c r="I63" s="121" t="s">
        <v>33</v>
      </c>
      <c r="J63" s="34" t="str">
        <f>E28</f>
        <v xml:space="preserve"> </v>
      </c>
      <c r="K63" s="38"/>
      <c r="L63" s="120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10.35" customHeight="1">
      <c r="A64" s="36"/>
      <c r="B64" s="37"/>
      <c r="C64" s="38"/>
      <c r="D64" s="38"/>
      <c r="E64" s="38"/>
      <c r="F64" s="38"/>
      <c r="G64" s="38"/>
      <c r="H64" s="38"/>
      <c r="I64" s="119"/>
      <c r="J64" s="38"/>
      <c r="K64" s="38"/>
      <c r="L64" s="120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29.25" customHeight="1">
      <c r="A65" s="36"/>
      <c r="B65" s="37"/>
      <c r="C65" s="150" t="s">
        <v>252</v>
      </c>
      <c r="D65" s="151"/>
      <c r="E65" s="151"/>
      <c r="F65" s="151"/>
      <c r="G65" s="151"/>
      <c r="H65" s="151"/>
      <c r="I65" s="152"/>
      <c r="J65" s="153" t="s">
        <v>253</v>
      </c>
      <c r="K65" s="151"/>
      <c r="L65" s="120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10.35" customHeight="1">
      <c r="A66" s="36"/>
      <c r="B66" s="37"/>
      <c r="C66" s="38"/>
      <c r="D66" s="38"/>
      <c r="E66" s="38"/>
      <c r="F66" s="38"/>
      <c r="G66" s="38"/>
      <c r="H66" s="38"/>
      <c r="I66" s="119"/>
      <c r="J66" s="38"/>
      <c r="K66" s="38"/>
      <c r="L66" s="120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47" s="2" customFormat="1" ht="22.9" customHeight="1">
      <c r="A67" s="36"/>
      <c r="B67" s="37"/>
      <c r="C67" s="154" t="s">
        <v>68</v>
      </c>
      <c r="D67" s="38"/>
      <c r="E67" s="38"/>
      <c r="F67" s="38"/>
      <c r="G67" s="38"/>
      <c r="H67" s="38"/>
      <c r="I67" s="119"/>
      <c r="J67" s="79">
        <f>J97</f>
        <v>0</v>
      </c>
      <c r="K67" s="38"/>
      <c r="L67" s="120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U67" s="19" t="s">
        <v>254</v>
      </c>
    </row>
    <row r="68" spans="2:12" s="9" customFormat="1" ht="24.95" customHeight="1">
      <c r="B68" s="155"/>
      <c r="C68" s="156"/>
      <c r="D68" s="157" t="s">
        <v>3874</v>
      </c>
      <c r="E68" s="158"/>
      <c r="F68" s="158"/>
      <c r="G68" s="158"/>
      <c r="H68" s="158"/>
      <c r="I68" s="159"/>
      <c r="J68" s="160">
        <f>J98</f>
        <v>0</v>
      </c>
      <c r="K68" s="156"/>
      <c r="L68" s="161"/>
    </row>
    <row r="69" spans="2:12" s="9" customFormat="1" ht="24.95" customHeight="1">
      <c r="B69" s="155"/>
      <c r="C69" s="156"/>
      <c r="D69" s="157" t="s">
        <v>3875</v>
      </c>
      <c r="E69" s="158"/>
      <c r="F69" s="158"/>
      <c r="G69" s="158"/>
      <c r="H69" s="158"/>
      <c r="I69" s="159"/>
      <c r="J69" s="160">
        <f>J99</f>
        <v>0</v>
      </c>
      <c r="K69" s="156"/>
      <c r="L69" s="161"/>
    </row>
    <row r="70" spans="2:12" s="9" customFormat="1" ht="24.95" customHeight="1">
      <c r="B70" s="155"/>
      <c r="C70" s="156"/>
      <c r="D70" s="157" t="s">
        <v>3876</v>
      </c>
      <c r="E70" s="158"/>
      <c r="F70" s="158"/>
      <c r="G70" s="158"/>
      <c r="H70" s="158"/>
      <c r="I70" s="159"/>
      <c r="J70" s="160">
        <f>J102</f>
        <v>0</v>
      </c>
      <c r="K70" s="156"/>
      <c r="L70" s="161"/>
    </row>
    <row r="71" spans="2:12" s="9" customFormat="1" ht="24.95" customHeight="1">
      <c r="B71" s="155"/>
      <c r="C71" s="156"/>
      <c r="D71" s="157" t="s">
        <v>3877</v>
      </c>
      <c r="E71" s="158"/>
      <c r="F71" s="158"/>
      <c r="G71" s="158"/>
      <c r="H71" s="158"/>
      <c r="I71" s="159"/>
      <c r="J71" s="160">
        <f>J105</f>
        <v>0</v>
      </c>
      <c r="K71" s="156"/>
      <c r="L71" s="161"/>
    </row>
    <row r="72" spans="2:12" s="9" customFormat="1" ht="24.95" customHeight="1">
      <c r="B72" s="155"/>
      <c r="C72" s="156"/>
      <c r="D72" s="157" t="s">
        <v>3878</v>
      </c>
      <c r="E72" s="158"/>
      <c r="F72" s="158"/>
      <c r="G72" s="158"/>
      <c r="H72" s="158"/>
      <c r="I72" s="159"/>
      <c r="J72" s="160">
        <f>J114</f>
        <v>0</v>
      </c>
      <c r="K72" s="156"/>
      <c r="L72" s="161"/>
    </row>
    <row r="73" spans="2:12" s="9" customFormat="1" ht="24.95" customHeight="1">
      <c r="B73" s="155"/>
      <c r="C73" s="156"/>
      <c r="D73" s="157" t="s">
        <v>3879</v>
      </c>
      <c r="E73" s="158"/>
      <c r="F73" s="158"/>
      <c r="G73" s="158"/>
      <c r="H73" s="158"/>
      <c r="I73" s="159"/>
      <c r="J73" s="160">
        <f>J135</f>
        <v>0</v>
      </c>
      <c r="K73" s="156"/>
      <c r="L73" s="161"/>
    </row>
    <row r="74" spans="1:31" s="2" customFormat="1" ht="21.75" customHeight="1">
      <c r="A74" s="36"/>
      <c r="B74" s="37"/>
      <c r="C74" s="38"/>
      <c r="D74" s="38"/>
      <c r="E74" s="38"/>
      <c r="F74" s="38"/>
      <c r="G74" s="38"/>
      <c r="H74" s="38"/>
      <c r="I74" s="119"/>
      <c r="J74" s="38"/>
      <c r="K74" s="38"/>
      <c r="L74" s="120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49"/>
      <c r="C75" s="50"/>
      <c r="D75" s="50"/>
      <c r="E75" s="50"/>
      <c r="F75" s="50"/>
      <c r="G75" s="50"/>
      <c r="H75" s="50"/>
      <c r="I75" s="146"/>
      <c r="J75" s="50"/>
      <c r="K75" s="50"/>
      <c r="L75" s="120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9" spans="1:31" s="2" customFormat="1" ht="6.95" customHeight="1">
      <c r="A79" s="36"/>
      <c r="B79" s="51"/>
      <c r="C79" s="52"/>
      <c r="D79" s="52"/>
      <c r="E79" s="52"/>
      <c r="F79" s="52"/>
      <c r="G79" s="52"/>
      <c r="H79" s="52"/>
      <c r="I79" s="149"/>
      <c r="J79" s="52"/>
      <c r="K79" s="52"/>
      <c r="L79" s="120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4.95" customHeight="1">
      <c r="A80" s="36"/>
      <c r="B80" s="37"/>
      <c r="C80" s="25" t="s">
        <v>284</v>
      </c>
      <c r="D80" s="38"/>
      <c r="E80" s="38"/>
      <c r="F80" s="38"/>
      <c r="G80" s="38"/>
      <c r="H80" s="38"/>
      <c r="I80" s="119"/>
      <c r="J80" s="38"/>
      <c r="K80" s="38"/>
      <c r="L80" s="120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119"/>
      <c r="J81" s="38"/>
      <c r="K81" s="38"/>
      <c r="L81" s="120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16</v>
      </c>
      <c r="D82" s="38"/>
      <c r="E82" s="38"/>
      <c r="F82" s="38"/>
      <c r="G82" s="38"/>
      <c r="H82" s="38"/>
      <c r="I82" s="119"/>
      <c r="J82" s="38"/>
      <c r="K82" s="38"/>
      <c r="L82" s="120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6.5" customHeight="1">
      <c r="A83" s="36"/>
      <c r="B83" s="37"/>
      <c r="C83" s="38"/>
      <c r="D83" s="38"/>
      <c r="E83" s="420" t="str">
        <f>E7</f>
        <v>Transformace ÚSP pro mládež Kvasiny - Kostelec 3</v>
      </c>
      <c r="F83" s="421"/>
      <c r="G83" s="421"/>
      <c r="H83" s="421"/>
      <c r="I83" s="119"/>
      <c r="J83" s="38"/>
      <c r="K83" s="38"/>
      <c r="L83" s="120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2:12" s="1" customFormat="1" ht="12" customHeight="1">
      <c r="B84" s="23"/>
      <c r="C84" s="31" t="s">
        <v>153</v>
      </c>
      <c r="D84" s="24"/>
      <c r="E84" s="24"/>
      <c r="F84" s="24"/>
      <c r="G84" s="24"/>
      <c r="H84" s="24"/>
      <c r="I84" s="110"/>
      <c r="J84" s="24"/>
      <c r="K84" s="24"/>
      <c r="L84" s="22"/>
    </row>
    <row r="85" spans="2:12" s="1" customFormat="1" ht="16.5" customHeight="1">
      <c r="B85" s="23"/>
      <c r="C85" s="24"/>
      <c r="D85" s="24"/>
      <c r="E85" s="420" t="s">
        <v>155</v>
      </c>
      <c r="F85" s="379"/>
      <c r="G85" s="379"/>
      <c r="H85" s="379"/>
      <c r="I85" s="110"/>
      <c r="J85" s="24"/>
      <c r="K85" s="24"/>
      <c r="L85" s="22"/>
    </row>
    <row r="86" spans="2:12" s="1" customFormat="1" ht="12" customHeight="1">
      <c r="B86" s="23"/>
      <c r="C86" s="31" t="s">
        <v>158</v>
      </c>
      <c r="D86" s="24"/>
      <c r="E86" s="24"/>
      <c r="F86" s="24"/>
      <c r="G86" s="24"/>
      <c r="H86" s="24"/>
      <c r="I86" s="110"/>
      <c r="J86" s="24"/>
      <c r="K86" s="24"/>
      <c r="L86" s="22"/>
    </row>
    <row r="87" spans="1:31" s="2" customFormat="1" ht="16.5" customHeight="1">
      <c r="A87" s="36"/>
      <c r="B87" s="37"/>
      <c r="C87" s="38"/>
      <c r="D87" s="38"/>
      <c r="E87" s="422" t="s">
        <v>161</v>
      </c>
      <c r="F87" s="423"/>
      <c r="G87" s="423"/>
      <c r="H87" s="423"/>
      <c r="I87" s="119"/>
      <c r="J87" s="38"/>
      <c r="K87" s="38"/>
      <c r="L87" s="120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164</v>
      </c>
      <c r="D88" s="38"/>
      <c r="E88" s="38"/>
      <c r="F88" s="38"/>
      <c r="G88" s="38"/>
      <c r="H88" s="38"/>
      <c r="I88" s="119"/>
      <c r="J88" s="38"/>
      <c r="K88" s="38"/>
      <c r="L88" s="120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372" t="str">
        <f>E13</f>
        <v>D.1.1.07 - Slaboproudá elektroinstalace</v>
      </c>
      <c r="F89" s="423"/>
      <c r="G89" s="423"/>
      <c r="H89" s="423"/>
      <c r="I89" s="119"/>
      <c r="J89" s="38"/>
      <c r="K89" s="38"/>
      <c r="L89" s="120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19"/>
      <c r="J90" s="38"/>
      <c r="K90" s="38"/>
      <c r="L90" s="120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1" t="s">
        <v>21</v>
      </c>
      <c r="D91" s="38"/>
      <c r="E91" s="38"/>
      <c r="F91" s="29" t="str">
        <f>F16</f>
        <v xml:space="preserve"> </v>
      </c>
      <c r="G91" s="38"/>
      <c r="H91" s="38"/>
      <c r="I91" s="121" t="s">
        <v>23</v>
      </c>
      <c r="J91" s="61" t="str">
        <f>IF(J16="","",J16)</f>
        <v>17. 3. 2018</v>
      </c>
      <c r="K91" s="38"/>
      <c r="L91" s="120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119"/>
      <c r="J92" s="38"/>
      <c r="K92" s="38"/>
      <c r="L92" s="120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2" customHeight="1">
      <c r="A93" s="36"/>
      <c r="B93" s="37"/>
      <c r="C93" s="31" t="s">
        <v>25</v>
      </c>
      <c r="D93" s="38"/>
      <c r="E93" s="38"/>
      <c r="F93" s="29" t="str">
        <f>E19</f>
        <v xml:space="preserve"> </v>
      </c>
      <c r="G93" s="38"/>
      <c r="H93" s="38"/>
      <c r="I93" s="121" t="s">
        <v>31</v>
      </c>
      <c r="J93" s="34" t="str">
        <f>E25</f>
        <v xml:space="preserve"> </v>
      </c>
      <c r="K93" s="38"/>
      <c r="L93" s="120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>
      <c r="A94" s="36"/>
      <c r="B94" s="37"/>
      <c r="C94" s="31" t="s">
        <v>29</v>
      </c>
      <c r="D94" s="38"/>
      <c r="E94" s="38"/>
      <c r="F94" s="29" t="str">
        <f>IF(E22="","",E22)</f>
        <v>Vyplň údaj</v>
      </c>
      <c r="G94" s="38"/>
      <c r="H94" s="38"/>
      <c r="I94" s="121" t="s">
        <v>33</v>
      </c>
      <c r="J94" s="34" t="str">
        <f>E28</f>
        <v xml:space="preserve"> </v>
      </c>
      <c r="K94" s="38"/>
      <c r="L94" s="120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119"/>
      <c r="J95" s="38"/>
      <c r="K95" s="38"/>
      <c r="L95" s="120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11" customFormat="1" ht="29.25" customHeight="1">
      <c r="A96" s="168"/>
      <c r="B96" s="169"/>
      <c r="C96" s="170" t="s">
        <v>285</v>
      </c>
      <c r="D96" s="171" t="s">
        <v>55</v>
      </c>
      <c r="E96" s="171" t="s">
        <v>51</v>
      </c>
      <c r="F96" s="171" t="s">
        <v>52</v>
      </c>
      <c r="G96" s="171" t="s">
        <v>286</v>
      </c>
      <c r="H96" s="171" t="s">
        <v>287</v>
      </c>
      <c r="I96" s="172" t="s">
        <v>288</v>
      </c>
      <c r="J96" s="171" t="s">
        <v>253</v>
      </c>
      <c r="K96" s="173" t="s">
        <v>289</v>
      </c>
      <c r="L96" s="174"/>
      <c r="M96" s="70" t="s">
        <v>19</v>
      </c>
      <c r="N96" s="71" t="s">
        <v>40</v>
      </c>
      <c r="O96" s="71" t="s">
        <v>290</v>
      </c>
      <c r="P96" s="71" t="s">
        <v>291</v>
      </c>
      <c r="Q96" s="71" t="s">
        <v>292</v>
      </c>
      <c r="R96" s="71" t="s">
        <v>293</v>
      </c>
      <c r="S96" s="71" t="s">
        <v>294</v>
      </c>
      <c r="T96" s="72" t="s">
        <v>295</v>
      </c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</row>
    <row r="97" spans="1:63" s="2" customFormat="1" ht="22.9" customHeight="1">
      <c r="A97" s="36"/>
      <c r="B97" s="37"/>
      <c r="C97" s="77" t="s">
        <v>296</v>
      </c>
      <c r="D97" s="38"/>
      <c r="E97" s="38"/>
      <c r="F97" s="38"/>
      <c r="G97" s="38"/>
      <c r="H97" s="38"/>
      <c r="I97" s="119"/>
      <c r="J97" s="175">
        <f>BK97</f>
        <v>0</v>
      </c>
      <c r="K97" s="38"/>
      <c r="L97" s="41"/>
      <c r="M97" s="73"/>
      <c r="N97" s="176"/>
      <c r="O97" s="74"/>
      <c r="P97" s="177">
        <f>P98+P99+P102+P105+P114+P135</f>
        <v>0</v>
      </c>
      <c r="Q97" s="74"/>
      <c r="R97" s="177">
        <f>R98+R99+R102+R105+R114+R135</f>
        <v>0</v>
      </c>
      <c r="S97" s="74"/>
      <c r="T97" s="178">
        <f>T98+T99+T102+T105+T114+T135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69</v>
      </c>
      <c r="AU97" s="19" t="s">
        <v>254</v>
      </c>
      <c r="BK97" s="179">
        <f>BK98+BK99+BK102+BK105+BK114+BK135</f>
        <v>0</v>
      </c>
    </row>
    <row r="98" spans="2:63" s="12" customFormat="1" ht="25.9" customHeight="1">
      <c r="B98" s="180"/>
      <c r="C98" s="181"/>
      <c r="D98" s="182" t="s">
        <v>69</v>
      </c>
      <c r="E98" s="183" t="s">
        <v>3627</v>
      </c>
      <c r="F98" s="183" t="s">
        <v>3880</v>
      </c>
      <c r="G98" s="181"/>
      <c r="H98" s="181"/>
      <c r="I98" s="184"/>
      <c r="J98" s="185">
        <f>BK98</f>
        <v>0</v>
      </c>
      <c r="K98" s="181"/>
      <c r="L98" s="186"/>
      <c r="M98" s="187"/>
      <c r="N98" s="188"/>
      <c r="O98" s="188"/>
      <c r="P98" s="189">
        <v>0</v>
      </c>
      <c r="Q98" s="188"/>
      <c r="R98" s="189">
        <v>0</v>
      </c>
      <c r="S98" s="188"/>
      <c r="T98" s="190">
        <v>0</v>
      </c>
      <c r="AR98" s="191" t="s">
        <v>77</v>
      </c>
      <c r="AT98" s="192" t="s">
        <v>69</v>
      </c>
      <c r="AU98" s="192" t="s">
        <v>70</v>
      </c>
      <c r="AY98" s="191" t="s">
        <v>299</v>
      </c>
      <c r="BK98" s="193">
        <v>0</v>
      </c>
    </row>
    <row r="99" spans="2:63" s="12" customFormat="1" ht="25.9" customHeight="1">
      <c r="B99" s="180"/>
      <c r="C99" s="181"/>
      <c r="D99" s="182" t="s">
        <v>69</v>
      </c>
      <c r="E99" s="183" t="s">
        <v>3642</v>
      </c>
      <c r="F99" s="183" t="s">
        <v>3881</v>
      </c>
      <c r="G99" s="181"/>
      <c r="H99" s="181"/>
      <c r="I99" s="184"/>
      <c r="J99" s="185">
        <f>BK99</f>
        <v>0</v>
      </c>
      <c r="K99" s="181"/>
      <c r="L99" s="186"/>
      <c r="M99" s="187"/>
      <c r="N99" s="188"/>
      <c r="O99" s="188"/>
      <c r="P99" s="189">
        <f>SUM(P100:P101)</f>
        <v>0</v>
      </c>
      <c r="Q99" s="188"/>
      <c r="R99" s="189">
        <f>SUM(R100:R101)</f>
        <v>0</v>
      </c>
      <c r="S99" s="188"/>
      <c r="T99" s="190">
        <f>SUM(T100:T101)</f>
        <v>0</v>
      </c>
      <c r="AR99" s="191" t="s">
        <v>77</v>
      </c>
      <c r="AT99" s="192" t="s">
        <v>69</v>
      </c>
      <c r="AU99" s="192" t="s">
        <v>70</v>
      </c>
      <c r="AY99" s="191" t="s">
        <v>299</v>
      </c>
      <c r="BK99" s="193">
        <f>SUM(BK100:BK101)</f>
        <v>0</v>
      </c>
    </row>
    <row r="100" spans="1:65" s="2" customFormat="1" ht="21.75" customHeight="1">
      <c r="A100" s="36"/>
      <c r="B100" s="37"/>
      <c r="C100" s="196" t="s">
        <v>77</v>
      </c>
      <c r="D100" s="196" t="s">
        <v>301</v>
      </c>
      <c r="E100" s="197" t="s">
        <v>3882</v>
      </c>
      <c r="F100" s="198" t="s">
        <v>3883</v>
      </c>
      <c r="G100" s="199" t="s">
        <v>653</v>
      </c>
      <c r="H100" s="200">
        <v>1</v>
      </c>
      <c r="I100" s="201"/>
      <c r="J100" s="202">
        <f>ROUND(I100*H100,2)</f>
        <v>0</v>
      </c>
      <c r="K100" s="198" t="s">
        <v>19</v>
      </c>
      <c r="L100" s="41"/>
      <c r="M100" s="203" t="s">
        <v>19</v>
      </c>
      <c r="N100" s="204" t="s">
        <v>41</v>
      </c>
      <c r="O100" s="66"/>
      <c r="P100" s="205">
        <f>O100*H100</f>
        <v>0</v>
      </c>
      <c r="Q100" s="205">
        <v>0</v>
      </c>
      <c r="R100" s="205">
        <f>Q100*H100</f>
        <v>0</v>
      </c>
      <c r="S100" s="205">
        <v>0</v>
      </c>
      <c r="T100" s="206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7" t="s">
        <v>306</v>
      </c>
      <c r="AT100" s="207" t="s">
        <v>301</v>
      </c>
      <c r="AU100" s="207" t="s">
        <v>77</v>
      </c>
      <c r="AY100" s="19" t="s">
        <v>299</v>
      </c>
      <c r="BE100" s="208">
        <f>IF(N100="základní",J100,0)</f>
        <v>0</v>
      </c>
      <c r="BF100" s="208">
        <f>IF(N100="snížená",J100,0)</f>
        <v>0</v>
      </c>
      <c r="BG100" s="208">
        <f>IF(N100="zákl. přenesená",J100,0)</f>
        <v>0</v>
      </c>
      <c r="BH100" s="208">
        <f>IF(N100="sníž. přenesená",J100,0)</f>
        <v>0</v>
      </c>
      <c r="BI100" s="208">
        <f>IF(N100="nulová",J100,0)</f>
        <v>0</v>
      </c>
      <c r="BJ100" s="19" t="s">
        <v>77</v>
      </c>
      <c r="BK100" s="208">
        <f>ROUND(I100*H100,2)</f>
        <v>0</v>
      </c>
      <c r="BL100" s="19" t="s">
        <v>306</v>
      </c>
      <c r="BM100" s="207" t="s">
        <v>3884</v>
      </c>
    </row>
    <row r="101" spans="1:47" s="2" customFormat="1" ht="19.5">
      <c r="A101" s="36"/>
      <c r="B101" s="37"/>
      <c r="C101" s="38"/>
      <c r="D101" s="209" t="s">
        <v>308</v>
      </c>
      <c r="E101" s="38"/>
      <c r="F101" s="210" t="s">
        <v>3885</v>
      </c>
      <c r="G101" s="38"/>
      <c r="H101" s="38"/>
      <c r="I101" s="119"/>
      <c r="J101" s="38"/>
      <c r="K101" s="38"/>
      <c r="L101" s="41"/>
      <c r="M101" s="211"/>
      <c r="N101" s="212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308</v>
      </c>
      <c r="AU101" s="19" t="s">
        <v>77</v>
      </c>
    </row>
    <row r="102" spans="2:63" s="12" customFormat="1" ht="25.9" customHeight="1">
      <c r="B102" s="180"/>
      <c r="C102" s="181"/>
      <c r="D102" s="182" t="s">
        <v>69</v>
      </c>
      <c r="E102" s="183" t="s">
        <v>3649</v>
      </c>
      <c r="F102" s="183" t="s">
        <v>3886</v>
      </c>
      <c r="G102" s="181"/>
      <c r="H102" s="181"/>
      <c r="I102" s="184"/>
      <c r="J102" s="185">
        <f>BK102</f>
        <v>0</v>
      </c>
      <c r="K102" s="181"/>
      <c r="L102" s="186"/>
      <c r="M102" s="187"/>
      <c r="N102" s="188"/>
      <c r="O102" s="188"/>
      <c r="P102" s="189">
        <f>SUM(P103:P104)</f>
        <v>0</v>
      </c>
      <c r="Q102" s="188"/>
      <c r="R102" s="189">
        <f>SUM(R103:R104)</f>
        <v>0</v>
      </c>
      <c r="S102" s="188"/>
      <c r="T102" s="190">
        <f>SUM(T103:T104)</f>
        <v>0</v>
      </c>
      <c r="AR102" s="191" t="s">
        <v>77</v>
      </c>
      <c r="AT102" s="192" t="s">
        <v>69</v>
      </c>
      <c r="AU102" s="192" t="s">
        <v>70</v>
      </c>
      <c r="AY102" s="191" t="s">
        <v>299</v>
      </c>
      <c r="BK102" s="193">
        <f>SUM(BK103:BK104)</f>
        <v>0</v>
      </c>
    </row>
    <row r="103" spans="1:65" s="2" customFormat="1" ht="16.5" customHeight="1">
      <c r="A103" s="36"/>
      <c r="B103" s="37"/>
      <c r="C103" s="196" t="s">
        <v>79</v>
      </c>
      <c r="D103" s="196" t="s">
        <v>301</v>
      </c>
      <c r="E103" s="197" t="s">
        <v>3887</v>
      </c>
      <c r="F103" s="198" t="s">
        <v>3888</v>
      </c>
      <c r="G103" s="199" t="s">
        <v>553</v>
      </c>
      <c r="H103" s="200">
        <v>50</v>
      </c>
      <c r="I103" s="201"/>
      <c r="J103" s="202">
        <f>ROUND(I103*H103,2)</f>
        <v>0</v>
      </c>
      <c r="K103" s="198" t="s">
        <v>19</v>
      </c>
      <c r="L103" s="41"/>
      <c r="M103" s="203" t="s">
        <v>19</v>
      </c>
      <c r="N103" s="204" t="s">
        <v>41</v>
      </c>
      <c r="O103" s="66"/>
      <c r="P103" s="205">
        <f>O103*H103</f>
        <v>0</v>
      </c>
      <c r="Q103" s="205">
        <v>0</v>
      </c>
      <c r="R103" s="205">
        <f>Q103*H103</f>
        <v>0</v>
      </c>
      <c r="S103" s="205">
        <v>0</v>
      </c>
      <c r="T103" s="206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7" t="s">
        <v>306</v>
      </c>
      <c r="AT103" s="207" t="s">
        <v>301</v>
      </c>
      <c r="AU103" s="207" t="s">
        <v>77</v>
      </c>
      <c r="AY103" s="19" t="s">
        <v>299</v>
      </c>
      <c r="BE103" s="208">
        <f>IF(N103="základní",J103,0)</f>
        <v>0</v>
      </c>
      <c r="BF103" s="208">
        <f>IF(N103="snížená",J103,0)</f>
        <v>0</v>
      </c>
      <c r="BG103" s="208">
        <f>IF(N103="zákl. přenesená",J103,0)</f>
        <v>0</v>
      </c>
      <c r="BH103" s="208">
        <f>IF(N103="sníž. přenesená",J103,0)</f>
        <v>0</v>
      </c>
      <c r="BI103" s="208">
        <f>IF(N103="nulová",J103,0)</f>
        <v>0</v>
      </c>
      <c r="BJ103" s="19" t="s">
        <v>77</v>
      </c>
      <c r="BK103" s="208">
        <f>ROUND(I103*H103,2)</f>
        <v>0</v>
      </c>
      <c r="BL103" s="19" t="s">
        <v>306</v>
      </c>
      <c r="BM103" s="207" t="s">
        <v>3889</v>
      </c>
    </row>
    <row r="104" spans="1:47" s="2" customFormat="1" ht="11.25">
      <c r="A104" s="36"/>
      <c r="B104" s="37"/>
      <c r="C104" s="38"/>
      <c r="D104" s="209" t="s">
        <v>308</v>
      </c>
      <c r="E104" s="38"/>
      <c r="F104" s="210" t="s">
        <v>3888</v>
      </c>
      <c r="G104" s="38"/>
      <c r="H104" s="38"/>
      <c r="I104" s="119"/>
      <c r="J104" s="38"/>
      <c r="K104" s="38"/>
      <c r="L104" s="41"/>
      <c r="M104" s="211"/>
      <c r="N104" s="212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308</v>
      </c>
      <c r="AU104" s="19" t="s">
        <v>77</v>
      </c>
    </row>
    <row r="105" spans="2:63" s="12" customFormat="1" ht="25.9" customHeight="1">
      <c r="B105" s="180"/>
      <c r="C105" s="181"/>
      <c r="D105" s="182" t="s">
        <v>69</v>
      </c>
      <c r="E105" s="183" t="s">
        <v>3657</v>
      </c>
      <c r="F105" s="183" t="s">
        <v>3890</v>
      </c>
      <c r="G105" s="181"/>
      <c r="H105" s="181"/>
      <c r="I105" s="184"/>
      <c r="J105" s="185">
        <f>BK105</f>
        <v>0</v>
      </c>
      <c r="K105" s="181"/>
      <c r="L105" s="186"/>
      <c r="M105" s="187"/>
      <c r="N105" s="188"/>
      <c r="O105" s="188"/>
      <c r="P105" s="189">
        <f>SUM(P106:P113)</f>
        <v>0</v>
      </c>
      <c r="Q105" s="188"/>
      <c r="R105" s="189">
        <f>SUM(R106:R113)</f>
        <v>0</v>
      </c>
      <c r="S105" s="188"/>
      <c r="T105" s="190">
        <f>SUM(T106:T113)</f>
        <v>0</v>
      </c>
      <c r="AR105" s="191" t="s">
        <v>77</v>
      </c>
      <c r="AT105" s="192" t="s">
        <v>69</v>
      </c>
      <c r="AU105" s="192" t="s">
        <v>70</v>
      </c>
      <c r="AY105" s="191" t="s">
        <v>299</v>
      </c>
      <c r="BK105" s="193">
        <f>SUM(BK106:BK113)</f>
        <v>0</v>
      </c>
    </row>
    <row r="106" spans="1:65" s="2" customFormat="1" ht="16.5" customHeight="1">
      <c r="A106" s="36"/>
      <c r="B106" s="37"/>
      <c r="C106" s="196" t="s">
        <v>87</v>
      </c>
      <c r="D106" s="196" t="s">
        <v>301</v>
      </c>
      <c r="E106" s="197" t="s">
        <v>3891</v>
      </c>
      <c r="F106" s="198" t="s">
        <v>3892</v>
      </c>
      <c r="G106" s="199" t="s">
        <v>3193</v>
      </c>
      <c r="H106" s="200">
        <v>15</v>
      </c>
      <c r="I106" s="201"/>
      <c r="J106" s="202">
        <f>ROUND(I106*H106,2)</f>
        <v>0</v>
      </c>
      <c r="K106" s="198" t="s">
        <v>19</v>
      </c>
      <c r="L106" s="41"/>
      <c r="M106" s="203" t="s">
        <v>19</v>
      </c>
      <c r="N106" s="204" t="s">
        <v>41</v>
      </c>
      <c r="O106" s="66"/>
      <c r="P106" s="205">
        <f>O106*H106</f>
        <v>0</v>
      </c>
      <c r="Q106" s="205">
        <v>0</v>
      </c>
      <c r="R106" s="205">
        <f>Q106*H106</f>
        <v>0</v>
      </c>
      <c r="S106" s="205">
        <v>0</v>
      </c>
      <c r="T106" s="206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7" t="s">
        <v>306</v>
      </c>
      <c r="AT106" s="207" t="s">
        <v>301</v>
      </c>
      <c r="AU106" s="207" t="s">
        <v>77</v>
      </c>
      <c r="AY106" s="19" t="s">
        <v>299</v>
      </c>
      <c r="BE106" s="208">
        <f>IF(N106="základní",J106,0)</f>
        <v>0</v>
      </c>
      <c r="BF106" s="208">
        <f>IF(N106="snížená",J106,0)</f>
        <v>0</v>
      </c>
      <c r="BG106" s="208">
        <f>IF(N106="zákl. přenesená",J106,0)</f>
        <v>0</v>
      </c>
      <c r="BH106" s="208">
        <f>IF(N106="sníž. přenesená",J106,0)</f>
        <v>0</v>
      </c>
      <c r="BI106" s="208">
        <f>IF(N106="nulová",J106,0)</f>
        <v>0</v>
      </c>
      <c r="BJ106" s="19" t="s">
        <v>77</v>
      </c>
      <c r="BK106" s="208">
        <f>ROUND(I106*H106,2)</f>
        <v>0</v>
      </c>
      <c r="BL106" s="19" t="s">
        <v>306</v>
      </c>
      <c r="BM106" s="207" t="s">
        <v>3893</v>
      </c>
    </row>
    <row r="107" spans="1:47" s="2" customFormat="1" ht="11.25">
      <c r="A107" s="36"/>
      <c r="B107" s="37"/>
      <c r="C107" s="38"/>
      <c r="D107" s="209" t="s">
        <v>308</v>
      </c>
      <c r="E107" s="38"/>
      <c r="F107" s="210" t="s">
        <v>3892</v>
      </c>
      <c r="G107" s="38"/>
      <c r="H107" s="38"/>
      <c r="I107" s="119"/>
      <c r="J107" s="38"/>
      <c r="K107" s="38"/>
      <c r="L107" s="41"/>
      <c r="M107" s="211"/>
      <c r="N107" s="212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308</v>
      </c>
      <c r="AU107" s="19" t="s">
        <v>77</v>
      </c>
    </row>
    <row r="108" spans="1:65" s="2" customFormat="1" ht="16.5" customHeight="1">
      <c r="A108" s="36"/>
      <c r="B108" s="37"/>
      <c r="C108" s="196" t="s">
        <v>306</v>
      </c>
      <c r="D108" s="196" t="s">
        <v>301</v>
      </c>
      <c r="E108" s="197" t="s">
        <v>3894</v>
      </c>
      <c r="F108" s="198" t="s">
        <v>3895</v>
      </c>
      <c r="G108" s="199" t="s">
        <v>553</v>
      </c>
      <c r="H108" s="200">
        <v>290</v>
      </c>
      <c r="I108" s="201"/>
      <c r="J108" s="202">
        <f>ROUND(I108*H108,2)</f>
        <v>0</v>
      </c>
      <c r="K108" s="198" t="s">
        <v>19</v>
      </c>
      <c r="L108" s="41"/>
      <c r="M108" s="203" t="s">
        <v>19</v>
      </c>
      <c r="N108" s="204" t="s">
        <v>41</v>
      </c>
      <c r="O108" s="66"/>
      <c r="P108" s="205">
        <f>O108*H108</f>
        <v>0</v>
      </c>
      <c r="Q108" s="205">
        <v>0</v>
      </c>
      <c r="R108" s="205">
        <f>Q108*H108</f>
        <v>0</v>
      </c>
      <c r="S108" s="205">
        <v>0</v>
      </c>
      <c r="T108" s="206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7" t="s">
        <v>306</v>
      </c>
      <c r="AT108" s="207" t="s">
        <v>301</v>
      </c>
      <c r="AU108" s="207" t="s">
        <v>77</v>
      </c>
      <c r="AY108" s="19" t="s">
        <v>299</v>
      </c>
      <c r="BE108" s="208">
        <f>IF(N108="základní",J108,0)</f>
        <v>0</v>
      </c>
      <c r="BF108" s="208">
        <f>IF(N108="snížená",J108,0)</f>
        <v>0</v>
      </c>
      <c r="BG108" s="208">
        <f>IF(N108="zákl. přenesená",J108,0)</f>
        <v>0</v>
      </c>
      <c r="BH108" s="208">
        <f>IF(N108="sníž. přenesená",J108,0)</f>
        <v>0</v>
      </c>
      <c r="BI108" s="208">
        <f>IF(N108="nulová",J108,0)</f>
        <v>0</v>
      </c>
      <c r="BJ108" s="19" t="s">
        <v>77</v>
      </c>
      <c r="BK108" s="208">
        <f>ROUND(I108*H108,2)</f>
        <v>0</v>
      </c>
      <c r="BL108" s="19" t="s">
        <v>306</v>
      </c>
      <c r="BM108" s="207" t="s">
        <v>3896</v>
      </c>
    </row>
    <row r="109" spans="1:47" s="2" customFormat="1" ht="11.25">
      <c r="A109" s="36"/>
      <c r="B109" s="37"/>
      <c r="C109" s="38"/>
      <c r="D109" s="209" t="s">
        <v>308</v>
      </c>
      <c r="E109" s="38"/>
      <c r="F109" s="210" t="s">
        <v>3895</v>
      </c>
      <c r="G109" s="38"/>
      <c r="H109" s="38"/>
      <c r="I109" s="119"/>
      <c r="J109" s="38"/>
      <c r="K109" s="38"/>
      <c r="L109" s="41"/>
      <c r="M109" s="211"/>
      <c r="N109" s="212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308</v>
      </c>
      <c r="AU109" s="19" t="s">
        <v>77</v>
      </c>
    </row>
    <row r="110" spans="1:65" s="2" customFormat="1" ht="16.5" customHeight="1">
      <c r="A110" s="36"/>
      <c r="B110" s="37"/>
      <c r="C110" s="196" t="s">
        <v>341</v>
      </c>
      <c r="D110" s="196" t="s">
        <v>301</v>
      </c>
      <c r="E110" s="197" t="s">
        <v>3897</v>
      </c>
      <c r="F110" s="198" t="s">
        <v>3898</v>
      </c>
      <c r="G110" s="199" t="s">
        <v>653</v>
      </c>
      <c r="H110" s="200">
        <v>1</v>
      </c>
      <c r="I110" s="201"/>
      <c r="J110" s="202">
        <f>ROUND(I110*H110,2)</f>
        <v>0</v>
      </c>
      <c r="K110" s="198" t="s">
        <v>19</v>
      </c>
      <c r="L110" s="41"/>
      <c r="M110" s="203" t="s">
        <v>19</v>
      </c>
      <c r="N110" s="204" t="s">
        <v>41</v>
      </c>
      <c r="O110" s="66"/>
      <c r="P110" s="205">
        <f>O110*H110</f>
        <v>0</v>
      </c>
      <c r="Q110" s="205">
        <v>0</v>
      </c>
      <c r="R110" s="205">
        <f>Q110*H110</f>
        <v>0</v>
      </c>
      <c r="S110" s="205">
        <v>0</v>
      </c>
      <c r="T110" s="206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7" t="s">
        <v>306</v>
      </c>
      <c r="AT110" s="207" t="s">
        <v>301</v>
      </c>
      <c r="AU110" s="207" t="s">
        <v>77</v>
      </c>
      <c r="AY110" s="19" t="s">
        <v>299</v>
      </c>
      <c r="BE110" s="208">
        <f>IF(N110="základní",J110,0)</f>
        <v>0</v>
      </c>
      <c r="BF110" s="208">
        <f>IF(N110="snížená",J110,0)</f>
        <v>0</v>
      </c>
      <c r="BG110" s="208">
        <f>IF(N110="zákl. přenesená",J110,0)</f>
        <v>0</v>
      </c>
      <c r="BH110" s="208">
        <f>IF(N110="sníž. přenesená",J110,0)</f>
        <v>0</v>
      </c>
      <c r="BI110" s="208">
        <f>IF(N110="nulová",J110,0)</f>
        <v>0</v>
      </c>
      <c r="BJ110" s="19" t="s">
        <v>77</v>
      </c>
      <c r="BK110" s="208">
        <f>ROUND(I110*H110,2)</f>
        <v>0</v>
      </c>
      <c r="BL110" s="19" t="s">
        <v>306</v>
      </c>
      <c r="BM110" s="207" t="s">
        <v>3899</v>
      </c>
    </row>
    <row r="111" spans="1:47" s="2" customFormat="1" ht="11.25">
      <c r="A111" s="36"/>
      <c r="B111" s="37"/>
      <c r="C111" s="38"/>
      <c r="D111" s="209" t="s">
        <v>308</v>
      </c>
      <c r="E111" s="38"/>
      <c r="F111" s="210" t="s">
        <v>3898</v>
      </c>
      <c r="G111" s="38"/>
      <c r="H111" s="38"/>
      <c r="I111" s="119"/>
      <c r="J111" s="38"/>
      <c r="K111" s="38"/>
      <c r="L111" s="41"/>
      <c r="M111" s="211"/>
      <c r="N111" s="212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308</v>
      </c>
      <c r="AU111" s="19" t="s">
        <v>77</v>
      </c>
    </row>
    <row r="112" spans="1:65" s="2" customFormat="1" ht="16.5" customHeight="1">
      <c r="A112" s="36"/>
      <c r="B112" s="37"/>
      <c r="C112" s="196" t="s">
        <v>349</v>
      </c>
      <c r="D112" s="196" t="s">
        <v>301</v>
      </c>
      <c r="E112" s="197" t="s">
        <v>3900</v>
      </c>
      <c r="F112" s="198" t="s">
        <v>3901</v>
      </c>
      <c r="G112" s="199" t="s">
        <v>553</v>
      </c>
      <c r="H112" s="200">
        <v>38</v>
      </c>
      <c r="I112" s="201"/>
      <c r="J112" s="202">
        <f>ROUND(I112*H112,2)</f>
        <v>0</v>
      </c>
      <c r="K112" s="198" t="s">
        <v>19</v>
      </c>
      <c r="L112" s="41"/>
      <c r="M112" s="203" t="s">
        <v>19</v>
      </c>
      <c r="N112" s="204" t="s">
        <v>41</v>
      </c>
      <c r="O112" s="66"/>
      <c r="P112" s="205">
        <f>O112*H112</f>
        <v>0</v>
      </c>
      <c r="Q112" s="205">
        <v>0</v>
      </c>
      <c r="R112" s="205">
        <f>Q112*H112</f>
        <v>0</v>
      </c>
      <c r="S112" s="205">
        <v>0</v>
      </c>
      <c r="T112" s="206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7" t="s">
        <v>306</v>
      </c>
      <c r="AT112" s="207" t="s">
        <v>301</v>
      </c>
      <c r="AU112" s="207" t="s">
        <v>77</v>
      </c>
      <c r="AY112" s="19" t="s">
        <v>299</v>
      </c>
      <c r="BE112" s="208">
        <f>IF(N112="základní",J112,0)</f>
        <v>0</v>
      </c>
      <c r="BF112" s="208">
        <f>IF(N112="snížená",J112,0)</f>
        <v>0</v>
      </c>
      <c r="BG112" s="208">
        <f>IF(N112="zákl. přenesená",J112,0)</f>
        <v>0</v>
      </c>
      <c r="BH112" s="208">
        <f>IF(N112="sníž. přenesená",J112,0)</f>
        <v>0</v>
      </c>
      <c r="BI112" s="208">
        <f>IF(N112="nulová",J112,0)</f>
        <v>0</v>
      </c>
      <c r="BJ112" s="19" t="s">
        <v>77</v>
      </c>
      <c r="BK112" s="208">
        <f>ROUND(I112*H112,2)</f>
        <v>0</v>
      </c>
      <c r="BL112" s="19" t="s">
        <v>306</v>
      </c>
      <c r="BM112" s="207" t="s">
        <v>3902</v>
      </c>
    </row>
    <row r="113" spans="1:47" s="2" customFormat="1" ht="11.25">
      <c r="A113" s="36"/>
      <c r="B113" s="37"/>
      <c r="C113" s="38"/>
      <c r="D113" s="209" t="s">
        <v>308</v>
      </c>
      <c r="E113" s="38"/>
      <c r="F113" s="210" t="s">
        <v>3903</v>
      </c>
      <c r="G113" s="38"/>
      <c r="H113" s="38"/>
      <c r="I113" s="119"/>
      <c r="J113" s="38"/>
      <c r="K113" s="38"/>
      <c r="L113" s="41"/>
      <c r="M113" s="211"/>
      <c r="N113" s="212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308</v>
      </c>
      <c r="AU113" s="19" t="s">
        <v>77</v>
      </c>
    </row>
    <row r="114" spans="2:63" s="12" customFormat="1" ht="25.9" customHeight="1">
      <c r="B114" s="180"/>
      <c r="C114" s="181"/>
      <c r="D114" s="182" t="s">
        <v>69</v>
      </c>
      <c r="E114" s="183" t="s">
        <v>3662</v>
      </c>
      <c r="F114" s="183" t="s">
        <v>3904</v>
      </c>
      <c r="G114" s="181"/>
      <c r="H114" s="181"/>
      <c r="I114" s="184"/>
      <c r="J114" s="185">
        <f>BK114</f>
        <v>0</v>
      </c>
      <c r="K114" s="181"/>
      <c r="L114" s="186"/>
      <c r="M114" s="187"/>
      <c r="N114" s="188"/>
      <c r="O114" s="188"/>
      <c r="P114" s="189">
        <f>SUM(P115:P134)</f>
        <v>0</v>
      </c>
      <c r="Q114" s="188"/>
      <c r="R114" s="189">
        <f>SUM(R115:R134)</f>
        <v>0</v>
      </c>
      <c r="S114" s="188"/>
      <c r="T114" s="190">
        <f>SUM(T115:T134)</f>
        <v>0</v>
      </c>
      <c r="AR114" s="191" t="s">
        <v>77</v>
      </c>
      <c r="AT114" s="192" t="s">
        <v>69</v>
      </c>
      <c r="AU114" s="192" t="s">
        <v>70</v>
      </c>
      <c r="AY114" s="191" t="s">
        <v>299</v>
      </c>
      <c r="BK114" s="193">
        <f>SUM(BK115:BK134)</f>
        <v>0</v>
      </c>
    </row>
    <row r="115" spans="1:65" s="2" customFormat="1" ht="16.5" customHeight="1">
      <c r="A115" s="36"/>
      <c r="B115" s="37"/>
      <c r="C115" s="196" t="s">
        <v>355</v>
      </c>
      <c r="D115" s="196" t="s">
        <v>301</v>
      </c>
      <c r="E115" s="197" t="s">
        <v>3905</v>
      </c>
      <c r="F115" s="198" t="s">
        <v>3906</v>
      </c>
      <c r="G115" s="199" t="s">
        <v>653</v>
      </c>
      <c r="H115" s="200">
        <v>1</v>
      </c>
      <c r="I115" s="201"/>
      <c r="J115" s="202">
        <f>ROUND(I115*H115,2)</f>
        <v>0</v>
      </c>
      <c r="K115" s="198" t="s">
        <v>19</v>
      </c>
      <c r="L115" s="41"/>
      <c r="M115" s="203" t="s">
        <v>19</v>
      </c>
      <c r="N115" s="204" t="s">
        <v>41</v>
      </c>
      <c r="O115" s="66"/>
      <c r="P115" s="205">
        <f>O115*H115</f>
        <v>0</v>
      </c>
      <c r="Q115" s="205">
        <v>0</v>
      </c>
      <c r="R115" s="205">
        <f>Q115*H115</f>
        <v>0</v>
      </c>
      <c r="S115" s="205">
        <v>0</v>
      </c>
      <c r="T115" s="206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7" t="s">
        <v>306</v>
      </c>
      <c r="AT115" s="207" t="s">
        <v>301</v>
      </c>
      <c r="AU115" s="207" t="s">
        <v>77</v>
      </c>
      <c r="AY115" s="19" t="s">
        <v>299</v>
      </c>
      <c r="BE115" s="208">
        <f>IF(N115="základní",J115,0)</f>
        <v>0</v>
      </c>
      <c r="BF115" s="208">
        <f>IF(N115="snížená",J115,0)</f>
        <v>0</v>
      </c>
      <c r="BG115" s="208">
        <f>IF(N115="zákl. přenesená",J115,0)</f>
        <v>0</v>
      </c>
      <c r="BH115" s="208">
        <f>IF(N115="sníž. přenesená",J115,0)</f>
        <v>0</v>
      </c>
      <c r="BI115" s="208">
        <f>IF(N115="nulová",J115,0)</f>
        <v>0</v>
      </c>
      <c r="BJ115" s="19" t="s">
        <v>77</v>
      </c>
      <c r="BK115" s="208">
        <f>ROUND(I115*H115,2)</f>
        <v>0</v>
      </c>
      <c r="BL115" s="19" t="s">
        <v>306</v>
      </c>
      <c r="BM115" s="207" t="s">
        <v>3907</v>
      </c>
    </row>
    <row r="116" spans="1:47" s="2" customFormat="1" ht="11.25">
      <c r="A116" s="36"/>
      <c r="B116" s="37"/>
      <c r="C116" s="38"/>
      <c r="D116" s="209" t="s">
        <v>308</v>
      </c>
      <c r="E116" s="38"/>
      <c r="F116" s="210" t="s">
        <v>3906</v>
      </c>
      <c r="G116" s="38"/>
      <c r="H116" s="38"/>
      <c r="I116" s="119"/>
      <c r="J116" s="38"/>
      <c r="K116" s="38"/>
      <c r="L116" s="41"/>
      <c r="M116" s="211"/>
      <c r="N116" s="212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308</v>
      </c>
      <c r="AU116" s="19" t="s">
        <v>77</v>
      </c>
    </row>
    <row r="117" spans="1:65" s="2" customFormat="1" ht="16.5" customHeight="1">
      <c r="A117" s="36"/>
      <c r="B117" s="37"/>
      <c r="C117" s="196" t="s">
        <v>360</v>
      </c>
      <c r="D117" s="196" t="s">
        <v>301</v>
      </c>
      <c r="E117" s="197" t="s">
        <v>3908</v>
      </c>
      <c r="F117" s="198" t="s">
        <v>3909</v>
      </c>
      <c r="G117" s="199" t="s">
        <v>653</v>
      </c>
      <c r="H117" s="200">
        <v>1</v>
      </c>
      <c r="I117" s="201"/>
      <c r="J117" s="202">
        <f>ROUND(I117*H117,2)</f>
        <v>0</v>
      </c>
      <c r="K117" s="198" t="s">
        <v>19</v>
      </c>
      <c r="L117" s="41"/>
      <c r="M117" s="203" t="s">
        <v>19</v>
      </c>
      <c r="N117" s="204" t="s">
        <v>41</v>
      </c>
      <c r="O117" s="66"/>
      <c r="P117" s="205">
        <f>O117*H117</f>
        <v>0</v>
      </c>
      <c r="Q117" s="205">
        <v>0</v>
      </c>
      <c r="R117" s="205">
        <f>Q117*H117</f>
        <v>0</v>
      </c>
      <c r="S117" s="205">
        <v>0</v>
      </c>
      <c r="T117" s="206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7" t="s">
        <v>306</v>
      </c>
      <c r="AT117" s="207" t="s">
        <v>301</v>
      </c>
      <c r="AU117" s="207" t="s">
        <v>77</v>
      </c>
      <c r="AY117" s="19" t="s">
        <v>299</v>
      </c>
      <c r="BE117" s="208">
        <f>IF(N117="základní",J117,0)</f>
        <v>0</v>
      </c>
      <c r="BF117" s="208">
        <f>IF(N117="snížená",J117,0)</f>
        <v>0</v>
      </c>
      <c r="BG117" s="208">
        <f>IF(N117="zákl. přenesená",J117,0)</f>
        <v>0</v>
      </c>
      <c r="BH117" s="208">
        <f>IF(N117="sníž. přenesená",J117,0)</f>
        <v>0</v>
      </c>
      <c r="BI117" s="208">
        <f>IF(N117="nulová",J117,0)</f>
        <v>0</v>
      </c>
      <c r="BJ117" s="19" t="s">
        <v>77</v>
      </c>
      <c r="BK117" s="208">
        <f>ROUND(I117*H117,2)</f>
        <v>0</v>
      </c>
      <c r="BL117" s="19" t="s">
        <v>306</v>
      </c>
      <c r="BM117" s="207" t="s">
        <v>3910</v>
      </c>
    </row>
    <row r="118" spans="1:47" s="2" customFormat="1" ht="11.25">
      <c r="A118" s="36"/>
      <c r="B118" s="37"/>
      <c r="C118" s="38"/>
      <c r="D118" s="209" t="s">
        <v>308</v>
      </c>
      <c r="E118" s="38"/>
      <c r="F118" s="210" t="s">
        <v>3909</v>
      </c>
      <c r="G118" s="38"/>
      <c r="H118" s="38"/>
      <c r="I118" s="119"/>
      <c r="J118" s="38"/>
      <c r="K118" s="38"/>
      <c r="L118" s="41"/>
      <c r="M118" s="211"/>
      <c r="N118" s="212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308</v>
      </c>
      <c r="AU118" s="19" t="s">
        <v>77</v>
      </c>
    </row>
    <row r="119" spans="1:65" s="2" customFormat="1" ht="16.5" customHeight="1">
      <c r="A119" s="36"/>
      <c r="B119" s="37"/>
      <c r="C119" s="196" t="s">
        <v>365</v>
      </c>
      <c r="D119" s="196" t="s">
        <v>301</v>
      </c>
      <c r="E119" s="197" t="s">
        <v>3911</v>
      </c>
      <c r="F119" s="198" t="s">
        <v>3912</v>
      </c>
      <c r="G119" s="199" t="s">
        <v>3193</v>
      </c>
      <c r="H119" s="200">
        <v>11</v>
      </c>
      <c r="I119" s="201"/>
      <c r="J119" s="202">
        <f>ROUND(I119*H119,2)</f>
        <v>0</v>
      </c>
      <c r="K119" s="198" t="s">
        <v>19</v>
      </c>
      <c r="L119" s="41"/>
      <c r="M119" s="203" t="s">
        <v>19</v>
      </c>
      <c r="N119" s="204" t="s">
        <v>41</v>
      </c>
      <c r="O119" s="66"/>
      <c r="P119" s="205">
        <f>O119*H119</f>
        <v>0</v>
      </c>
      <c r="Q119" s="205">
        <v>0</v>
      </c>
      <c r="R119" s="205">
        <f>Q119*H119</f>
        <v>0</v>
      </c>
      <c r="S119" s="205">
        <v>0</v>
      </c>
      <c r="T119" s="206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7" t="s">
        <v>306</v>
      </c>
      <c r="AT119" s="207" t="s">
        <v>301</v>
      </c>
      <c r="AU119" s="207" t="s">
        <v>77</v>
      </c>
      <c r="AY119" s="19" t="s">
        <v>299</v>
      </c>
      <c r="BE119" s="208">
        <f>IF(N119="základní",J119,0)</f>
        <v>0</v>
      </c>
      <c r="BF119" s="208">
        <f>IF(N119="snížená",J119,0)</f>
        <v>0</v>
      </c>
      <c r="BG119" s="208">
        <f>IF(N119="zákl. přenesená",J119,0)</f>
        <v>0</v>
      </c>
      <c r="BH119" s="208">
        <f>IF(N119="sníž. přenesená",J119,0)</f>
        <v>0</v>
      </c>
      <c r="BI119" s="208">
        <f>IF(N119="nulová",J119,0)</f>
        <v>0</v>
      </c>
      <c r="BJ119" s="19" t="s">
        <v>77</v>
      </c>
      <c r="BK119" s="208">
        <f>ROUND(I119*H119,2)</f>
        <v>0</v>
      </c>
      <c r="BL119" s="19" t="s">
        <v>306</v>
      </c>
      <c r="BM119" s="207" t="s">
        <v>3913</v>
      </c>
    </row>
    <row r="120" spans="1:47" s="2" customFormat="1" ht="11.25">
      <c r="A120" s="36"/>
      <c r="B120" s="37"/>
      <c r="C120" s="38"/>
      <c r="D120" s="209" t="s">
        <v>308</v>
      </c>
      <c r="E120" s="38"/>
      <c r="F120" s="210" t="s">
        <v>3912</v>
      </c>
      <c r="G120" s="38"/>
      <c r="H120" s="38"/>
      <c r="I120" s="119"/>
      <c r="J120" s="38"/>
      <c r="K120" s="38"/>
      <c r="L120" s="41"/>
      <c r="M120" s="211"/>
      <c r="N120" s="212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308</v>
      </c>
      <c r="AU120" s="19" t="s">
        <v>77</v>
      </c>
    </row>
    <row r="121" spans="1:65" s="2" customFormat="1" ht="16.5" customHeight="1">
      <c r="A121" s="36"/>
      <c r="B121" s="37"/>
      <c r="C121" s="196" t="s">
        <v>212</v>
      </c>
      <c r="D121" s="196" t="s">
        <v>301</v>
      </c>
      <c r="E121" s="197" t="s">
        <v>3914</v>
      </c>
      <c r="F121" s="198" t="s">
        <v>3915</v>
      </c>
      <c r="G121" s="199" t="s">
        <v>553</v>
      </c>
      <c r="H121" s="200">
        <v>40</v>
      </c>
      <c r="I121" s="201"/>
      <c r="J121" s="202">
        <f>ROUND(I121*H121,2)</f>
        <v>0</v>
      </c>
      <c r="K121" s="198" t="s">
        <v>19</v>
      </c>
      <c r="L121" s="41"/>
      <c r="M121" s="203" t="s">
        <v>19</v>
      </c>
      <c r="N121" s="204" t="s">
        <v>41</v>
      </c>
      <c r="O121" s="66"/>
      <c r="P121" s="205">
        <f>O121*H121</f>
        <v>0</v>
      </c>
      <c r="Q121" s="205">
        <v>0</v>
      </c>
      <c r="R121" s="205">
        <f>Q121*H121</f>
        <v>0</v>
      </c>
      <c r="S121" s="205">
        <v>0</v>
      </c>
      <c r="T121" s="206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7" t="s">
        <v>306</v>
      </c>
      <c r="AT121" s="207" t="s">
        <v>301</v>
      </c>
      <c r="AU121" s="207" t="s">
        <v>77</v>
      </c>
      <c r="AY121" s="19" t="s">
        <v>299</v>
      </c>
      <c r="BE121" s="208">
        <f>IF(N121="základní",J121,0)</f>
        <v>0</v>
      </c>
      <c r="BF121" s="208">
        <f>IF(N121="snížená",J121,0)</f>
        <v>0</v>
      </c>
      <c r="BG121" s="208">
        <f>IF(N121="zákl. přenesená",J121,0)</f>
        <v>0</v>
      </c>
      <c r="BH121" s="208">
        <f>IF(N121="sníž. přenesená",J121,0)</f>
        <v>0</v>
      </c>
      <c r="BI121" s="208">
        <f>IF(N121="nulová",J121,0)</f>
        <v>0</v>
      </c>
      <c r="BJ121" s="19" t="s">
        <v>77</v>
      </c>
      <c r="BK121" s="208">
        <f>ROUND(I121*H121,2)</f>
        <v>0</v>
      </c>
      <c r="BL121" s="19" t="s">
        <v>306</v>
      </c>
      <c r="BM121" s="207" t="s">
        <v>3916</v>
      </c>
    </row>
    <row r="122" spans="1:47" s="2" customFormat="1" ht="11.25">
      <c r="A122" s="36"/>
      <c r="B122" s="37"/>
      <c r="C122" s="38"/>
      <c r="D122" s="209" t="s">
        <v>308</v>
      </c>
      <c r="E122" s="38"/>
      <c r="F122" s="210" t="s">
        <v>3915</v>
      </c>
      <c r="G122" s="38"/>
      <c r="H122" s="38"/>
      <c r="I122" s="119"/>
      <c r="J122" s="38"/>
      <c r="K122" s="38"/>
      <c r="L122" s="41"/>
      <c r="M122" s="211"/>
      <c r="N122" s="212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308</v>
      </c>
      <c r="AU122" s="19" t="s">
        <v>77</v>
      </c>
    </row>
    <row r="123" spans="1:65" s="2" customFormat="1" ht="16.5" customHeight="1">
      <c r="A123" s="36"/>
      <c r="B123" s="37"/>
      <c r="C123" s="196" t="s">
        <v>378</v>
      </c>
      <c r="D123" s="196" t="s">
        <v>301</v>
      </c>
      <c r="E123" s="197" t="s">
        <v>3917</v>
      </c>
      <c r="F123" s="198" t="s">
        <v>3918</v>
      </c>
      <c r="G123" s="199" t="s">
        <v>653</v>
      </c>
      <c r="H123" s="200">
        <v>1</v>
      </c>
      <c r="I123" s="201"/>
      <c r="J123" s="202">
        <f>ROUND(I123*H123,2)</f>
        <v>0</v>
      </c>
      <c r="K123" s="198" t="s">
        <v>19</v>
      </c>
      <c r="L123" s="41"/>
      <c r="M123" s="203" t="s">
        <v>19</v>
      </c>
      <c r="N123" s="204" t="s">
        <v>41</v>
      </c>
      <c r="O123" s="66"/>
      <c r="P123" s="205">
        <f>O123*H123</f>
        <v>0</v>
      </c>
      <c r="Q123" s="205">
        <v>0</v>
      </c>
      <c r="R123" s="205">
        <f>Q123*H123</f>
        <v>0</v>
      </c>
      <c r="S123" s="205">
        <v>0</v>
      </c>
      <c r="T123" s="206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7" t="s">
        <v>306</v>
      </c>
      <c r="AT123" s="207" t="s">
        <v>301</v>
      </c>
      <c r="AU123" s="207" t="s">
        <v>77</v>
      </c>
      <c r="AY123" s="19" t="s">
        <v>299</v>
      </c>
      <c r="BE123" s="208">
        <f>IF(N123="základní",J123,0)</f>
        <v>0</v>
      </c>
      <c r="BF123" s="208">
        <f>IF(N123="snížená",J123,0)</f>
        <v>0</v>
      </c>
      <c r="BG123" s="208">
        <f>IF(N123="zákl. přenesená",J123,0)</f>
        <v>0</v>
      </c>
      <c r="BH123" s="208">
        <f>IF(N123="sníž. přenesená",J123,0)</f>
        <v>0</v>
      </c>
      <c r="BI123" s="208">
        <f>IF(N123="nulová",J123,0)</f>
        <v>0</v>
      </c>
      <c r="BJ123" s="19" t="s">
        <v>77</v>
      </c>
      <c r="BK123" s="208">
        <f>ROUND(I123*H123,2)</f>
        <v>0</v>
      </c>
      <c r="BL123" s="19" t="s">
        <v>306</v>
      </c>
      <c r="BM123" s="207" t="s">
        <v>3919</v>
      </c>
    </row>
    <row r="124" spans="1:47" s="2" customFormat="1" ht="11.25">
      <c r="A124" s="36"/>
      <c r="B124" s="37"/>
      <c r="C124" s="38"/>
      <c r="D124" s="209" t="s">
        <v>308</v>
      </c>
      <c r="E124" s="38"/>
      <c r="F124" s="210" t="s">
        <v>3918</v>
      </c>
      <c r="G124" s="38"/>
      <c r="H124" s="38"/>
      <c r="I124" s="119"/>
      <c r="J124" s="38"/>
      <c r="K124" s="38"/>
      <c r="L124" s="41"/>
      <c r="M124" s="211"/>
      <c r="N124" s="212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308</v>
      </c>
      <c r="AU124" s="19" t="s">
        <v>77</v>
      </c>
    </row>
    <row r="125" spans="1:65" s="2" customFormat="1" ht="16.5" customHeight="1">
      <c r="A125" s="36"/>
      <c r="B125" s="37"/>
      <c r="C125" s="196" t="s">
        <v>385</v>
      </c>
      <c r="D125" s="196" t="s">
        <v>301</v>
      </c>
      <c r="E125" s="197" t="s">
        <v>3897</v>
      </c>
      <c r="F125" s="198" t="s">
        <v>3898</v>
      </c>
      <c r="G125" s="199" t="s">
        <v>653</v>
      </c>
      <c r="H125" s="200">
        <v>1</v>
      </c>
      <c r="I125" s="201"/>
      <c r="J125" s="202">
        <f>ROUND(I125*H125,2)</f>
        <v>0</v>
      </c>
      <c r="K125" s="198" t="s">
        <v>19</v>
      </c>
      <c r="L125" s="41"/>
      <c r="M125" s="203" t="s">
        <v>19</v>
      </c>
      <c r="N125" s="204" t="s">
        <v>41</v>
      </c>
      <c r="O125" s="66"/>
      <c r="P125" s="205">
        <f>O125*H125</f>
        <v>0</v>
      </c>
      <c r="Q125" s="205">
        <v>0</v>
      </c>
      <c r="R125" s="205">
        <f>Q125*H125</f>
        <v>0</v>
      </c>
      <c r="S125" s="205">
        <v>0</v>
      </c>
      <c r="T125" s="206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7" t="s">
        <v>306</v>
      </c>
      <c r="AT125" s="207" t="s">
        <v>301</v>
      </c>
      <c r="AU125" s="207" t="s">
        <v>77</v>
      </c>
      <c r="AY125" s="19" t="s">
        <v>299</v>
      </c>
      <c r="BE125" s="208">
        <f>IF(N125="základní",J125,0)</f>
        <v>0</v>
      </c>
      <c r="BF125" s="208">
        <f>IF(N125="snížená",J125,0)</f>
        <v>0</v>
      </c>
      <c r="BG125" s="208">
        <f>IF(N125="zákl. přenesená",J125,0)</f>
        <v>0</v>
      </c>
      <c r="BH125" s="208">
        <f>IF(N125="sníž. přenesená",J125,0)</f>
        <v>0</v>
      </c>
      <c r="BI125" s="208">
        <f>IF(N125="nulová",J125,0)</f>
        <v>0</v>
      </c>
      <c r="BJ125" s="19" t="s">
        <v>77</v>
      </c>
      <c r="BK125" s="208">
        <f>ROUND(I125*H125,2)</f>
        <v>0</v>
      </c>
      <c r="BL125" s="19" t="s">
        <v>306</v>
      </c>
      <c r="BM125" s="207" t="s">
        <v>3920</v>
      </c>
    </row>
    <row r="126" spans="1:47" s="2" customFormat="1" ht="11.25">
      <c r="A126" s="36"/>
      <c r="B126" s="37"/>
      <c r="C126" s="38"/>
      <c r="D126" s="209" t="s">
        <v>308</v>
      </c>
      <c r="E126" s="38"/>
      <c r="F126" s="210" t="s">
        <v>3898</v>
      </c>
      <c r="G126" s="38"/>
      <c r="H126" s="38"/>
      <c r="I126" s="119"/>
      <c r="J126" s="38"/>
      <c r="K126" s="38"/>
      <c r="L126" s="41"/>
      <c r="M126" s="211"/>
      <c r="N126" s="212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308</v>
      </c>
      <c r="AU126" s="19" t="s">
        <v>77</v>
      </c>
    </row>
    <row r="127" spans="1:65" s="2" customFormat="1" ht="16.5" customHeight="1">
      <c r="A127" s="36"/>
      <c r="B127" s="37"/>
      <c r="C127" s="196" t="s">
        <v>391</v>
      </c>
      <c r="D127" s="196" t="s">
        <v>301</v>
      </c>
      <c r="E127" s="197" t="s">
        <v>3921</v>
      </c>
      <c r="F127" s="198" t="s">
        <v>3922</v>
      </c>
      <c r="G127" s="199" t="s">
        <v>3193</v>
      </c>
      <c r="H127" s="200">
        <v>1</v>
      </c>
      <c r="I127" s="201"/>
      <c r="J127" s="202">
        <f>ROUND(I127*H127,2)</f>
        <v>0</v>
      </c>
      <c r="K127" s="198" t="s">
        <v>19</v>
      </c>
      <c r="L127" s="41"/>
      <c r="M127" s="203" t="s">
        <v>19</v>
      </c>
      <c r="N127" s="204" t="s">
        <v>41</v>
      </c>
      <c r="O127" s="66"/>
      <c r="P127" s="205">
        <f>O127*H127</f>
        <v>0</v>
      </c>
      <c r="Q127" s="205">
        <v>0</v>
      </c>
      <c r="R127" s="205">
        <f>Q127*H127</f>
        <v>0</v>
      </c>
      <c r="S127" s="205">
        <v>0</v>
      </c>
      <c r="T127" s="206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7" t="s">
        <v>306</v>
      </c>
      <c r="AT127" s="207" t="s">
        <v>301</v>
      </c>
      <c r="AU127" s="207" t="s">
        <v>77</v>
      </c>
      <c r="AY127" s="19" t="s">
        <v>299</v>
      </c>
      <c r="BE127" s="208">
        <f>IF(N127="základní",J127,0)</f>
        <v>0</v>
      </c>
      <c r="BF127" s="208">
        <f>IF(N127="snížená",J127,0)</f>
        <v>0</v>
      </c>
      <c r="BG127" s="208">
        <f>IF(N127="zákl. přenesená",J127,0)</f>
        <v>0</v>
      </c>
      <c r="BH127" s="208">
        <f>IF(N127="sníž. přenesená",J127,0)</f>
        <v>0</v>
      </c>
      <c r="BI127" s="208">
        <f>IF(N127="nulová",J127,0)</f>
        <v>0</v>
      </c>
      <c r="BJ127" s="19" t="s">
        <v>77</v>
      </c>
      <c r="BK127" s="208">
        <f>ROUND(I127*H127,2)</f>
        <v>0</v>
      </c>
      <c r="BL127" s="19" t="s">
        <v>306</v>
      </c>
      <c r="BM127" s="207" t="s">
        <v>3923</v>
      </c>
    </row>
    <row r="128" spans="1:47" s="2" customFormat="1" ht="11.25">
      <c r="A128" s="36"/>
      <c r="B128" s="37"/>
      <c r="C128" s="38"/>
      <c r="D128" s="209" t="s">
        <v>308</v>
      </c>
      <c r="E128" s="38"/>
      <c r="F128" s="210" t="s">
        <v>3922</v>
      </c>
      <c r="G128" s="38"/>
      <c r="H128" s="38"/>
      <c r="I128" s="119"/>
      <c r="J128" s="38"/>
      <c r="K128" s="38"/>
      <c r="L128" s="41"/>
      <c r="M128" s="211"/>
      <c r="N128" s="212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308</v>
      </c>
      <c r="AU128" s="19" t="s">
        <v>77</v>
      </c>
    </row>
    <row r="129" spans="1:65" s="2" customFormat="1" ht="16.5" customHeight="1">
      <c r="A129" s="36"/>
      <c r="B129" s="37"/>
      <c r="C129" s="196" t="s">
        <v>396</v>
      </c>
      <c r="D129" s="196" t="s">
        <v>301</v>
      </c>
      <c r="E129" s="197" t="s">
        <v>3900</v>
      </c>
      <c r="F129" s="198" t="s">
        <v>3901</v>
      </c>
      <c r="G129" s="199" t="s">
        <v>553</v>
      </c>
      <c r="H129" s="200">
        <v>30</v>
      </c>
      <c r="I129" s="201"/>
      <c r="J129" s="202">
        <f>ROUND(I129*H129,2)</f>
        <v>0</v>
      </c>
      <c r="K129" s="198" t="s">
        <v>19</v>
      </c>
      <c r="L129" s="41"/>
      <c r="M129" s="203" t="s">
        <v>19</v>
      </c>
      <c r="N129" s="204" t="s">
        <v>41</v>
      </c>
      <c r="O129" s="66"/>
      <c r="P129" s="205">
        <f>O129*H129</f>
        <v>0</v>
      </c>
      <c r="Q129" s="205">
        <v>0</v>
      </c>
      <c r="R129" s="205">
        <f>Q129*H129</f>
        <v>0</v>
      </c>
      <c r="S129" s="205">
        <v>0</v>
      </c>
      <c r="T129" s="206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7" t="s">
        <v>306</v>
      </c>
      <c r="AT129" s="207" t="s">
        <v>301</v>
      </c>
      <c r="AU129" s="207" t="s">
        <v>77</v>
      </c>
      <c r="AY129" s="19" t="s">
        <v>299</v>
      </c>
      <c r="BE129" s="208">
        <f>IF(N129="základní",J129,0)</f>
        <v>0</v>
      </c>
      <c r="BF129" s="208">
        <f>IF(N129="snížená",J129,0)</f>
        <v>0</v>
      </c>
      <c r="BG129" s="208">
        <f>IF(N129="zákl. přenesená",J129,0)</f>
        <v>0</v>
      </c>
      <c r="BH129" s="208">
        <f>IF(N129="sníž. přenesená",J129,0)</f>
        <v>0</v>
      </c>
      <c r="BI129" s="208">
        <f>IF(N129="nulová",J129,0)</f>
        <v>0</v>
      </c>
      <c r="BJ129" s="19" t="s">
        <v>77</v>
      </c>
      <c r="BK129" s="208">
        <f>ROUND(I129*H129,2)</f>
        <v>0</v>
      </c>
      <c r="BL129" s="19" t="s">
        <v>306</v>
      </c>
      <c r="BM129" s="207" t="s">
        <v>3924</v>
      </c>
    </row>
    <row r="130" spans="1:47" s="2" customFormat="1" ht="11.25">
      <c r="A130" s="36"/>
      <c r="B130" s="37"/>
      <c r="C130" s="38"/>
      <c r="D130" s="209" t="s">
        <v>308</v>
      </c>
      <c r="E130" s="38"/>
      <c r="F130" s="210" t="s">
        <v>3903</v>
      </c>
      <c r="G130" s="38"/>
      <c r="H130" s="38"/>
      <c r="I130" s="119"/>
      <c r="J130" s="38"/>
      <c r="K130" s="38"/>
      <c r="L130" s="41"/>
      <c r="M130" s="211"/>
      <c r="N130" s="212"/>
      <c r="O130" s="66"/>
      <c r="P130" s="66"/>
      <c r="Q130" s="66"/>
      <c r="R130" s="66"/>
      <c r="S130" s="66"/>
      <c r="T130" s="6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308</v>
      </c>
      <c r="AU130" s="19" t="s">
        <v>77</v>
      </c>
    </row>
    <row r="131" spans="1:65" s="2" customFormat="1" ht="16.5" customHeight="1">
      <c r="A131" s="36"/>
      <c r="B131" s="37"/>
      <c r="C131" s="196" t="s">
        <v>8</v>
      </c>
      <c r="D131" s="196" t="s">
        <v>301</v>
      </c>
      <c r="E131" s="197" t="s">
        <v>3925</v>
      </c>
      <c r="F131" s="198" t="s">
        <v>3926</v>
      </c>
      <c r="G131" s="199" t="s">
        <v>3193</v>
      </c>
      <c r="H131" s="200">
        <v>3</v>
      </c>
      <c r="I131" s="201"/>
      <c r="J131" s="202">
        <f>ROUND(I131*H131,2)</f>
        <v>0</v>
      </c>
      <c r="K131" s="198" t="s">
        <v>19</v>
      </c>
      <c r="L131" s="41"/>
      <c r="M131" s="203" t="s">
        <v>19</v>
      </c>
      <c r="N131" s="204" t="s">
        <v>41</v>
      </c>
      <c r="O131" s="66"/>
      <c r="P131" s="205">
        <f>O131*H131</f>
        <v>0</v>
      </c>
      <c r="Q131" s="205">
        <v>0</v>
      </c>
      <c r="R131" s="205">
        <f>Q131*H131</f>
        <v>0</v>
      </c>
      <c r="S131" s="205">
        <v>0</v>
      </c>
      <c r="T131" s="206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7" t="s">
        <v>306</v>
      </c>
      <c r="AT131" s="207" t="s">
        <v>301</v>
      </c>
      <c r="AU131" s="207" t="s">
        <v>77</v>
      </c>
      <c r="AY131" s="19" t="s">
        <v>299</v>
      </c>
      <c r="BE131" s="208">
        <f>IF(N131="základní",J131,0)</f>
        <v>0</v>
      </c>
      <c r="BF131" s="208">
        <f>IF(N131="snížená",J131,0)</f>
        <v>0</v>
      </c>
      <c r="BG131" s="208">
        <f>IF(N131="zákl. přenesená",J131,0)</f>
        <v>0</v>
      </c>
      <c r="BH131" s="208">
        <f>IF(N131="sníž. přenesená",J131,0)</f>
        <v>0</v>
      </c>
      <c r="BI131" s="208">
        <f>IF(N131="nulová",J131,0)</f>
        <v>0</v>
      </c>
      <c r="BJ131" s="19" t="s">
        <v>77</v>
      </c>
      <c r="BK131" s="208">
        <f>ROUND(I131*H131,2)</f>
        <v>0</v>
      </c>
      <c r="BL131" s="19" t="s">
        <v>306</v>
      </c>
      <c r="BM131" s="207" t="s">
        <v>3927</v>
      </c>
    </row>
    <row r="132" spans="1:47" s="2" customFormat="1" ht="11.25">
      <c r="A132" s="36"/>
      <c r="B132" s="37"/>
      <c r="C132" s="38"/>
      <c r="D132" s="209" t="s">
        <v>308</v>
      </c>
      <c r="E132" s="38"/>
      <c r="F132" s="210" t="s">
        <v>3926</v>
      </c>
      <c r="G132" s="38"/>
      <c r="H132" s="38"/>
      <c r="I132" s="119"/>
      <c r="J132" s="38"/>
      <c r="K132" s="38"/>
      <c r="L132" s="41"/>
      <c r="M132" s="211"/>
      <c r="N132" s="212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308</v>
      </c>
      <c r="AU132" s="19" t="s">
        <v>77</v>
      </c>
    </row>
    <row r="133" spans="1:65" s="2" customFormat="1" ht="16.5" customHeight="1">
      <c r="A133" s="36"/>
      <c r="B133" s="37"/>
      <c r="C133" s="196" t="s">
        <v>406</v>
      </c>
      <c r="D133" s="196" t="s">
        <v>301</v>
      </c>
      <c r="E133" s="197" t="s">
        <v>3928</v>
      </c>
      <c r="F133" s="198" t="s">
        <v>3929</v>
      </c>
      <c r="G133" s="199" t="s">
        <v>3193</v>
      </c>
      <c r="H133" s="200">
        <v>10</v>
      </c>
      <c r="I133" s="201"/>
      <c r="J133" s="202">
        <f>ROUND(I133*H133,2)</f>
        <v>0</v>
      </c>
      <c r="K133" s="198" t="s">
        <v>19</v>
      </c>
      <c r="L133" s="41"/>
      <c r="M133" s="203" t="s">
        <v>19</v>
      </c>
      <c r="N133" s="204" t="s">
        <v>41</v>
      </c>
      <c r="O133" s="66"/>
      <c r="P133" s="205">
        <f>O133*H133</f>
        <v>0</v>
      </c>
      <c r="Q133" s="205">
        <v>0</v>
      </c>
      <c r="R133" s="205">
        <f>Q133*H133</f>
        <v>0</v>
      </c>
      <c r="S133" s="205">
        <v>0</v>
      </c>
      <c r="T133" s="206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7" t="s">
        <v>306</v>
      </c>
      <c r="AT133" s="207" t="s">
        <v>301</v>
      </c>
      <c r="AU133" s="207" t="s">
        <v>77</v>
      </c>
      <c r="AY133" s="19" t="s">
        <v>299</v>
      </c>
      <c r="BE133" s="208">
        <f>IF(N133="základní",J133,0)</f>
        <v>0</v>
      </c>
      <c r="BF133" s="208">
        <f>IF(N133="snížená",J133,0)</f>
        <v>0</v>
      </c>
      <c r="BG133" s="208">
        <f>IF(N133="zákl. přenesená",J133,0)</f>
        <v>0</v>
      </c>
      <c r="BH133" s="208">
        <f>IF(N133="sníž. přenesená",J133,0)</f>
        <v>0</v>
      </c>
      <c r="BI133" s="208">
        <f>IF(N133="nulová",J133,0)</f>
        <v>0</v>
      </c>
      <c r="BJ133" s="19" t="s">
        <v>77</v>
      </c>
      <c r="BK133" s="208">
        <f>ROUND(I133*H133,2)</f>
        <v>0</v>
      </c>
      <c r="BL133" s="19" t="s">
        <v>306</v>
      </c>
      <c r="BM133" s="207" t="s">
        <v>3930</v>
      </c>
    </row>
    <row r="134" spans="1:47" s="2" customFormat="1" ht="11.25">
      <c r="A134" s="36"/>
      <c r="B134" s="37"/>
      <c r="C134" s="38"/>
      <c r="D134" s="209" t="s">
        <v>308</v>
      </c>
      <c r="E134" s="38"/>
      <c r="F134" s="210" t="s">
        <v>3931</v>
      </c>
      <c r="G134" s="38"/>
      <c r="H134" s="38"/>
      <c r="I134" s="119"/>
      <c r="J134" s="38"/>
      <c r="K134" s="38"/>
      <c r="L134" s="41"/>
      <c r="M134" s="211"/>
      <c r="N134" s="212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308</v>
      </c>
      <c r="AU134" s="19" t="s">
        <v>77</v>
      </c>
    </row>
    <row r="135" spans="2:63" s="12" customFormat="1" ht="25.9" customHeight="1">
      <c r="B135" s="180"/>
      <c r="C135" s="181"/>
      <c r="D135" s="182" t="s">
        <v>69</v>
      </c>
      <c r="E135" s="183" t="s">
        <v>3706</v>
      </c>
      <c r="F135" s="183" t="s">
        <v>2898</v>
      </c>
      <c r="G135" s="181"/>
      <c r="H135" s="181"/>
      <c r="I135" s="184"/>
      <c r="J135" s="185">
        <f>BK135</f>
        <v>0</v>
      </c>
      <c r="K135" s="181"/>
      <c r="L135" s="186"/>
      <c r="M135" s="187"/>
      <c r="N135" s="188"/>
      <c r="O135" s="188"/>
      <c r="P135" s="189">
        <f>SUM(P136:P143)</f>
        <v>0</v>
      </c>
      <c r="Q135" s="188"/>
      <c r="R135" s="189">
        <f>SUM(R136:R143)</f>
        <v>0</v>
      </c>
      <c r="S135" s="188"/>
      <c r="T135" s="190">
        <f>SUM(T136:T143)</f>
        <v>0</v>
      </c>
      <c r="AR135" s="191" t="s">
        <v>77</v>
      </c>
      <c r="AT135" s="192" t="s">
        <v>69</v>
      </c>
      <c r="AU135" s="192" t="s">
        <v>70</v>
      </c>
      <c r="AY135" s="191" t="s">
        <v>299</v>
      </c>
      <c r="BK135" s="193">
        <f>SUM(BK136:BK143)</f>
        <v>0</v>
      </c>
    </row>
    <row r="136" spans="1:65" s="2" customFormat="1" ht="16.5" customHeight="1">
      <c r="A136" s="36"/>
      <c r="B136" s="37"/>
      <c r="C136" s="196" t="s">
        <v>413</v>
      </c>
      <c r="D136" s="196" t="s">
        <v>301</v>
      </c>
      <c r="E136" s="197" t="s">
        <v>3932</v>
      </c>
      <c r="F136" s="198" t="s">
        <v>3933</v>
      </c>
      <c r="G136" s="199" t="s">
        <v>2902</v>
      </c>
      <c r="H136" s="200">
        <v>3</v>
      </c>
      <c r="I136" s="201"/>
      <c r="J136" s="202">
        <f>ROUND(I136*H136,2)</f>
        <v>0</v>
      </c>
      <c r="K136" s="198" t="s">
        <v>19</v>
      </c>
      <c r="L136" s="41"/>
      <c r="M136" s="203" t="s">
        <v>19</v>
      </c>
      <c r="N136" s="204" t="s">
        <v>41</v>
      </c>
      <c r="O136" s="66"/>
      <c r="P136" s="205">
        <f>O136*H136</f>
        <v>0</v>
      </c>
      <c r="Q136" s="205">
        <v>0</v>
      </c>
      <c r="R136" s="205">
        <f>Q136*H136</f>
        <v>0</v>
      </c>
      <c r="S136" s="205">
        <v>0</v>
      </c>
      <c r="T136" s="206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7" t="s">
        <v>306</v>
      </c>
      <c r="AT136" s="207" t="s">
        <v>301</v>
      </c>
      <c r="AU136" s="207" t="s">
        <v>77</v>
      </c>
      <c r="AY136" s="19" t="s">
        <v>299</v>
      </c>
      <c r="BE136" s="208">
        <f>IF(N136="základní",J136,0)</f>
        <v>0</v>
      </c>
      <c r="BF136" s="208">
        <f>IF(N136="snížená",J136,0)</f>
        <v>0</v>
      </c>
      <c r="BG136" s="208">
        <f>IF(N136="zákl. přenesená",J136,0)</f>
        <v>0</v>
      </c>
      <c r="BH136" s="208">
        <f>IF(N136="sníž. přenesená",J136,0)</f>
        <v>0</v>
      </c>
      <c r="BI136" s="208">
        <f>IF(N136="nulová",J136,0)</f>
        <v>0</v>
      </c>
      <c r="BJ136" s="19" t="s">
        <v>77</v>
      </c>
      <c r="BK136" s="208">
        <f>ROUND(I136*H136,2)</f>
        <v>0</v>
      </c>
      <c r="BL136" s="19" t="s">
        <v>306</v>
      </c>
      <c r="BM136" s="207" t="s">
        <v>3934</v>
      </c>
    </row>
    <row r="137" spans="1:47" s="2" customFormat="1" ht="11.25">
      <c r="A137" s="36"/>
      <c r="B137" s="37"/>
      <c r="C137" s="38"/>
      <c r="D137" s="209" t="s">
        <v>308</v>
      </c>
      <c r="E137" s="38"/>
      <c r="F137" s="210" t="s">
        <v>3933</v>
      </c>
      <c r="G137" s="38"/>
      <c r="H137" s="38"/>
      <c r="I137" s="119"/>
      <c r="J137" s="38"/>
      <c r="K137" s="38"/>
      <c r="L137" s="41"/>
      <c r="M137" s="211"/>
      <c r="N137" s="212"/>
      <c r="O137" s="66"/>
      <c r="P137" s="66"/>
      <c r="Q137" s="66"/>
      <c r="R137" s="66"/>
      <c r="S137" s="66"/>
      <c r="T137" s="67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308</v>
      </c>
      <c r="AU137" s="19" t="s">
        <v>77</v>
      </c>
    </row>
    <row r="138" spans="1:65" s="2" customFormat="1" ht="16.5" customHeight="1">
      <c r="A138" s="36"/>
      <c r="B138" s="37"/>
      <c r="C138" s="196" t="s">
        <v>422</v>
      </c>
      <c r="D138" s="196" t="s">
        <v>301</v>
      </c>
      <c r="E138" s="197" t="s">
        <v>3935</v>
      </c>
      <c r="F138" s="198" t="s">
        <v>3936</v>
      </c>
      <c r="G138" s="199" t="s">
        <v>2902</v>
      </c>
      <c r="H138" s="200">
        <v>1</v>
      </c>
      <c r="I138" s="201"/>
      <c r="J138" s="202">
        <f>ROUND(I138*H138,2)</f>
        <v>0</v>
      </c>
      <c r="K138" s="198" t="s">
        <v>19</v>
      </c>
      <c r="L138" s="41"/>
      <c r="M138" s="203" t="s">
        <v>19</v>
      </c>
      <c r="N138" s="204" t="s">
        <v>41</v>
      </c>
      <c r="O138" s="66"/>
      <c r="P138" s="205">
        <f>O138*H138</f>
        <v>0</v>
      </c>
      <c r="Q138" s="205">
        <v>0</v>
      </c>
      <c r="R138" s="205">
        <f>Q138*H138</f>
        <v>0</v>
      </c>
      <c r="S138" s="205">
        <v>0</v>
      </c>
      <c r="T138" s="206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07" t="s">
        <v>306</v>
      </c>
      <c r="AT138" s="207" t="s">
        <v>301</v>
      </c>
      <c r="AU138" s="207" t="s">
        <v>77</v>
      </c>
      <c r="AY138" s="19" t="s">
        <v>299</v>
      </c>
      <c r="BE138" s="208">
        <f>IF(N138="základní",J138,0)</f>
        <v>0</v>
      </c>
      <c r="BF138" s="208">
        <f>IF(N138="snížená",J138,0)</f>
        <v>0</v>
      </c>
      <c r="BG138" s="208">
        <f>IF(N138="zákl. přenesená",J138,0)</f>
        <v>0</v>
      </c>
      <c r="BH138" s="208">
        <f>IF(N138="sníž. přenesená",J138,0)</f>
        <v>0</v>
      </c>
      <c r="BI138" s="208">
        <f>IF(N138="nulová",J138,0)</f>
        <v>0</v>
      </c>
      <c r="BJ138" s="19" t="s">
        <v>77</v>
      </c>
      <c r="BK138" s="208">
        <f>ROUND(I138*H138,2)</f>
        <v>0</v>
      </c>
      <c r="BL138" s="19" t="s">
        <v>306</v>
      </c>
      <c r="BM138" s="207" t="s">
        <v>3937</v>
      </c>
    </row>
    <row r="139" spans="1:47" s="2" customFormat="1" ht="11.25">
      <c r="A139" s="36"/>
      <c r="B139" s="37"/>
      <c r="C139" s="38"/>
      <c r="D139" s="209" t="s">
        <v>308</v>
      </c>
      <c r="E139" s="38"/>
      <c r="F139" s="210" t="s">
        <v>3936</v>
      </c>
      <c r="G139" s="38"/>
      <c r="H139" s="38"/>
      <c r="I139" s="119"/>
      <c r="J139" s="38"/>
      <c r="K139" s="38"/>
      <c r="L139" s="41"/>
      <c r="M139" s="211"/>
      <c r="N139" s="212"/>
      <c r="O139" s="66"/>
      <c r="P139" s="66"/>
      <c r="Q139" s="66"/>
      <c r="R139" s="66"/>
      <c r="S139" s="66"/>
      <c r="T139" s="67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308</v>
      </c>
      <c r="AU139" s="19" t="s">
        <v>77</v>
      </c>
    </row>
    <row r="140" spans="1:65" s="2" customFormat="1" ht="16.5" customHeight="1">
      <c r="A140" s="36"/>
      <c r="B140" s="37"/>
      <c r="C140" s="196" t="s">
        <v>429</v>
      </c>
      <c r="D140" s="196" t="s">
        <v>301</v>
      </c>
      <c r="E140" s="197" t="s">
        <v>3938</v>
      </c>
      <c r="F140" s="198" t="s">
        <v>3939</v>
      </c>
      <c r="G140" s="199" t="s">
        <v>2902</v>
      </c>
      <c r="H140" s="200">
        <v>20</v>
      </c>
      <c r="I140" s="201"/>
      <c r="J140" s="202">
        <f>ROUND(I140*H140,2)</f>
        <v>0</v>
      </c>
      <c r="K140" s="198" t="s">
        <v>19</v>
      </c>
      <c r="L140" s="41"/>
      <c r="M140" s="203" t="s">
        <v>19</v>
      </c>
      <c r="N140" s="204" t="s">
        <v>41</v>
      </c>
      <c r="O140" s="66"/>
      <c r="P140" s="205">
        <f>O140*H140</f>
        <v>0</v>
      </c>
      <c r="Q140" s="205">
        <v>0</v>
      </c>
      <c r="R140" s="205">
        <f>Q140*H140</f>
        <v>0</v>
      </c>
      <c r="S140" s="205">
        <v>0</v>
      </c>
      <c r="T140" s="206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7" t="s">
        <v>306</v>
      </c>
      <c r="AT140" s="207" t="s">
        <v>301</v>
      </c>
      <c r="AU140" s="207" t="s">
        <v>77</v>
      </c>
      <c r="AY140" s="19" t="s">
        <v>299</v>
      </c>
      <c r="BE140" s="208">
        <f>IF(N140="základní",J140,0)</f>
        <v>0</v>
      </c>
      <c r="BF140" s="208">
        <f>IF(N140="snížená",J140,0)</f>
        <v>0</v>
      </c>
      <c r="BG140" s="208">
        <f>IF(N140="zákl. přenesená",J140,0)</f>
        <v>0</v>
      </c>
      <c r="BH140" s="208">
        <f>IF(N140="sníž. přenesená",J140,0)</f>
        <v>0</v>
      </c>
      <c r="BI140" s="208">
        <f>IF(N140="nulová",J140,0)</f>
        <v>0</v>
      </c>
      <c r="BJ140" s="19" t="s">
        <v>77</v>
      </c>
      <c r="BK140" s="208">
        <f>ROUND(I140*H140,2)</f>
        <v>0</v>
      </c>
      <c r="BL140" s="19" t="s">
        <v>306</v>
      </c>
      <c r="BM140" s="207" t="s">
        <v>3940</v>
      </c>
    </row>
    <row r="141" spans="1:47" s="2" customFormat="1" ht="11.25">
      <c r="A141" s="36"/>
      <c r="B141" s="37"/>
      <c r="C141" s="38"/>
      <c r="D141" s="209" t="s">
        <v>308</v>
      </c>
      <c r="E141" s="38"/>
      <c r="F141" s="210" t="s">
        <v>3939</v>
      </c>
      <c r="G141" s="38"/>
      <c r="H141" s="38"/>
      <c r="I141" s="119"/>
      <c r="J141" s="38"/>
      <c r="K141" s="38"/>
      <c r="L141" s="41"/>
      <c r="M141" s="211"/>
      <c r="N141" s="212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308</v>
      </c>
      <c r="AU141" s="19" t="s">
        <v>77</v>
      </c>
    </row>
    <row r="142" spans="1:65" s="2" customFormat="1" ht="16.5" customHeight="1">
      <c r="A142" s="36"/>
      <c r="B142" s="37"/>
      <c r="C142" s="196" t="s">
        <v>437</v>
      </c>
      <c r="D142" s="196" t="s">
        <v>301</v>
      </c>
      <c r="E142" s="197" t="s">
        <v>3941</v>
      </c>
      <c r="F142" s="198" t="s">
        <v>3942</v>
      </c>
      <c r="G142" s="199" t="s">
        <v>2902</v>
      </c>
      <c r="H142" s="200">
        <v>30</v>
      </c>
      <c r="I142" s="201"/>
      <c r="J142" s="202">
        <f>ROUND(I142*H142,2)</f>
        <v>0</v>
      </c>
      <c r="K142" s="198" t="s">
        <v>19</v>
      </c>
      <c r="L142" s="41"/>
      <c r="M142" s="203" t="s">
        <v>19</v>
      </c>
      <c r="N142" s="204" t="s">
        <v>41</v>
      </c>
      <c r="O142" s="66"/>
      <c r="P142" s="205">
        <f>O142*H142</f>
        <v>0</v>
      </c>
      <c r="Q142" s="205">
        <v>0</v>
      </c>
      <c r="R142" s="205">
        <f>Q142*H142</f>
        <v>0</v>
      </c>
      <c r="S142" s="205">
        <v>0</v>
      </c>
      <c r="T142" s="206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7" t="s">
        <v>306</v>
      </c>
      <c r="AT142" s="207" t="s">
        <v>301</v>
      </c>
      <c r="AU142" s="207" t="s">
        <v>77</v>
      </c>
      <c r="AY142" s="19" t="s">
        <v>299</v>
      </c>
      <c r="BE142" s="208">
        <f>IF(N142="základní",J142,0)</f>
        <v>0</v>
      </c>
      <c r="BF142" s="208">
        <f>IF(N142="snížená",J142,0)</f>
        <v>0</v>
      </c>
      <c r="BG142" s="208">
        <f>IF(N142="zákl. přenesená",J142,0)</f>
        <v>0</v>
      </c>
      <c r="BH142" s="208">
        <f>IF(N142="sníž. přenesená",J142,0)</f>
        <v>0</v>
      </c>
      <c r="BI142" s="208">
        <f>IF(N142="nulová",J142,0)</f>
        <v>0</v>
      </c>
      <c r="BJ142" s="19" t="s">
        <v>77</v>
      </c>
      <c r="BK142" s="208">
        <f>ROUND(I142*H142,2)</f>
        <v>0</v>
      </c>
      <c r="BL142" s="19" t="s">
        <v>306</v>
      </c>
      <c r="BM142" s="207" t="s">
        <v>3943</v>
      </c>
    </row>
    <row r="143" spans="1:47" s="2" customFormat="1" ht="11.25">
      <c r="A143" s="36"/>
      <c r="B143" s="37"/>
      <c r="C143" s="38"/>
      <c r="D143" s="209" t="s">
        <v>308</v>
      </c>
      <c r="E143" s="38"/>
      <c r="F143" s="210" t="s">
        <v>3942</v>
      </c>
      <c r="G143" s="38"/>
      <c r="H143" s="38"/>
      <c r="I143" s="119"/>
      <c r="J143" s="38"/>
      <c r="K143" s="38"/>
      <c r="L143" s="41"/>
      <c r="M143" s="268"/>
      <c r="N143" s="269"/>
      <c r="O143" s="270"/>
      <c r="P143" s="270"/>
      <c r="Q143" s="270"/>
      <c r="R143" s="270"/>
      <c r="S143" s="270"/>
      <c r="T143" s="271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9" t="s">
        <v>308</v>
      </c>
      <c r="AU143" s="19" t="s">
        <v>77</v>
      </c>
    </row>
    <row r="144" spans="1:31" s="2" customFormat="1" ht="6.95" customHeight="1">
      <c r="A144" s="36"/>
      <c r="B144" s="49"/>
      <c r="C144" s="50"/>
      <c r="D144" s="50"/>
      <c r="E144" s="50"/>
      <c r="F144" s="50"/>
      <c r="G144" s="50"/>
      <c r="H144" s="50"/>
      <c r="I144" s="146"/>
      <c r="J144" s="50"/>
      <c r="K144" s="50"/>
      <c r="L144" s="41"/>
      <c r="M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</row>
  </sheetData>
  <sheetProtection algorithmName="SHA-512" hashValue="4G/HrLkE+FOxn5DdBFsRcJFmM+8IqrAjQ9yRe3GMSLZbzKPxzraD9i3U3TJfWdnj4Qch60hRKLwgdC5YobdIng==" saltValue="gCyuChOrZ41yGPKNB6sUYnjux2ejbIq0m+jAsWUioM4ZjEO00bmlV4wQRawCjF9tDTP4+5M8jKIlV/X3PY/fgA==" spinCount="100000" sheet="1" objects="1" scenarios="1" formatColumns="0" formatRows="0" autoFilter="0"/>
  <autoFilter ref="C96:K143"/>
  <mergeCells count="15">
    <mergeCell ref="E83:H83"/>
    <mergeCell ref="E87:H87"/>
    <mergeCell ref="E85:H85"/>
    <mergeCell ref="E89:H89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0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AT2" s="19" t="s">
        <v>106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4"/>
      <c r="J3" s="113"/>
      <c r="K3" s="113"/>
      <c r="L3" s="22"/>
      <c r="AT3" s="19" t="s">
        <v>79</v>
      </c>
    </row>
    <row r="4" spans="2:46" s="1" customFormat="1" ht="24.95" customHeight="1">
      <c r="B4" s="22"/>
      <c r="D4" s="115" t="s">
        <v>145</v>
      </c>
      <c r="I4" s="110"/>
      <c r="L4" s="22"/>
      <c r="M4" s="116" t="s">
        <v>10</v>
      </c>
      <c r="AT4" s="19" t="s">
        <v>4</v>
      </c>
    </row>
    <row r="5" spans="2:12" s="1" customFormat="1" ht="6.95" customHeight="1">
      <c r="B5" s="22"/>
      <c r="I5" s="110"/>
      <c r="L5" s="22"/>
    </row>
    <row r="6" spans="2:12" s="1" customFormat="1" ht="12" customHeight="1">
      <c r="B6" s="22"/>
      <c r="D6" s="117" t="s">
        <v>16</v>
      </c>
      <c r="I6" s="110"/>
      <c r="L6" s="22"/>
    </row>
    <row r="7" spans="2:12" s="1" customFormat="1" ht="16.5" customHeight="1">
      <c r="B7" s="22"/>
      <c r="E7" s="412" t="str">
        <f>'Rekapitulace stavby'!K6</f>
        <v>Transformace ÚSP pro mládež Kvasiny - Kostelec 3</v>
      </c>
      <c r="F7" s="413"/>
      <c r="G7" s="413"/>
      <c r="H7" s="413"/>
      <c r="I7" s="110"/>
      <c r="L7" s="22"/>
    </row>
    <row r="8" spans="2:12" s="1" customFormat="1" ht="12" customHeight="1">
      <c r="B8" s="22"/>
      <c r="D8" s="117" t="s">
        <v>153</v>
      </c>
      <c r="I8" s="110"/>
      <c r="L8" s="22"/>
    </row>
    <row r="9" spans="1:31" s="2" customFormat="1" ht="16.5" customHeight="1">
      <c r="A9" s="36"/>
      <c r="B9" s="41"/>
      <c r="C9" s="36"/>
      <c r="D9" s="36"/>
      <c r="E9" s="412" t="s">
        <v>155</v>
      </c>
      <c r="F9" s="415"/>
      <c r="G9" s="415"/>
      <c r="H9" s="415"/>
      <c r="I9" s="119"/>
      <c r="J9" s="36"/>
      <c r="K9" s="36"/>
      <c r="L9" s="120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7" t="s">
        <v>158</v>
      </c>
      <c r="E10" s="36"/>
      <c r="F10" s="36"/>
      <c r="G10" s="36"/>
      <c r="H10" s="36"/>
      <c r="I10" s="119"/>
      <c r="J10" s="36"/>
      <c r="K10" s="36"/>
      <c r="L10" s="120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416" t="s">
        <v>3944</v>
      </c>
      <c r="F11" s="415"/>
      <c r="G11" s="415"/>
      <c r="H11" s="415"/>
      <c r="I11" s="119"/>
      <c r="J11" s="36"/>
      <c r="K11" s="36"/>
      <c r="L11" s="120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119"/>
      <c r="J12" s="36"/>
      <c r="K12" s="36"/>
      <c r="L12" s="120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7" t="s">
        <v>18</v>
      </c>
      <c r="E13" s="36"/>
      <c r="F13" s="104" t="s">
        <v>19</v>
      </c>
      <c r="G13" s="36"/>
      <c r="H13" s="36"/>
      <c r="I13" s="121" t="s">
        <v>20</v>
      </c>
      <c r="J13" s="104" t="s">
        <v>19</v>
      </c>
      <c r="K13" s="36"/>
      <c r="L13" s="120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7" t="s">
        <v>21</v>
      </c>
      <c r="E14" s="36"/>
      <c r="F14" s="104" t="s">
        <v>27</v>
      </c>
      <c r="G14" s="36"/>
      <c r="H14" s="36"/>
      <c r="I14" s="121" t="s">
        <v>23</v>
      </c>
      <c r="J14" s="122" t="str">
        <f>'Rekapitulace stavby'!AN8</f>
        <v>17. 3. 2018</v>
      </c>
      <c r="K14" s="36"/>
      <c r="L14" s="120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119"/>
      <c r="J15" s="36"/>
      <c r="K15" s="36"/>
      <c r="L15" s="120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7" t="s">
        <v>25</v>
      </c>
      <c r="E16" s="36"/>
      <c r="F16" s="36"/>
      <c r="G16" s="36"/>
      <c r="H16" s="36"/>
      <c r="I16" s="121" t="s">
        <v>26</v>
      </c>
      <c r="J16" s="104" t="s">
        <v>19</v>
      </c>
      <c r="K16" s="36"/>
      <c r="L16" s="12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4" t="s">
        <v>27</v>
      </c>
      <c r="F17" s="36"/>
      <c r="G17" s="36"/>
      <c r="H17" s="36"/>
      <c r="I17" s="121" t="s">
        <v>28</v>
      </c>
      <c r="J17" s="104" t="s">
        <v>19</v>
      </c>
      <c r="K17" s="36"/>
      <c r="L17" s="120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119"/>
      <c r="J18" s="36"/>
      <c r="K18" s="36"/>
      <c r="L18" s="120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7" t="s">
        <v>29</v>
      </c>
      <c r="E19" s="36"/>
      <c r="F19" s="36"/>
      <c r="G19" s="36"/>
      <c r="H19" s="36"/>
      <c r="I19" s="121" t="s">
        <v>26</v>
      </c>
      <c r="J19" s="32" t="str">
        <f>'Rekapitulace stavby'!AN13</f>
        <v>Vyplň údaj</v>
      </c>
      <c r="K19" s="36"/>
      <c r="L19" s="120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417" t="str">
        <f>'Rekapitulace stavby'!E14</f>
        <v>Vyplň údaj</v>
      </c>
      <c r="F20" s="418"/>
      <c r="G20" s="418"/>
      <c r="H20" s="418"/>
      <c r="I20" s="121" t="s">
        <v>28</v>
      </c>
      <c r="J20" s="32" t="str">
        <f>'Rekapitulace stavby'!AN14</f>
        <v>Vyplň údaj</v>
      </c>
      <c r="K20" s="36"/>
      <c r="L20" s="120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119"/>
      <c r="J21" s="36"/>
      <c r="K21" s="36"/>
      <c r="L21" s="120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7" t="s">
        <v>31</v>
      </c>
      <c r="E22" s="36"/>
      <c r="F22" s="36"/>
      <c r="G22" s="36"/>
      <c r="H22" s="36"/>
      <c r="I22" s="121" t="s">
        <v>26</v>
      </c>
      <c r="J22" s="104" t="s">
        <v>19</v>
      </c>
      <c r="K22" s="36"/>
      <c r="L22" s="120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4" t="s">
        <v>27</v>
      </c>
      <c r="F23" s="36"/>
      <c r="G23" s="36"/>
      <c r="H23" s="36"/>
      <c r="I23" s="121" t="s">
        <v>28</v>
      </c>
      <c r="J23" s="104" t="s">
        <v>19</v>
      </c>
      <c r="K23" s="36"/>
      <c r="L23" s="120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119"/>
      <c r="J24" s="36"/>
      <c r="K24" s="36"/>
      <c r="L24" s="120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7" t="s">
        <v>33</v>
      </c>
      <c r="E25" s="36"/>
      <c r="F25" s="36"/>
      <c r="G25" s="36"/>
      <c r="H25" s="36"/>
      <c r="I25" s="121" t="s">
        <v>26</v>
      </c>
      <c r="J25" s="104" t="str">
        <f>IF('Rekapitulace stavby'!AN19="","",'Rekapitulace stavby'!AN19)</f>
        <v/>
      </c>
      <c r="K25" s="36"/>
      <c r="L25" s="120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4" t="str">
        <f>IF('Rekapitulace stavby'!E20="","",'Rekapitulace stavby'!E20)</f>
        <v xml:space="preserve"> </v>
      </c>
      <c r="F26" s="36"/>
      <c r="G26" s="36"/>
      <c r="H26" s="36"/>
      <c r="I26" s="121" t="s">
        <v>28</v>
      </c>
      <c r="J26" s="104" t="str">
        <f>IF('Rekapitulace stavby'!AN20="","",'Rekapitulace stavby'!AN20)</f>
        <v/>
      </c>
      <c r="K26" s="36"/>
      <c r="L26" s="120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119"/>
      <c r="J27" s="36"/>
      <c r="K27" s="36"/>
      <c r="L27" s="120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7" t="s">
        <v>34</v>
      </c>
      <c r="E28" s="36"/>
      <c r="F28" s="36"/>
      <c r="G28" s="36"/>
      <c r="H28" s="36"/>
      <c r="I28" s="119"/>
      <c r="J28" s="36"/>
      <c r="K28" s="36"/>
      <c r="L28" s="120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23"/>
      <c r="B29" s="124"/>
      <c r="C29" s="123"/>
      <c r="D29" s="123"/>
      <c r="E29" s="419" t="s">
        <v>19</v>
      </c>
      <c r="F29" s="419"/>
      <c r="G29" s="419"/>
      <c r="H29" s="419"/>
      <c r="I29" s="125"/>
      <c r="J29" s="123"/>
      <c r="K29" s="123"/>
      <c r="L29" s="126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119"/>
      <c r="J30" s="36"/>
      <c r="K30" s="36"/>
      <c r="L30" s="120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8"/>
      <c r="E31" s="128"/>
      <c r="F31" s="128"/>
      <c r="G31" s="128"/>
      <c r="H31" s="128"/>
      <c r="I31" s="129"/>
      <c r="J31" s="128"/>
      <c r="K31" s="128"/>
      <c r="L31" s="120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30" t="s">
        <v>36</v>
      </c>
      <c r="E32" s="36"/>
      <c r="F32" s="36"/>
      <c r="G32" s="36"/>
      <c r="H32" s="36"/>
      <c r="I32" s="119"/>
      <c r="J32" s="131">
        <f>ROUND(J89,2)</f>
        <v>0</v>
      </c>
      <c r="K32" s="36"/>
      <c r="L32" s="120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8"/>
      <c r="E33" s="128"/>
      <c r="F33" s="128"/>
      <c r="G33" s="128"/>
      <c r="H33" s="128"/>
      <c r="I33" s="129"/>
      <c r="J33" s="128"/>
      <c r="K33" s="128"/>
      <c r="L33" s="120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32" t="s">
        <v>38</v>
      </c>
      <c r="G34" s="36"/>
      <c r="H34" s="36"/>
      <c r="I34" s="133" t="s">
        <v>37</v>
      </c>
      <c r="J34" s="132" t="s">
        <v>39</v>
      </c>
      <c r="K34" s="36"/>
      <c r="L34" s="120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18" t="s">
        <v>40</v>
      </c>
      <c r="E35" s="117" t="s">
        <v>41</v>
      </c>
      <c r="F35" s="134">
        <f>ROUND((SUM(BE89:BE115)),2)</f>
        <v>0</v>
      </c>
      <c r="G35" s="36"/>
      <c r="H35" s="36"/>
      <c r="I35" s="135">
        <v>0.21</v>
      </c>
      <c r="J35" s="134">
        <f>ROUND(((SUM(BE89:BE115))*I35),2)</f>
        <v>0</v>
      </c>
      <c r="K35" s="36"/>
      <c r="L35" s="120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7" t="s">
        <v>42</v>
      </c>
      <c r="F36" s="134">
        <f>ROUND((SUM(BF89:BF115)),2)</f>
        <v>0</v>
      </c>
      <c r="G36" s="36"/>
      <c r="H36" s="36"/>
      <c r="I36" s="135">
        <v>0.15</v>
      </c>
      <c r="J36" s="134">
        <f>ROUND(((SUM(BF89:BF115))*I36),2)</f>
        <v>0</v>
      </c>
      <c r="K36" s="36"/>
      <c r="L36" s="12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7" t="s">
        <v>43</v>
      </c>
      <c r="F37" s="134">
        <f>ROUND((SUM(BG89:BG115)),2)</f>
        <v>0</v>
      </c>
      <c r="G37" s="36"/>
      <c r="H37" s="36"/>
      <c r="I37" s="135">
        <v>0.21</v>
      </c>
      <c r="J37" s="134">
        <f>0</f>
        <v>0</v>
      </c>
      <c r="K37" s="36"/>
      <c r="L37" s="120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7" t="s">
        <v>44</v>
      </c>
      <c r="F38" s="134">
        <f>ROUND((SUM(BH89:BH115)),2)</f>
        <v>0</v>
      </c>
      <c r="G38" s="36"/>
      <c r="H38" s="36"/>
      <c r="I38" s="135">
        <v>0.15</v>
      </c>
      <c r="J38" s="134">
        <f>0</f>
        <v>0</v>
      </c>
      <c r="K38" s="36"/>
      <c r="L38" s="12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7" t="s">
        <v>45</v>
      </c>
      <c r="F39" s="134">
        <f>ROUND((SUM(BI89:BI115)),2)</f>
        <v>0</v>
      </c>
      <c r="G39" s="36"/>
      <c r="H39" s="36"/>
      <c r="I39" s="135">
        <v>0</v>
      </c>
      <c r="J39" s="134">
        <f>0</f>
        <v>0</v>
      </c>
      <c r="K39" s="36"/>
      <c r="L39" s="120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119"/>
      <c r="J40" s="36"/>
      <c r="K40" s="36"/>
      <c r="L40" s="120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36"/>
      <c r="D41" s="137" t="s">
        <v>46</v>
      </c>
      <c r="E41" s="138"/>
      <c r="F41" s="138"/>
      <c r="G41" s="139" t="s">
        <v>47</v>
      </c>
      <c r="H41" s="140" t="s">
        <v>48</v>
      </c>
      <c r="I41" s="141"/>
      <c r="J41" s="142">
        <f>SUM(J32:J39)</f>
        <v>0</v>
      </c>
      <c r="K41" s="143"/>
      <c r="L41" s="120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44"/>
      <c r="C42" s="145"/>
      <c r="D42" s="145"/>
      <c r="E42" s="145"/>
      <c r="F42" s="145"/>
      <c r="G42" s="145"/>
      <c r="H42" s="145"/>
      <c r="I42" s="146"/>
      <c r="J42" s="145"/>
      <c r="K42" s="145"/>
      <c r="L42" s="120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47"/>
      <c r="C46" s="148"/>
      <c r="D46" s="148"/>
      <c r="E46" s="148"/>
      <c r="F46" s="148"/>
      <c r="G46" s="148"/>
      <c r="H46" s="148"/>
      <c r="I46" s="149"/>
      <c r="J46" s="148"/>
      <c r="K46" s="148"/>
      <c r="L46" s="120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236</v>
      </c>
      <c r="D47" s="38"/>
      <c r="E47" s="38"/>
      <c r="F47" s="38"/>
      <c r="G47" s="38"/>
      <c r="H47" s="38"/>
      <c r="I47" s="119"/>
      <c r="J47" s="38"/>
      <c r="K47" s="38"/>
      <c r="L47" s="120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119"/>
      <c r="J48" s="38"/>
      <c r="K48" s="38"/>
      <c r="L48" s="120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119"/>
      <c r="J49" s="38"/>
      <c r="K49" s="38"/>
      <c r="L49" s="120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420" t="str">
        <f>E7</f>
        <v>Transformace ÚSP pro mládež Kvasiny - Kostelec 3</v>
      </c>
      <c r="F50" s="421"/>
      <c r="G50" s="421"/>
      <c r="H50" s="421"/>
      <c r="I50" s="119"/>
      <c r="J50" s="38"/>
      <c r="K50" s="38"/>
      <c r="L50" s="120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153</v>
      </c>
      <c r="D51" s="24"/>
      <c r="E51" s="24"/>
      <c r="F51" s="24"/>
      <c r="G51" s="24"/>
      <c r="H51" s="24"/>
      <c r="I51" s="110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420" t="s">
        <v>155</v>
      </c>
      <c r="F52" s="423"/>
      <c r="G52" s="423"/>
      <c r="H52" s="423"/>
      <c r="I52" s="119"/>
      <c r="J52" s="38"/>
      <c r="K52" s="38"/>
      <c r="L52" s="120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158</v>
      </c>
      <c r="D53" s="38"/>
      <c r="E53" s="38"/>
      <c r="F53" s="38"/>
      <c r="G53" s="38"/>
      <c r="H53" s="38"/>
      <c r="I53" s="119"/>
      <c r="J53" s="38"/>
      <c r="K53" s="38"/>
      <c r="L53" s="120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72" t="str">
        <f>E11</f>
        <v>TI01 - Podzemní vedení elektro</v>
      </c>
      <c r="F54" s="423"/>
      <c r="G54" s="423"/>
      <c r="H54" s="423"/>
      <c r="I54" s="119"/>
      <c r="J54" s="38"/>
      <c r="K54" s="38"/>
      <c r="L54" s="120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119"/>
      <c r="J55" s="38"/>
      <c r="K55" s="38"/>
      <c r="L55" s="120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 xml:space="preserve"> </v>
      </c>
      <c r="G56" s="38"/>
      <c r="H56" s="38"/>
      <c r="I56" s="121" t="s">
        <v>23</v>
      </c>
      <c r="J56" s="61" t="str">
        <f>IF(J14="","",J14)</f>
        <v>17. 3. 2018</v>
      </c>
      <c r="K56" s="38"/>
      <c r="L56" s="120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119"/>
      <c r="J57" s="38"/>
      <c r="K57" s="38"/>
      <c r="L57" s="120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25</v>
      </c>
      <c r="D58" s="38"/>
      <c r="E58" s="38"/>
      <c r="F58" s="29" t="str">
        <f>E17</f>
        <v xml:space="preserve"> </v>
      </c>
      <c r="G58" s="38"/>
      <c r="H58" s="38"/>
      <c r="I58" s="121" t="s">
        <v>31</v>
      </c>
      <c r="J58" s="34" t="str">
        <f>E23</f>
        <v xml:space="preserve"> </v>
      </c>
      <c r="K58" s="38"/>
      <c r="L58" s="120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29</v>
      </c>
      <c r="D59" s="38"/>
      <c r="E59" s="38"/>
      <c r="F59" s="29" t="str">
        <f>IF(E20="","",E20)</f>
        <v>Vyplň údaj</v>
      </c>
      <c r="G59" s="38"/>
      <c r="H59" s="38"/>
      <c r="I59" s="121" t="s">
        <v>33</v>
      </c>
      <c r="J59" s="34" t="str">
        <f>E26</f>
        <v xml:space="preserve"> </v>
      </c>
      <c r="K59" s="38"/>
      <c r="L59" s="120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119"/>
      <c r="J60" s="38"/>
      <c r="K60" s="38"/>
      <c r="L60" s="120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50" t="s">
        <v>252</v>
      </c>
      <c r="D61" s="151"/>
      <c r="E61" s="151"/>
      <c r="F61" s="151"/>
      <c r="G61" s="151"/>
      <c r="H61" s="151"/>
      <c r="I61" s="152"/>
      <c r="J61" s="153" t="s">
        <v>253</v>
      </c>
      <c r="K61" s="151"/>
      <c r="L61" s="120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119"/>
      <c r="J62" s="38"/>
      <c r="K62" s="38"/>
      <c r="L62" s="120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54" t="s">
        <v>68</v>
      </c>
      <c r="D63" s="38"/>
      <c r="E63" s="38"/>
      <c r="F63" s="38"/>
      <c r="G63" s="38"/>
      <c r="H63" s="38"/>
      <c r="I63" s="119"/>
      <c r="J63" s="79">
        <f>J89</f>
        <v>0</v>
      </c>
      <c r="K63" s="38"/>
      <c r="L63" s="120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254</v>
      </c>
    </row>
    <row r="64" spans="2:12" s="9" customFormat="1" ht="24.95" customHeight="1">
      <c r="B64" s="155"/>
      <c r="C64" s="156"/>
      <c r="D64" s="157" t="s">
        <v>3945</v>
      </c>
      <c r="E64" s="158"/>
      <c r="F64" s="158"/>
      <c r="G64" s="158"/>
      <c r="H64" s="158"/>
      <c r="I64" s="159"/>
      <c r="J64" s="160">
        <f>J90</f>
        <v>0</v>
      </c>
      <c r="K64" s="156"/>
      <c r="L64" s="161"/>
    </row>
    <row r="65" spans="2:12" s="9" customFormat="1" ht="24.95" customHeight="1">
      <c r="B65" s="155"/>
      <c r="C65" s="156"/>
      <c r="D65" s="157" t="s">
        <v>3946</v>
      </c>
      <c r="E65" s="158"/>
      <c r="F65" s="158"/>
      <c r="G65" s="158"/>
      <c r="H65" s="158"/>
      <c r="I65" s="159"/>
      <c r="J65" s="160">
        <f>J93</f>
        <v>0</v>
      </c>
      <c r="K65" s="156"/>
      <c r="L65" s="161"/>
    </row>
    <row r="66" spans="2:12" s="9" customFormat="1" ht="24.95" customHeight="1">
      <c r="B66" s="155"/>
      <c r="C66" s="156"/>
      <c r="D66" s="157" t="s">
        <v>3947</v>
      </c>
      <c r="E66" s="158"/>
      <c r="F66" s="158"/>
      <c r="G66" s="158"/>
      <c r="H66" s="158"/>
      <c r="I66" s="159"/>
      <c r="J66" s="160">
        <f>J98</f>
        <v>0</v>
      </c>
      <c r="K66" s="156"/>
      <c r="L66" s="161"/>
    </row>
    <row r="67" spans="2:12" s="9" customFormat="1" ht="24.95" customHeight="1">
      <c r="B67" s="155"/>
      <c r="C67" s="156"/>
      <c r="D67" s="157" t="s">
        <v>3948</v>
      </c>
      <c r="E67" s="158"/>
      <c r="F67" s="158"/>
      <c r="G67" s="158"/>
      <c r="H67" s="158"/>
      <c r="I67" s="159"/>
      <c r="J67" s="160">
        <f>J109</f>
        <v>0</v>
      </c>
      <c r="K67" s="156"/>
      <c r="L67" s="161"/>
    </row>
    <row r="68" spans="1:31" s="2" customFormat="1" ht="21.75" customHeight="1">
      <c r="A68" s="36"/>
      <c r="B68" s="37"/>
      <c r="C68" s="38"/>
      <c r="D68" s="38"/>
      <c r="E68" s="38"/>
      <c r="F68" s="38"/>
      <c r="G68" s="38"/>
      <c r="H68" s="38"/>
      <c r="I68" s="119"/>
      <c r="J68" s="38"/>
      <c r="K68" s="38"/>
      <c r="L68" s="120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49"/>
      <c r="C69" s="50"/>
      <c r="D69" s="50"/>
      <c r="E69" s="50"/>
      <c r="F69" s="50"/>
      <c r="G69" s="50"/>
      <c r="H69" s="50"/>
      <c r="I69" s="146"/>
      <c r="J69" s="50"/>
      <c r="K69" s="50"/>
      <c r="L69" s="120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3" spans="1:31" s="2" customFormat="1" ht="6.95" customHeight="1">
      <c r="A73" s="36"/>
      <c r="B73" s="51"/>
      <c r="C73" s="52"/>
      <c r="D73" s="52"/>
      <c r="E73" s="52"/>
      <c r="F73" s="52"/>
      <c r="G73" s="52"/>
      <c r="H73" s="52"/>
      <c r="I73" s="149"/>
      <c r="J73" s="52"/>
      <c r="K73" s="52"/>
      <c r="L73" s="120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24.95" customHeight="1">
      <c r="A74" s="36"/>
      <c r="B74" s="37"/>
      <c r="C74" s="25" t="s">
        <v>284</v>
      </c>
      <c r="D74" s="38"/>
      <c r="E74" s="38"/>
      <c r="F74" s="38"/>
      <c r="G74" s="38"/>
      <c r="H74" s="38"/>
      <c r="I74" s="119"/>
      <c r="J74" s="38"/>
      <c r="K74" s="38"/>
      <c r="L74" s="120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119"/>
      <c r="J75" s="38"/>
      <c r="K75" s="38"/>
      <c r="L75" s="120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16</v>
      </c>
      <c r="D76" s="38"/>
      <c r="E76" s="38"/>
      <c r="F76" s="38"/>
      <c r="G76" s="38"/>
      <c r="H76" s="38"/>
      <c r="I76" s="119"/>
      <c r="J76" s="38"/>
      <c r="K76" s="38"/>
      <c r="L76" s="120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420" t="str">
        <f>E7</f>
        <v>Transformace ÚSP pro mládež Kvasiny - Kostelec 3</v>
      </c>
      <c r="F77" s="421"/>
      <c r="G77" s="421"/>
      <c r="H77" s="421"/>
      <c r="I77" s="119"/>
      <c r="J77" s="38"/>
      <c r="K77" s="38"/>
      <c r="L77" s="120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2:12" s="1" customFormat="1" ht="12" customHeight="1">
      <c r="B78" s="23"/>
      <c r="C78" s="31" t="s">
        <v>153</v>
      </c>
      <c r="D78" s="24"/>
      <c r="E78" s="24"/>
      <c r="F78" s="24"/>
      <c r="G78" s="24"/>
      <c r="H78" s="24"/>
      <c r="I78" s="110"/>
      <c r="J78" s="24"/>
      <c r="K78" s="24"/>
      <c r="L78" s="22"/>
    </row>
    <row r="79" spans="1:31" s="2" customFormat="1" ht="16.5" customHeight="1">
      <c r="A79" s="36"/>
      <c r="B79" s="37"/>
      <c r="C79" s="38"/>
      <c r="D79" s="38"/>
      <c r="E79" s="420" t="s">
        <v>155</v>
      </c>
      <c r="F79" s="423"/>
      <c r="G79" s="423"/>
      <c r="H79" s="423"/>
      <c r="I79" s="119"/>
      <c r="J79" s="38"/>
      <c r="K79" s="38"/>
      <c r="L79" s="120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158</v>
      </c>
      <c r="D80" s="38"/>
      <c r="E80" s="38"/>
      <c r="F80" s="38"/>
      <c r="G80" s="38"/>
      <c r="H80" s="38"/>
      <c r="I80" s="119"/>
      <c r="J80" s="38"/>
      <c r="K80" s="38"/>
      <c r="L80" s="120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6.5" customHeight="1">
      <c r="A81" s="36"/>
      <c r="B81" s="37"/>
      <c r="C81" s="38"/>
      <c r="D81" s="38"/>
      <c r="E81" s="372" t="str">
        <f>E11</f>
        <v>TI01 - Podzemní vedení elektro</v>
      </c>
      <c r="F81" s="423"/>
      <c r="G81" s="423"/>
      <c r="H81" s="423"/>
      <c r="I81" s="119"/>
      <c r="J81" s="38"/>
      <c r="K81" s="38"/>
      <c r="L81" s="120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119"/>
      <c r="J82" s="38"/>
      <c r="K82" s="38"/>
      <c r="L82" s="120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1" t="s">
        <v>21</v>
      </c>
      <c r="D83" s="38"/>
      <c r="E83" s="38"/>
      <c r="F83" s="29" t="str">
        <f>F14</f>
        <v xml:space="preserve"> </v>
      </c>
      <c r="G83" s="38"/>
      <c r="H83" s="38"/>
      <c r="I83" s="121" t="s">
        <v>23</v>
      </c>
      <c r="J83" s="61" t="str">
        <f>IF(J14="","",J14)</f>
        <v>17. 3. 2018</v>
      </c>
      <c r="K83" s="38"/>
      <c r="L83" s="120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37"/>
      <c r="C84" s="38"/>
      <c r="D84" s="38"/>
      <c r="E84" s="38"/>
      <c r="F84" s="38"/>
      <c r="G84" s="38"/>
      <c r="H84" s="38"/>
      <c r="I84" s="119"/>
      <c r="J84" s="38"/>
      <c r="K84" s="38"/>
      <c r="L84" s="120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5.2" customHeight="1">
      <c r="A85" s="36"/>
      <c r="B85" s="37"/>
      <c r="C85" s="31" t="s">
        <v>25</v>
      </c>
      <c r="D85" s="38"/>
      <c r="E85" s="38"/>
      <c r="F85" s="29" t="str">
        <f>E17</f>
        <v xml:space="preserve"> </v>
      </c>
      <c r="G85" s="38"/>
      <c r="H85" s="38"/>
      <c r="I85" s="121" t="s">
        <v>31</v>
      </c>
      <c r="J85" s="34" t="str">
        <f>E23</f>
        <v xml:space="preserve"> </v>
      </c>
      <c r="K85" s="38"/>
      <c r="L85" s="120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5.2" customHeight="1">
      <c r="A86" s="36"/>
      <c r="B86" s="37"/>
      <c r="C86" s="31" t="s">
        <v>29</v>
      </c>
      <c r="D86" s="38"/>
      <c r="E86" s="38"/>
      <c r="F86" s="29" t="str">
        <f>IF(E20="","",E20)</f>
        <v>Vyplň údaj</v>
      </c>
      <c r="G86" s="38"/>
      <c r="H86" s="38"/>
      <c r="I86" s="121" t="s">
        <v>33</v>
      </c>
      <c r="J86" s="34" t="str">
        <f>E26</f>
        <v xml:space="preserve"> </v>
      </c>
      <c r="K86" s="38"/>
      <c r="L86" s="120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0.35" customHeight="1">
      <c r="A87" s="36"/>
      <c r="B87" s="37"/>
      <c r="C87" s="38"/>
      <c r="D87" s="38"/>
      <c r="E87" s="38"/>
      <c r="F87" s="38"/>
      <c r="G87" s="38"/>
      <c r="H87" s="38"/>
      <c r="I87" s="119"/>
      <c r="J87" s="38"/>
      <c r="K87" s="38"/>
      <c r="L87" s="120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11" customFormat="1" ht="29.25" customHeight="1">
      <c r="A88" s="168"/>
      <c r="B88" s="169"/>
      <c r="C88" s="170" t="s">
        <v>285</v>
      </c>
      <c r="D88" s="171" t="s">
        <v>55</v>
      </c>
      <c r="E88" s="171" t="s">
        <v>51</v>
      </c>
      <c r="F88" s="171" t="s">
        <v>52</v>
      </c>
      <c r="G88" s="171" t="s">
        <v>286</v>
      </c>
      <c r="H88" s="171" t="s">
        <v>287</v>
      </c>
      <c r="I88" s="172" t="s">
        <v>288</v>
      </c>
      <c r="J88" s="171" t="s">
        <v>253</v>
      </c>
      <c r="K88" s="173" t="s">
        <v>289</v>
      </c>
      <c r="L88" s="174"/>
      <c r="M88" s="70" t="s">
        <v>19</v>
      </c>
      <c r="N88" s="71" t="s">
        <v>40</v>
      </c>
      <c r="O88" s="71" t="s">
        <v>290</v>
      </c>
      <c r="P88" s="71" t="s">
        <v>291</v>
      </c>
      <c r="Q88" s="71" t="s">
        <v>292</v>
      </c>
      <c r="R88" s="71" t="s">
        <v>293</v>
      </c>
      <c r="S88" s="71" t="s">
        <v>294</v>
      </c>
      <c r="T88" s="72" t="s">
        <v>295</v>
      </c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</row>
    <row r="89" spans="1:63" s="2" customFormat="1" ht="22.9" customHeight="1">
      <c r="A89" s="36"/>
      <c r="B89" s="37"/>
      <c r="C89" s="77" t="s">
        <v>296</v>
      </c>
      <c r="D89" s="38"/>
      <c r="E89" s="38"/>
      <c r="F89" s="38"/>
      <c r="G89" s="38"/>
      <c r="H89" s="38"/>
      <c r="I89" s="119"/>
      <c r="J89" s="175">
        <f>BK89</f>
        <v>0</v>
      </c>
      <c r="K89" s="38"/>
      <c r="L89" s="41"/>
      <c r="M89" s="73"/>
      <c r="N89" s="176"/>
      <c r="O89" s="74"/>
      <c r="P89" s="177">
        <f>P90+P93+P98+P109</f>
        <v>0</v>
      </c>
      <c r="Q89" s="74"/>
      <c r="R89" s="177">
        <f>R90+R93+R98+R109</f>
        <v>0</v>
      </c>
      <c r="S89" s="74"/>
      <c r="T89" s="178">
        <f>T90+T93+T98+T109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69</v>
      </c>
      <c r="AU89" s="19" t="s">
        <v>254</v>
      </c>
      <c r="BK89" s="179">
        <f>BK90+BK93+BK98+BK109</f>
        <v>0</v>
      </c>
    </row>
    <row r="90" spans="2:63" s="12" customFormat="1" ht="25.9" customHeight="1">
      <c r="B90" s="180"/>
      <c r="C90" s="181"/>
      <c r="D90" s="182" t="s">
        <v>69</v>
      </c>
      <c r="E90" s="183" t="s">
        <v>3627</v>
      </c>
      <c r="F90" s="183" t="s">
        <v>3949</v>
      </c>
      <c r="G90" s="181"/>
      <c r="H90" s="181"/>
      <c r="I90" s="184"/>
      <c r="J90" s="185">
        <f>BK90</f>
        <v>0</v>
      </c>
      <c r="K90" s="181"/>
      <c r="L90" s="186"/>
      <c r="M90" s="187"/>
      <c r="N90" s="188"/>
      <c r="O90" s="188"/>
      <c r="P90" s="189">
        <f>SUM(P91:P92)</f>
        <v>0</v>
      </c>
      <c r="Q90" s="188"/>
      <c r="R90" s="189">
        <f>SUM(R91:R92)</f>
        <v>0</v>
      </c>
      <c r="S90" s="188"/>
      <c r="T90" s="190">
        <f>SUM(T91:T92)</f>
        <v>0</v>
      </c>
      <c r="AR90" s="191" t="s">
        <v>77</v>
      </c>
      <c r="AT90" s="192" t="s">
        <v>69</v>
      </c>
      <c r="AU90" s="192" t="s">
        <v>70</v>
      </c>
      <c r="AY90" s="191" t="s">
        <v>299</v>
      </c>
      <c r="BK90" s="193">
        <f>SUM(BK91:BK92)</f>
        <v>0</v>
      </c>
    </row>
    <row r="91" spans="1:65" s="2" customFormat="1" ht="16.5" customHeight="1">
      <c r="A91" s="36"/>
      <c r="B91" s="37"/>
      <c r="C91" s="196" t="s">
        <v>77</v>
      </c>
      <c r="D91" s="196" t="s">
        <v>301</v>
      </c>
      <c r="E91" s="197" t="s">
        <v>3950</v>
      </c>
      <c r="F91" s="198" t="s">
        <v>3951</v>
      </c>
      <c r="G91" s="199" t="s">
        <v>3193</v>
      </c>
      <c r="H91" s="200">
        <v>1</v>
      </c>
      <c r="I91" s="201"/>
      <c r="J91" s="202">
        <f>ROUND(I91*H91,2)</f>
        <v>0</v>
      </c>
      <c r="K91" s="198" t="s">
        <v>19</v>
      </c>
      <c r="L91" s="41"/>
      <c r="M91" s="203" t="s">
        <v>19</v>
      </c>
      <c r="N91" s="204" t="s">
        <v>41</v>
      </c>
      <c r="O91" s="66"/>
      <c r="P91" s="205">
        <f>O91*H91</f>
        <v>0</v>
      </c>
      <c r="Q91" s="205">
        <v>0</v>
      </c>
      <c r="R91" s="205">
        <f>Q91*H91</f>
        <v>0</v>
      </c>
      <c r="S91" s="205">
        <v>0</v>
      </c>
      <c r="T91" s="206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7" t="s">
        <v>306</v>
      </c>
      <c r="AT91" s="207" t="s">
        <v>301</v>
      </c>
      <c r="AU91" s="207" t="s">
        <v>77</v>
      </c>
      <c r="AY91" s="19" t="s">
        <v>299</v>
      </c>
      <c r="BE91" s="208">
        <f>IF(N91="základní",J91,0)</f>
        <v>0</v>
      </c>
      <c r="BF91" s="208">
        <f>IF(N91="snížená",J91,0)</f>
        <v>0</v>
      </c>
      <c r="BG91" s="208">
        <f>IF(N91="zákl. přenesená",J91,0)</f>
        <v>0</v>
      </c>
      <c r="BH91" s="208">
        <f>IF(N91="sníž. přenesená",J91,0)</f>
        <v>0</v>
      </c>
      <c r="BI91" s="208">
        <f>IF(N91="nulová",J91,0)</f>
        <v>0</v>
      </c>
      <c r="BJ91" s="19" t="s">
        <v>77</v>
      </c>
      <c r="BK91" s="208">
        <f>ROUND(I91*H91,2)</f>
        <v>0</v>
      </c>
      <c r="BL91" s="19" t="s">
        <v>306</v>
      </c>
      <c r="BM91" s="207" t="s">
        <v>3952</v>
      </c>
    </row>
    <row r="92" spans="1:47" s="2" customFormat="1" ht="11.25">
      <c r="A92" s="36"/>
      <c r="B92" s="37"/>
      <c r="C92" s="38"/>
      <c r="D92" s="209" t="s">
        <v>308</v>
      </c>
      <c r="E92" s="38"/>
      <c r="F92" s="210" t="s">
        <v>3951</v>
      </c>
      <c r="G92" s="38"/>
      <c r="H92" s="38"/>
      <c r="I92" s="119"/>
      <c r="J92" s="38"/>
      <c r="K92" s="38"/>
      <c r="L92" s="41"/>
      <c r="M92" s="211"/>
      <c r="N92" s="212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308</v>
      </c>
      <c r="AU92" s="19" t="s">
        <v>77</v>
      </c>
    </row>
    <row r="93" spans="2:63" s="12" customFormat="1" ht="25.9" customHeight="1">
      <c r="B93" s="180"/>
      <c r="C93" s="181"/>
      <c r="D93" s="182" t="s">
        <v>69</v>
      </c>
      <c r="E93" s="183" t="s">
        <v>3642</v>
      </c>
      <c r="F93" s="183" t="s">
        <v>3953</v>
      </c>
      <c r="G93" s="181"/>
      <c r="H93" s="181"/>
      <c r="I93" s="184"/>
      <c r="J93" s="185">
        <f>BK93</f>
        <v>0</v>
      </c>
      <c r="K93" s="181"/>
      <c r="L93" s="186"/>
      <c r="M93" s="187"/>
      <c r="N93" s="188"/>
      <c r="O93" s="188"/>
      <c r="P93" s="189">
        <f>SUM(P94:P97)</f>
        <v>0</v>
      </c>
      <c r="Q93" s="188"/>
      <c r="R93" s="189">
        <f>SUM(R94:R97)</f>
        <v>0</v>
      </c>
      <c r="S93" s="188"/>
      <c r="T93" s="190">
        <f>SUM(T94:T97)</f>
        <v>0</v>
      </c>
      <c r="AR93" s="191" t="s">
        <v>77</v>
      </c>
      <c r="AT93" s="192" t="s">
        <v>69</v>
      </c>
      <c r="AU93" s="192" t="s">
        <v>70</v>
      </c>
      <c r="AY93" s="191" t="s">
        <v>299</v>
      </c>
      <c r="BK93" s="193">
        <f>SUM(BK94:BK97)</f>
        <v>0</v>
      </c>
    </row>
    <row r="94" spans="1:65" s="2" customFormat="1" ht="16.5" customHeight="1">
      <c r="A94" s="36"/>
      <c r="B94" s="37"/>
      <c r="C94" s="196" t="s">
        <v>79</v>
      </c>
      <c r="D94" s="196" t="s">
        <v>301</v>
      </c>
      <c r="E94" s="197" t="s">
        <v>3954</v>
      </c>
      <c r="F94" s="198" t="s">
        <v>3955</v>
      </c>
      <c r="G94" s="199" t="s">
        <v>553</v>
      </c>
      <c r="H94" s="200">
        <v>20</v>
      </c>
      <c r="I94" s="201"/>
      <c r="J94" s="202">
        <f>ROUND(I94*H94,2)</f>
        <v>0</v>
      </c>
      <c r="K94" s="198" t="s">
        <v>19</v>
      </c>
      <c r="L94" s="41"/>
      <c r="M94" s="203" t="s">
        <v>19</v>
      </c>
      <c r="N94" s="204" t="s">
        <v>41</v>
      </c>
      <c r="O94" s="66"/>
      <c r="P94" s="205">
        <f>O94*H94</f>
        <v>0</v>
      </c>
      <c r="Q94" s="205">
        <v>0</v>
      </c>
      <c r="R94" s="205">
        <f>Q94*H94</f>
        <v>0</v>
      </c>
      <c r="S94" s="205">
        <v>0</v>
      </c>
      <c r="T94" s="206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7" t="s">
        <v>306</v>
      </c>
      <c r="AT94" s="207" t="s">
        <v>301</v>
      </c>
      <c r="AU94" s="207" t="s">
        <v>77</v>
      </c>
      <c r="AY94" s="19" t="s">
        <v>299</v>
      </c>
      <c r="BE94" s="208">
        <f>IF(N94="základní",J94,0)</f>
        <v>0</v>
      </c>
      <c r="BF94" s="208">
        <f>IF(N94="snížená",J94,0)</f>
        <v>0</v>
      </c>
      <c r="BG94" s="208">
        <f>IF(N94="zákl. přenesená",J94,0)</f>
        <v>0</v>
      </c>
      <c r="BH94" s="208">
        <f>IF(N94="sníž. přenesená",J94,0)</f>
        <v>0</v>
      </c>
      <c r="BI94" s="208">
        <f>IF(N94="nulová",J94,0)</f>
        <v>0</v>
      </c>
      <c r="BJ94" s="19" t="s">
        <v>77</v>
      </c>
      <c r="BK94" s="208">
        <f>ROUND(I94*H94,2)</f>
        <v>0</v>
      </c>
      <c r="BL94" s="19" t="s">
        <v>306</v>
      </c>
      <c r="BM94" s="207" t="s">
        <v>3956</v>
      </c>
    </row>
    <row r="95" spans="1:47" s="2" customFormat="1" ht="11.25">
      <c r="A95" s="36"/>
      <c r="B95" s="37"/>
      <c r="C95" s="38"/>
      <c r="D95" s="209" t="s">
        <v>308</v>
      </c>
      <c r="E95" s="38"/>
      <c r="F95" s="210" t="s">
        <v>3955</v>
      </c>
      <c r="G95" s="38"/>
      <c r="H95" s="38"/>
      <c r="I95" s="119"/>
      <c r="J95" s="38"/>
      <c r="K95" s="38"/>
      <c r="L95" s="41"/>
      <c r="M95" s="211"/>
      <c r="N95" s="212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308</v>
      </c>
      <c r="AU95" s="19" t="s">
        <v>77</v>
      </c>
    </row>
    <row r="96" spans="1:65" s="2" customFormat="1" ht="16.5" customHeight="1">
      <c r="A96" s="36"/>
      <c r="B96" s="37"/>
      <c r="C96" s="196" t="s">
        <v>87</v>
      </c>
      <c r="D96" s="196" t="s">
        <v>301</v>
      </c>
      <c r="E96" s="197" t="s">
        <v>3957</v>
      </c>
      <c r="F96" s="198" t="s">
        <v>3958</v>
      </c>
      <c r="G96" s="199" t="s">
        <v>3193</v>
      </c>
      <c r="H96" s="200">
        <v>4</v>
      </c>
      <c r="I96" s="201"/>
      <c r="J96" s="202">
        <f>ROUND(I96*H96,2)</f>
        <v>0</v>
      </c>
      <c r="K96" s="198" t="s">
        <v>19</v>
      </c>
      <c r="L96" s="41"/>
      <c r="M96" s="203" t="s">
        <v>19</v>
      </c>
      <c r="N96" s="204" t="s">
        <v>41</v>
      </c>
      <c r="O96" s="66"/>
      <c r="P96" s="205">
        <f>O96*H96</f>
        <v>0</v>
      </c>
      <c r="Q96" s="205">
        <v>0</v>
      </c>
      <c r="R96" s="205">
        <f>Q96*H96</f>
        <v>0</v>
      </c>
      <c r="S96" s="205">
        <v>0</v>
      </c>
      <c r="T96" s="206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7" t="s">
        <v>306</v>
      </c>
      <c r="AT96" s="207" t="s">
        <v>301</v>
      </c>
      <c r="AU96" s="207" t="s">
        <v>77</v>
      </c>
      <c r="AY96" s="19" t="s">
        <v>299</v>
      </c>
      <c r="BE96" s="208">
        <f>IF(N96="základní",J96,0)</f>
        <v>0</v>
      </c>
      <c r="BF96" s="208">
        <f>IF(N96="snížená",J96,0)</f>
        <v>0</v>
      </c>
      <c r="BG96" s="208">
        <f>IF(N96="zákl. přenesená",J96,0)</f>
        <v>0</v>
      </c>
      <c r="BH96" s="208">
        <f>IF(N96="sníž. přenesená",J96,0)</f>
        <v>0</v>
      </c>
      <c r="BI96" s="208">
        <f>IF(N96="nulová",J96,0)</f>
        <v>0</v>
      </c>
      <c r="BJ96" s="19" t="s">
        <v>77</v>
      </c>
      <c r="BK96" s="208">
        <f>ROUND(I96*H96,2)</f>
        <v>0</v>
      </c>
      <c r="BL96" s="19" t="s">
        <v>306</v>
      </c>
      <c r="BM96" s="207" t="s">
        <v>3959</v>
      </c>
    </row>
    <row r="97" spans="1:47" s="2" customFormat="1" ht="11.25">
      <c r="A97" s="36"/>
      <c r="B97" s="37"/>
      <c r="C97" s="38"/>
      <c r="D97" s="209" t="s">
        <v>308</v>
      </c>
      <c r="E97" s="38"/>
      <c r="F97" s="210" t="s">
        <v>3960</v>
      </c>
      <c r="G97" s="38"/>
      <c r="H97" s="38"/>
      <c r="I97" s="119"/>
      <c r="J97" s="38"/>
      <c r="K97" s="38"/>
      <c r="L97" s="41"/>
      <c r="M97" s="211"/>
      <c r="N97" s="212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308</v>
      </c>
      <c r="AU97" s="19" t="s">
        <v>77</v>
      </c>
    </row>
    <row r="98" spans="2:63" s="12" customFormat="1" ht="25.9" customHeight="1">
      <c r="B98" s="180"/>
      <c r="C98" s="181"/>
      <c r="D98" s="182" t="s">
        <v>69</v>
      </c>
      <c r="E98" s="183" t="s">
        <v>3649</v>
      </c>
      <c r="F98" s="183" t="s">
        <v>3961</v>
      </c>
      <c r="G98" s="181"/>
      <c r="H98" s="181"/>
      <c r="I98" s="184"/>
      <c r="J98" s="185">
        <f>BK98</f>
        <v>0</v>
      </c>
      <c r="K98" s="181"/>
      <c r="L98" s="186"/>
      <c r="M98" s="187"/>
      <c r="N98" s="188"/>
      <c r="O98" s="188"/>
      <c r="P98" s="189">
        <f>SUM(P99:P108)</f>
        <v>0</v>
      </c>
      <c r="Q98" s="188"/>
      <c r="R98" s="189">
        <f>SUM(R99:R108)</f>
        <v>0</v>
      </c>
      <c r="S98" s="188"/>
      <c r="T98" s="190">
        <f>SUM(T99:T108)</f>
        <v>0</v>
      </c>
      <c r="AR98" s="191" t="s">
        <v>77</v>
      </c>
      <c r="AT98" s="192" t="s">
        <v>69</v>
      </c>
      <c r="AU98" s="192" t="s">
        <v>70</v>
      </c>
      <c r="AY98" s="191" t="s">
        <v>299</v>
      </c>
      <c r="BK98" s="193">
        <f>SUM(BK99:BK108)</f>
        <v>0</v>
      </c>
    </row>
    <row r="99" spans="1:65" s="2" customFormat="1" ht="16.5" customHeight="1">
      <c r="A99" s="36"/>
      <c r="B99" s="37"/>
      <c r="C99" s="196" t="s">
        <v>306</v>
      </c>
      <c r="D99" s="196" t="s">
        <v>301</v>
      </c>
      <c r="E99" s="197" t="s">
        <v>3962</v>
      </c>
      <c r="F99" s="198" t="s">
        <v>3963</v>
      </c>
      <c r="G99" s="199" t="s">
        <v>553</v>
      </c>
      <c r="H99" s="200">
        <v>10</v>
      </c>
      <c r="I99" s="201"/>
      <c r="J99" s="202">
        <f>ROUND(I99*H99,2)</f>
        <v>0</v>
      </c>
      <c r="K99" s="198" t="s">
        <v>19</v>
      </c>
      <c r="L99" s="41"/>
      <c r="M99" s="203" t="s">
        <v>19</v>
      </c>
      <c r="N99" s="204" t="s">
        <v>41</v>
      </c>
      <c r="O99" s="66"/>
      <c r="P99" s="205">
        <f>O99*H99</f>
        <v>0</v>
      </c>
      <c r="Q99" s="205">
        <v>0</v>
      </c>
      <c r="R99" s="205">
        <f>Q99*H99</f>
        <v>0</v>
      </c>
      <c r="S99" s="205">
        <v>0</v>
      </c>
      <c r="T99" s="206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7" t="s">
        <v>306</v>
      </c>
      <c r="AT99" s="207" t="s">
        <v>301</v>
      </c>
      <c r="AU99" s="207" t="s">
        <v>77</v>
      </c>
      <c r="AY99" s="19" t="s">
        <v>299</v>
      </c>
      <c r="BE99" s="208">
        <f>IF(N99="základní",J99,0)</f>
        <v>0</v>
      </c>
      <c r="BF99" s="208">
        <f>IF(N99="snížená",J99,0)</f>
        <v>0</v>
      </c>
      <c r="BG99" s="208">
        <f>IF(N99="zákl. přenesená",J99,0)</f>
        <v>0</v>
      </c>
      <c r="BH99" s="208">
        <f>IF(N99="sníž. přenesená",J99,0)</f>
        <v>0</v>
      </c>
      <c r="BI99" s="208">
        <f>IF(N99="nulová",J99,0)</f>
        <v>0</v>
      </c>
      <c r="BJ99" s="19" t="s">
        <v>77</v>
      </c>
      <c r="BK99" s="208">
        <f>ROUND(I99*H99,2)</f>
        <v>0</v>
      </c>
      <c r="BL99" s="19" t="s">
        <v>306</v>
      </c>
      <c r="BM99" s="207" t="s">
        <v>3964</v>
      </c>
    </row>
    <row r="100" spans="1:47" s="2" customFormat="1" ht="11.25">
      <c r="A100" s="36"/>
      <c r="B100" s="37"/>
      <c r="C100" s="38"/>
      <c r="D100" s="209" t="s">
        <v>308</v>
      </c>
      <c r="E100" s="38"/>
      <c r="F100" s="210" t="s">
        <v>3963</v>
      </c>
      <c r="G100" s="38"/>
      <c r="H100" s="38"/>
      <c r="I100" s="119"/>
      <c r="J100" s="38"/>
      <c r="K100" s="38"/>
      <c r="L100" s="41"/>
      <c r="M100" s="211"/>
      <c r="N100" s="212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308</v>
      </c>
      <c r="AU100" s="19" t="s">
        <v>77</v>
      </c>
    </row>
    <row r="101" spans="1:65" s="2" customFormat="1" ht="16.5" customHeight="1">
      <c r="A101" s="36"/>
      <c r="B101" s="37"/>
      <c r="C101" s="196" t="s">
        <v>341</v>
      </c>
      <c r="D101" s="196" t="s">
        <v>301</v>
      </c>
      <c r="E101" s="197" t="s">
        <v>3965</v>
      </c>
      <c r="F101" s="198" t="s">
        <v>3966</v>
      </c>
      <c r="G101" s="199" t="s">
        <v>553</v>
      </c>
      <c r="H101" s="200">
        <v>10</v>
      </c>
      <c r="I101" s="201"/>
      <c r="J101" s="202">
        <f>ROUND(I101*H101,2)</f>
        <v>0</v>
      </c>
      <c r="K101" s="198" t="s">
        <v>19</v>
      </c>
      <c r="L101" s="41"/>
      <c r="M101" s="203" t="s">
        <v>19</v>
      </c>
      <c r="N101" s="204" t="s">
        <v>41</v>
      </c>
      <c r="O101" s="66"/>
      <c r="P101" s="205">
        <f>O101*H101</f>
        <v>0</v>
      </c>
      <c r="Q101" s="205">
        <v>0</v>
      </c>
      <c r="R101" s="205">
        <f>Q101*H101</f>
        <v>0</v>
      </c>
      <c r="S101" s="205">
        <v>0</v>
      </c>
      <c r="T101" s="206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7" t="s">
        <v>306</v>
      </c>
      <c r="AT101" s="207" t="s">
        <v>301</v>
      </c>
      <c r="AU101" s="207" t="s">
        <v>77</v>
      </c>
      <c r="AY101" s="19" t="s">
        <v>299</v>
      </c>
      <c r="BE101" s="208">
        <f>IF(N101="základní",J101,0)</f>
        <v>0</v>
      </c>
      <c r="BF101" s="208">
        <f>IF(N101="snížená",J101,0)</f>
        <v>0</v>
      </c>
      <c r="BG101" s="208">
        <f>IF(N101="zákl. přenesená",J101,0)</f>
        <v>0</v>
      </c>
      <c r="BH101" s="208">
        <f>IF(N101="sníž. přenesená",J101,0)</f>
        <v>0</v>
      </c>
      <c r="BI101" s="208">
        <f>IF(N101="nulová",J101,0)</f>
        <v>0</v>
      </c>
      <c r="BJ101" s="19" t="s">
        <v>77</v>
      </c>
      <c r="BK101" s="208">
        <f>ROUND(I101*H101,2)</f>
        <v>0</v>
      </c>
      <c r="BL101" s="19" t="s">
        <v>306</v>
      </c>
      <c r="BM101" s="207" t="s">
        <v>3967</v>
      </c>
    </row>
    <row r="102" spans="1:47" s="2" customFormat="1" ht="11.25">
      <c r="A102" s="36"/>
      <c r="B102" s="37"/>
      <c r="C102" s="38"/>
      <c r="D102" s="209" t="s">
        <v>308</v>
      </c>
      <c r="E102" s="38"/>
      <c r="F102" s="210" t="s">
        <v>3966</v>
      </c>
      <c r="G102" s="38"/>
      <c r="H102" s="38"/>
      <c r="I102" s="119"/>
      <c r="J102" s="38"/>
      <c r="K102" s="38"/>
      <c r="L102" s="41"/>
      <c r="M102" s="211"/>
      <c r="N102" s="212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308</v>
      </c>
      <c r="AU102" s="19" t="s">
        <v>77</v>
      </c>
    </row>
    <row r="103" spans="1:65" s="2" customFormat="1" ht="16.5" customHeight="1">
      <c r="A103" s="36"/>
      <c r="B103" s="37"/>
      <c r="C103" s="196" t="s">
        <v>349</v>
      </c>
      <c r="D103" s="196" t="s">
        <v>301</v>
      </c>
      <c r="E103" s="197" t="s">
        <v>3968</v>
      </c>
      <c r="F103" s="198" t="s">
        <v>3969</v>
      </c>
      <c r="G103" s="199" t="s">
        <v>553</v>
      </c>
      <c r="H103" s="200">
        <v>10</v>
      </c>
      <c r="I103" s="201"/>
      <c r="J103" s="202">
        <f>ROUND(I103*H103,2)</f>
        <v>0</v>
      </c>
      <c r="K103" s="198" t="s">
        <v>19</v>
      </c>
      <c r="L103" s="41"/>
      <c r="M103" s="203" t="s">
        <v>19</v>
      </c>
      <c r="N103" s="204" t="s">
        <v>41</v>
      </c>
      <c r="O103" s="66"/>
      <c r="P103" s="205">
        <f>O103*H103</f>
        <v>0</v>
      </c>
      <c r="Q103" s="205">
        <v>0</v>
      </c>
      <c r="R103" s="205">
        <f>Q103*H103</f>
        <v>0</v>
      </c>
      <c r="S103" s="205">
        <v>0</v>
      </c>
      <c r="T103" s="206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7" t="s">
        <v>306</v>
      </c>
      <c r="AT103" s="207" t="s">
        <v>301</v>
      </c>
      <c r="AU103" s="207" t="s">
        <v>77</v>
      </c>
      <c r="AY103" s="19" t="s">
        <v>299</v>
      </c>
      <c r="BE103" s="208">
        <f>IF(N103="základní",J103,0)</f>
        <v>0</v>
      </c>
      <c r="BF103" s="208">
        <f>IF(N103="snížená",J103,0)</f>
        <v>0</v>
      </c>
      <c r="BG103" s="208">
        <f>IF(N103="zákl. přenesená",J103,0)</f>
        <v>0</v>
      </c>
      <c r="BH103" s="208">
        <f>IF(N103="sníž. přenesená",J103,0)</f>
        <v>0</v>
      </c>
      <c r="BI103" s="208">
        <f>IF(N103="nulová",J103,0)</f>
        <v>0</v>
      </c>
      <c r="BJ103" s="19" t="s">
        <v>77</v>
      </c>
      <c r="BK103" s="208">
        <f>ROUND(I103*H103,2)</f>
        <v>0</v>
      </c>
      <c r="BL103" s="19" t="s">
        <v>306</v>
      </c>
      <c r="BM103" s="207" t="s">
        <v>3970</v>
      </c>
    </row>
    <row r="104" spans="1:47" s="2" customFormat="1" ht="11.25">
      <c r="A104" s="36"/>
      <c r="B104" s="37"/>
      <c r="C104" s="38"/>
      <c r="D104" s="209" t="s">
        <v>308</v>
      </c>
      <c r="E104" s="38"/>
      <c r="F104" s="210" t="s">
        <v>3969</v>
      </c>
      <c r="G104" s="38"/>
      <c r="H104" s="38"/>
      <c r="I104" s="119"/>
      <c r="J104" s="38"/>
      <c r="K104" s="38"/>
      <c r="L104" s="41"/>
      <c r="M104" s="211"/>
      <c r="N104" s="212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308</v>
      </c>
      <c r="AU104" s="19" t="s">
        <v>77</v>
      </c>
    </row>
    <row r="105" spans="1:65" s="2" customFormat="1" ht="16.5" customHeight="1">
      <c r="A105" s="36"/>
      <c r="B105" s="37"/>
      <c r="C105" s="196" t="s">
        <v>355</v>
      </c>
      <c r="D105" s="196" t="s">
        <v>301</v>
      </c>
      <c r="E105" s="197" t="s">
        <v>3971</v>
      </c>
      <c r="F105" s="198" t="s">
        <v>3972</v>
      </c>
      <c r="G105" s="199" t="s">
        <v>553</v>
      </c>
      <c r="H105" s="200">
        <v>5</v>
      </c>
      <c r="I105" s="201"/>
      <c r="J105" s="202">
        <f>ROUND(I105*H105,2)</f>
        <v>0</v>
      </c>
      <c r="K105" s="198" t="s">
        <v>19</v>
      </c>
      <c r="L105" s="41"/>
      <c r="M105" s="203" t="s">
        <v>19</v>
      </c>
      <c r="N105" s="204" t="s">
        <v>41</v>
      </c>
      <c r="O105" s="66"/>
      <c r="P105" s="205">
        <f>O105*H105</f>
        <v>0</v>
      </c>
      <c r="Q105" s="205">
        <v>0</v>
      </c>
      <c r="R105" s="205">
        <f>Q105*H105</f>
        <v>0</v>
      </c>
      <c r="S105" s="205">
        <v>0</v>
      </c>
      <c r="T105" s="206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7" t="s">
        <v>306</v>
      </c>
      <c r="AT105" s="207" t="s">
        <v>301</v>
      </c>
      <c r="AU105" s="207" t="s">
        <v>77</v>
      </c>
      <c r="AY105" s="19" t="s">
        <v>299</v>
      </c>
      <c r="BE105" s="208">
        <f>IF(N105="základní",J105,0)</f>
        <v>0</v>
      </c>
      <c r="BF105" s="208">
        <f>IF(N105="snížená",J105,0)</f>
        <v>0</v>
      </c>
      <c r="BG105" s="208">
        <f>IF(N105="zákl. přenesená",J105,0)</f>
        <v>0</v>
      </c>
      <c r="BH105" s="208">
        <f>IF(N105="sníž. přenesená",J105,0)</f>
        <v>0</v>
      </c>
      <c r="BI105" s="208">
        <f>IF(N105="nulová",J105,0)</f>
        <v>0</v>
      </c>
      <c r="BJ105" s="19" t="s">
        <v>77</v>
      </c>
      <c r="BK105" s="208">
        <f>ROUND(I105*H105,2)</f>
        <v>0</v>
      </c>
      <c r="BL105" s="19" t="s">
        <v>306</v>
      </c>
      <c r="BM105" s="207" t="s">
        <v>3973</v>
      </c>
    </row>
    <row r="106" spans="1:47" s="2" customFormat="1" ht="11.25">
      <c r="A106" s="36"/>
      <c r="B106" s="37"/>
      <c r="C106" s="38"/>
      <c r="D106" s="209" t="s">
        <v>308</v>
      </c>
      <c r="E106" s="38"/>
      <c r="F106" s="210" t="s">
        <v>3972</v>
      </c>
      <c r="G106" s="38"/>
      <c r="H106" s="38"/>
      <c r="I106" s="119"/>
      <c r="J106" s="38"/>
      <c r="K106" s="38"/>
      <c r="L106" s="41"/>
      <c r="M106" s="211"/>
      <c r="N106" s="212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308</v>
      </c>
      <c r="AU106" s="19" t="s">
        <v>77</v>
      </c>
    </row>
    <row r="107" spans="1:65" s="2" customFormat="1" ht="16.5" customHeight="1">
      <c r="A107" s="36"/>
      <c r="B107" s="37"/>
      <c r="C107" s="196" t="s">
        <v>360</v>
      </c>
      <c r="D107" s="196" t="s">
        <v>301</v>
      </c>
      <c r="E107" s="197" t="s">
        <v>3974</v>
      </c>
      <c r="F107" s="198" t="s">
        <v>3975</v>
      </c>
      <c r="G107" s="199" t="s">
        <v>3193</v>
      </c>
      <c r="H107" s="200">
        <v>1</v>
      </c>
      <c r="I107" s="201"/>
      <c r="J107" s="202">
        <f>ROUND(I107*H107,2)</f>
        <v>0</v>
      </c>
      <c r="K107" s="198" t="s">
        <v>19</v>
      </c>
      <c r="L107" s="41"/>
      <c r="M107" s="203" t="s">
        <v>19</v>
      </c>
      <c r="N107" s="204" t="s">
        <v>41</v>
      </c>
      <c r="O107" s="66"/>
      <c r="P107" s="205">
        <f>O107*H107</f>
        <v>0</v>
      </c>
      <c r="Q107" s="205">
        <v>0</v>
      </c>
      <c r="R107" s="205">
        <f>Q107*H107</f>
        <v>0</v>
      </c>
      <c r="S107" s="205">
        <v>0</v>
      </c>
      <c r="T107" s="206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7" t="s">
        <v>306</v>
      </c>
      <c r="AT107" s="207" t="s">
        <v>301</v>
      </c>
      <c r="AU107" s="207" t="s">
        <v>77</v>
      </c>
      <c r="AY107" s="19" t="s">
        <v>299</v>
      </c>
      <c r="BE107" s="208">
        <f>IF(N107="základní",J107,0)</f>
        <v>0</v>
      </c>
      <c r="BF107" s="208">
        <f>IF(N107="snížená",J107,0)</f>
        <v>0</v>
      </c>
      <c r="BG107" s="208">
        <f>IF(N107="zákl. přenesená",J107,0)</f>
        <v>0</v>
      </c>
      <c r="BH107" s="208">
        <f>IF(N107="sníž. přenesená",J107,0)</f>
        <v>0</v>
      </c>
      <c r="BI107" s="208">
        <f>IF(N107="nulová",J107,0)</f>
        <v>0</v>
      </c>
      <c r="BJ107" s="19" t="s">
        <v>77</v>
      </c>
      <c r="BK107" s="208">
        <f>ROUND(I107*H107,2)</f>
        <v>0</v>
      </c>
      <c r="BL107" s="19" t="s">
        <v>306</v>
      </c>
      <c r="BM107" s="207" t="s">
        <v>3976</v>
      </c>
    </row>
    <row r="108" spans="1:47" s="2" customFormat="1" ht="11.25">
      <c r="A108" s="36"/>
      <c r="B108" s="37"/>
      <c r="C108" s="38"/>
      <c r="D108" s="209" t="s">
        <v>308</v>
      </c>
      <c r="E108" s="38"/>
      <c r="F108" s="210" t="s">
        <v>3975</v>
      </c>
      <c r="G108" s="38"/>
      <c r="H108" s="38"/>
      <c r="I108" s="119"/>
      <c r="J108" s="38"/>
      <c r="K108" s="38"/>
      <c r="L108" s="41"/>
      <c r="M108" s="211"/>
      <c r="N108" s="212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308</v>
      </c>
      <c r="AU108" s="19" t="s">
        <v>77</v>
      </c>
    </row>
    <row r="109" spans="2:63" s="12" customFormat="1" ht="25.9" customHeight="1">
      <c r="B109" s="180"/>
      <c r="C109" s="181"/>
      <c r="D109" s="182" t="s">
        <v>69</v>
      </c>
      <c r="E109" s="183" t="s">
        <v>3657</v>
      </c>
      <c r="F109" s="183" t="s">
        <v>2898</v>
      </c>
      <c r="G109" s="181"/>
      <c r="H109" s="181"/>
      <c r="I109" s="184"/>
      <c r="J109" s="185">
        <f>BK109</f>
        <v>0</v>
      </c>
      <c r="K109" s="181"/>
      <c r="L109" s="186"/>
      <c r="M109" s="187"/>
      <c r="N109" s="188"/>
      <c r="O109" s="188"/>
      <c r="P109" s="189">
        <f>SUM(P110:P115)</f>
        <v>0</v>
      </c>
      <c r="Q109" s="188"/>
      <c r="R109" s="189">
        <f>SUM(R110:R115)</f>
        <v>0</v>
      </c>
      <c r="S109" s="188"/>
      <c r="T109" s="190">
        <f>SUM(T110:T115)</f>
        <v>0</v>
      </c>
      <c r="AR109" s="191" t="s">
        <v>77</v>
      </c>
      <c r="AT109" s="192" t="s">
        <v>69</v>
      </c>
      <c r="AU109" s="192" t="s">
        <v>70</v>
      </c>
      <c r="AY109" s="191" t="s">
        <v>299</v>
      </c>
      <c r="BK109" s="193">
        <f>SUM(BK110:BK115)</f>
        <v>0</v>
      </c>
    </row>
    <row r="110" spans="1:65" s="2" customFormat="1" ht="16.5" customHeight="1">
      <c r="A110" s="36"/>
      <c r="B110" s="37"/>
      <c r="C110" s="196" t="s">
        <v>365</v>
      </c>
      <c r="D110" s="196" t="s">
        <v>301</v>
      </c>
      <c r="E110" s="197" t="s">
        <v>3977</v>
      </c>
      <c r="F110" s="198" t="s">
        <v>3978</v>
      </c>
      <c r="G110" s="199" t="s">
        <v>2902</v>
      </c>
      <c r="H110" s="200">
        <v>10</v>
      </c>
      <c r="I110" s="201"/>
      <c r="J110" s="202">
        <f>ROUND(I110*H110,2)</f>
        <v>0</v>
      </c>
      <c r="K110" s="198" t="s">
        <v>19</v>
      </c>
      <c r="L110" s="41"/>
      <c r="M110" s="203" t="s">
        <v>19</v>
      </c>
      <c r="N110" s="204" t="s">
        <v>41</v>
      </c>
      <c r="O110" s="66"/>
      <c r="P110" s="205">
        <f>O110*H110</f>
        <v>0</v>
      </c>
      <c r="Q110" s="205">
        <v>0</v>
      </c>
      <c r="R110" s="205">
        <f>Q110*H110</f>
        <v>0</v>
      </c>
      <c r="S110" s="205">
        <v>0</v>
      </c>
      <c r="T110" s="206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7" t="s">
        <v>306</v>
      </c>
      <c r="AT110" s="207" t="s">
        <v>301</v>
      </c>
      <c r="AU110" s="207" t="s">
        <v>77</v>
      </c>
      <c r="AY110" s="19" t="s">
        <v>299</v>
      </c>
      <c r="BE110" s="208">
        <f>IF(N110="základní",J110,0)</f>
        <v>0</v>
      </c>
      <c r="BF110" s="208">
        <f>IF(N110="snížená",J110,0)</f>
        <v>0</v>
      </c>
      <c r="BG110" s="208">
        <f>IF(N110="zákl. přenesená",J110,0)</f>
        <v>0</v>
      </c>
      <c r="BH110" s="208">
        <f>IF(N110="sníž. přenesená",J110,0)</f>
        <v>0</v>
      </c>
      <c r="BI110" s="208">
        <f>IF(N110="nulová",J110,0)</f>
        <v>0</v>
      </c>
      <c r="BJ110" s="19" t="s">
        <v>77</v>
      </c>
      <c r="BK110" s="208">
        <f>ROUND(I110*H110,2)</f>
        <v>0</v>
      </c>
      <c r="BL110" s="19" t="s">
        <v>306</v>
      </c>
      <c r="BM110" s="207" t="s">
        <v>3979</v>
      </c>
    </row>
    <row r="111" spans="1:47" s="2" customFormat="1" ht="11.25">
      <c r="A111" s="36"/>
      <c r="B111" s="37"/>
      <c r="C111" s="38"/>
      <c r="D111" s="209" t="s">
        <v>308</v>
      </c>
      <c r="E111" s="38"/>
      <c r="F111" s="210" t="s">
        <v>3978</v>
      </c>
      <c r="G111" s="38"/>
      <c r="H111" s="38"/>
      <c r="I111" s="119"/>
      <c r="J111" s="38"/>
      <c r="K111" s="38"/>
      <c r="L111" s="41"/>
      <c r="M111" s="211"/>
      <c r="N111" s="212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308</v>
      </c>
      <c r="AU111" s="19" t="s">
        <v>77</v>
      </c>
    </row>
    <row r="112" spans="1:65" s="2" customFormat="1" ht="16.5" customHeight="1">
      <c r="A112" s="36"/>
      <c r="B112" s="37"/>
      <c r="C112" s="196" t="s">
        <v>212</v>
      </c>
      <c r="D112" s="196" t="s">
        <v>301</v>
      </c>
      <c r="E112" s="197" t="s">
        <v>3980</v>
      </c>
      <c r="F112" s="198" t="s">
        <v>3981</v>
      </c>
      <c r="G112" s="199" t="s">
        <v>2902</v>
      </c>
      <c r="H112" s="200">
        <v>5</v>
      </c>
      <c r="I112" s="201"/>
      <c r="J112" s="202">
        <f>ROUND(I112*H112,2)</f>
        <v>0</v>
      </c>
      <c r="K112" s="198" t="s">
        <v>19</v>
      </c>
      <c r="L112" s="41"/>
      <c r="M112" s="203" t="s">
        <v>19</v>
      </c>
      <c r="N112" s="204" t="s">
        <v>41</v>
      </c>
      <c r="O112" s="66"/>
      <c r="P112" s="205">
        <f>O112*H112</f>
        <v>0</v>
      </c>
      <c r="Q112" s="205">
        <v>0</v>
      </c>
      <c r="R112" s="205">
        <f>Q112*H112</f>
        <v>0</v>
      </c>
      <c r="S112" s="205">
        <v>0</v>
      </c>
      <c r="T112" s="206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7" t="s">
        <v>306</v>
      </c>
      <c r="AT112" s="207" t="s">
        <v>301</v>
      </c>
      <c r="AU112" s="207" t="s">
        <v>77</v>
      </c>
      <c r="AY112" s="19" t="s">
        <v>299</v>
      </c>
      <c r="BE112" s="208">
        <f>IF(N112="základní",J112,0)</f>
        <v>0</v>
      </c>
      <c r="BF112" s="208">
        <f>IF(N112="snížená",J112,0)</f>
        <v>0</v>
      </c>
      <c r="BG112" s="208">
        <f>IF(N112="zákl. přenesená",J112,0)</f>
        <v>0</v>
      </c>
      <c r="BH112" s="208">
        <f>IF(N112="sníž. přenesená",J112,0)</f>
        <v>0</v>
      </c>
      <c r="BI112" s="208">
        <f>IF(N112="nulová",J112,0)</f>
        <v>0</v>
      </c>
      <c r="BJ112" s="19" t="s">
        <v>77</v>
      </c>
      <c r="BK112" s="208">
        <f>ROUND(I112*H112,2)</f>
        <v>0</v>
      </c>
      <c r="BL112" s="19" t="s">
        <v>306</v>
      </c>
      <c r="BM112" s="207" t="s">
        <v>3982</v>
      </c>
    </row>
    <row r="113" spans="1:47" s="2" customFormat="1" ht="11.25">
      <c r="A113" s="36"/>
      <c r="B113" s="37"/>
      <c r="C113" s="38"/>
      <c r="D113" s="209" t="s">
        <v>308</v>
      </c>
      <c r="E113" s="38"/>
      <c r="F113" s="210" t="s">
        <v>3981</v>
      </c>
      <c r="G113" s="38"/>
      <c r="H113" s="38"/>
      <c r="I113" s="119"/>
      <c r="J113" s="38"/>
      <c r="K113" s="38"/>
      <c r="L113" s="41"/>
      <c r="M113" s="211"/>
      <c r="N113" s="212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308</v>
      </c>
      <c r="AU113" s="19" t="s">
        <v>77</v>
      </c>
    </row>
    <row r="114" spans="1:65" s="2" customFormat="1" ht="16.5" customHeight="1">
      <c r="A114" s="36"/>
      <c r="B114" s="37"/>
      <c r="C114" s="196" t="s">
        <v>378</v>
      </c>
      <c r="D114" s="196" t="s">
        <v>301</v>
      </c>
      <c r="E114" s="197" t="s">
        <v>3983</v>
      </c>
      <c r="F114" s="198" t="s">
        <v>3984</v>
      </c>
      <c r="G114" s="199" t="s">
        <v>2902</v>
      </c>
      <c r="H114" s="200">
        <v>50</v>
      </c>
      <c r="I114" s="201"/>
      <c r="J114" s="202">
        <f>ROUND(I114*H114,2)</f>
        <v>0</v>
      </c>
      <c r="K114" s="198" t="s">
        <v>19</v>
      </c>
      <c r="L114" s="41"/>
      <c r="M114" s="203" t="s">
        <v>19</v>
      </c>
      <c r="N114" s="204" t="s">
        <v>41</v>
      </c>
      <c r="O114" s="66"/>
      <c r="P114" s="205">
        <f>O114*H114</f>
        <v>0</v>
      </c>
      <c r="Q114" s="205">
        <v>0</v>
      </c>
      <c r="R114" s="205">
        <f>Q114*H114</f>
        <v>0</v>
      </c>
      <c r="S114" s="205">
        <v>0</v>
      </c>
      <c r="T114" s="206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7" t="s">
        <v>306</v>
      </c>
      <c r="AT114" s="207" t="s">
        <v>301</v>
      </c>
      <c r="AU114" s="207" t="s">
        <v>77</v>
      </c>
      <c r="AY114" s="19" t="s">
        <v>299</v>
      </c>
      <c r="BE114" s="208">
        <f>IF(N114="základní",J114,0)</f>
        <v>0</v>
      </c>
      <c r="BF114" s="208">
        <f>IF(N114="snížená",J114,0)</f>
        <v>0</v>
      </c>
      <c r="BG114" s="208">
        <f>IF(N114="zákl. přenesená",J114,0)</f>
        <v>0</v>
      </c>
      <c r="BH114" s="208">
        <f>IF(N114="sníž. přenesená",J114,0)</f>
        <v>0</v>
      </c>
      <c r="BI114" s="208">
        <f>IF(N114="nulová",J114,0)</f>
        <v>0</v>
      </c>
      <c r="BJ114" s="19" t="s">
        <v>77</v>
      </c>
      <c r="BK114" s="208">
        <f>ROUND(I114*H114,2)</f>
        <v>0</v>
      </c>
      <c r="BL114" s="19" t="s">
        <v>306</v>
      </c>
      <c r="BM114" s="207" t="s">
        <v>3985</v>
      </c>
    </row>
    <row r="115" spans="1:47" s="2" customFormat="1" ht="11.25">
      <c r="A115" s="36"/>
      <c r="B115" s="37"/>
      <c r="C115" s="38"/>
      <c r="D115" s="209" t="s">
        <v>308</v>
      </c>
      <c r="E115" s="38"/>
      <c r="F115" s="210" t="s">
        <v>3984</v>
      </c>
      <c r="G115" s="38"/>
      <c r="H115" s="38"/>
      <c r="I115" s="119"/>
      <c r="J115" s="38"/>
      <c r="K115" s="38"/>
      <c r="L115" s="41"/>
      <c r="M115" s="268"/>
      <c r="N115" s="269"/>
      <c r="O115" s="270"/>
      <c r="P115" s="270"/>
      <c r="Q115" s="270"/>
      <c r="R115" s="270"/>
      <c r="S115" s="270"/>
      <c r="T115" s="271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308</v>
      </c>
      <c r="AU115" s="19" t="s">
        <v>77</v>
      </c>
    </row>
    <row r="116" spans="1:31" s="2" customFormat="1" ht="6.95" customHeight="1">
      <c r="A116" s="36"/>
      <c r="B116" s="49"/>
      <c r="C116" s="50"/>
      <c r="D116" s="50"/>
      <c r="E116" s="50"/>
      <c r="F116" s="50"/>
      <c r="G116" s="50"/>
      <c r="H116" s="50"/>
      <c r="I116" s="146"/>
      <c r="J116" s="50"/>
      <c r="K116" s="50"/>
      <c r="L116" s="41"/>
      <c r="M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</sheetData>
  <sheetProtection algorithmName="SHA-512" hashValue="eLmLGWXbdukPmSkon66uRc6RbMhCDqbu0v17hCJ8AWH0vg5sJL8Z3nEgC5ijLCemL9U8IFGOlT3hG0/gV4R3cA==" saltValue="5OjFlxRluUQ9hsYuq8CZ5Wm116W2nFlN3RtYctQ9WTEMdUc8x7PWWPn0qvNbxDdWz6gpAt9gBYL9rbOD4WJwNA==" spinCount="100000" sheet="1" objects="1" scenarios="1" formatColumns="0" formatRows="0" autoFilter="0"/>
  <autoFilter ref="C88:K115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3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0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AT2" s="19" t="s">
        <v>109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4"/>
      <c r="J3" s="113"/>
      <c r="K3" s="113"/>
      <c r="L3" s="22"/>
      <c r="AT3" s="19" t="s">
        <v>79</v>
      </c>
    </row>
    <row r="4" spans="2:46" s="1" customFormat="1" ht="24.95" customHeight="1">
      <c r="B4" s="22"/>
      <c r="D4" s="115" t="s">
        <v>145</v>
      </c>
      <c r="I4" s="110"/>
      <c r="L4" s="22"/>
      <c r="M4" s="116" t="s">
        <v>10</v>
      </c>
      <c r="AT4" s="19" t="s">
        <v>4</v>
      </c>
    </row>
    <row r="5" spans="2:12" s="1" customFormat="1" ht="6.95" customHeight="1">
      <c r="B5" s="22"/>
      <c r="I5" s="110"/>
      <c r="L5" s="22"/>
    </row>
    <row r="6" spans="2:12" s="1" customFormat="1" ht="12" customHeight="1">
      <c r="B6" s="22"/>
      <c r="D6" s="117" t="s">
        <v>16</v>
      </c>
      <c r="I6" s="110"/>
      <c r="L6" s="22"/>
    </row>
    <row r="7" spans="2:12" s="1" customFormat="1" ht="16.5" customHeight="1">
      <c r="B7" s="22"/>
      <c r="E7" s="412" t="str">
        <f>'Rekapitulace stavby'!K6</f>
        <v>Transformace ÚSP pro mládež Kvasiny - Kostelec 3</v>
      </c>
      <c r="F7" s="413"/>
      <c r="G7" s="413"/>
      <c r="H7" s="413"/>
      <c r="I7" s="110"/>
      <c r="L7" s="22"/>
    </row>
    <row r="8" spans="2:12" s="1" customFormat="1" ht="12" customHeight="1">
      <c r="B8" s="22"/>
      <c r="D8" s="117" t="s">
        <v>153</v>
      </c>
      <c r="I8" s="110"/>
      <c r="L8" s="22"/>
    </row>
    <row r="9" spans="1:31" s="2" customFormat="1" ht="16.5" customHeight="1">
      <c r="A9" s="36"/>
      <c r="B9" s="41"/>
      <c r="C9" s="36"/>
      <c r="D9" s="36"/>
      <c r="E9" s="412" t="s">
        <v>155</v>
      </c>
      <c r="F9" s="415"/>
      <c r="G9" s="415"/>
      <c r="H9" s="415"/>
      <c r="I9" s="119"/>
      <c r="J9" s="36"/>
      <c r="K9" s="36"/>
      <c r="L9" s="120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7" t="s">
        <v>158</v>
      </c>
      <c r="E10" s="36"/>
      <c r="F10" s="36"/>
      <c r="G10" s="36"/>
      <c r="H10" s="36"/>
      <c r="I10" s="119"/>
      <c r="J10" s="36"/>
      <c r="K10" s="36"/>
      <c r="L10" s="120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416" t="s">
        <v>3986</v>
      </c>
      <c r="F11" s="415"/>
      <c r="G11" s="415"/>
      <c r="H11" s="415"/>
      <c r="I11" s="119"/>
      <c r="J11" s="36"/>
      <c r="K11" s="36"/>
      <c r="L11" s="120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119"/>
      <c r="J12" s="36"/>
      <c r="K12" s="36"/>
      <c r="L12" s="120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7" t="s">
        <v>18</v>
      </c>
      <c r="E13" s="36"/>
      <c r="F13" s="104" t="s">
        <v>19</v>
      </c>
      <c r="G13" s="36"/>
      <c r="H13" s="36"/>
      <c r="I13" s="121" t="s">
        <v>20</v>
      </c>
      <c r="J13" s="104" t="s">
        <v>19</v>
      </c>
      <c r="K13" s="36"/>
      <c r="L13" s="120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7" t="s">
        <v>21</v>
      </c>
      <c r="E14" s="36"/>
      <c r="F14" s="104" t="s">
        <v>22</v>
      </c>
      <c r="G14" s="36"/>
      <c r="H14" s="36"/>
      <c r="I14" s="121" t="s">
        <v>23</v>
      </c>
      <c r="J14" s="122" t="str">
        <f>'Rekapitulace stavby'!AN8</f>
        <v>17. 3. 2018</v>
      </c>
      <c r="K14" s="36"/>
      <c r="L14" s="120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119"/>
      <c r="J15" s="36"/>
      <c r="K15" s="36"/>
      <c r="L15" s="120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7" t="s">
        <v>25</v>
      </c>
      <c r="E16" s="36"/>
      <c r="F16" s="36"/>
      <c r="G16" s="36"/>
      <c r="H16" s="36"/>
      <c r="I16" s="121" t="s">
        <v>26</v>
      </c>
      <c r="J16" s="104" t="s">
        <v>19</v>
      </c>
      <c r="K16" s="36"/>
      <c r="L16" s="12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4" t="s">
        <v>27</v>
      </c>
      <c r="F17" s="36"/>
      <c r="G17" s="36"/>
      <c r="H17" s="36"/>
      <c r="I17" s="121" t="s">
        <v>28</v>
      </c>
      <c r="J17" s="104" t="s">
        <v>19</v>
      </c>
      <c r="K17" s="36"/>
      <c r="L17" s="120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119"/>
      <c r="J18" s="36"/>
      <c r="K18" s="36"/>
      <c r="L18" s="120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7" t="s">
        <v>29</v>
      </c>
      <c r="E19" s="36"/>
      <c r="F19" s="36"/>
      <c r="G19" s="36"/>
      <c r="H19" s="36"/>
      <c r="I19" s="121" t="s">
        <v>26</v>
      </c>
      <c r="J19" s="32" t="str">
        <f>'Rekapitulace stavby'!AN13</f>
        <v>Vyplň údaj</v>
      </c>
      <c r="K19" s="36"/>
      <c r="L19" s="120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417" t="str">
        <f>'Rekapitulace stavby'!E14</f>
        <v>Vyplň údaj</v>
      </c>
      <c r="F20" s="418"/>
      <c r="G20" s="418"/>
      <c r="H20" s="418"/>
      <c r="I20" s="121" t="s">
        <v>28</v>
      </c>
      <c r="J20" s="32" t="str">
        <f>'Rekapitulace stavby'!AN14</f>
        <v>Vyplň údaj</v>
      </c>
      <c r="K20" s="36"/>
      <c r="L20" s="120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119"/>
      <c r="J21" s="36"/>
      <c r="K21" s="36"/>
      <c r="L21" s="120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7" t="s">
        <v>31</v>
      </c>
      <c r="E22" s="36"/>
      <c r="F22" s="36"/>
      <c r="G22" s="36"/>
      <c r="H22" s="36"/>
      <c r="I22" s="121" t="s">
        <v>26</v>
      </c>
      <c r="J22" s="104" t="s">
        <v>19</v>
      </c>
      <c r="K22" s="36"/>
      <c r="L22" s="120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4" t="s">
        <v>27</v>
      </c>
      <c r="F23" s="36"/>
      <c r="G23" s="36"/>
      <c r="H23" s="36"/>
      <c r="I23" s="121" t="s">
        <v>28</v>
      </c>
      <c r="J23" s="104" t="s">
        <v>19</v>
      </c>
      <c r="K23" s="36"/>
      <c r="L23" s="120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119"/>
      <c r="J24" s="36"/>
      <c r="K24" s="36"/>
      <c r="L24" s="120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7" t="s">
        <v>33</v>
      </c>
      <c r="E25" s="36"/>
      <c r="F25" s="36"/>
      <c r="G25" s="36"/>
      <c r="H25" s="36"/>
      <c r="I25" s="121" t="s">
        <v>26</v>
      </c>
      <c r="J25" s="104" t="str">
        <f>IF('Rekapitulace stavby'!AN19="","",'Rekapitulace stavby'!AN19)</f>
        <v/>
      </c>
      <c r="K25" s="36"/>
      <c r="L25" s="120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4" t="str">
        <f>IF('Rekapitulace stavby'!E20="","",'Rekapitulace stavby'!E20)</f>
        <v xml:space="preserve"> </v>
      </c>
      <c r="F26" s="36"/>
      <c r="G26" s="36"/>
      <c r="H26" s="36"/>
      <c r="I26" s="121" t="s">
        <v>28</v>
      </c>
      <c r="J26" s="104" t="str">
        <f>IF('Rekapitulace stavby'!AN20="","",'Rekapitulace stavby'!AN20)</f>
        <v/>
      </c>
      <c r="K26" s="36"/>
      <c r="L26" s="120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119"/>
      <c r="J27" s="36"/>
      <c r="K27" s="36"/>
      <c r="L27" s="120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7" t="s">
        <v>34</v>
      </c>
      <c r="E28" s="36"/>
      <c r="F28" s="36"/>
      <c r="G28" s="36"/>
      <c r="H28" s="36"/>
      <c r="I28" s="119"/>
      <c r="J28" s="36"/>
      <c r="K28" s="36"/>
      <c r="L28" s="120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23"/>
      <c r="B29" s="124"/>
      <c r="C29" s="123"/>
      <c r="D29" s="123"/>
      <c r="E29" s="419" t="s">
        <v>19</v>
      </c>
      <c r="F29" s="419"/>
      <c r="G29" s="419"/>
      <c r="H29" s="419"/>
      <c r="I29" s="125"/>
      <c r="J29" s="123"/>
      <c r="K29" s="123"/>
      <c r="L29" s="126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119"/>
      <c r="J30" s="36"/>
      <c r="K30" s="36"/>
      <c r="L30" s="120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8"/>
      <c r="E31" s="128"/>
      <c r="F31" s="128"/>
      <c r="G31" s="128"/>
      <c r="H31" s="128"/>
      <c r="I31" s="129"/>
      <c r="J31" s="128"/>
      <c r="K31" s="128"/>
      <c r="L31" s="120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30" t="s">
        <v>36</v>
      </c>
      <c r="E32" s="36"/>
      <c r="F32" s="36"/>
      <c r="G32" s="36"/>
      <c r="H32" s="36"/>
      <c r="I32" s="119"/>
      <c r="J32" s="131">
        <f>ROUND(J95,2)</f>
        <v>0</v>
      </c>
      <c r="K32" s="36"/>
      <c r="L32" s="120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8"/>
      <c r="E33" s="128"/>
      <c r="F33" s="128"/>
      <c r="G33" s="128"/>
      <c r="H33" s="128"/>
      <c r="I33" s="129"/>
      <c r="J33" s="128"/>
      <c r="K33" s="128"/>
      <c r="L33" s="120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32" t="s">
        <v>38</v>
      </c>
      <c r="G34" s="36"/>
      <c r="H34" s="36"/>
      <c r="I34" s="133" t="s">
        <v>37</v>
      </c>
      <c r="J34" s="132" t="s">
        <v>39</v>
      </c>
      <c r="K34" s="36"/>
      <c r="L34" s="120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18" t="s">
        <v>40</v>
      </c>
      <c r="E35" s="117" t="s">
        <v>41</v>
      </c>
      <c r="F35" s="134">
        <f>ROUND((SUM(BE95:BE349)),2)</f>
        <v>0</v>
      </c>
      <c r="G35" s="36"/>
      <c r="H35" s="36"/>
      <c r="I35" s="135">
        <v>0.21</v>
      </c>
      <c r="J35" s="134">
        <f>ROUND(((SUM(BE95:BE349))*I35),2)</f>
        <v>0</v>
      </c>
      <c r="K35" s="36"/>
      <c r="L35" s="120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7" t="s">
        <v>42</v>
      </c>
      <c r="F36" s="134">
        <f>ROUND((SUM(BF95:BF349)),2)</f>
        <v>0</v>
      </c>
      <c r="G36" s="36"/>
      <c r="H36" s="36"/>
      <c r="I36" s="135">
        <v>0.15</v>
      </c>
      <c r="J36" s="134">
        <f>ROUND(((SUM(BF95:BF349))*I36),2)</f>
        <v>0</v>
      </c>
      <c r="K36" s="36"/>
      <c r="L36" s="12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7" t="s">
        <v>43</v>
      </c>
      <c r="F37" s="134">
        <f>ROUND((SUM(BG95:BG349)),2)</f>
        <v>0</v>
      </c>
      <c r="G37" s="36"/>
      <c r="H37" s="36"/>
      <c r="I37" s="135">
        <v>0.21</v>
      </c>
      <c r="J37" s="134">
        <f>0</f>
        <v>0</v>
      </c>
      <c r="K37" s="36"/>
      <c r="L37" s="120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7" t="s">
        <v>44</v>
      </c>
      <c r="F38" s="134">
        <f>ROUND((SUM(BH95:BH349)),2)</f>
        <v>0</v>
      </c>
      <c r="G38" s="36"/>
      <c r="H38" s="36"/>
      <c r="I38" s="135">
        <v>0.15</v>
      </c>
      <c r="J38" s="134">
        <f>0</f>
        <v>0</v>
      </c>
      <c r="K38" s="36"/>
      <c r="L38" s="12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7" t="s">
        <v>45</v>
      </c>
      <c r="F39" s="134">
        <f>ROUND((SUM(BI95:BI349)),2)</f>
        <v>0</v>
      </c>
      <c r="G39" s="36"/>
      <c r="H39" s="36"/>
      <c r="I39" s="135">
        <v>0</v>
      </c>
      <c r="J39" s="134">
        <f>0</f>
        <v>0</v>
      </c>
      <c r="K39" s="36"/>
      <c r="L39" s="120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119"/>
      <c r="J40" s="36"/>
      <c r="K40" s="36"/>
      <c r="L40" s="120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36"/>
      <c r="D41" s="137" t="s">
        <v>46</v>
      </c>
      <c r="E41" s="138"/>
      <c r="F41" s="138"/>
      <c r="G41" s="139" t="s">
        <v>47</v>
      </c>
      <c r="H41" s="140" t="s">
        <v>48</v>
      </c>
      <c r="I41" s="141"/>
      <c r="J41" s="142">
        <f>SUM(J32:J39)</f>
        <v>0</v>
      </c>
      <c r="K41" s="143"/>
      <c r="L41" s="120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44"/>
      <c r="C42" s="145"/>
      <c r="D42" s="145"/>
      <c r="E42" s="145"/>
      <c r="F42" s="145"/>
      <c r="G42" s="145"/>
      <c r="H42" s="145"/>
      <c r="I42" s="146"/>
      <c r="J42" s="145"/>
      <c r="K42" s="145"/>
      <c r="L42" s="120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47"/>
      <c r="C46" s="148"/>
      <c r="D46" s="148"/>
      <c r="E46" s="148"/>
      <c r="F46" s="148"/>
      <c r="G46" s="148"/>
      <c r="H46" s="148"/>
      <c r="I46" s="149"/>
      <c r="J46" s="148"/>
      <c r="K46" s="148"/>
      <c r="L46" s="120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236</v>
      </c>
      <c r="D47" s="38"/>
      <c r="E47" s="38"/>
      <c r="F47" s="38"/>
      <c r="G47" s="38"/>
      <c r="H47" s="38"/>
      <c r="I47" s="119"/>
      <c r="J47" s="38"/>
      <c r="K47" s="38"/>
      <c r="L47" s="120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119"/>
      <c r="J48" s="38"/>
      <c r="K48" s="38"/>
      <c r="L48" s="120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119"/>
      <c r="J49" s="38"/>
      <c r="K49" s="38"/>
      <c r="L49" s="120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420" t="str">
        <f>E7</f>
        <v>Transformace ÚSP pro mládež Kvasiny - Kostelec 3</v>
      </c>
      <c r="F50" s="421"/>
      <c r="G50" s="421"/>
      <c r="H50" s="421"/>
      <c r="I50" s="119"/>
      <c r="J50" s="38"/>
      <c r="K50" s="38"/>
      <c r="L50" s="120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153</v>
      </c>
      <c r="D51" s="24"/>
      <c r="E51" s="24"/>
      <c r="F51" s="24"/>
      <c r="G51" s="24"/>
      <c r="H51" s="24"/>
      <c r="I51" s="110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420" t="s">
        <v>155</v>
      </c>
      <c r="F52" s="423"/>
      <c r="G52" s="423"/>
      <c r="H52" s="423"/>
      <c r="I52" s="119"/>
      <c r="J52" s="38"/>
      <c r="K52" s="38"/>
      <c r="L52" s="120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158</v>
      </c>
      <c r="D53" s="38"/>
      <c r="E53" s="38"/>
      <c r="F53" s="38"/>
      <c r="G53" s="38"/>
      <c r="H53" s="38"/>
      <c r="I53" s="119"/>
      <c r="J53" s="38"/>
      <c r="K53" s="38"/>
      <c r="L53" s="120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72" t="str">
        <f>E11</f>
        <v>TI02-TI04 - Kanalizace a vodovod</v>
      </c>
      <c r="F54" s="423"/>
      <c r="G54" s="423"/>
      <c r="H54" s="423"/>
      <c r="I54" s="119"/>
      <c r="J54" s="38"/>
      <c r="K54" s="38"/>
      <c r="L54" s="120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119"/>
      <c r="J55" s="38"/>
      <c r="K55" s="38"/>
      <c r="L55" s="120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>Kostelec nad Orlicí</v>
      </c>
      <c r="G56" s="38"/>
      <c r="H56" s="38"/>
      <c r="I56" s="121" t="s">
        <v>23</v>
      </c>
      <c r="J56" s="61" t="str">
        <f>IF(J14="","",J14)</f>
        <v>17. 3. 2018</v>
      </c>
      <c r="K56" s="38"/>
      <c r="L56" s="120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119"/>
      <c r="J57" s="38"/>
      <c r="K57" s="38"/>
      <c r="L57" s="120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25</v>
      </c>
      <c r="D58" s="38"/>
      <c r="E58" s="38"/>
      <c r="F58" s="29" t="str">
        <f>E17</f>
        <v xml:space="preserve"> </v>
      </c>
      <c r="G58" s="38"/>
      <c r="H58" s="38"/>
      <c r="I58" s="121" t="s">
        <v>31</v>
      </c>
      <c r="J58" s="34" t="str">
        <f>E23</f>
        <v xml:space="preserve"> </v>
      </c>
      <c r="K58" s="38"/>
      <c r="L58" s="120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29</v>
      </c>
      <c r="D59" s="38"/>
      <c r="E59" s="38"/>
      <c r="F59" s="29" t="str">
        <f>IF(E20="","",E20)</f>
        <v>Vyplň údaj</v>
      </c>
      <c r="G59" s="38"/>
      <c r="H59" s="38"/>
      <c r="I59" s="121" t="s">
        <v>33</v>
      </c>
      <c r="J59" s="34" t="str">
        <f>E26</f>
        <v xml:space="preserve"> </v>
      </c>
      <c r="K59" s="38"/>
      <c r="L59" s="120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119"/>
      <c r="J60" s="38"/>
      <c r="K60" s="38"/>
      <c r="L60" s="120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50" t="s">
        <v>252</v>
      </c>
      <c r="D61" s="151"/>
      <c r="E61" s="151"/>
      <c r="F61" s="151"/>
      <c r="G61" s="151"/>
      <c r="H61" s="151"/>
      <c r="I61" s="152"/>
      <c r="J61" s="153" t="s">
        <v>253</v>
      </c>
      <c r="K61" s="151"/>
      <c r="L61" s="120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119"/>
      <c r="J62" s="38"/>
      <c r="K62" s="38"/>
      <c r="L62" s="120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54" t="s">
        <v>68</v>
      </c>
      <c r="D63" s="38"/>
      <c r="E63" s="38"/>
      <c r="F63" s="38"/>
      <c r="G63" s="38"/>
      <c r="H63" s="38"/>
      <c r="I63" s="119"/>
      <c r="J63" s="79">
        <f>J95</f>
        <v>0</v>
      </c>
      <c r="K63" s="38"/>
      <c r="L63" s="120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254</v>
      </c>
    </row>
    <row r="64" spans="2:12" s="9" customFormat="1" ht="24.95" customHeight="1">
      <c r="B64" s="155"/>
      <c r="C64" s="156"/>
      <c r="D64" s="157" t="s">
        <v>3237</v>
      </c>
      <c r="E64" s="158"/>
      <c r="F64" s="158"/>
      <c r="G64" s="158"/>
      <c r="H64" s="158"/>
      <c r="I64" s="159"/>
      <c r="J64" s="160">
        <f>J96</f>
        <v>0</v>
      </c>
      <c r="K64" s="156"/>
      <c r="L64" s="161"/>
    </row>
    <row r="65" spans="2:12" s="10" customFormat="1" ht="19.9" customHeight="1">
      <c r="B65" s="162"/>
      <c r="C65" s="98"/>
      <c r="D65" s="163" t="s">
        <v>3987</v>
      </c>
      <c r="E65" s="164"/>
      <c r="F65" s="164"/>
      <c r="G65" s="164"/>
      <c r="H65" s="164"/>
      <c r="I65" s="165"/>
      <c r="J65" s="166">
        <f>J97</f>
        <v>0</v>
      </c>
      <c r="K65" s="98"/>
      <c r="L65" s="167"/>
    </row>
    <row r="66" spans="2:12" s="10" customFormat="1" ht="19.9" customHeight="1">
      <c r="B66" s="162"/>
      <c r="C66" s="98"/>
      <c r="D66" s="163" t="s">
        <v>3988</v>
      </c>
      <c r="E66" s="164"/>
      <c r="F66" s="164"/>
      <c r="G66" s="164"/>
      <c r="H66" s="164"/>
      <c r="I66" s="165"/>
      <c r="J66" s="166">
        <f>J200</f>
        <v>0</v>
      </c>
      <c r="K66" s="98"/>
      <c r="L66" s="167"/>
    </row>
    <row r="67" spans="2:12" s="10" customFormat="1" ht="19.9" customHeight="1">
      <c r="B67" s="162"/>
      <c r="C67" s="98"/>
      <c r="D67" s="163" t="s">
        <v>3989</v>
      </c>
      <c r="E67" s="164"/>
      <c r="F67" s="164"/>
      <c r="G67" s="164"/>
      <c r="H67" s="164"/>
      <c r="I67" s="165"/>
      <c r="J67" s="166">
        <f>J212</f>
        <v>0</v>
      </c>
      <c r="K67" s="98"/>
      <c r="L67" s="167"/>
    </row>
    <row r="68" spans="2:12" s="10" customFormat="1" ht="19.9" customHeight="1">
      <c r="B68" s="162"/>
      <c r="C68" s="98"/>
      <c r="D68" s="163" t="s">
        <v>3990</v>
      </c>
      <c r="E68" s="164"/>
      <c r="F68" s="164"/>
      <c r="G68" s="164"/>
      <c r="H68" s="164"/>
      <c r="I68" s="165"/>
      <c r="J68" s="166">
        <f>J225</f>
        <v>0</v>
      </c>
      <c r="K68" s="98"/>
      <c r="L68" s="167"/>
    </row>
    <row r="69" spans="2:12" s="10" customFormat="1" ht="19.9" customHeight="1">
      <c r="B69" s="162"/>
      <c r="C69" s="98"/>
      <c r="D69" s="163" t="s">
        <v>3991</v>
      </c>
      <c r="E69" s="164"/>
      <c r="F69" s="164"/>
      <c r="G69" s="164"/>
      <c r="H69" s="164"/>
      <c r="I69" s="165"/>
      <c r="J69" s="166">
        <f>J241</f>
        <v>0</v>
      </c>
      <c r="K69" s="98"/>
      <c r="L69" s="167"/>
    </row>
    <row r="70" spans="2:12" s="10" customFormat="1" ht="19.9" customHeight="1">
      <c r="B70" s="162"/>
      <c r="C70" s="98"/>
      <c r="D70" s="163" t="s">
        <v>3238</v>
      </c>
      <c r="E70" s="164"/>
      <c r="F70" s="164"/>
      <c r="G70" s="164"/>
      <c r="H70" s="164"/>
      <c r="I70" s="165"/>
      <c r="J70" s="166">
        <f>J321</f>
        <v>0</v>
      </c>
      <c r="K70" s="98"/>
      <c r="L70" s="167"/>
    </row>
    <row r="71" spans="2:12" s="10" customFormat="1" ht="19.9" customHeight="1">
      <c r="B71" s="162"/>
      <c r="C71" s="98"/>
      <c r="D71" s="163" t="s">
        <v>3239</v>
      </c>
      <c r="E71" s="164"/>
      <c r="F71" s="164"/>
      <c r="G71" s="164"/>
      <c r="H71" s="164"/>
      <c r="I71" s="165"/>
      <c r="J71" s="166">
        <f>J331</f>
        <v>0</v>
      </c>
      <c r="K71" s="98"/>
      <c r="L71" s="167"/>
    </row>
    <row r="72" spans="2:12" s="9" customFormat="1" ht="24.95" customHeight="1">
      <c r="B72" s="155"/>
      <c r="C72" s="156"/>
      <c r="D72" s="157" t="s">
        <v>3240</v>
      </c>
      <c r="E72" s="158"/>
      <c r="F72" s="158"/>
      <c r="G72" s="158"/>
      <c r="H72" s="158"/>
      <c r="I72" s="159"/>
      <c r="J72" s="160">
        <f>J344</f>
        <v>0</v>
      </c>
      <c r="K72" s="156"/>
      <c r="L72" s="161"/>
    </row>
    <row r="73" spans="2:12" s="10" customFormat="1" ht="19.9" customHeight="1">
      <c r="B73" s="162"/>
      <c r="C73" s="98"/>
      <c r="D73" s="163" t="s">
        <v>3241</v>
      </c>
      <c r="E73" s="164"/>
      <c r="F73" s="164"/>
      <c r="G73" s="164"/>
      <c r="H73" s="164"/>
      <c r="I73" s="165"/>
      <c r="J73" s="166">
        <f>J345</f>
        <v>0</v>
      </c>
      <c r="K73" s="98"/>
      <c r="L73" s="167"/>
    </row>
    <row r="74" spans="1:31" s="2" customFormat="1" ht="21.75" customHeight="1">
      <c r="A74" s="36"/>
      <c r="B74" s="37"/>
      <c r="C74" s="38"/>
      <c r="D74" s="38"/>
      <c r="E74" s="38"/>
      <c r="F74" s="38"/>
      <c r="G74" s="38"/>
      <c r="H74" s="38"/>
      <c r="I74" s="119"/>
      <c r="J74" s="38"/>
      <c r="K74" s="38"/>
      <c r="L74" s="120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49"/>
      <c r="C75" s="50"/>
      <c r="D75" s="50"/>
      <c r="E75" s="50"/>
      <c r="F75" s="50"/>
      <c r="G75" s="50"/>
      <c r="H75" s="50"/>
      <c r="I75" s="146"/>
      <c r="J75" s="50"/>
      <c r="K75" s="50"/>
      <c r="L75" s="120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9" spans="1:31" s="2" customFormat="1" ht="6.95" customHeight="1">
      <c r="A79" s="36"/>
      <c r="B79" s="51"/>
      <c r="C79" s="52"/>
      <c r="D79" s="52"/>
      <c r="E79" s="52"/>
      <c r="F79" s="52"/>
      <c r="G79" s="52"/>
      <c r="H79" s="52"/>
      <c r="I79" s="149"/>
      <c r="J79" s="52"/>
      <c r="K79" s="52"/>
      <c r="L79" s="120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4.95" customHeight="1">
      <c r="A80" s="36"/>
      <c r="B80" s="37"/>
      <c r="C80" s="25" t="s">
        <v>284</v>
      </c>
      <c r="D80" s="38"/>
      <c r="E80" s="38"/>
      <c r="F80" s="38"/>
      <c r="G80" s="38"/>
      <c r="H80" s="38"/>
      <c r="I80" s="119"/>
      <c r="J80" s="38"/>
      <c r="K80" s="38"/>
      <c r="L80" s="120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119"/>
      <c r="J81" s="38"/>
      <c r="K81" s="38"/>
      <c r="L81" s="120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16</v>
      </c>
      <c r="D82" s="38"/>
      <c r="E82" s="38"/>
      <c r="F82" s="38"/>
      <c r="G82" s="38"/>
      <c r="H82" s="38"/>
      <c r="I82" s="119"/>
      <c r="J82" s="38"/>
      <c r="K82" s="38"/>
      <c r="L82" s="120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6.5" customHeight="1">
      <c r="A83" s="36"/>
      <c r="B83" s="37"/>
      <c r="C83" s="38"/>
      <c r="D83" s="38"/>
      <c r="E83" s="420" t="str">
        <f>E7</f>
        <v>Transformace ÚSP pro mládež Kvasiny - Kostelec 3</v>
      </c>
      <c r="F83" s="421"/>
      <c r="G83" s="421"/>
      <c r="H83" s="421"/>
      <c r="I83" s="119"/>
      <c r="J83" s="38"/>
      <c r="K83" s="38"/>
      <c r="L83" s="120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2:12" s="1" customFormat="1" ht="12" customHeight="1">
      <c r="B84" s="23"/>
      <c r="C84" s="31" t="s">
        <v>153</v>
      </c>
      <c r="D84" s="24"/>
      <c r="E84" s="24"/>
      <c r="F84" s="24"/>
      <c r="G84" s="24"/>
      <c r="H84" s="24"/>
      <c r="I84" s="110"/>
      <c r="J84" s="24"/>
      <c r="K84" s="24"/>
      <c r="L84" s="22"/>
    </row>
    <row r="85" spans="1:31" s="2" customFormat="1" ht="16.5" customHeight="1">
      <c r="A85" s="36"/>
      <c r="B85" s="37"/>
      <c r="C85" s="38"/>
      <c r="D85" s="38"/>
      <c r="E85" s="420" t="s">
        <v>155</v>
      </c>
      <c r="F85" s="423"/>
      <c r="G85" s="423"/>
      <c r="H85" s="423"/>
      <c r="I85" s="119"/>
      <c r="J85" s="38"/>
      <c r="K85" s="38"/>
      <c r="L85" s="120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158</v>
      </c>
      <c r="D86" s="38"/>
      <c r="E86" s="38"/>
      <c r="F86" s="38"/>
      <c r="G86" s="38"/>
      <c r="H86" s="38"/>
      <c r="I86" s="119"/>
      <c r="J86" s="38"/>
      <c r="K86" s="38"/>
      <c r="L86" s="120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372" t="str">
        <f>E11</f>
        <v>TI02-TI04 - Kanalizace a vodovod</v>
      </c>
      <c r="F87" s="423"/>
      <c r="G87" s="423"/>
      <c r="H87" s="423"/>
      <c r="I87" s="119"/>
      <c r="J87" s="38"/>
      <c r="K87" s="38"/>
      <c r="L87" s="120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19"/>
      <c r="J88" s="38"/>
      <c r="K88" s="38"/>
      <c r="L88" s="120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1" t="s">
        <v>21</v>
      </c>
      <c r="D89" s="38"/>
      <c r="E89" s="38"/>
      <c r="F89" s="29" t="str">
        <f>F14</f>
        <v>Kostelec nad Orlicí</v>
      </c>
      <c r="G89" s="38"/>
      <c r="H89" s="38"/>
      <c r="I89" s="121" t="s">
        <v>23</v>
      </c>
      <c r="J89" s="61" t="str">
        <f>IF(J14="","",J14)</f>
        <v>17. 3. 2018</v>
      </c>
      <c r="K89" s="38"/>
      <c r="L89" s="120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19"/>
      <c r="J90" s="38"/>
      <c r="K90" s="38"/>
      <c r="L90" s="120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2" customHeight="1">
      <c r="A91" s="36"/>
      <c r="B91" s="37"/>
      <c r="C91" s="31" t="s">
        <v>25</v>
      </c>
      <c r="D91" s="38"/>
      <c r="E91" s="38"/>
      <c r="F91" s="29" t="str">
        <f>E17</f>
        <v xml:space="preserve"> </v>
      </c>
      <c r="G91" s="38"/>
      <c r="H91" s="38"/>
      <c r="I91" s="121" t="s">
        <v>31</v>
      </c>
      <c r="J91" s="34" t="str">
        <f>E23</f>
        <v xml:space="preserve"> </v>
      </c>
      <c r="K91" s="38"/>
      <c r="L91" s="120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2" customHeight="1">
      <c r="A92" s="36"/>
      <c r="B92" s="37"/>
      <c r="C92" s="31" t="s">
        <v>29</v>
      </c>
      <c r="D92" s="38"/>
      <c r="E92" s="38"/>
      <c r="F92" s="29" t="str">
        <f>IF(E20="","",E20)</f>
        <v>Vyplň údaj</v>
      </c>
      <c r="G92" s="38"/>
      <c r="H92" s="38"/>
      <c r="I92" s="121" t="s">
        <v>33</v>
      </c>
      <c r="J92" s="34" t="str">
        <f>E26</f>
        <v xml:space="preserve"> </v>
      </c>
      <c r="K92" s="38"/>
      <c r="L92" s="120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5" customHeight="1">
      <c r="A93" s="36"/>
      <c r="B93" s="37"/>
      <c r="C93" s="38"/>
      <c r="D93" s="38"/>
      <c r="E93" s="38"/>
      <c r="F93" s="38"/>
      <c r="G93" s="38"/>
      <c r="H93" s="38"/>
      <c r="I93" s="119"/>
      <c r="J93" s="38"/>
      <c r="K93" s="38"/>
      <c r="L93" s="120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11" customFormat="1" ht="29.25" customHeight="1">
      <c r="A94" s="168"/>
      <c r="B94" s="169"/>
      <c r="C94" s="170" t="s">
        <v>285</v>
      </c>
      <c r="D94" s="171" t="s">
        <v>55</v>
      </c>
      <c r="E94" s="171" t="s">
        <v>51</v>
      </c>
      <c r="F94" s="171" t="s">
        <v>52</v>
      </c>
      <c r="G94" s="171" t="s">
        <v>286</v>
      </c>
      <c r="H94" s="171" t="s">
        <v>287</v>
      </c>
      <c r="I94" s="172" t="s">
        <v>288</v>
      </c>
      <c r="J94" s="171" t="s">
        <v>253</v>
      </c>
      <c r="K94" s="173" t="s">
        <v>289</v>
      </c>
      <c r="L94" s="174"/>
      <c r="M94" s="70" t="s">
        <v>19</v>
      </c>
      <c r="N94" s="71" t="s">
        <v>40</v>
      </c>
      <c r="O94" s="71" t="s">
        <v>290</v>
      </c>
      <c r="P94" s="71" t="s">
        <v>291</v>
      </c>
      <c r="Q94" s="71" t="s">
        <v>292</v>
      </c>
      <c r="R94" s="71" t="s">
        <v>293</v>
      </c>
      <c r="S94" s="71" t="s">
        <v>294</v>
      </c>
      <c r="T94" s="72" t="s">
        <v>295</v>
      </c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</row>
    <row r="95" spans="1:63" s="2" customFormat="1" ht="22.9" customHeight="1">
      <c r="A95" s="36"/>
      <c r="B95" s="37"/>
      <c r="C95" s="77" t="s">
        <v>296</v>
      </c>
      <c r="D95" s="38"/>
      <c r="E95" s="38"/>
      <c r="F95" s="38"/>
      <c r="G95" s="38"/>
      <c r="H95" s="38"/>
      <c r="I95" s="119"/>
      <c r="J95" s="175">
        <f>BK95</f>
        <v>0</v>
      </c>
      <c r="K95" s="38"/>
      <c r="L95" s="41"/>
      <c r="M95" s="73"/>
      <c r="N95" s="176"/>
      <c r="O95" s="74"/>
      <c r="P95" s="177">
        <f>P96+P344</f>
        <v>0</v>
      </c>
      <c r="Q95" s="74"/>
      <c r="R95" s="177">
        <f>R96+R344</f>
        <v>32.80701418</v>
      </c>
      <c r="S95" s="74"/>
      <c r="T95" s="178">
        <f>T96+T344</f>
        <v>8.9146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69</v>
      </c>
      <c r="AU95" s="19" t="s">
        <v>254</v>
      </c>
      <c r="BK95" s="179">
        <f>BK96+BK344</f>
        <v>0</v>
      </c>
    </row>
    <row r="96" spans="2:63" s="12" customFormat="1" ht="25.9" customHeight="1">
      <c r="B96" s="180"/>
      <c r="C96" s="181"/>
      <c r="D96" s="182" t="s">
        <v>69</v>
      </c>
      <c r="E96" s="183" t="s">
        <v>297</v>
      </c>
      <c r="F96" s="183" t="s">
        <v>3246</v>
      </c>
      <c r="G96" s="181"/>
      <c r="H96" s="181"/>
      <c r="I96" s="184"/>
      <c r="J96" s="185">
        <f>BK96</f>
        <v>0</v>
      </c>
      <c r="K96" s="181"/>
      <c r="L96" s="186"/>
      <c r="M96" s="187"/>
      <c r="N96" s="188"/>
      <c r="O96" s="188"/>
      <c r="P96" s="189">
        <f>P97+P200+P212+P225+P241+P321+P331</f>
        <v>0</v>
      </c>
      <c r="Q96" s="188"/>
      <c r="R96" s="189">
        <f>R97+R200+R212+R225+R241+R321+R331</f>
        <v>32.80101418</v>
      </c>
      <c r="S96" s="188"/>
      <c r="T96" s="190">
        <f>T97+T200+T212+T225+T241+T321+T331</f>
        <v>8.9146</v>
      </c>
      <c r="AR96" s="191" t="s">
        <v>77</v>
      </c>
      <c r="AT96" s="192" t="s">
        <v>69</v>
      </c>
      <c r="AU96" s="192" t="s">
        <v>70</v>
      </c>
      <c r="AY96" s="191" t="s">
        <v>299</v>
      </c>
      <c r="BK96" s="193">
        <f>BK97+BK200+BK212+BK225+BK241+BK321+BK331</f>
        <v>0</v>
      </c>
    </row>
    <row r="97" spans="2:63" s="12" customFormat="1" ht="22.9" customHeight="1">
      <c r="B97" s="180"/>
      <c r="C97" s="181"/>
      <c r="D97" s="182" t="s">
        <v>69</v>
      </c>
      <c r="E97" s="194" t="s">
        <v>77</v>
      </c>
      <c r="F97" s="194" t="s">
        <v>3992</v>
      </c>
      <c r="G97" s="181"/>
      <c r="H97" s="181"/>
      <c r="I97" s="184"/>
      <c r="J97" s="195">
        <f>BK97</f>
        <v>0</v>
      </c>
      <c r="K97" s="181"/>
      <c r="L97" s="186"/>
      <c r="M97" s="187"/>
      <c r="N97" s="188"/>
      <c r="O97" s="188"/>
      <c r="P97" s="189">
        <f>SUM(P98:P199)</f>
        <v>0</v>
      </c>
      <c r="Q97" s="188"/>
      <c r="R97" s="189">
        <f>SUM(R98:R199)</f>
        <v>0.434567</v>
      </c>
      <c r="S97" s="188"/>
      <c r="T97" s="190">
        <f>SUM(T98:T199)</f>
        <v>8.9146</v>
      </c>
      <c r="AR97" s="191" t="s">
        <v>77</v>
      </c>
      <c r="AT97" s="192" t="s">
        <v>69</v>
      </c>
      <c r="AU97" s="192" t="s">
        <v>77</v>
      </c>
      <c r="AY97" s="191" t="s">
        <v>299</v>
      </c>
      <c r="BK97" s="193">
        <f>SUM(BK98:BK199)</f>
        <v>0</v>
      </c>
    </row>
    <row r="98" spans="1:65" s="2" customFormat="1" ht="16.5" customHeight="1">
      <c r="A98" s="36"/>
      <c r="B98" s="37"/>
      <c r="C98" s="196" t="s">
        <v>77</v>
      </c>
      <c r="D98" s="196" t="s">
        <v>301</v>
      </c>
      <c r="E98" s="197" t="s">
        <v>3993</v>
      </c>
      <c r="F98" s="198" t="s">
        <v>3994</v>
      </c>
      <c r="G98" s="199" t="s">
        <v>304</v>
      </c>
      <c r="H98" s="200">
        <v>10.6</v>
      </c>
      <c r="I98" s="201"/>
      <c r="J98" s="202">
        <f>ROUND(I98*H98,2)</f>
        <v>0</v>
      </c>
      <c r="K98" s="198" t="s">
        <v>305</v>
      </c>
      <c r="L98" s="41"/>
      <c r="M98" s="203" t="s">
        <v>19</v>
      </c>
      <c r="N98" s="204" t="s">
        <v>41</v>
      </c>
      <c r="O98" s="66"/>
      <c r="P98" s="205">
        <f>O98*H98</f>
        <v>0</v>
      </c>
      <c r="Q98" s="205">
        <v>0</v>
      </c>
      <c r="R98" s="205">
        <f>Q98*H98</f>
        <v>0</v>
      </c>
      <c r="S98" s="205">
        <v>0.29</v>
      </c>
      <c r="T98" s="206">
        <f>S98*H98</f>
        <v>3.074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07" t="s">
        <v>306</v>
      </c>
      <c r="AT98" s="207" t="s">
        <v>301</v>
      </c>
      <c r="AU98" s="207" t="s">
        <v>79</v>
      </c>
      <c r="AY98" s="19" t="s">
        <v>299</v>
      </c>
      <c r="BE98" s="208">
        <f>IF(N98="základní",J98,0)</f>
        <v>0</v>
      </c>
      <c r="BF98" s="208">
        <f>IF(N98="snížená",J98,0)</f>
        <v>0</v>
      </c>
      <c r="BG98" s="208">
        <f>IF(N98="zákl. přenesená",J98,0)</f>
        <v>0</v>
      </c>
      <c r="BH98" s="208">
        <f>IF(N98="sníž. přenesená",J98,0)</f>
        <v>0</v>
      </c>
      <c r="BI98" s="208">
        <f>IF(N98="nulová",J98,0)</f>
        <v>0</v>
      </c>
      <c r="BJ98" s="19" t="s">
        <v>77</v>
      </c>
      <c r="BK98" s="208">
        <f>ROUND(I98*H98,2)</f>
        <v>0</v>
      </c>
      <c r="BL98" s="19" t="s">
        <v>306</v>
      </c>
      <c r="BM98" s="207" t="s">
        <v>3995</v>
      </c>
    </row>
    <row r="99" spans="1:47" s="2" customFormat="1" ht="19.5">
      <c r="A99" s="36"/>
      <c r="B99" s="37"/>
      <c r="C99" s="38"/>
      <c r="D99" s="209" t="s">
        <v>308</v>
      </c>
      <c r="E99" s="38"/>
      <c r="F99" s="210" t="s">
        <v>3996</v>
      </c>
      <c r="G99" s="38"/>
      <c r="H99" s="38"/>
      <c r="I99" s="119"/>
      <c r="J99" s="38"/>
      <c r="K99" s="38"/>
      <c r="L99" s="41"/>
      <c r="M99" s="211"/>
      <c r="N99" s="212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308</v>
      </c>
      <c r="AU99" s="19" t="s">
        <v>79</v>
      </c>
    </row>
    <row r="100" spans="2:51" s="14" customFormat="1" ht="11.25">
      <c r="B100" s="223"/>
      <c r="C100" s="224"/>
      <c r="D100" s="209" t="s">
        <v>310</v>
      </c>
      <c r="E100" s="225" t="s">
        <v>19</v>
      </c>
      <c r="F100" s="226" t="s">
        <v>3997</v>
      </c>
      <c r="G100" s="224"/>
      <c r="H100" s="227">
        <v>5.6</v>
      </c>
      <c r="I100" s="228"/>
      <c r="J100" s="224"/>
      <c r="K100" s="224"/>
      <c r="L100" s="229"/>
      <c r="M100" s="230"/>
      <c r="N100" s="231"/>
      <c r="O100" s="231"/>
      <c r="P100" s="231"/>
      <c r="Q100" s="231"/>
      <c r="R100" s="231"/>
      <c r="S100" s="231"/>
      <c r="T100" s="232"/>
      <c r="AT100" s="233" t="s">
        <v>310</v>
      </c>
      <c r="AU100" s="233" t="s">
        <v>79</v>
      </c>
      <c r="AV100" s="14" t="s">
        <v>79</v>
      </c>
      <c r="AW100" s="14" t="s">
        <v>32</v>
      </c>
      <c r="AX100" s="14" t="s">
        <v>70</v>
      </c>
      <c r="AY100" s="233" t="s">
        <v>299</v>
      </c>
    </row>
    <row r="101" spans="2:51" s="14" customFormat="1" ht="11.25">
      <c r="B101" s="223"/>
      <c r="C101" s="224"/>
      <c r="D101" s="209" t="s">
        <v>310</v>
      </c>
      <c r="E101" s="225" t="s">
        <v>19</v>
      </c>
      <c r="F101" s="226" t="s">
        <v>3998</v>
      </c>
      <c r="G101" s="224"/>
      <c r="H101" s="227">
        <v>5</v>
      </c>
      <c r="I101" s="228"/>
      <c r="J101" s="224"/>
      <c r="K101" s="224"/>
      <c r="L101" s="229"/>
      <c r="M101" s="230"/>
      <c r="N101" s="231"/>
      <c r="O101" s="231"/>
      <c r="P101" s="231"/>
      <c r="Q101" s="231"/>
      <c r="R101" s="231"/>
      <c r="S101" s="231"/>
      <c r="T101" s="232"/>
      <c r="AT101" s="233" t="s">
        <v>310</v>
      </c>
      <c r="AU101" s="233" t="s">
        <v>79</v>
      </c>
      <c r="AV101" s="14" t="s">
        <v>79</v>
      </c>
      <c r="AW101" s="14" t="s">
        <v>32</v>
      </c>
      <c r="AX101" s="14" t="s">
        <v>70</v>
      </c>
      <c r="AY101" s="233" t="s">
        <v>299</v>
      </c>
    </row>
    <row r="102" spans="2:51" s="15" customFormat="1" ht="11.25">
      <c r="B102" s="234"/>
      <c r="C102" s="235"/>
      <c r="D102" s="209" t="s">
        <v>310</v>
      </c>
      <c r="E102" s="236" t="s">
        <v>19</v>
      </c>
      <c r="F102" s="237" t="s">
        <v>313</v>
      </c>
      <c r="G102" s="235"/>
      <c r="H102" s="238">
        <v>10.6</v>
      </c>
      <c r="I102" s="239"/>
      <c r="J102" s="235"/>
      <c r="K102" s="235"/>
      <c r="L102" s="240"/>
      <c r="M102" s="241"/>
      <c r="N102" s="242"/>
      <c r="O102" s="242"/>
      <c r="P102" s="242"/>
      <c r="Q102" s="242"/>
      <c r="R102" s="242"/>
      <c r="S102" s="242"/>
      <c r="T102" s="243"/>
      <c r="AT102" s="244" t="s">
        <v>310</v>
      </c>
      <c r="AU102" s="244" t="s">
        <v>79</v>
      </c>
      <c r="AV102" s="15" t="s">
        <v>306</v>
      </c>
      <c r="AW102" s="15" t="s">
        <v>32</v>
      </c>
      <c r="AX102" s="15" t="s">
        <v>77</v>
      </c>
      <c r="AY102" s="244" t="s">
        <v>299</v>
      </c>
    </row>
    <row r="103" spans="1:65" s="2" customFormat="1" ht="16.5" customHeight="1">
      <c r="A103" s="36"/>
      <c r="B103" s="37"/>
      <c r="C103" s="196" t="s">
        <v>79</v>
      </c>
      <c r="D103" s="196" t="s">
        <v>301</v>
      </c>
      <c r="E103" s="197" t="s">
        <v>3999</v>
      </c>
      <c r="F103" s="198" t="s">
        <v>4000</v>
      </c>
      <c r="G103" s="199" t="s">
        <v>304</v>
      </c>
      <c r="H103" s="200">
        <v>10.6</v>
      </c>
      <c r="I103" s="201"/>
      <c r="J103" s="202">
        <f>ROUND(I103*H103,2)</f>
        <v>0</v>
      </c>
      <c r="K103" s="198" t="s">
        <v>305</v>
      </c>
      <c r="L103" s="41"/>
      <c r="M103" s="203" t="s">
        <v>19</v>
      </c>
      <c r="N103" s="204" t="s">
        <v>41</v>
      </c>
      <c r="O103" s="66"/>
      <c r="P103" s="205">
        <f>O103*H103</f>
        <v>0</v>
      </c>
      <c r="Q103" s="205">
        <v>0</v>
      </c>
      <c r="R103" s="205">
        <f>Q103*H103</f>
        <v>0</v>
      </c>
      <c r="S103" s="205">
        <v>0.325</v>
      </c>
      <c r="T103" s="206">
        <f>S103*H103</f>
        <v>3.445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7" t="s">
        <v>306</v>
      </c>
      <c r="AT103" s="207" t="s">
        <v>301</v>
      </c>
      <c r="AU103" s="207" t="s">
        <v>79</v>
      </c>
      <c r="AY103" s="19" t="s">
        <v>299</v>
      </c>
      <c r="BE103" s="208">
        <f>IF(N103="základní",J103,0)</f>
        <v>0</v>
      </c>
      <c r="BF103" s="208">
        <f>IF(N103="snížená",J103,0)</f>
        <v>0</v>
      </c>
      <c r="BG103" s="208">
        <f>IF(N103="zákl. přenesená",J103,0)</f>
        <v>0</v>
      </c>
      <c r="BH103" s="208">
        <f>IF(N103="sníž. přenesená",J103,0)</f>
        <v>0</v>
      </c>
      <c r="BI103" s="208">
        <f>IF(N103="nulová",J103,0)</f>
        <v>0</v>
      </c>
      <c r="BJ103" s="19" t="s">
        <v>77</v>
      </c>
      <c r="BK103" s="208">
        <f>ROUND(I103*H103,2)</f>
        <v>0</v>
      </c>
      <c r="BL103" s="19" t="s">
        <v>306</v>
      </c>
      <c r="BM103" s="207" t="s">
        <v>4001</v>
      </c>
    </row>
    <row r="104" spans="1:47" s="2" customFormat="1" ht="19.5">
      <c r="A104" s="36"/>
      <c r="B104" s="37"/>
      <c r="C104" s="38"/>
      <c r="D104" s="209" t="s">
        <v>308</v>
      </c>
      <c r="E104" s="38"/>
      <c r="F104" s="210" t="s">
        <v>4002</v>
      </c>
      <c r="G104" s="38"/>
      <c r="H104" s="38"/>
      <c r="I104" s="119"/>
      <c r="J104" s="38"/>
      <c r="K104" s="38"/>
      <c r="L104" s="41"/>
      <c r="M104" s="211"/>
      <c r="N104" s="212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308</v>
      </c>
      <c r="AU104" s="19" t="s">
        <v>79</v>
      </c>
    </row>
    <row r="105" spans="1:65" s="2" customFormat="1" ht="16.5" customHeight="1">
      <c r="A105" s="36"/>
      <c r="B105" s="37"/>
      <c r="C105" s="196" t="s">
        <v>87</v>
      </c>
      <c r="D105" s="196" t="s">
        <v>301</v>
      </c>
      <c r="E105" s="197" t="s">
        <v>4003</v>
      </c>
      <c r="F105" s="198" t="s">
        <v>4004</v>
      </c>
      <c r="G105" s="199" t="s">
        <v>304</v>
      </c>
      <c r="H105" s="200">
        <v>10.6</v>
      </c>
      <c r="I105" s="201"/>
      <c r="J105" s="202">
        <f>ROUND(I105*H105,2)</f>
        <v>0</v>
      </c>
      <c r="K105" s="198" t="s">
        <v>305</v>
      </c>
      <c r="L105" s="41"/>
      <c r="M105" s="203" t="s">
        <v>19</v>
      </c>
      <c r="N105" s="204" t="s">
        <v>41</v>
      </c>
      <c r="O105" s="66"/>
      <c r="P105" s="205">
        <f>O105*H105</f>
        <v>0</v>
      </c>
      <c r="Q105" s="205">
        <v>0</v>
      </c>
      <c r="R105" s="205">
        <f>Q105*H105</f>
        <v>0</v>
      </c>
      <c r="S105" s="205">
        <v>0.098</v>
      </c>
      <c r="T105" s="206">
        <f>S105*H105</f>
        <v>1.0388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7" t="s">
        <v>306</v>
      </c>
      <c r="AT105" s="207" t="s">
        <v>301</v>
      </c>
      <c r="AU105" s="207" t="s">
        <v>79</v>
      </c>
      <c r="AY105" s="19" t="s">
        <v>299</v>
      </c>
      <c r="BE105" s="208">
        <f>IF(N105="základní",J105,0)</f>
        <v>0</v>
      </c>
      <c r="BF105" s="208">
        <f>IF(N105="snížená",J105,0)</f>
        <v>0</v>
      </c>
      <c r="BG105" s="208">
        <f>IF(N105="zákl. přenesená",J105,0)</f>
        <v>0</v>
      </c>
      <c r="BH105" s="208">
        <f>IF(N105="sníž. přenesená",J105,0)</f>
        <v>0</v>
      </c>
      <c r="BI105" s="208">
        <f>IF(N105="nulová",J105,0)</f>
        <v>0</v>
      </c>
      <c r="BJ105" s="19" t="s">
        <v>77</v>
      </c>
      <c r="BK105" s="208">
        <f>ROUND(I105*H105,2)</f>
        <v>0</v>
      </c>
      <c r="BL105" s="19" t="s">
        <v>306</v>
      </c>
      <c r="BM105" s="207" t="s">
        <v>4005</v>
      </c>
    </row>
    <row r="106" spans="1:47" s="2" customFormat="1" ht="19.5">
      <c r="A106" s="36"/>
      <c r="B106" s="37"/>
      <c r="C106" s="38"/>
      <c r="D106" s="209" t="s">
        <v>308</v>
      </c>
      <c r="E106" s="38"/>
      <c r="F106" s="210" t="s">
        <v>4006</v>
      </c>
      <c r="G106" s="38"/>
      <c r="H106" s="38"/>
      <c r="I106" s="119"/>
      <c r="J106" s="38"/>
      <c r="K106" s="38"/>
      <c r="L106" s="41"/>
      <c r="M106" s="211"/>
      <c r="N106" s="212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308</v>
      </c>
      <c r="AU106" s="19" t="s">
        <v>79</v>
      </c>
    </row>
    <row r="107" spans="1:65" s="2" customFormat="1" ht="16.5" customHeight="1">
      <c r="A107" s="36"/>
      <c r="B107" s="37"/>
      <c r="C107" s="196" t="s">
        <v>306</v>
      </c>
      <c r="D107" s="196" t="s">
        <v>301</v>
      </c>
      <c r="E107" s="197" t="s">
        <v>4007</v>
      </c>
      <c r="F107" s="198" t="s">
        <v>4008</v>
      </c>
      <c r="G107" s="199" t="s">
        <v>304</v>
      </c>
      <c r="H107" s="200">
        <v>10.6</v>
      </c>
      <c r="I107" s="201"/>
      <c r="J107" s="202">
        <f>ROUND(I107*H107,2)</f>
        <v>0</v>
      </c>
      <c r="K107" s="198" t="s">
        <v>305</v>
      </c>
      <c r="L107" s="41"/>
      <c r="M107" s="203" t="s">
        <v>19</v>
      </c>
      <c r="N107" s="204" t="s">
        <v>41</v>
      </c>
      <c r="O107" s="66"/>
      <c r="P107" s="205">
        <f>O107*H107</f>
        <v>0</v>
      </c>
      <c r="Q107" s="205">
        <v>5E-05</v>
      </c>
      <c r="R107" s="205">
        <f>Q107*H107</f>
        <v>0.00053</v>
      </c>
      <c r="S107" s="205">
        <v>0.128</v>
      </c>
      <c r="T107" s="206">
        <f>S107*H107</f>
        <v>1.3568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7" t="s">
        <v>306</v>
      </c>
      <c r="AT107" s="207" t="s">
        <v>301</v>
      </c>
      <c r="AU107" s="207" t="s">
        <v>79</v>
      </c>
      <c r="AY107" s="19" t="s">
        <v>299</v>
      </c>
      <c r="BE107" s="208">
        <f>IF(N107="základní",J107,0)</f>
        <v>0</v>
      </c>
      <c r="BF107" s="208">
        <f>IF(N107="snížená",J107,0)</f>
        <v>0</v>
      </c>
      <c r="BG107" s="208">
        <f>IF(N107="zákl. přenesená",J107,0)</f>
        <v>0</v>
      </c>
      <c r="BH107" s="208">
        <f>IF(N107="sníž. přenesená",J107,0)</f>
        <v>0</v>
      </c>
      <c r="BI107" s="208">
        <f>IF(N107="nulová",J107,0)</f>
        <v>0</v>
      </c>
      <c r="BJ107" s="19" t="s">
        <v>77</v>
      </c>
      <c r="BK107" s="208">
        <f>ROUND(I107*H107,2)</f>
        <v>0</v>
      </c>
      <c r="BL107" s="19" t="s">
        <v>306</v>
      </c>
      <c r="BM107" s="207" t="s">
        <v>4009</v>
      </c>
    </row>
    <row r="108" spans="1:47" s="2" customFormat="1" ht="19.5">
      <c r="A108" s="36"/>
      <c r="B108" s="37"/>
      <c r="C108" s="38"/>
      <c r="D108" s="209" t="s">
        <v>308</v>
      </c>
      <c r="E108" s="38"/>
      <c r="F108" s="210" t="s">
        <v>4010</v>
      </c>
      <c r="G108" s="38"/>
      <c r="H108" s="38"/>
      <c r="I108" s="119"/>
      <c r="J108" s="38"/>
      <c r="K108" s="38"/>
      <c r="L108" s="41"/>
      <c r="M108" s="211"/>
      <c r="N108" s="212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308</v>
      </c>
      <c r="AU108" s="19" t="s">
        <v>79</v>
      </c>
    </row>
    <row r="109" spans="1:65" s="2" customFormat="1" ht="16.5" customHeight="1">
      <c r="A109" s="36"/>
      <c r="B109" s="37"/>
      <c r="C109" s="196" t="s">
        <v>341</v>
      </c>
      <c r="D109" s="196" t="s">
        <v>301</v>
      </c>
      <c r="E109" s="197" t="s">
        <v>4011</v>
      </c>
      <c r="F109" s="198" t="s">
        <v>4012</v>
      </c>
      <c r="G109" s="199" t="s">
        <v>553</v>
      </c>
      <c r="H109" s="200">
        <v>6</v>
      </c>
      <c r="I109" s="201"/>
      <c r="J109" s="202">
        <f>ROUND(I109*H109,2)</f>
        <v>0</v>
      </c>
      <c r="K109" s="198" t="s">
        <v>305</v>
      </c>
      <c r="L109" s="41"/>
      <c r="M109" s="203" t="s">
        <v>19</v>
      </c>
      <c r="N109" s="204" t="s">
        <v>41</v>
      </c>
      <c r="O109" s="66"/>
      <c r="P109" s="205">
        <f>O109*H109</f>
        <v>0</v>
      </c>
      <c r="Q109" s="205">
        <v>0.0369</v>
      </c>
      <c r="R109" s="205">
        <f>Q109*H109</f>
        <v>0.2214</v>
      </c>
      <c r="S109" s="205">
        <v>0</v>
      </c>
      <c r="T109" s="206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7" t="s">
        <v>306</v>
      </c>
      <c r="AT109" s="207" t="s">
        <v>301</v>
      </c>
      <c r="AU109" s="207" t="s">
        <v>79</v>
      </c>
      <c r="AY109" s="19" t="s">
        <v>299</v>
      </c>
      <c r="BE109" s="208">
        <f>IF(N109="základní",J109,0)</f>
        <v>0</v>
      </c>
      <c r="BF109" s="208">
        <f>IF(N109="snížená",J109,0)</f>
        <v>0</v>
      </c>
      <c r="BG109" s="208">
        <f>IF(N109="zákl. přenesená",J109,0)</f>
        <v>0</v>
      </c>
      <c r="BH109" s="208">
        <f>IF(N109="sníž. přenesená",J109,0)</f>
        <v>0</v>
      </c>
      <c r="BI109" s="208">
        <f>IF(N109="nulová",J109,0)</f>
        <v>0</v>
      </c>
      <c r="BJ109" s="19" t="s">
        <v>77</v>
      </c>
      <c r="BK109" s="208">
        <f>ROUND(I109*H109,2)</f>
        <v>0</v>
      </c>
      <c r="BL109" s="19" t="s">
        <v>306</v>
      </c>
      <c r="BM109" s="207" t="s">
        <v>4013</v>
      </c>
    </row>
    <row r="110" spans="1:47" s="2" customFormat="1" ht="29.25">
      <c r="A110" s="36"/>
      <c r="B110" s="37"/>
      <c r="C110" s="38"/>
      <c r="D110" s="209" t="s">
        <v>308</v>
      </c>
      <c r="E110" s="38"/>
      <c r="F110" s="210" t="s">
        <v>4014</v>
      </c>
      <c r="G110" s="38"/>
      <c r="H110" s="38"/>
      <c r="I110" s="119"/>
      <c r="J110" s="38"/>
      <c r="K110" s="38"/>
      <c r="L110" s="41"/>
      <c r="M110" s="211"/>
      <c r="N110" s="212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308</v>
      </c>
      <c r="AU110" s="19" t="s">
        <v>79</v>
      </c>
    </row>
    <row r="111" spans="2:51" s="14" customFormat="1" ht="11.25">
      <c r="B111" s="223"/>
      <c r="C111" s="224"/>
      <c r="D111" s="209" t="s">
        <v>310</v>
      </c>
      <c r="E111" s="225" t="s">
        <v>19</v>
      </c>
      <c r="F111" s="226" t="s">
        <v>4015</v>
      </c>
      <c r="G111" s="224"/>
      <c r="H111" s="227">
        <v>6</v>
      </c>
      <c r="I111" s="228"/>
      <c r="J111" s="224"/>
      <c r="K111" s="224"/>
      <c r="L111" s="229"/>
      <c r="M111" s="230"/>
      <c r="N111" s="231"/>
      <c r="O111" s="231"/>
      <c r="P111" s="231"/>
      <c r="Q111" s="231"/>
      <c r="R111" s="231"/>
      <c r="S111" s="231"/>
      <c r="T111" s="232"/>
      <c r="AT111" s="233" t="s">
        <v>310</v>
      </c>
      <c r="AU111" s="233" t="s">
        <v>79</v>
      </c>
      <c r="AV111" s="14" t="s">
        <v>79</v>
      </c>
      <c r="AW111" s="14" t="s">
        <v>32</v>
      </c>
      <c r="AX111" s="14" t="s">
        <v>70</v>
      </c>
      <c r="AY111" s="233" t="s">
        <v>299</v>
      </c>
    </row>
    <row r="112" spans="2:51" s="15" customFormat="1" ht="11.25">
      <c r="B112" s="234"/>
      <c r="C112" s="235"/>
      <c r="D112" s="209" t="s">
        <v>310</v>
      </c>
      <c r="E112" s="236" t="s">
        <v>19</v>
      </c>
      <c r="F112" s="237" t="s">
        <v>313</v>
      </c>
      <c r="G112" s="235"/>
      <c r="H112" s="238">
        <v>6</v>
      </c>
      <c r="I112" s="239"/>
      <c r="J112" s="235"/>
      <c r="K112" s="235"/>
      <c r="L112" s="240"/>
      <c r="M112" s="241"/>
      <c r="N112" s="242"/>
      <c r="O112" s="242"/>
      <c r="P112" s="242"/>
      <c r="Q112" s="242"/>
      <c r="R112" s="242"/>
      <c r="S112" s="242"/>
      <c r="T112" s="243"/>
      <c r="AT112" s="244" t="s">
        <v>310</v>
      </c>
      <c r="AU112" s="244" t="s">
        <v>79</v>
      </c>
      <c r="AV112" s="15" t="s">
        <v>306</v>
      </c>
      <c r="AW112" s="15" t="s">
        <v>32</v>
      </c>
      <c r="AX112" s="15" t="s">
        <v>77</v>
      </c>
      <c r="AY112" s="244" t="s">
        <v>299</v>
      </c>
    </row>
    <row r="113" spans="1:65" s="2" customFormat="1" ht="16.5" customHeight="1">
      <c r="A113" s="36"/>
      <c r="B113" s="37"/>
      <c r="C113" s="196" t="s">
        <v>349</v>
      </c>
      <c r="D113" s="196" t="s">
        <v>301</v>
      </c>
      <c r="E113" s="197" t="s">
        <v>4016</v>
      </c>
      <c r="F113" s="198" t="s">
        <v>4017</v>
      </c>
      <c r="G113" s="199" t="s">
        <v>316</v>
      </c>
      <c r="H113" s="200">
        <v>14.28</v>
      </c>
      <c r="I113" s="201"/>
      <c r="J113" s="202">
        <f>ROUND(I113*H113,2)</f>
        <v>0</v>
      </c>
      <c r="K113" s="198" t="s">
        <v>305</v>
      </c>
      <c r="L113" s="41"/>
      <c r="M113" s="203" t="s">
        <v>19</v>
      </c>
      <c r="N113" s="204" t="s">
        <v>41</v>
      </c>
      <c r="O113" s="66"/>
      <c r="P113" s="205">
        <f>O113*H113</f>
        <v>0</v>
      </c>
      <c r="Q113" s="205">
        <v>0</v>
      </c>
      <c r="R113" s="205">
        <f>Q113*H113</f>
        <v>0</v>
      </c>
      <c r="S113" s="205">
        <v>0</v>
      </c>
      <c r="T113" s="206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7" t="s">
        <v>306</v>
      </c>
      <c r="AT113" s="207" t="s">
        <v>301</v>
      </c>
      <c r="AU113" s="207" t="s">
        <v>79</v>
      </c>
      <c r="AY113" s="19" t="s">
        <v>299</v>
      </c>
      <c r="BE113" s="208">
        <f>IF(N113="základní",J113,0)</f>
        <v>0</v>
      </c>
      <c r="BF113" s="208">
        <f>IF(N113="snížená",J113,0)</f>
        <v>0</v>
      </c>
      <c r="BG113" s="208">
        <f>IF(N113="zákl. přenesená",J113,0)</f>
        <v>0</v>
      </c>
      <c r="BH113" s="208">
        <f>IF(N113="sníž. přenesená",J113,0)</f>
        <v>0</v>
      </c>
      <c r="BI113" s="208">
        <f>IF(N113="nulová",J113,0)</f>
        <v>0</v>
      </c>
      <c r="BJ113" s="19" t="s">
        <v>77</v>
      </c>
      <c r="BK113" s="208">
        <f>ROUND(I113*H113,2)</f>
        <v>0</v>
      </c>
      <c r="BL113" s="19" t="s">
        <v>306</v>
      </c>
      <c r="BM113" s="207" t="s">
        <v>4018</v>
      </c>
    </row>
    <row r="114" spans="1:47" s="2" customFormat="1" ht="11.25">
      <c r="A114" s="36"/>
      <c r="B114" s="37"/>
      <c r="C114" s="38"/>
      <c r="D114" s="209" t="s">
        <v>308</v>
      </c>
      <c r="E114" s="38"/>
      <c r="F114" s="210" t="s">
        <v>4019</v>
      </c>
      <c r="G114" s="38"/>
      <c r="H114" s="38"/>
      <c r="I114" s="119"/>
      <c r="J114" s="38"/>
      <c r="K114" s="38"/>
      <c r="L114" s="41"/>
      <c r="M114" s="211"/>
      <c r="N114" s="212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308</v>
      </c>
      <c r="AU114" s="19" t="s">
        <v>79</v>
      </c>
    </row>
    <row r="115" spans="2:51" s="14" customFormat="1" ht="11.25">
      <c r="B115" s="223"/>
      <c r="C115" s="224"/>
      <c r="D115" s="209" t="s">
        <v>310</v>
      </c>
      <c r="E115" s="225" t="s">
        <v>19</v>
      </c>
      <c r="F115" s="226" t="s">
        <v>4020</v>
      </c>
      <c r="G115" s="224"/>
      <c r="H115" s="227">
        <v>14.28</v>
      </c>
      <c r="I115" s="228"/>
      <c r="J115" s="224"/>
      <c r="K115" s="224"/>
      <c r="L115" s="229"/>
      <c r="M115" s="230"/>
      <c r="N115" s="231"/>
      <c r="O115" s="231"/>
      <c r="P115" s="231"/>
      <c r="Q115" s="231"/>
      <c r="R115" s="231"/>
      <c r="S115" s="231"/>
      <c r="T115" s="232"/>
      <c r="AT115" s="233" t="s">
        <v>310</v>
      </c>
      <c r="AU115" s="233" t="s">
        <v>79</v>
      </c>
      <c r="AV115" s="14" t="s">
        <v>79</v>
      </c>
      <c r="AW115" s="14" t="s">
        <v>32</v>
      </c>
      <c r="AX115" s="14" t="s">
        <v>70</v>
      </c>
      <c r="AY115" s="233" t="s">
        <v>299</v>
      </c>
    </row>
    <row r="116" spans="2:51" s="15" customFormat="1" ht="11.25">
      <c r="B116" s="234"/>
      <c r="C116" s="235"/>
      <c r="D116" s="209" t="s">
        <v>310</v>
      </c>
      <c r="E116" s="236" t="s">
        <v>19</v>
      </c>
      <c r="F116" s="237" t="s">
        <v>313</v>
      </c>
      <c r="G116" s="235"/>
      <c r="H116" s="238">
        <v>14.28</v>
      </c>
      <c r="I116" s="239"/>
      <c r="J116" s="235"/>
      <c r="K116" s="235"/>
      <c r="L116" s="240"/>
      <c r="M116" s="241"/>
      <c r="N116" s="242"/>
      <c r="O116" s="242"/>
      <c r="P116" s="242"/>
      <c r="Q116" s="242"/>
      <c r="R116" s="242"/>
      <c r="S116" s="242"/>
      <c r="T116" s="243"/>
      <c r="AT116" s="244" t="s">
        <v>310</v>
      </c>
      <c r="AU116" s="244" t="s">
        <v>79</v>
      </c>
      <c r="AV116" s="15" t="s">
        <v>306</v>
      </c>
      <c r="AW116" s="15" t="s">
        <v>32</v>
      </c>
      <c r="AX116" s="15" t="s">
        <v>77</v>
      </c>
      <c r="AY116" s="244" t="s">
        <v>299</v>
      </c>
    </row>
    <row r="117" spans="1:65" s="2" customFormat="1" ht="16.5" customHeight="1">
      <c r="A117" s="36"/>
      <c r="B117" s="37"/>
      <c r="C117" s="196" t="s">
        <v>355</v>
      </c>
      <c r="D117" s="196" t="s">
        <v>301</v>
      </c>
      <c r="E117" s="197" t="s">
        <v>4021</v>
      </c>
      <c r="F117" s="198" t="s">
        <v>4022</v>
      </c>
      <c r="G117" s="199" t="s">
        <v>316</v>
      </c>
      <c r="H117" s="200">
        <v>29.66</v>
      </c>
      <c r="I117" s="201"/>
      <c r="J117" s="202">
        <f>ROUND(I117*H117,2)</f>
        <v>0</v>
      </c>
      <c r="K117" s="198" t="s">
        <v>19</v>
      </c>
      <c r="L117" s="41"/>
      <c r="M117" s="203" t="s">
        <v>19</v>
      </c>
      <c r="N117" s="204" t="s">
        <v>41</v>
      </c>
      <c r="O117" s="66"/>
      <c r="P117" s="205">
        <f>O117*H117</f>
        <v>0</v>
      </c>
      <c r="Q117" s="205">
        <v>0</v>
      </c>
      <c r="R117" s="205">
        <f>Q117*H117</f>
        <v>0</v>
      </c>
      <c r="S117" s="205">
        <v>0</v>
      </c>
      <c r="T117" s="206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7" t="s">
        <v>306</v>
      </c>
      <c r="AT117" s="207" t="s">
        <v>301</v>
      </c>
      <c r="AU117" s="207" t="s">
        <v>79</v>
      </c>
      <c r="AY117" s="19" t="s">
        <v>299</v>
      </c>
      <c r="BE117" s="208">
        <f>IF(N117="základní",J117,0)</f>
        <v>0</v>
      </c>
      <c r="BF117" s="208">
        <f>IF(N117="snížená",J117,0)</f>
        <v>0</v>
      </c>
      <c r="BG117" s="208">
        <f>IF(N117="zákl. přenesená",J117,0)</f>
        <v>0</v>
      </c>
      <c r="BH117" s="208">
        <f>IF(N117="sníž. přenesená",J117,0)</f>
        <v>0</v>
      </c>
      <c r="BI117" s="208">
        <f>IF(N117="nulová",J117,0)</f>
        <v>0</v>
      </c>
      <c r="BJ117" s="19" t="s">
        <v>77</v>
      </c>
      <c r="BK117" s="208">
        <f>ROUND(I117*H117,2)</f>
        <v>0</v>
      </c>
      <c r="BL117" s="19" t="s">
        <v>306</v>
      </c>
      <c r="BM117" s="207" t="s">
        <v>4023</v>
      </c>
    </row>
    <row r="118" spans="1:47" s="2" customFormat="1" ht="11.25">
      <c r="A118" s="36"/>
      <c r="B118" s="37"/>
      <c r="C118" s="38"/>
      <c r="D118" s="209" t="s">
        <v>308</v>
      </c>
      <c r="E118" s="38"/>
      <c r="F118" s="210" t="s">
        <v>4022</v>
      </c>
      <c r="G118" s="38"/>
      <c r="H118" s="38"/>
      <c r="I118" s="119"/>
      <c r="J118" s="38"/>
      <c r="K118" s="38"/>
      <c r="L118" s="41"/>
      <c r="M118" s="211"/>
      <c r="N118" s="212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308</v>
      </c>
      <c r="AU118" s="19" t="s">
        <v>79</v>
      </c>
    </row>
    <row r="119" spans="2:51" s="14" customFormat="1" ht="11.25">
      <c r="B119" s="223"/>
      <c r="C119" s="224"/>
      <c r="D119" s="209" t="s">
        <v>310</v>
      </c>
      <c r="E119" s="225" t="s">
        <v>19</v>
      </c>
      <c r="F119" s="226" t="s">
        <v>4024</v>
      </c>
      <c r="G119" s="224"/>
      <c r="H119" s="227">
        <v>21.56</v>
      </c>
      <c r="I119" s="228"/>
      <c r="J119" s="224"/>
      <c r="K119" s="224"/>
      <c r="L119" s="229"/>
      <c r="M119" s="230"/>
      <c r="N119" s="231"/>
      <c r="O119" s="231"/>
      <c r="P119" s="231"/>
      <c r="Q119" s="231"/>
      <c r="R119" s="231"/>
      <c r="S119" s="231"/>
      <c r="T119" s="232"/>
      <c r="AT119" s="233" t="s">
        <v>310</v>
      </c>
      <c r="AU119" s="233" t="s">
        <v>79</v>
      </c>
      <c r="AV119" s="14" t="s">
        <v>79</v>
      </c>
      <c r="AW119" s="14" t="s">
        <v>32</v>
      </c>
      <c r="AX119" s="14" t="s">
        <v>70</v>
      </c>
      <c r="AY119" s="233" t="s">
        <v>299</v>
      </c>
    </row>
    <row r="120" spans="2:51" s="14" customFormat="1" ht="11.25">
      <c r="B120" s="223"/>
      <c r="C120" s="224"/>
      <c r="D120" s="209" t="s">
        <v>310</v>
      </c>
      <c r="E120" s="225" t="s">
        <v>19</v>
      </c>
      <c r="F120" s="226" t="s">
        <v>4025</v>
      </c>
      <c r="G120" s="224"/>
      <c r="H120" s="227">
        <v>4.05</v>
      </c>
      <c r="I120" s="228"/>
      <c r="J120" s="224"/>
      <c r="K120" s="224"/>
      <c r="L120" s="229"/>
      <c r="M120" s="230"/>
      <c r="N120" s="231"/>
      <c r="O120" s="231"/>
      <c r="P120" s="231"/>
      <c r="Q120" s="231"/>
      <c r="R120" s="231"/>
      <c r="S120" s="231"/>
      <c r="T120" s="232"/>
      <c r="AT120" s="233" t="s">
        <v>310</v>
      </c>
      <c r="AU120" s="233" t="s">
        <v>79</v>
      </c>
      <c r="AV120" s="14" t="s">
        <v>79</v>
      </c>
      <c r="AW120" s="14" t="s">
        <v>32</v>
      </c>
      <c r="AX120" s="14" t="s">
        <v>70</v>
      </c>
      <c r="AY120" s="233" t="s">
        <v>299</v>
      </c>
    </row>
    <row r="121" spans="2:51" s="14" customFormat="1" ht="11.25">
      <c r="B121" s="223"/>
      <c r="C121" s="224"/>
      <c r="D121" s="209" t="s">
        <v>310</v>
      </c>
      <c r="E121" s="225" t="s">
        <v>19</v>
      </c>
      <c r="F121" s="226" t="s">
        <v>4026</v>
      </c>
      <c r="G121" s="224"/>
      <c r="H121" s="227">
        <v>4.05</v>
      </c>
      <c r="I121" s="228"/>
      <c r="J121" s="224"/>
      <c r="K121" s="224"/>
      <c r="L121" s="229"/>
      <c r="M121" s="230"/>
      <c r="N121" s="231"/>
      <c r="O121" s="231"/>
      <c r="P121" s="231"/>
      <c r="Q121" s="231"/>
      <c r="R121" s="231"/>
      <c r="S121" s="231"/>
      <c r="T121" s="232"/>
      <c r="AT121" s="233" t="s">
        <v>310</v>
      </c>
      <c r="AU121" s="233" t="s">
        <v>79</v>
      </c>
      <c r="AV121" s="14" t="s">
        <v>79</v>
      </c>
      <c r="AW121" s="14" t="s">
        <v>32</v>
      </c>
      <c r="AX121" s="14" t="s">
        <v>70</v>
      </c>
      <c r="AY121" s="233" t="s">
        <v>299</v>
      </c>
    </row>
    <row r="122" spans="2:51" s="15" customFormat="1" ht="11.25">
      <c r="B122" s="234"/>
      <c r="C122" s="235"/>
      <c r="D122" s="209" t="s">
        <v>310</v>
      </c>
      <c r="E122" s="236" t="s">
        <v>19</v>
      </c>
      <c r="F122" s="237" t="s">
        <v>313</v>
      </c>
      <c r="G122" s="235"/>
      <c r="H122" s="238">
        <v>29.66</v>
      </c>
      <c r="I122" s="239"/>
      <c r="J122" s="235"/>
      <c r="K122" s="235"/>
      <c r="L122" s="240"/>
      <c r="M122" s="241"/>
      <c r="N122" s="242"/>
      <c r="O122" s="242"/>
      <c r="P122" s="242"/>
      <c r="Q122" s="242"/>
      <c r="R122" s="242"/>
      <c r="S122" s="242"/>
      <c r="T122" s="243"/>
      <c r="AT122" s="244" t="s">
        <v>310</v>
      </c>
      <c r="AU122" s="244" t="s">
        <v>79</v>
      </c>
      <c r="AV122" s="15" t="s">
        <v>306</v>
      </c>
      <c r="AW122" s="15" t="s">
        <v>32</v>
      </c>
      <c r="AX122" s="15" t="s">
        <v>77</v>
      </c>
      <c r="AY122" s="244" t="s">
        <v>299</v>
      </c>
    </row>
    <row r="123" spans="1:65" s="2" customFormat="1" ht="16.5" customHeight="1">
      <c r="A123" s="36"/>
      <c r="B123" s="37"/>
      <c r="C123" s="196" t="s">
        <v>360</v>
      </c>
      <c r="D123" s="196" t="s">
        <v>301</v>
      </c>
      <c r="E123" s="197" t="s">
        <v>4027</v>
      </c>
      <c r="F123" s="198" t="s">
        <v>4028</v>
      </c>
      <c r="G123" s="199" t="s">
        <v>316</v>
      </c>
      <c r="H123" s="200">
        <v>29.66</v>
      </c>
      <c r="I123" s="201"/>
      <c r="J123" s="202">
        <f>ROUND(I123*H123,2)</f>
        <v>0</v>
      </c>
      <c r="K123" s="198" t="s">
        <v>19</v>
      </c>
      <c r="L123" s="41"/>
      <c r="M123" s="203" t="s">
        <v>19</v>
      </c>
      <c r="N123" s="204" t="s">
        <v>41</v>
      </c>
      <c r="O123" s="66"/>
      <c r="P123" s="205">
        <f>O123*H123</f>
        <v>0</v>
      </c>
      <c r="Q123" s="205">
        <v>0</v>
      </c>
      <c r="R123" s="205">
        <f>Q123*H123</f>
        <v>0</v>
      </c>
      <c r="S123" s="205">
        <v>0</v>
      </c>
      <c r="T123" s="206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7" t="s">
        <v>306</v>
      </c>
      <c r="AT123" s="207" t="s">
        <v>301</v>
      </c>
      <c r="AU123" s="207" t="s">
        <v>79</v>
      </c>
      <c r="AY123" s="19" t="s">
        <v>299</v>
      </c>
      <c r="BE123" s="208">
        <f>IF(N123="základní",J123,0)</f>
        <v>0</v>
      </c>
      <c r="BF123" s="208">
        <f>IF(N123="snížená",J123,0)</f>
        <v>0</v>
      </c>
      <c r="BG123" s="208">
        <f>IF(N123="zákl. přenesená",J123,0)</f>
        <v>0</v>
      </c>
      <c r="BH123" s="208">
        <f>IF(N123="sníž. přenesená",J123,0)</f>
        <v>0</v>
      </c>
      <c r="BI123" s="208">
        <f>IF(N123="nulová",J123,0)</f>
        <v>0</v>
      </c>
      <c r="BJ123" s="19" t="s">
        <v>77</v>
      </c>
      <c r="BK123" s="208">
        <f>ROUND(I123*H123,2)</f>
        <v>0</v>
      </c>
      <c r="BL123" s="19" t="s">
        <v>306</v>
      </c>
      <c r="BM123" s="207" t="s">
        <v>4029</v>
      </c>
    </row>
    <row r="124" spans="1:47" s="2" customFormat="1" ht="11.25">
      <c r="A124" s="36"/>
      <c r="B124" s="37"/>
      <c r="C124" s="38"/>
      <c r="D124" s="209" t="s">
        <v>308</v>
      </c>
      <c r="E124" s="38"/>
      <c r="F124" s="210" t="s">
        <v>4028</v>
      </c>
      <c r="G124" s="38"/>
      <c r="H124" s="38"/>
      <c r="I124" s="119"/>
      <c r="J124" s="38"/>
      <c r="K124" s="38"/>
      <c r="L124" s="41"/>
      <c r="M124" s="211"/>
      <c r="N124" s="212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308</v>
      </c>
      <c r="AU124" s="19" t="s">
        <v>79</v>
      </c>
    </row>
    <row r="125" spans="2:51" s="14" customFormat="1" ht="11.25">
      <c r="B125" s="223"/>
      <c r="C125" s="224"/>
      <c r="D125" s="209" t="s">
        <v>310</v>
      </c>
      <c r="E125" s="225" t="s">
        <v>19</v>
      </c>
      <c r="F125" s="226" t="s">
        <v>4030</v>
      </c>
      <c r="G125" s="224"/>
      <c r="H125" s="227">
        <v>29.66</v>
      </c>
      <c r="I125" s="228"/>
      <c r="J125" s="224"/>
      <c r="K125" s="224"/>
      <c r="L125" s="229"/>
      <c r="M125" s="230"/>
      <c r="N125" s="231"/>
      <c r="O125" s="231"/>
      <c r="P125" s="231"/>
      <c r="Q125" s="231"/>
      <c r="R125" s="231"/>
      <c r="S125" s="231"/>
      <c r="T125" s="232"/>
      <c r="AT125" s="233" t="s">
        <v>310</v>
      </c>
      <c r="AU125" s="233" t="s">
        <v>79</v>
      </c>
      <c r="AV125" s="14" t="s">
        <v>79</v>
      </c>
      <c r="AW125" s="14" t="s">
        <v>32</v>
      </c>
      <c r="AX125" s="14" t="s">
        <v>70</v>
      </c>
      <c r="AY125" s="233" t="s">
        <v>299</v>
      </c>
    </row>
    <row r="126" spans="2:51" s="15" customFormat="1" ht="11.25">
      <c r="B126" s="234"/>
      <c r="C126" s="235"/>
      <c r="D126" s="209" t="s">
        <v>310</v>
      </c>
      <c r="E126" s="236" t="s">
        <v>19</v>
      </c>
      <c r="F126" s="237" t="s">
        <v>313</v>
      </c>
      <c r="G126" s="235"/>
      <c r="H126" s="238">
        <v>29.66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AT126" s="244" t="s">
        <v>310</v>
      </c>
      <c r="AU126" s="244" t="s">
        <v>79</v>
      </c>
      <c r="AV126" s="15" t="s">
        <v>306</v>
      </c>
      <c r="AW126" s="15" t="s">
        <v>32</v>
      </c>
      <c r="AX126" s="15" t="s">
        <v>77</v>
      </c>
      <c r="AY126" s="244" t="s">
        <v>299</v>
      </c>
    </row>
    <row r="127" spans="1:65" s="2" customFormat="1" ht="16.5" customHeight="1">
      <c r="A127" s="36"/>
      <c r="B127" s="37"/>
      <c r="C127" s="196" t="s">
        <v>365</v>
      </c>
      <c r="D127" s="196" t="s">
        <v>301</v>
      </c>
      <c r="E127" s="197" t="s">
        <v>4031</v>
      </c>
      <c r="F127" s="198" t="s">
        <v>4032</v>
      </c>
      <c r="G127" s="199" t="s">
        <v>316</v>
      </c>
      <c r="H127" s="200">
        <v>89.72</v>
      </c>
      <c r="I127" s="201"/>
      <c r="J127" s="202">
        <f>ROUND(I127*H127,2)</f>
        <v>0</v>
      </c>
      <c r="K127" s="198" t="s">
        <v>19</v>
      </c>
      <c r="L127" s="41"/>
      <c r="M127" s="203" t="s">
        <v>19</v>
      </c>
      <c r="N127" s="204" t="s">
        <v>41</v>
      </c>
      <c r="O127" s="66"/>
      <c r="P127" s="205">
        <f>O127*H127</f>
        <v>0</v>
      </c>
      <c r="Q127" s="205">
        <v>0</v>
      </c>
      <c r="R127" s="205">
        <f>Q127*H127</f>
        <v>0</v>
      </c>
      <c r="S127" s="205">
        <v>0</v>
      </c>
      <c r="T127" s="206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7" t="s">
        <v>306</v>
      </c>
      <c r="AT127" s="207" t="s">
        <v>301</v>
      </c>
      <c r="AU127" s="207" t="s">
        <v>79</v>
      </c>
      <c r="AY127" s="19" t="s">
        <v>299</v>
      </c>
      <c r="BE127" s="208">
        <f>IF(N127="základní",J127,0)</f>
        <v>0</v>
      </c>
      <c r="BF127" s="208">
        <f>IF(N127="snížená",J127,0)</f>
        <v>0</v>
      </c>
      <c r="BG127" s="208">
        <f>IF(N127="zákl. přenesená",J127,0)</f>
        <v>0</v>
      </c>
      <c r="BH127" s="208">
        <f>IF(N127="sníž. přenesená",J127,0)</f>
        <v>0</v>
      </c>
      <c r="BI127" s="208">
        <f>IF(N127="nulová",J127,0)</f>
        <v>0</v>
      </c>
      <c r="BJ127" s="19" t="s">
        <v>77</v>
      </c>
      <c r="BK127" s="208">
        <f>ROUND(I127*H127,2)</f>
        <v>0</v>
      </c>
      <c r="BL127" s="19" t="s">
        <v>306</v>
      </c>
      <c r="BM127" s="207" t="s">
        <v>4033</v>
      </c>
    </row>
    <row r="128" spans="1:47" s="2" customFormat="1" ht="11.25">
      <c r="A128" s="36"/>
      <c r="B128" s="37"/>
      <c r="C128" s="38"/>
      <c r="D128" s="209" t="s">
        <v>308</v>
      </c>
      <c r="E128" s="38"/>
      <c r="F128" s="210" t="s">
        <v>4032</v>
      </c>
      <c r="G128" s="38"/>
      <c r="H128" s="38"/>
      <c r="I128" s="119"/>
      <c r="J128" s="38"/>
      <c r="K128" s="38"/>
      <c r="L128" s="41"/>
      <c r="M128" s="211"/>
      <c r="N128" s="212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308</v>
      </c>
      <c r="AU128" s="19" t="s">
        <v>79</v>
      </c>
    </row>
    <row r="129" spans="2:51" s="14" customFormat="1" ht="11.25">
      <c r="B129" s="223"/>
      <c r="C129" s="224"/>
      <c r="D129" s="209" t="s">
        <v>310</v>
      </c>
      <c r="E129" s="225" t="s">
        <v>19</v>
      </c>
      <c r="F129" s="226" t="s">
        <v>4034</v>
      </c>
      <c r="G129" s="224"/>
      <c r="H129" s="227">
        <v>13.52</v>
      </c>
      <c r="I129" s="228"/>
      <c r="J129" s="224"/>
      <c r="K129" s="224"/>
      <c r="L129" s="229"/>
      <c r="M129" s="230"/>
      <c r="N129" s="231"/>
      <c r="O129" s="231"/>
      <c r="P129" s="231"/>
      <c r="Q129" s="231"/>
      <c r="R129" s="231"/>
      <c r="S129" s="231"/>
      <c r="T129" s="232"/>
      <c r="AT129" s="233" t="s">
        <v>310</v>
      </c>
      <c r="AU129" s="233" t="s">
        <v>79</v>
      </c>
      <c r="AV129" s="14" t="s">
        <v>79</v>
      </c>
      <c r="AW129" s="14" t="s">
        <v>32</v>
      </c>
      <c r="AX129" s="14" t="s">
        <v>70</v>
      </c>
      <c r="AY129" s="233" t="s">
        <v>299</v>
      </c>
    </row>
    <row r="130" spans="2:51" s="14" customFormat="1" ht="11.25">
      <c r="B130" s="223"/>
      <c r="C130" s="224"/>
      <c r="D130" s="209" t="s">
        <v>310</v>
      </c>
      <c r="E130" s="225" t="s">
        <v>19</v>
      </c>
      <c r="F130" s="226" t="s">
        <v>4035</v>
      </c>
      <c r="G130" s="224"/>
      <c r="H130" s="227">
        <v>25.2</v>
      </c>
      <c r="I130" s="228"/>
      <c r="J130" s="224"/>
      <c r="K130" s="224"/>
      <c r="L130" s="229"/>
      <c r="M130" s="230"/>
      <c r="N130" s="231"/>
      <c r="O130" s="231"/>
      <c r="P130" s="231"/>
      <c r="Q130" s="231"/>
      <c r="R130" s="231"/>
      <c r="S130" s="231"/>
      <c r="T130" s="232"/>
      <c r="AT130" s="233" t="s">
        <v>310</v>
      </c>
      <c r="AU130" s="233" t="s">
        <v>79</v>
      </c>
      <c r="AV130" s="14" t="s">
        <v>79</v>
      </c>
      <c r="AW130" s="14" t="s">
        <v>32</v>
      </c>
      <c r="AX130" s="14" t="s">
        <v>70</v>
      </c>
      <c r="AY130" s="233" t="s">
        <v>299</v>
      </c>
    </row>
    <row r="131" spans="2:51" s="14" customFormat="1" ht="11.25">
      <c r="B131" s="223"/>
      <c r="C131" s="224"/>
      <c r="D131" s="209" t="s">
        <v>310</v>
      </c>
      <c r="E131" s="225" t="s">
        <v>19</v>
      </c>
      <c r="F131" s="226" t="s">
        <v>4036</v>
      </c>
      <c r="G131" s="224"/>
      <c r="H131" s="227">
        <v>51</v>
      </c>
      <c r="I131" s="228"/>
      <c r="J131" s="224"/>
      <c r="K131" s="224"/>
      <c r="L131" s="229"/>
      <c r="M131" s="230"/>
      <c r="N131" s="231"/>
      <c r="O131" s="231"/>
      <c r="P131" s="231"/>
      <c r="Q131" s="231"/>
      <c r="R131" s="231"/>
      <c r="S131" s="231"/>
      <c r="T131" s="232"/>
      <c r="AT131" s="233" t="s">
        <v>310</v>
      </c>
      <c r="AU131" s="233" t="s">
        <v>79</v>
      </c>
      <c r="AV131" s="14" t="s">
        <v>79</v>
      </c>
      <c r="AW131" s="14" t="s">
        <v>32</v>
      </c>
      <c r="AX131" s="14" t="s">
        <v>70</v>
      </c>
      <c r="AY131" s="233" t="s">
        <v>299</v>
      </c>
    </row>
    <row r="132" spans="2:51" s="15" customFormat="1" ht="11.25">
      <c r="B132" s="234"/>
      <c r="C132" s="235"/>
      <c r="D132" s="209" t="s">
        <v>310</v>
      </c>
      <c r="E132" s="236" t="s">
        <v>19</v>
      </c>
      <c r="F132" s="237" t="s">
        <v>313</v>
      </c>
      <c r="G132" s="235"/>
      <c r="H132" s="238">
        <v>89.72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AT132" s="244" t="s">
        <v>310</v>
      </c>
      <c r="AU132" s="244" t="s">
        <v>79</v>
      </c>
      <c r="AV132" s="15" t="s">
        <v>306</v>
      </c>
      <c r="AW132" s="15" t="s">
        <v>32</v>
      </c>
      <c r="AX132" s="15" t="s">
        <v>77</v>
      </c>
      <c r="AY132" s="244" t="s">
        <v>299</v>
      </c>
    </row>
    <row r="133" spans="1:65" s="2" customFormat="1" ht="16.5" customHeight="1">
      <c r="A133" s="36"/>
      <c r="B133" s="37"/>
      <c r="C133" s="196" t="s">
        <v>212</v>
      </c>
      <c r="D133" s="196" t="s">
        <v>301</v>
      </c>
      <c r="E133" s="197" t="s">
        <v>4037</v>
      </c>
      <c r="F133" s="198" t="s">
        <v>4038</v>
      </c>
      <c r="G133" s="199" t="s">
        <v>316</v>
      </c>
      <c r="H133" s="200">
        <v>89.72</v>
      </c>
      <c r="I133" s="201"/>
      <c r="J133" s="202">
        <f>ROUND(I133*H133,2)</f>
        <v>0</v>
      </c>
      <c r="K133" s="198" t="s">
        <v>19</v>
      </c>
      <c r="L133" s="41"/>
      <c r="M133" s="203" t="s">
        <v>19</v>
      </c>
      <c r="N133" s="204" t="s">
        <v>41</v>
      </c>
      <c r="O133" s="66"/>
      <c r="P133" s="205">
        <f>O133*H133</f>
        <v>0</v>
      </c>
      <c r="Q133" s="205">
        <v>0</v>
      </c>
      <c r="R133" s="205">
        <f>Q133*H133</f>
        <v>0</v>
      </c>
      <c r="S133" s="205">
        <v>0</v>
      </c>
      <c r="T133" s="206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7" t="s">
        <v>306</v>
      </c>
      <c r="AT133" s="207" t="s">
        <v>301</v>
      </c>
      <c r="AU133" s="207" t="s">
        <v>79</v>
      </c>
      <c r="AY133" s="19" t="s">
        <v>299</v>
      </c>
      <c r="BE133" s="208">
        <f>IF(N133="základní",J133,0)</f>
        <v>0</v>
      </c>
      <c r="BF133" s="208">
        <f>IF(N133="snížená",J133,0)</f>
        <v>0</v>
      </c>
      <c r="BG133" s="208">
        <f>IF(N133="zákl. přenesená",J133,0)</f>
        <v>0</v>
      </c>
      <c r="BH133" s="208">
        <f>IF(N133="sníž. přenesená",J133,0)</f>
        <v>0</v>
      </c>
      <c r="BI133" s="208">
        <f>IF(N133="nulová",J133,0)</f>
        <v>0</v>
      </c>
      <c r="BJ133" s="19" t="s">
        <v>77</v>
      </c>
      <c r="BK133" s="208">
        <f>ROUND(I133*H133,2)</f>
        <v>0</v>
      </c>
      <c r="BL133" s="19" t="s">
        <v>306</v>
      </c>
      <c r="BM133" s="207" t="s">
        <v>4039</v>
      </c>
    </row>
    <row r="134" spans="1:47" s="2" customFormat="1" ht="11.25">
      <c r="A134" s="36"/>
      <c r="B134" s="37"/>
      <c r="C134" s="38"/>
      <c r="D134" s="209" t="s">
        <v>308</v>
      </c>
      <c r="E134" s="38"/>
      <c r="F134" s="210" t="s">
        <v>4038</v>
      </c>
      <c r="G134" s="38"/>
      <c r="H134" s="38"/>
      <c r="I134" s="119"/>
      <c r="J134" s="38"/>
      <c r="K134" s="38"/>
      <c r="L134" s="41"/>
      <c r="M134" s="211"/>
      <c r="N134" s="212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308</v>
      </c>
      <c r="AU134" s="19" t="s">
        <v>79</v>
      </c>
    </row>
    <row r="135" spans="2:51" s="14" customFormat="1" ht="11.25">
      <c r="B135" s="223"/>
      <c r="C135" s="224"/>
      <c r="D135" s="209" t="s">
        <v>310</v>
      </c>
      <c r="E135" s="225" t="s">
        <v>19</v>
      </c>
      <c r="F135" s="226" t="s">
        <v>4040</v>
      </c>
      <c r="G135" s="224"/>
      <c r="H135" s="227">
        <v>89.72</v>
      </c>
      <c r="I135" s="228"/>
      <c r="J135" s="224"/>
      <c r="K135" s="224"/>
      <c r="L135" s="229"/>
      <c r="M135" s="230"/>
      <c r="N135" s="231"/>
      <c r="O135" s="231"/>
      <c r="P135" s="231"/>
      <c r="Q135" s="231"/>
      <c r="R135" s="231"/>
      <c r="S135" s="231"/>
      <c r="T135" s="232"/>
      <c r="AT135" s="233" t="s">
        <v>310</v>
      </c>
      <c r="AU135" s="233" t="s">
        <v>79</v>
      </c>
      <c r="AV135" s="14" t="s">
        <v>79</v>
      </c>
      <c r="AW135" s="14" t="s">
        <v>32</v>
      </c>
      <c r="AX135" s="14" t="s">
        <v>70</v>
      </c>
      <c r="AY135" s="233" t="s">
        <v>299</v>
      </c>
    </row>
    <row r="136" spans="2:51" s="15" customFormat="1" ht="11.25">
      <c r="B136" s="234"/>
      <c r="C136" s="235"/>
      <c r="D136" s="209" t="s">
        <v>310</v>
      </c>
      <c r="E136" s="236" t="s">
        <v>19</v>
      </c>
      <c r="F136" s="237" t="s">
        <v>313</v>
      </c>
      <c r="G136" s="235"/>
      <c r="H136" s="238">
        <v>89.72</v>
      </c>
      <c r="I136" s="239"/>
      <c r="J136" s="235"/>
      <c r="K136" s="235"/>
      <c r="L136" s="240"/>
      <c r="M136" s="241"/>
      <c r="N136" s="242"/>
      <c r="O136" s="242"/>
      <c r="P136" s="242"/>
      <c r="Q136" s="242"/>
      <c r="R136" s="242"/>
      <c r="S136" s="242"/>
      <c r="T136" s="243"/>
      <c r="AT136" s="244" t="s">
        <v>310</v>
      </c>
      <c r="AU136" s="244" t="s">
        <v>79</v>
      </c>
      <c r="AV136" s="15" t="s">
        <v>306</v>
      </c>
      <c r="AW136" s="15" t="s">
        <v>32</v>
      </c>
      <c r="AX136" s="15" t="s">
        <v>77</v>
      </c>
      <c r="AY136" s="244" t="s">
        <v>299</v>
      </c>
    </row>
    <row r="137" spans="1:65" s="2" customFormat="1" ht="16.5" customHeight="1">
      <c r="A137" s="36"/>
      <c r="B137" s="37"/>
      <c r="C137" s="196" t="s">
        <v>378</v>
      </c>
      <c r="D137" s="196" t="s">
        <v>301</v>
      </c>
      <c r="E137" s="197" t="s">
        <v>4041</v>
      </c>
      <c r="F137" s="198" t="s">
        <v>4042</v>
      </c>
      <c r="G137" s="199" t="s">
        <v>304</v>
      </c>
      <c r="H137" s="200">
        <v>229.36</v>
      </c>
      <c r="I137" s="201"/>
      <c r="J137" s="202">
        <f>ROUND(I137*H137,2)</f>
        <v>0</v>
      </c>
      <c r="K137" s="198" t="s">
        <v>305</v>
      </c>
      <c r="L137" s="41"/>
      <c r="M137" s="203" t="s">
        <v>19</v>
      </c>
      <c r="N137" s="204" t="s">
        <v>41</v>
      </c>
      <c r="O137" s="66"/>
      <c r="P137" s="205">
        <f>O137*H137</f>
        <v>0</v>
      </c>
      <c r="Q137" s="205">
        <v>0.00084</v>
      </c>
      <c r="R137" s="205">
        <f>Q137*H137</f>
        <v>0.1926624</v>
      </c>
      <c r="S137" s="205">
        <v>0</v>
      </c>
      <c r="T137" s="206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7" t="s">
        <v>306</v>
      </c>
      <c r="AT137" s="207" t="s">
        <v>301</v>
      </c>
      <c r="AU137" s="207" t="s">
        <v>79</v>
      </c>
      <c r="AY137" s="19" t="s">
        <v>299</v>
      </c>
      <c r="BE137" s="208">
        <f>IF(N137="základní",J137,0)</f>
        <v>0</v>
      </c>
      <c r="BF137" s="208">
        <f>IF(N137="snížená",J137,0)</f>
        <v>0</v>
      </c>
      <c r="BG137" s="208">
        <f>IF(N137="zákl. přenesená",J137,0)</f>
        <v>0</v>
      </c>
      <c r="BH137" s="208">
        <f>IF(N137="sníž. přenesená",J137,0)</f>
        <v>0</v>
      </c>
      <c r="BI137" s="208">
        <f>IF(N137="nulová",J137,0)</f>
        <v>0</v>
      </c>
      <c r="BJ137" s="19" t="s">
        <v>77</v>
      </c>
      <c r="BK137" s="208">
        <f>ROUND(I137*H137,2)</f>
        <v>0</v>
      </c>
      <c r="BL137" s="19" t="s">
        <v>306</v>
      </c>
      <c r="BM137" s="207" t="s">
        <v>4043</v>
      </c>
    </row>
    <row r="138" spans="1:47" s="2" customFormat="1" ht="11.25">
      <c r="A138" s="36"/>
      <c r="B138" s="37"/>
      <c r="C138" s="38"/>
      <c r="D138" s="209" t="s">
        <v>308</v>
      </c>
      <c r="E138" s="38"/>
      <c r="F138" s="210" t="s">
        <v>4044</v>
      </c>
      <c r="G138" s="38"/>
      <c r="H138" s="38"/>
      <c r="I138" s="119"/>
      <c r="J138" s="38"/>
      <c r="K138" s="38"/>
      <c r="L138" s="41"/>
      <c r="M138" s="211"/>
      <c r="N138" s="212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308</v>
      </c>
      <c r="AU138" s="19" t="s">
        <v>79</v>
      </c>
    </row>
    <row r="139" spans="2:51" s="14" customFormat="1" ht="11.25">
      <c r="B139" s="223"/>
      <c r="C139" s="224"/>
      <c r="D139" s="209" t="s">
        <v>310</v>
      </c>
      <c r="E139" s="225" t="s">
        <v>19</v>
      </c>
      <c r="F139" s="226" t="s">
        <v>4045</v>
      </c>
      <c r="G139" s="224"/>
      <c r="H139" s="227">
        <v>33.8</v>
      </c>
      <c r="I139" s="228"/>
      <c r="J139" s="224"/>
      <c r="K139" s="224"/>
      <c r="L139" s="229"/>
      <c r="M139" s="230"/>
      <c r="N139" s="231"/>
      <c r="O139" s="231"/>
      <c r="P139" s="231"/>
      <c r="Q139" s="231"/>
      <c r="R139" s="231"/>
      <c r="S139" s="231"/>
      <c r="T139" s="232"/>
      <c r="AT139" s="233" t="s">
        <v>310</v>
      </c>
      <c r="AU139" s="233" t="s">
        <v>79</v>
      </c>
      <c r="AV139" s="14" t="s">
        <v>79</v>
      </c>
      <c r="AW139" s="14" t="s">
        <v>32</v>
      </c>
      <c r="AX139" s="14" t="s">
        <v>70</v>
      </c>
      <c r="AY139" s="233" t="s">
        <v>299</v>
      </c>
    </row>
    <row r="140" spans="2:51" s="14" customFormat="1" ht="11.25">
      <c r="B140" s="223"/>
      <c r="C140" s="224"/>
      <c r="D140" s="209" t="s">
        <v>310</v>
      </c>
      <c r="E140" s="225" t="s">
        <v>19</v>
      </c>
      <c r="F140" s="226" t="s">
        <v>4046</v>
      </c>
      <c r="G140" s="224"/>
      <c r="H140" s="227">
        <v>50.4</v>
      </c>
      <c r="I140" s="228"/>
      <c r="J140" s="224"/>
      <c r="K140" s="224"/>
      <c r="L140" s="229"/>
      <c r="M140" s="230"/>
      <c r="N140" s="231"/>
      <c r="O140" s="231"/>
      <c r="P140" s="231"/>
      <c r="Q140" s="231"/>
      <c r="R140" s="231"/>
      <c r="S140" s="231"/>
      <c r="T140" s="232"/>
      <c r="AT140" s="233" t="s">
        <v>310</v>
      </c>
      <c r="AU140" s="233" t="s">
        <v>79</v>
      </c>
      <c r="AV140" s="14" t="s">
        <v>79</v>
      </c>
      <c r="AW140" s="14" t="s">
        <v>32</v>
      </c>
      <c r="AX140" s="14" t="s">
        <v>70</v>
      </c>
      <c r="AY140" s="233" t="s">
        <v>299</v>
      </c>
    </row>
    <row r="141" spans="2:51" s="14" customFormat="1" ht="11.25">
      <c r="B141" s="223"/>
      <c r="C141" s="224"/>
      <c r="D141" s="209" t="s">
        <v>310</v>
      </c>
      <c r="E141" s="225" t="s">
        <v>19</v>
      </c>
      <c r="F141" s="226" t="s">
        <v>4047</v>
      </c>
      <c r="G141" s="224"/>
      <c r="H141" s="227">
        <v>102</v>
      </c>
      <c r="I141" s="228"/>
      <c r="J141" s="224"/>
      <c r="K141" s="224"/>
      <c r="L141" s="229"/>
      <c r="M141" s="230"/>
      <c r="N141" s="231"/>
      <c r="O141" s="231"/>
      <c r="P141" s="231"/>
      <c r="Q141" s="231"/>
      <c r="R141" s="231"/>
      <c r="S141" s="231"/>
      <c r="T141" s="232"/>
      <c r="AT141" s="233" t="s">
        <v>310</v>
      </c>
      <c r="AU141" s="233" t="s">
        <v>79</v>
      </c>
      <c r="AV141" s="14" t="s">
        <v>79</v>
      </c>
      <c r="AW141" s="14" t="s">
        <v>32</v>
      </c>
      <c r="AX141" s="14" t="s">
        <v>70</v>
      </c>
      <c r="AY141" s="233" t="s">
        <v>299</v>
      </c>
    </row>
    <row r="142" spans="2:51" s="14" customFormat="1" ht="11.25">
      <c r="B142" s="223"/>
      <c r="C142" s="224"/>
      <c r="D142" s="209" t="s">
        <v>310</v>
      </c>
      <c r="E142" s="225" t="s">
        <v>19</v>
      </c>
      <c r="F142" s="226" t="s">
        <v>4048</v>
      </c>
      <c r="G142" s="224"/>
      <c r="H142" s="227">
        <v>21.56</v>
      </c>
      <c r="I142" s="228"/>
      <c r="J142" s="224"/>
      <c r="K142" s="224"/>
      <c r="L142" s="229"/>
      <c r="M142" s="230"/>
      <c r="N142" s="231"/>
      <c r="O142" s="231"/>
      <c r="P142" s="231"/>
      <c r="Q142" s="231"/>
      <c r="R142" s="231"/>
      <c r="S142" s="231"/>
      <c r="T142" s="232"/>
      <c r="AT142" s="233" t="s">
        <v>310</v>
      </c>
      <c r="AU142" s="233" t="s">
        <v>79</v>
      </c>
      <c r="AV142" s="14" t="s">
        <v>79</v>
      </c>
      <c r="AW142" s="14" t="s">
        <v>32</v>
      </c>
      <c r="AX142" s="14" t="s">
        <v>70</v>
      </c>
      <c r="AY142" s="233" t="s">
        <v>299</v>
      </c>
    </row>
    <row r="143" spans="2:51" s="14" customFormat="1" ht="11.25">
      <c r="B143" s="223"/>
      <c r="C143" s="224"/>
      <c r="D143" s="209" t="s">
        <v>310</v>
      </c>
      <c r="E143" s="225" t="s">
        <v>19</v>
      </c>
      <c r="F143" s="226" t="s">
        <v>4049</v>
      </c>
      <c r="G143" s="224"/>
      <c r="H143" s="227">
        <v>10.8</v>
      </c>
      <c r="I143" s="228"/>
      <c r="J143" s="224"/>
      <c r="K143" s="224"/>
      <c r="L143" s="229"/>
      <c r="M143" s="230"/>
      <c r="N143" s="231"/>
      <c r="O143" s="231"/>
      <c r="P143" s="231"/>
      <c r="Q143" s="231"/>
      <c r="R143" s="231"/>
      <c r="S143" s="231"/>
      <c r="T143" s="232"/>
      <c r="AT143" s="233" t="s">
        <v>310</v>
      </c>
      <c r="AU143" s="233" t="s">
        <v>79</v>
      </c>
      <c r="AV143" s="14" t="s">
        <v>79</v>
      </c>
      <c r="AW143" s="14" t="s">
        <v>32</v>
      </c>
      <c r="AX143" s="14" t="s">
        <v>70</v>
      </c>
      <c r="AY143" s="233" t="s">
        <v>299</v>
      </c>
    </row>
    <row r="144" spans="2:51" s="14" customFormat="1" ht="11.25">
      <c r="B144" s="223"/>
      <c r="C144" s="224"/>
      <c r="D144" s="209" t="s">
        <v>310</v>
      </c>
      <c r="E144" s="225" t="s">
        <v>19</v>
      </c>
      <c r="F144" s="226" t="s">
        <v>4050</v>
      </c>
      <c r="G144" s="224"/>
      <c r="H144" s="227">
        <v>10.8</v>
      </c>
      <c r="I144" s="228"/>
      <c r="J144" s="224"/>
      <c r="K144" s="224"/>
      <c r="L144" s="229"/>
      <c r="M144" s="230"/>
      <c r="N144" s="231"/>
      <c r="O144" s="231"/>
      <c r="P144" s="231"/>
      <c r="Q144" s="231"/>
      <c r="R144" s="231"/>
      <c r="S144" s="231"/>
      <c r="T144" s="232"/>
      <c r="AT144" s="233" t="s">
        <v>310</v>
      </c>
      <c r="AU144" s="233" t="s">
        <v>79</v>
      </c>
      <c r="AV144" s="14" t="s">
        <v>79</v>
      </c>
      <c r="AW144" s="14" t="s">
        <v>32</v>
      </c>
      <c r="AX144" s="14" t="s">
        <v>70</v>
      </c>
      <c r="AY144" s="233" t="s">
        <v>299</v>
      </c>
    </row>
    <row r="145" spans="2:51" s="15" customFormat="1" ht="11.25">
      <c r="B145" s="234"/>
      <c r="C145" s="235"/>
      <c r="D145" s="209" t="s">
        <v>310</v>
      </c>
      <c r="E145" s="236" t="s">
        <v>19</v>
      </c>
      <c r="F145" s="237" t="s">
        <v>313</v>
      </c>
      <c r="G145" s="235"/>
      <c r="H145" s="238">
        <v>229.36</v>
      </c>
      <c r="I145" s="239"/>
      <c r="J145" s="235"/>
      <c r="K145" s="235"/>
      <c r="L145" s="240"/>
      <c r="M145" s="241"/>
      <c r="N145" s="242"/>
      <c r="O145" s="242"/>
      <c r="P145" s="242"/>
      <c r="Q145" s="242"/>
      <c r="R145" s="242"/>
      <c r="S145" s="242"/>
      <c r="T145" s="243"/>
      <c r="AT145" s="244" t="s">
        <v>310</v>
      </c>
      <c r="AU145" s="244" t="s">
        <v>79</v>
      </c>
      <c r="AV145" s="15" t="s">
        <v>306</v>
      </c>
      <c r="AW145" s="15" t="s">
        <v>32</v>
      </c>
      <c r="AX145" s="15" t="s">
        <v>77</v>
      </c>
      <c r="AY145" s="244" t="s">
        <v>299</v>
      </c>
    </row>
    <row r="146" spans="1:65" s="2" customFormat="1" ht="16.5" customHeight="1">
      <c r="A146" s="36"/>
      <c r="B146" s="37"/>
      <c r="C146" s="196" t="s">
        <v>385</v>
      </c>
      <c r="D146" s="196" t="s">
        <v>301</v>
      </c>
      <c r="E146" s="197" t="s">
        <v>4051</v>
      </c>
      <c r="F146" s="198" t="s">
        <v>4052</v>
      </c>
      <c r="G146" s="199" t="s">
        <v>304</v>
      </c>
      <c r="H146" s="200">
        <v>229.36</v>
      </c>
      <c r="I146" s="201"/>
      <c r="J146" s="202">
        <f>ROUND(I146*H146,2)</f>
        <v>0</v>
      </c>
      <c r="K146" s="198" t="s">
        <v>305</v>
      </c>
      <c r="L146" s="41"/>
      <c r="M146" s="203" t="s">
        <v>19</v>
      </c>
      <c r="N146" s="204" t="s">
        <v>41</v>
      </c>
      <c r="O146" s="66"/>
      <c r="P146" s="205">
        <f>O146*H146</f>
        <v>0</v>
      </c>
      <c r="Q146" s="205">
        <v>0</v>
      </c>
      <c r="R146" s="205">
        <f>Q146*H146</f>
        <v>0</v>
      </c>
      <c r="S146" s="205">
        <v>0</v>
      </c>
      <c r="T146" s="206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7" t="s">
        <v>306</v>
      </c>
      <c r="AT146" s="207" t="s">
        <v>301</v>
      </c>
      <c r="AU146" s="207" t="s">
        <v>79</v>
      </c>
      <c r="AY146" s="19" t="s">
        <v>299</v>
      </c>
      <c r="BE146" s="208">
        <f>IF(N146="základní",J146,0)</f>
        <v>0</v>
      </c>
      <c r="BF146" s="208">
        <f>IF(N146="snížená",J146,0)</f>
        <v>0</v>
      </c>
      <c r="BG146" s="208">
        <f>IF(N146="zákl. přenesená",J146,0)</f>
        <v>0</v>
      </c>
      <c r="BH146" s="208">
        <f>IF(N146="sníž. přenesená",J146,0)</f>
        <v>0</v>
      </c>
      <c r="BI146" s="208">
        <f>IF(N146="nulová",J146,0)</f>
        <v>0</v>
      </c>
      <c r="BJ146" s="19" t="s">
        <v>77</v>
      </c>
      <c r="BK146" s="208">
        <f>ROUND(I146*H146,2)</f>
        <v>0</v>
      </c>
      <c r="BL146" s="19" t="s">
        <v>306</v>
      </c>
      <c r="BM146" s="207" t="s">
        <v>4053</v>
      </c>
    </row>
    <row r="147" spans="1:47" s="2" customFormat="1" ht="19.5">
      <c r="A147" s="36"/>
      <c r="B147" s="37"/>
      <c r="C147" s="38"/>
      <c r="D147" s="209" t="s">
        <v>308</v>
      </c>
      <c r="E147" s="38"/>
      <c r="F147" s="210" t="s">
        <v>4054</v>
      </c>
      <c r="G147" s="38"/>
      <c r="H147" s="38"/>
      <c r="I147" s="119"/>
      <c r="J147" s="38"/>
      <c r="K147" s="38"/>
      <c r="L147" s="41"/>
      <c r="M147" s="211"/>
      <c r="N147" s="212"/>
      <c r="O147" s="66"/>
      <c r="P147" s="66"/>
      <c r="Q147" s="66"/>
      <c r="R147" s="66"/>
      <c r="S147" s="66"/>
      <c r="T147" s="67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308</v>
      </c>
      <c r="AU147" s="19" t="s">
        <v>79</v>
      </c>
    </row>
    <row r="148" spans="1:65" s="2" customFormat="1" ht="16.5" customHeight="1">
      <c r="A148" s="36"/>
      <c r="B148" s="37"/>
      <c r="C148" s="196" t="s">
        <v>391</v>
      </c>
      <c r="D148" s="196" t="s">
        <v>301</v>
      </c>
      <c r="E148" s="197" t="s">
        <v>4055</v>
      </c>
      <c r="F148" s="198" t="s">
        <v>4056</v>
      </c>
      <c r="G148" s="199" t="s">
        <v>316</v>
      </c>
      <c r="H148" s="200">
        <v>29.66</v>
      </c>
      <c r="I148" s="201"/>
      <c r="J148" s="202">
        <f>ROUND(I148*H148,2)</f>
        <v>0</v>
      </c>
      <c r="K148" s="198" t="s">
        <v>305</v>
      </c>
      <c r="L148" s="41"/>
      <c r="M148" s="203" t="s">
        <v>19</v>
      </c>
      <c r="N148" s="204" t="s">
        <v>41</v>
      </c>
      <c r="O148" s="66"/>
      <c r="P148" s="205">
        <f>O148*H148</f>
        <v>0</v>
      </c>
      <c r="Q148" s="205">
        <v>0.00046</v>
      </c>
      <c r="R148" s="205">
        <f>Q148*H148</f>
        <v>0.0136436</v>
      </c>
      <c r="S148" s="205">
        <v>0</v>
      </c>
      <c r="T148" s="206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7" t="s">
        <v>306</v>
      </c>
      <c r="AT148" s="207" t="s">
        <v>301</v>
      </c>
      <c r="AU148" s="207" t="s">
        <v>79</v>
      </c>
      <c r="AY148" s="19" t="s">
        <v>299</v>
      </c>
      <c r="BE148" s="208">
        <f>IF(N148="základní",J148,0)</f>
        <v>0</v>
      </c>
      <c r="BF148" s="208">
        <f>IF(N148="snížená",J148,0)</f>
        <v>0</v>
      </c>
      <c r="BG148" s="208">
        <f>IF(N148="zákl. přenesená",J148,0)</f>
        <v>0</v>
      </c>
      <c r="BH148" s="208">
        <f>IF(N148="sníž. přenesená",J148,0)</f>
        <v>0</v>
      </c>
      <c r="BI148" s="208">
        <f>IF(N148="nulová",J148,0)</f>
        <v>0</v>
      </c>
      <c r="BJ148" s="19" t="s">
        <v>77</v>
      </c>
      <c r="BK148" s="208">
        <f>ROUND(I148*H148,2)</f>
        <v>0</v>
      </c>
      <c r="BL148" s="19" t="s">
        <v>306</v>
      </c>
      <c r="BM148" s="207" t="s">
        <v>4057</v>
      </c>
    </row>
    <row r="149" spans="1:47" s="2" customFormat="1" ht="11.25">
      <c r="A149" s="36"/>
      <c r="B149" s="37"/>
      <c r="C149" s="38"/>
      <c r="D149" s="209" t="s">
        <v>308</v>
      </c>
      <c r="E149" s="38"/>
      <c r="F149" s="210" t="s">
        <v>4058</v>
      </c>
      <c r="G149" s="38"/>
      <c r="H149" s="38"/>
      <c r="I149" s="119"/>
      <c r="J149" s="38"/>
      <c r="K149" s="38"/>
      <c r="L149" s="41"/>
      <c r="M149" s="211"/>
      <c r="N149" s="212"/>
      <c r="O149" s="66"/>
      <c r="P149" s="66"/>
      <c r="Q149" s="66"/>
      <c r="R149" s="66"/>
      <c r="S149" s="66"/>
      <c r="T149" s="67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9" t="s">
        <v>308</v>
      </c>
      <c r="AU149" s="19" t="s">
        <v>79</v>
      </c>
    </row>
    <row r="150" spans="2:51" s="14" customFormat="1" ht="11.25">
      <c r="B150" s="223"/>
      <c r="C150" s="224"/>
      <c r="D150" s="209" t="s">
        <v>310</v>
      </c>
      <c r="E150" s="225" t="s">
        <v>19</v>
      </c>
      <c r="F150" s="226" t="s">
        <v>4059</v>
      </c>
      <c r="G150" s="224"/>
      <c r="H150" s="227">
        <v>29.66</v>
      </c>
      <c r="I150" s="228"/>
      <c r="J150" s="224"/>
      <c r="K150" s="224"/>
      <c r="L150" s="229"/>
      <c r="M150" s="230"/>
      <c r="N150" s="231"/>
      <c r="O150" s="231"/>
      <c r="P150" s="231"/>
      <c r="Q150" s="231"/>
      <c r="R150" s="231"/>
      <c r="S150" s="231"/>
      <c r="T150" s="232"/>
      <c r="AT150" s="233" t="s">
        <v>310</v>
      </c>
      <c r="AU150" s="233" t="s">
        <v>79</v>
      </c>
      <c r="AV150" s="14" t="s">
        <v>79</v>
      </c>
      <c r="AW150" s="14" t="s">
        <v>32</v>
      </c>
      <c r="AX150" s="14" t="s">
        <v>70</v>
      </c>
      <c r="AY150" s="233" t="s">
        <v>299</v>
      </c>
    </row>
    <row r="151" spans="2:51" s="15" customFormat="1" ht="11.25">
      <c r="B151" s="234"/>
      <c r="C151" s="235"/>
      <c r="D151" s="209" t="s">
        <v>310</v>
      </c>
      <c r="E151" s="236" t="s">
        <v>19</v>
      </c>
      <c r="F151" s="237" t="s">
        <v>313</v>
      </c>
      <c r="G151" s="235"/>
      <c r="H151" s="238">
        <v>29.66</v>
      </c>
      <c r="I151" s="239"/>
      <c r="J151" s="235"/>
      <c r="K151" s="235"/>
      <c r="L151" s="240"/>
      <c r="M151" s="241"/>
      <c r="N151" s="242"/>
      <c r="O151" s="242"/>
      <c r="P151" s="242"/>
      <c r="Q151" s="242"/>
      <c r="R151" s="242"/>
      <c r="S151" s="242"/>
      <c r="T151" s="243"/>
      <c r="AT151" s="244" t="s">
        <v>310</v>
      </c>
      <c r="AU151" s="244" t="s">
        <v>79</v>
      </c>
      <c r="AV151" s="15" t="s">
        <v>306</v>
      </c>
      <c r="AW151" s="15" t="s">
        <v>32</v>
      </c>
      <c r="AX151" s="15" t="s">
        <v>77</v>
      </c>
      <c r="AY151" s="244" t="s">
        <v>299</v>
      </c>
    </row>
    <row r="152" spans="1:65" s="2" customFormat="1" ht="16.5" customHeight="1">
      <c r="A152" s="36"/>
      <c r="B152" s="37"/>
      <c r="C152" s="196" t="s">
        <v>396</v>
      </c>
      <c r="D152" s="196" t="s">
        <v>301</v>
      </c>
      <c r="E152" s="197" t="s">
        <v>4060</v>
      </c>
      <c r="F152" s="198" t="s">
        <v>4061</v>
      </c>
      <c r="G152" s="199" t="s">
        <v>316</v>
      </c>
      <c r="H152" s="200">
        <v>29.66</v>
      </c>
      <c r="I152" s="201"/>
      <c r="J152" s="202">
        <f>ROUND(I152*H152,2)</f>
        <v>0</v>
      </c>
      <c r="K152" s="198" t="s">
        <v>305</v>
      </c>
      <c r="L152" s="41"/>
      <c r="M152" s="203" t="s">
        <v>19</v>
      </c>
      <c r="N152" s="204" t="s">
        <v>41</v>
      </c>
      <c r="O152" s="66"/>
      <c r="P152" s="205">
        <f>O152*H152</f>
        <v>0</v>
      </c>
      <c r="Q152" s="205">
        <v>0</v>
      </c>
      <c r="R152" s="205">
        <f>Q152*H152</f>
        <v>0</v>
      </c>
      <c r="S152" s="205">
        <v>0</v>
      </c>
      <c r="T152" s="206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7" t="s">
        <v>306</v>
      </c>
      <c r="AT152" s="207" t="s">
        <v>301</v>
      </c>
      <c r="AU152" s="207" t="s">
        <v>79</v>
      </c>
      <c r="AY152" s="19" t="s">
        <v>299</v>
      </c>
      <c r="BE152" s="208">
        <f>IF(N152="základní",J152,0)</f>
        <v>0</v>
      </c>
      <c r="BF152" s="208">
        <f>IF(N152="snížená",J152,0)</f>
        <v>0</v>
      </c>
      <c r="BG152" s="208">
        <f>IF(N152="zákl. přenesená",J152,0)</f>
        <v>0</v>
      </c>
      <c r="BH152" s="208">
        <f>IF(N152="sníž. přenesená",J152,0)</f>
        <v>0</v>
      </c>
      <c r="BI152" s="208">
        <f>IF(N152="nulová",J152,0)</f>
        <v>0</v>
      </c>
      <c r="BJ152" s="19" t="s">
        <v>77</v>
      </c>
      <c r="BK152" s="208">
        <f>ROUND(I152*H152,2)</f>
        <v>0</v>
      </c>
      <c r="BL152" s="19" t="s">
        <v>306</v>
      </c>
      <c r="BM152" s="207" t="s">
        <v>4062</v>
      </c>
    </row>
    <row r="153" spans="1:47" s="2" customFormat="1" ht="11.25">
      <c r="A153" s="36"/>
      <c r="B153" s="37"/>
      <c r="C153" s="38"/>
      <c r="D153" s="209" t="s">
        <v>308</v>
      </c>
      <c r="E153" s="38"/>
      <c r="F153" s="210" t="s">
        <v>4063</v>
      </c>
      <c r="G153" s="38"/>
      <c r="H153" s="38"/>
      <c r="I153" s="119"/>
      <c r="J153" s="38"/>
      <c r="K153" s="38"/>
      <c r="L153" s="41"/>
      <c r="M153" s="211"/>
      <c r="N153" s="212"/>
      <c r="O153" s="66"/>
      <c r="P153" s="66"/>
      <c r="Q153" s="66"/>
      <c r="R153" s="66"/>
      <c r="S153" s="66"/>
      <c r="T153" s="67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9" t="s">
        <v>308</v>
      </c>
      <c r="AU153" s="19" t="s">
        <v>79</v>
      </c>
    </row>
    <row r="154" spans="1:65" s="2" customFormat="1" ht="16.5" customHeight="1">
      <c r="A154" s="36"/>
      <c r="B154" s="37"/>
      <c r="C154" s="196" t="s">
        <v>8</v>
      </c>
      <c r="D154" s="196" t="s">
        <v>301</v>
      </c>
      <c r="E154" s="197" t="s">
        <v>4064</v>
      </c>
      <c r="F154" s="198" t="s">
        <v>4065</v>
      </c>
      <c r="G154" s="199" t="s">
        <v>316</v>
      </c>
      <c r="H154" s="200">
        <v>119.38</v>
      </c>
      <c r="I154" s="201"/>
      <c r="J154" s="202">
        <f>ROUND(I154*H154,2)</f>
        <v>0</v>
      </c>
      <c r="K154" s="198" t="s">
        <v>19</v>
      </c>
      <c r="L154" s="41"/>
      <c r="M154" s="203" t="s">
        <v>19</v>
      </c>
      <c r="N154" s="204" t="s">
        <v>41</v>
      </c>
      <c r="O154" s="66"/>
      <c r="P154" s="205">
        <f>O154*H154</f>
        <v>0</v>
      </c>
      <c r="Q154" s="205">
        <v>0</v>
      </c>
      <c r="R154" s="205">
        <f>Q154*H154</f>
        <v>0</v>
      </c>
      <c r="S154" s="205">
        <v>0</v>
      </c>
      <c r="T154" s="20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07" t="s">
        <v>306</v>
      </c>
      <c r="AT154" s="207" t="s">
        <v>301</v>
      </c>
      <c r="AU154" s="207" t="s">
        <v>79</v>
      </c>
      <c r="AY154" s="19" t="s">
        <v>299</v>
      </c>
      <c r="BE154" s="208">
        <f>IF(N154="základní",J154,0)</f>
        <v>0</v>
      </c>
      <c r="BF154" s="208">
        <f>IF(N154="snížená",J154,0)</f>
        <v>0</v>
      </c>
      <c r="BG154" s="208">
        <f>IF(N154="zákl. přenesená",J154,0)</f>
        <v>0</v>
      </c>
      <c r="BH154" s="208">
        <f>IF(N154="sníž. přenesená",J154,0)</f>
        <v>0</v>
      </c>
      <c r="BI154" s="208">
        <f>IF(N154="nulová",J154,0)</f>
        <v>0</v>
      </c>
      <c r="BJ154" s="19" t="s">
        <v>77</v>
      </c>
      <c r="BK154" s="208">
        <f>ROUND(I154*H154,2)</f>
        <v>0</v>
      </c>
      <c r="BL154" s="19" t="s">
        <v>306</v>
      </c>
      <c r="BM154" s="207" t="s">
        <v>4066</v>
      </c>
    </row>
    <row r="155" spans="1:47" s="2" customFormat="1" ht="11.25">
      <c r="A155" s="36"/>
      <c r="B155" s="37"/>
      <c r="C155" s="38"/>
      <c r="D155" s="209" t="s">
        <v>308</v>
      </c>
      <c r="E155" s="38"/>
      <c r="F155" s="210" t="s">
        <v>4065</v>
      </c>
      <c r="G155" s="38"/>
      <c r="H155" s="38"/>
      <c r="I155" s="119"/>
      <c r="J155" s="38"/>
      <c r="K155" s="38"/>
      <c r="L155" s="41"/>
      <c r="M155" s="211"/>
      <c r="N155" s="212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308</v>
      </c>
      <c r="AU155" s="19" t="s">
        <v>79</v>
      </c>
    </row>
    <row r="156" spans="2:51" s="14" customFormat="1" ht="11.25">
      <c r="B156" s="223"/>
      <c r="C156" s="224"/>
      <c r="D156" s="209" t="s">
        <v>310</v>
      </c>
      <c r="E156" s="225" t="s">
        <v>19</v>
      </c>
      <c r="F156" s="226" t="s">
        <v>4067</v>
      </c>
      <c r="G156" s="224"/>
      <c r="H156" s="227">
        <v>119.38</v>
      </c>
      <c r="I156" s="228"/>
      <c r="J156" s="224"/>
      <c r="K156" s="224"/>
      <c r="L156" s="229"/>
      <c r="M156" s="230"/>
      <c r="N156" s="231"/>
      <c r="O156" s="231"/>
      <c r="P156" s="231"/>
      <c r="Q156" s="231"/>
      <c r="R156" s="231"/>
      <c r="S156" s="231"/>
      <c r="T156" s="232"/>
      <c r="AT156" s="233" t="s">
        <v>310</v>
      </c>
      <c r="AU156" s="233" t="s">
        <v>79</v>
      </c>
      <c r="AV156" s="14" t="s">
        <v>79</v>
      </c>
      <c r="AW156" s="14" t="s">
        <v>32</v>
      </c>
      <c r="AX156" s="14" t="s">
        <v>70</v>
      </c>
      <c r="AY156" s="233" t="s">
        <v>299</v>
      </c>
    </row>
    <row r="157" spans="2:51" s="15" customFormat="1" ht="11.25">
      <c r="B157" s="234"/>
      <c r="C157" s="235"/>
      <c r="D157" s="209" t="s">
        <v>310</v>
      </c>
      <c r="E157" s="236" t="s">
        <v>19</v>
      </c>
      <c r="F157" s="237" t="s">
        <v>313</v>
      </c>
      <c r="G157" s="235"/>
      <c r="H157" s="238">
        <v>119.38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AT157" s="244" t="s">
        <v>310</v>
      </c>
      <c r="AU157" s="244" t="s">
        <v>79</v>
      </c>
      <c r="AV157" s="15" t="s">
        <v>306</v>
      </c>
      <c r="AW157" s="15" t="s">
        <v>32</v>
      </c>
      <c r="AX157" s="15" t="s">
        <v>77</v>
      </c>
      <c r="AY157" s="244" t="s">
        <v>299</v>
      </c>
    </row>
    <row r="158" spans="1:65" s="2" customFormat="1" ht="16.5" customHeight="1">
      <c r="A158" s="36"/>
      <c r="B158" s="37"/>
      <c r="C158" s="196" t="s">
        <v>406</v>
      </c>
      <c r="D158" s="196" t="s">
        <v>301</v>
      </c>
      <c r="E158" s="197" t="s">
        <v>4068</v>
      </c>
      <c r="F158" s="198" t="s">
        <v>4069</v>
      </c>
      <c r="G158" s="199" t="s">
        <v>316</v>
      </c>
      <c r="H158" s="200">
        <v>61.81</v>
      </c>
      <c r="I158" s="201"/>
      <c r="J158" s="202">
        <f>ROUND(I158*H158,2)</f>
        <v>0</v>
      </c>
      <c r="K158" s="198" t="s">
        <v>19</v>
      </c>
      <c r="L158" s="41"/>
      <c r="M158" s="203" t="s">
        <v>19</v>
      </c>
      <c r="N158" s="204" t="s">
        <v>41</v>
      </c>
      <c r="O158" s="66"/>
      <c r="P158" s="205">
        <f>O158*H158</f>
        <v>0</v>
      </c>
      <c r="Q158" s="205">
        <v>0</v>
      </c>
      <c r="R158" s="205">
        <f>Q158*H158</f>
        <v>0</v>
      </c>
      <c r="S158" s="205">
        <v>0</v>
      </c>
      <c r="T158" s="206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7" t="s">
        <v>306</v>
      </c>
      <c r="AT158" s="207" t="s">
        <v>301</v>
      </c>
      <c r="AU158" s="207" t="s">
        <v>79</v>
      </c>
      <c r="AY158" s="19" t="s">
        <v>299</v>
      </c>
      <c r="BE158" s="208">
        <f>IF(N158="základní",J158,0)</f>
        <v>0</v>
      </c>
      <c r="BF158" s="208">
        <f>IF(N158="snížená",J158,0)</f>
        <v>0</v>
      </c>
      <c r="BG158" s="208">
        <f>IF(N158="zákl. přenesená",J158,0)</f>
        <v>0</v>
      </c>
      <c r="BH158" s="208">
        <f>IF(N158="sníž. přenesená",J158,0)</f>
        <v>0</v>
      </c>
      <c r="BI158" s="208">
        <f>IF(N158="nulová",J158,0)</f>
        <v>0</v>
      </c>
      <c r="BJ158" s="19" t="s">
        <v>77</v>
      </c>
      <c r="BK158" s="208">
        <f>ROUND(I158*H158,2)</f>
        <v>0</v>
      </c>
      <c r="BL158" s="19" t="s">
        <v>306</v>
      </c>
      <c r="BM158" s="207" t="s">
        <v>4070</v>
      </c>
    </row>
    <row r="159" spans="1:47" s="2" customFormat="1" ht="11.25">
      <c r="A159" s="36"/>
      <c r="B159" s="37"/>
      <c r="C159" s="38"/>
      <c r="D159" s="209" t="s">
        <v>308</v>
      </c>
      <c r="E159" s="38"/>
      <c r="F159" s="210" t="s">
        <v>4069</v>
      </c>
      <c r="G159" s="38"/>
      <c r="H159" s="38"/>
      <c r="I159" s="119"/>
      <c r="J159" s="38"/>
      <c r="K159" s="38"/>
      <c r="L159" s="41"/>
      <c r="M159" s="211"/>
      <c r="N159" s="212"/>
      <c r="O159" s="66"/>
      <c r="P159" s="66"/>
      <c r="Q159" s="66"/>
      <c r="R159" s="66"/>
      <c r="S159" s="66"/>
      <c r="T159" s="67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9" t="s">
        <v>308</v>
      </c>
      <c r="AU159" s="19" t="s">
        <v>79</v>
      </c>
    </row>
    <row r="160" spans="2:51" s="14" customFormat="1" ht="11.25">
      <c r="B160" s="223"/>
      <c r="C160" s="224"/>
      <c r="D160" s="209" t="s">
        <v>310</v>
      </c>
      <c r="E160" s="225" t="s">
        <v>19</v>
      </c>
      <c r="F160" s="226" t="s">
        <v>4071</v>
      </c>
      <c r="G160" s="224"/>
      <c r="H160" s="227">
        <v>10.35</v>
      </c>
      <c r="I160" s="228"/>
      <c r="J160" s="224"/>
      <c r="K160" s="224"/>
      <c r="L160" s="229"/>
      <c r="M160" s="230"/>
      <c r="N160" s="231"/>
      <c r="O160" s="231"/>
      <c r="P160" s="231"/>
      <c r="Q160" s="231"/>
      <c r="R160" s="231"/>
      <c r="S160" s="231"/>
      <c r="T160" s="232"/>
      <c r="AT160" s="233" t="s">
        <v>310</v>
      </c>
      <c r="AU160" s="233" t="s">
        <v>79</v>
      </c>
      <c r="AV160" s="14" t="s">
        <v>79</v>
      </c>
      <c r="AW160" s="14" t="s">
        <v>32</v>
      </c>
      <c r="AX160" s="14" t="s">
        <v>70</v>
      </c>
      <c r="AY160" s="233" t="s">
        <v>299</v>
      </c>
    </row>
    <row r="161" spans="2:51" s="14" customFormat="1" ht="11.25">
      <c r="B161" s="223"/>
      <c r="C161" s="224"/>
      <c r="D161" s="209" t="s">
        <v>310</v>
      </c>
      <c r="E161" s="225" t="s">
        <v>19</v>
      </c>
      <c r="F161" s="226" t="s">
        <v>4072</v>
      </c>
      <c r="G161" s="224"/>
      <c r="H161" s="227">
        <v>40.581</v>
      </c>
      <c r="I161" s="228"/>
      <c r="J161" s="224"/>
      <c r="K161" s="224"/>
      <c r="L161" s="229"/>
      <c r="M161" s="230"/>
      <c r="N161" s="231"/>
      <c r="O161" s="231"/>
      <c r="P161" s="231"/>
      <c r="Q161" s="231"/>
      <c r="R161" s="231"/>
      <c r="S161" s="231"/>
      <c r="T161" s="232"/>
      <c r="AT161" s="233" t="s">
        <v>310</v>
      </c>
      <c r="AU161" s="233" t="s">
        <v>79</v>
      </c>
      <c r="AV161" s="14" t="s">
        <v>79</v>
      </c>
      <c r="AW161" s="14" t="s">
        <v>32</v>
      </c>
      <c r="AX161" s="14" t="s">
        <v>70</v>
      </c>
      <c r="AY161" s="233" t="s">
        <v>299</v>
      </c>
    </row>
    <row r="162" spans="2:51" s="14" customFormat="1" ht="11.25">
      <c r="B162" s="223"/>
      <c r="C162" s="224"/>
      <c r="D162" s="209" t="s">
        <v>310</v>
      </c>
      <c r="E162" s="225" t="s">
        <v>19</v>
      </c>
      <c r="F162" s="226" t="s">
        <v>4073</v>
      </c>
      <c r="G162" s="224"/>
      <c r="H162" s="227">
        <v>1.023</v>
      </c>
      <c r="I162" s="228"/>
      <c r="J162" s="224"/>
      <c r="K162" s="224"/>
      <c r="L162" s="229"/>
      <c r="M162" s="230"/>
      <c r="N162" s="231"/>
      <c r="O162" s="231"/>
      <c r="P162" s="231"/>
      <c r="Q162" s="231"/>
      <c r="R162" s="231"/>
      <c r="S162" s="231"/>
      <c r="T162" s="232"/>
      <c r="AT162" s="233" t="s">
        <v>310</v>
      </c>
      <c r="AU162" s="233" t="s">
        <v>79</v>
      </c>
      <c r="AV162" s="14" t="s">
        <v>79</v>
      </c>
      <c r="AW162" s="14" t="s">
        <v>32</v>
      </c>
      <c r="AX162" s="14" t="s">
        <v>70</v>
      </c>
      <c r="AY162" s="233" t="s">
        <v>299</v>
      </c>
    </row>
    <row r="163" spans="2:51" s="14" customFormat="1" ht="11.25">
      <c r="B163" s="223"/>
      <c r="C163" s="224"/>
      <c r="D163" s="209" t="s">
        <v>310</v>
      </c>
      <c r="E163" s="225" t="s">
        <v>19</v>
      </c>
      <c r="F163" s="226" t="s">
        <v>4074</v>
      </c>
      <c r="G163" s="224"/>
      <c r="H163" s="227">
        <v>9.856</v>
      </c>
      <c r="I163" s="228"/>
      <c r="J163" s="224"/>
      <c r="K163" s="224"/>
      <c r="L163" s="229"/>
      <c r="M163" s="230"/>
      <c r="N163" s="231"/>
      <c r="O163" s="231"/>
      <c r="P163" s="231"/>
      <c r="Q163" s="231"/>
      <c r="R163" s="231"/>
      <c r="S163" s="231"/>
      <c r="T163" s="232"/>
      <c r="AT163" s="233" t="s">
        <v>310</v>
      </c>
      <c r="AU163" s="233" t="s">
        <v>79</v>
      </c>
      <c r="AV163" s="14" t="s">
        <v>79</v>
      </c>
      <c r="AW163" s="14" t="s">
        <v>32</v>
      </c>
      <c r="AX163" s="14" t="s">
        <v>70</v>
      </c>
      <c r="AY163" s="233" t="s">
        <v>299</v>
      </c>
    </row>
    <row r="164" spans="2:51" s="15" customFormat="1" ht="11.25">
      <c r="B164" s="234"/>
      <c r="C164" s="235"/>
      <c r="D164" s="209" t="s">
        <v>310</v>
      </c>
      <c r="E164" s="236" t="s">
        <v>19</v>
      </c>
      <c r="F164" s="237" t="s">
        <v>313</v>
      </c>
      <c r="G164" s="235"/>
      <c r="H164" s="238">
        <v>61.81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AT164" s="244" t="s">
        <v>310</v>
      </c>
      <c r="AU164" s="244" t="s">
        <v>79</v>
      </c>
      <c r="AV164" s="15" t="s">
        <v>306</v>
      </c>
      <c r="AW164" s="15" t="s">
        <v>32</v>
      </c>
      <c r="AX164" s="15" t="s">
        <v>77</v>
      </c>
      <c r="AY164" s="244" t="s">
        <v>299</v>
      </c>
    </row>
    <row r="165" spans="1:65" s="2" customFormat="1" ht="16.5" customHeight="1">
      <c r="A165" s="36"/>
      <c r="B165" s="37"/>
      <c r="C165" s="196" t="s">
        <v>413</v>
      </c>
      <c r="D165" s="196" t="s">
        <v>301</v>
      </c>
      <c r="E165" s="197" t="s">
        <v>4075</v>
      </c>
      <c r="F165" s="198" t="s">
        <v>4076</v>
      </c>
      <c r="G165" s="199" t="s">
        <v>316</v>
      </c>
      <c r="H165" s="200">
        <v>61.81</v>
      </c>
      <c r="I165" s="201"/>
      <c r="J165" s="202">
        <f>ROUND(I165*H165,2)</f>
        <v>0</v>
      </c>
      <c r="K165" s="198" t="s">
        <v>305</v>
      </c>
      <c r="L165" s="41"/>
      <c r="M165" s="203" t="s">
        <v>19</v>
      </c>
      <c r="N165" s="204" t="s">
        <v>41</v>
      </c>
      <c r="O165" s="66"/>
      <c r="P165" s="205">
        <f>O165*H165</f>
        <v>0</v>
      </c>
      <c r="Q165" s="205">
        <v>0</v>
      </c>
      <c r="R165" s="205">
        <f>Q165*H165</f>
        <v>0</v>
      </c>
      <c r="S165" s="205">
        <v>0</v>
      </c>
      <c r="T165" s="206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07" t="s">
        <v>77</v>
      </c>
      <c r="AT165" s="207" t="s">
        <v>301</v>
      </c>
      <c r="AU165" s="207" t="s">
        <v>79</v>
      </c>
      <c r="AY165" s="19" t="s">
        <v>299</v>
      </c>
      <c r="BE165" s="208">
        <f>IF(N165="základní",J165,0)</f>
        <v>0</v>
      </c>
      <c r="BF165" s="208">
        <f>IF(N165="snížená",J165,0)</f>
        <v>0</v>
      </c>
      <c r="BG165" s="208">
        <f>IF(N165="zákl. přenesená",J165,0)</f>
        <v>0</v>
      </c>
      <c r="BH165" s="208">
        <f>IF(N165="sníž. přenesená",J165,0)</f>
        <v>0</v>
      </c>
      <c r="BI165" s="208">
        <f>IF(N165="nulová",J165,0)</f>
        <v>0</v>
      </c>
      <c r="BJ165" s="19" t="s">
        <v>77</v>
      </c>
      <c r="BK165" s="208">
        <f>ROUND(I165*H165,2)</f>
        <v>0</v>
      </c>
      <c r="BL165" s="19" t="s">
        <v>77</v>
      </c>
      <c r="BM165" s="207" t="s">
        <v>4077</v>
      </c>
    </row>
    <row r="166" spans="1:47" s="2" customFormat="1" ht="11.25">
      <c r="A166" s="36"/>
      <c r="B166" s="37"/>
      <c r="C166" s="38"/>
      <c r="D166" s="209" t="s">
        <v>308</v>
      </c>
      <c r="E166" s="38"/>
      <c r="F166" s="210" t="s">
        <v>4078</v>
      </c>
      <c r="G166" s="38"/>
      <c r="H166" s="38"/>
      <c r="I166" s="119"/>
      <c r="J166" s="38"/>
      <c r="K166" s="38"/>
      <c r="L166" s="41"/>
      <c r="M166" s="211"/>
      <c r="N166" s="212"/>
      <c r="O166" s="66"/>
      <c r="P166" s="66"/>
      <c r="Q166" s="66"/>
      <c r="R166" s="66"/>
      <c r="S166" s="66"/>
      <c r="T166" s="67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308</v>
      </c>
      <c r="AU166" s="19" t="s">
        <v>79</v>
      </c>
    </row>
    <row r="167" spans="1:65" s="2" customFormat="1" ht="16.5" customHeight="1">
      <c r="A167" s="36"/>
      <c r="B167" s="37"/>
      <c r="C167" s="196" t="s">
        <v>422</v>
      </c>
      <c r="D167" s="196" t="s">
        <v>301</v>
      </c>
      <c r="E167" s="197" t="s">
        <v>4079</v>
      </c>
      <c r="F167" s="198" t="s">
        <v>4080</v>
      </c>
      <c r="G167" s="199" t="s">
        <v>368</v>
      </c>
      <c r="H167" s="200">
        <v>111.258</v>
      </c>
      <c r="I167" s="201"/>
      <c r="J167" s="202">
        <f>ROUND(I167*H167,2)</f>
        <v>0</v>
      </c>
      <c r="K167" s="198" t="s">
        <v>19</v>
      </c>
      <c r="L167" s="41"/>
      <c r="M167" s="203" t="s">
        <v>19</v>
      </c>
      <c r="N167" s="204" t="s">
        <v>41</v>
      </c>
      <c r="O167" s="66"/>
      <c r="P167" s="205">
        <f>O167*H167</f>
        <v>0</v>
      </c>
      <c r="Q167" s="205">
        <v>0</v>
      </c>
      <c r="R167" s="205">
        <f>Q167*H167</f>
        <v>0</v>
      </c>
      <c r="S167" s="205">
        <v>0</v>
      </c>
      <c r="T167" s="206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07" t="s">
        <v>306</v>
      </c>
      <c r="AT167" s="207" t="s">
        <v>301</v>
      </c>
      <c r="AU167" s="207" t="s">
        <v>79</v>
      </c>
      <c r="AY167" s="19" t="s">
        <v>299</v>
      </c>
      <c r="BE167" s="208">
        <f>IF(N167="základní",J167,0)</f>
        <v>0</v>
      </c>
      <c r="BF167" s="208">
        <f>IF(N167="snížená",J167,0)</f>
        <v>0</v>
      </c>
      <c r="BG167" s="208">
        <f>IF(N167="zákl. přenesená",J167,0)</f>
        <v>0</v>
      </c>
      <c r="BH167" s="208">
        <f>IF(N167="sníž. přenesená",J167,0)</f>
        <v>0</v>
      </c>
      <c r="BI167" s="208">
        <f>IF(N167="nulová",J167,0)</f>
        <v>0</v>
      </c>
      <c r="BJ167" s="19" t="s">
        <v>77</v>
      </c>
      <c r="BK167" s="208">
        <f>ROUND(I167*H167,2)</f>
        <v>0</v>
      </c>
      <c r="BL167" s="19" t="s">
        <v>306</v>
      </c>
      <c r="BM167" s="207" t="s">
        <v>4081</v>
      </c>
    </row>
    <row r="168" spans="1:47" s="2" customFormat="1" ht="11.25">
      <c r="A168" s="36"/>
      <c r="B168" s="37"/>
      <c r="C168" s="38"/>
      <c r="D168" s="209" t="s">
        <v>308</v>
      </c>
      <c r="E168" s="38"/>
      <c r="F168" s="210" t="s">
        <v>4080</v>
      </c>
      <c r="G168" s="38"/>
      <c r="H168" s="38"/>
      <c r="I168" s="119"/>
      <c r="J168" s="38"/>
      <c r="K168" s="38"/>
      <c r="L168" s="41"/>
      <c r="M168" s="211"/>
      <c r="N168" s="212"/>
      <c r="O168" s="66"/>
      <c r="P168" s="66"/>
      <c r="Q168" s="66"/>
      <c r="R168" s="66"/>
      <c r="S168" s="66"/>
      <c r="T168" s="67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9" t="s">
        <v>308</v>
      </c>
      <c r="AU168" s="19" t="s">
        <v>79</v>
      </c>
    </row>
    <row r="169" spans="1:65" s="2" customFormat="1" ht="16.5" customHeight="1">
      <c r="A169" s="36"/>
      <c r="B169" s="37"/>
      <c r="C169" s="196" t="s">
        <v>429</v>
      </c>
      <c r="D169" s="196" t="s">
        <v>301</v>
      </c>
      <c r="E169" s="197" t="s">
        <v>372</v>
      </c>
      <c r="F169" s="198" t="s">
        <v>373</v>
      </c>
      <c r="G169" s="199" t="s">
        <v>316</v>
      </c>
      <c r="H169" s="200">
        <v>57.57</v>
      </c>
      <c r="I169" s="201"/>
      <c r="J169" s="202">
        <f>ROUND(I169*H169,2)</f>
        <v>0</v>
      </c>
      <c r="K169" s="198" t="s">
        <v>305</v>
      </c>
      <c r="L169" s="41"/>
      <c r="M169" s="203" t="s">
        <v>19</v>
      </c>
      <c r="N169" s="204" t="s">
        <v>41</v>
      </c>
      <c r="O169" s="66"/>
      <c r="P169" s="205">
        <f>O169*H169</f>
        <v>0</v>
      </c>
      <c r="Q169" s="205">
        <v>0</v>
      </c>
      <c r="R169" s="205">
        <f>Q169*H169</f>
        <v>0</v>
      </c>
      <c r="S169" s="205">
        <v>0</v>
      </c>
      <c r="T169" s="206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07" t="s">
        <v>77</v>
      </c>
      <c r="AT169" s="207" t="s">
        <v>301</v>
      </c>
      <c r="AU169" s="207" t="s">
        <v>79</v>
      </c>
      <c r="AY169" s="19" t="s">
        <v>299</v>
      </c>
      <c r="BE169" s="208">
        <f>IF(N169="základní",J169,0)</f>
        <v>0</v>
      </c>
      <c r="BF169" s="208">
        <f>IF(N169="snížená",J169,0)</f>
        <v>0</v>
      </c>
      <c r="BG169" s="208">
        <f>IF(N169="zákl. přenesená",J169,0)</f>
        <v>0</v>
      </c>
      <c r="BH169" s="208">
        <f>IF(N169="sníž. přenesená",J169,0)</f>
        <v>0</v>
      </c>
      <c r="BI169" s="208">
        <f>IF(N169="nulová",J169,0)</f>
        <v>0</v>
      </c>
      <c r="BJ169" s="19" t="s">
        <v>77</v>
      </c>
      <c r="BK169" s="208">
        <f>ROUND(I169*H169,2)</f>
        <v>0</v>
      </c>
      <c r="BL169" s="19" t="s">
        <v>77</v>
      </c>
      <c r="BM169" s="207" t="s">
        <v>4082</v>
      </c>
    </row>
    <row r="170" spans="1:47" s="2" customFormat="1" ht="19.5">
      <c r="A170" s="36"/>
      <c r="B170" s="37"/>
      <c r="C170" s="38"/>
      <c r="D170" s="209" t="s">
        <v>308</v>
      </c>
      <c r="E170" s="38"/>
      <c r="F170" s="210" t="s">
        <v>375</v>
      </c>
      <c r="G170" s="38"/>
      <c r="H170" s="38"/>
      <c r="I170" s="119"/>
      <c r="J170" s="38"/>
      <c r="K170" s="38"/>
      <c r="L170" s="41"/>
      <c r="M170" s="211"/>
      <c r="N170" s="212"/>
      <c r="O170" s="66"/>
      <c r="P170" s="66"/>
      <c r="Q170" s="66"/>
      <c r="R170" s="66"/>
      <c r="S170" s="66"/>
      <c r="T170" s="67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9" t="s">
        <v>308</v>
      </c>
      <c r="AU170" s="19" t="s">
        <v>79</v>
      </c>
    </row>
    <row r="171" spans="2:51" s="14" customFormat="1" ht="11.25">
      <c r="B171" s="223"/>
      <c r="C171" s="224"/>
      <c r="D171" s="209" t="s">
        <v>310</v>
      </c>
      <c r="E171" s="225" t="s">
        <v>19</v>
      </c>
      <c r="F171" s="226" t="s">
        <v>4067</v>
      </c>
      <c r="G171" s="224"/>
      <c r="H171" s="227">
        <v>119.38</v>
      </c>
      <c r="I171" s="228"/>
      <c r="J171" s="224"/>
      <c r="K171" s="224"/>
      <c r="L171" s="229"/>
      <c r="M171" s="230"/>
      <c r="N171" s="231"/>
      <c r="O171" s="231"/>
      <c r="P171" s="231"/>
      <c r="Q171" s="231"/>
      <c r="R171" s="231"/>
      <c r="S171" s="231"/>
      <c r="T171" s="232"/>
      <c r="AT171" s="233" t="s">
        <v>310</v>
      </c>
      <c r="AU171" s="233" t="s">
        <v>79</v>
      </c>
      <c r="AV171" s="14" t="s">
        <v>79</v>
      </c>
      <c r="AW171" s="14" t="s">
        <v>32</v>
      </c>
      <c r="AX171" s="14" t="s">
        <v>70</v>
      </c>
      <c r="AY171" s="233" t="s">
        <v>299</v>
      </c>
    </row>
    <row r="172" spans="2:51" s="14" customFormat="1" ht="11.25">
      <c r="B172" s="223"/>
      <c r="C172" s="224"/>
      <c r="D172" s="209" t="s">
        <v>310</v>
      </c>
      <c r="E172" s="225" t="s">
        <v>19</v>
      </c>
      <c r="F172" s="226" t="s">
        <v>4083</v>
      </c>
      <c r="G172" s="224"/>
      <c r="H172" s="227">
        <v>-61.81</v>
      </c>
      <c r="I172" s="228"/>
      <c r="J172" s="224"/>
      <c r="K172" s="224"/>
      <c r="L172" s="229"/>
      <c r="M172" s="230"/>
      <c r="N172" s="231"/>
      <c r="O172" s="231"/>
      <c r="P172" s="231"/>
      <c r="Q172" s="231"/>
      <c r="R172" s="231"/>
      <c r="S172" s="231"/>
      <c r="T172" s="232"/>
      <c r="AT172" s="233" t="s">
        <v>310</v>
      </c>
      <c r="AU172" s="233" t="s">
        <v>79</v>
      </c>
      <c r="AV172" s="14" t="s">
        <v>79</v>
      </c>
      <c r="AW172" s="14" t="s">
        <v>32</v>
      </c>
      <c r="AX172" s="14" t="s">
        <v>70</v>
      </c>
      <c r="AY172" s="233" t="s">
        <v>299</v>
      </c>
    </row>
    <row r="173" spans="2:51" s="15" customFormat="1" ht="11.25">
      <c r="B173" s="234"/>
      <c r="C173" s="235"/>
      <c r="D173" s="209" t="s">
        <v>310</v>
      </c>
      <c r="E173" s="236" t="s">
        <v>19</v>
      </c>
      <c r="F173" s="237" t="s">
        <v>313</v>
      </c>
      <c r="G173" s="235"/>
      <c r="H173" s="238">
        <v>57.57</v>
      </c>
      <c r="I173" s="239"/>
      <c r="J173" s="235"/>
      <c r="K173" s="235"/>
      <c r="L173" s="240"/>
      <c r="M173" s="241"/>
      <c r="N173" s="242"/>
      <c r="O173" s="242"/>
      <c r="P173" s="242"/>
      <c r="Q173" s="242"/>
      <c r="R173" s="242"/>
      <c r="S173" s="242"/>
      <c r="T173" s="243"/>
      <c r="AT173" s="244" t="s">
        <v>310</v>
      </c>
      <c r="AU173" s="244" t="s">
        <v>79</v>
      </c>
      <c r="AV173" s="15" t="s">
        <v>306</v>
      </c>
      <c r="AW173" s="15" t="s">
        <v>32</v>
      </c>
      <c r="AX173" s="15" t="s">
        <v>77</v>
      </c>
      <c r="AY173" s="244" t="s">
        <v>299</v>
      </c>
    </row>
    <row r="174" spans="1:65" s="2" customFormat="1" ht="16.5" customHeight="1">
      <c r="A174" s="36"/>
      <c r="B174" s="37"/>
      <c r="C174" s="196" t="s">
        <v>437</v>
      </c>
      <c r="D174" s="196" t="s">
        <v>301</v>
      </c>
      <c r="E174" s="197" t="s">
        <v>4084</v>
      </c>
      <c r="F174" s="198" t="s">
        <v>4085</v>
      </c>
      <c r="G174" s="199" t="s">
        <v>316</v>
      </c>
      <c r="H174" s="200">
        <v>34.757</v>
      </c>
      <c r="I174" s="201"/>
      <c r="J174" s="202">
        <f>ROUND(I174*H174,2)</f>
        <v>0</v>
      </c>
      <c r="K174" s="198" t="s">
        <v>19</v>
      </c>
      <c r="L174" s="41"/>
      <c r="M174" s="203" t="s">
        <v>19</v>
      </c>
      <c r="N174" s="204" t="s">
        <v>41</v>
      </c>
      <c r="O174" s="66"/>
      <c r="P174" s="205">
        <f>O174*H174</f>
        <v>0</v>
      </c>
      <c r="Q174" s="205">
        <v>0</v>
      </c>
      <c r="R174" s="205">
        <f>Q174*H174</f>
        <v>0</v>
      </c>
      <c r="S174" s="205">
        <v>0</v>
      </c>
      <c r="T174" s="206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07" t="s">
        <v>77</v>
      </c>
      <c r="AT174" s="207" t="s">
        <v>301</v>
      </c>
      <c r="AU174" s="207" t="s">
        <v>79</v>
      </c>
      <c r="AY174" s="19" t="s">
        <v>299</v>
      </c>
      <c r="BE174" s="208">
        <f>IF(N174="základní",J174,0)</f>
        <v>0</v>
      </c>
      <c r="BF174" s="208">
        <f>IF(N174="snížená",J174,0)</f>
        <v>0</v>
      </c>
      <c r="BG174" s="208">
        <f>IF(N174="zákl. přenesená",J174,0)</f>
        <v>0</v>
      </c>
      <c r="BH174" s="208">
        <f>IF(N174="sníž. přenesená",J174,0)</f>
        <v>0</v>
      </c>
      <c r="BI174" s="208">
        <f>IF(N174="nulová",J174,0)</f>
        <v>0</v>
      </c>
      <c r="BJ174" s="19" t="s">
        <v>77</v>
      </c>
      <c r="BK174" s="208">
        <f>ROUND(I174*H174,2)</f>
        <v>0</v>
      </c>
      <c r="BL174" s="19" t="s">
        <v>77</v>
      </c>
      <c r="BM174" s="207" t="s">
        <v>4086</v>
      </c>
    </row>
    <row r="175" spans="1:47" s="2" customFormat="1" ht="11.25">
      <c r="A175" s="36"/>
      <c r="B175" s="37"/>
      <c r="C175" s="38"/>
      <c r="D175" s="209" t="s">
        <v>308</v>
      </c>
      <c r="E175" s="38"/>
      <c r="F175" s="210" t="s">
        <v>4085</v>
      </c>
      <c r="G175" s="38"/>
      <c r="H175" s="38"/>
      <c r="I175" s="119"/>
      <c r="J175" s="38"/>
      <c r="K175" s="38"/>
      <c r="L175" s="41"/>
      <c r="M175" s="211"/>
      <c r="N175" s="212"/>
      <c r="O175" s="66"/>
      <c r="P175" s="66"/>
      <c r="Q175" s="66"/>
      <c r="R175" s="66"/>
      <c r="S175" s="66"/>
      <c r="T175" s="67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9" t="s">
        <v>308</v>
      </c>
      <c r="AU175" s="19" t="s">
        <v>79</v>
      </c>
    </row>
    <row r="176" spans="2:51" s="14" customFormat="1" ht="11.25">
      <c r="B176" s="223"/>
      <c r="C176" s="224"/>
      <c r="D176" s="209" t="s">
        <v>310</v>
      </c>
      <c r="E176" s="225" t="s">
        <v>19</v>
      </c>
      <c r="F176" s="226" t="s">
        <v>4087</v>
      </c>
      <c r="G176" s="224"/>
      <c r="H176" s="227">
        <v>0.9</v>
      </c>
      <c r="I176" s="228"/>
      <c r="J176" s="224"/>
      <c r="K176" s="224"/>
      <c r="L176" s="229"/>
      <c r="M176" s="230"/>
      <c r="N176" s="231"/>
      <c r="O176" s="231"/>
      <c r="P176" s="231"/>
      <c r="Q176" s="231"/>
      <c r="R176" s="231"/>
      <c r="S176" s="231"/>
      <c r="T176" s="232"/>
      <c r="AT176" s="233" t="s">
        <v>310</v>
      </c>
      <c r="AU176" s="233" t="s">
        <v>79</v>
      </c>
      <c r="AV176" s="14" t="s">
        <v>79</v>
      </c>
      <c r="AW176" s="14" t="s">
        <v>32</v>
      </c>
      <c r="AX176" s="14" t="s">
        <v>70</v>
      </c>
      <c r="AY176" s="233" t="s">
        <v>299</v>
      </c>
    </row>
    <row r="177" spans="2:51" s="14" customFormat="1" ht="11.25">
      <c r="B177" s="223"/>
      <c r="C177" s="224"/>
      <c r="D177" s="209" t="s">
        <v>310</v>
      </c>
      <c r="E177" s="225" t="s">
        <v>19</v>
      </c>
      <c r="F177" s="226" t="s">
        <v>4088</v>
      </c>
      <c r="G177" s="224"/>
      <c r="H177" s="227">
        <v>1.238</v>
      </c>
      <c r="I177" s="228"/>
      <c r="J177" s="224"/>
      <c r="K177" s="224"/>
      <c r="L177" s="229"/>
      <c r="M177" s="230"/>
      <c r="N177" s="231"/>
      <c r="O177" s="231"/>
      <c r="P177" s="231"/>
      <c r="Q177" s="231"/>
      <c r="R177" s="231"/>
      <c r="S177" s="231"/>
      <c r="T177" s="232"/>
      <c r="AT177" s="233" t="s">
        <v>310</v>
      </c>
      <c r="AU177" s="233" t="s">
        <v>79</v>
      </c>
      <c r="AV177" s="14" t="s">
        <v>79</v>
      </c>
      <c r="AW177" s="14" t="s">
        <v>32</v>
      </c>
      <c r="AX177" s="14" t="s">
        <v>70</v>
      </c>
      <c r="AY177" s="233" t="s">
        <v>299</v>
      </c>
    </row>
    <row r="178" spans="2:51" s="14" customFormat="1" ht="11.25">
      <c r="B178" s="223"/>
      <c r="C178" s="224"/>
      <c r="D178" s="209" t="s">
        <v>310</v>
      </c>
      <c r="E178" s="225" t="s">
        <v>19</v>
      </c>
      <c r="F178" s="226" t="s">
        <v>4089</v>
      </c>
      <c r="G178" s="224"/>
      <c r="H178" s="227">
        <v>3.432</v>
      </c>
      <c r="I178" s="228"/>
      <c r="J178" s="224"/>
      <c r="K178" s="224"/>
      <c r="L178" s="229"/>
      <c r="M178" s="230"/>
      <c r="N178" s="231"/>
      <c r="O178" s="231"/>
      <c r="P178" s="231"/>
      <c r="Q178" s="231"/>
      <c r="R178" s="231"/>
      <c r="S178" s="231"/>
      <c r="T178" s="232"/>
      <c r="AT178" s="233" t="s">
        <v>310</v>
      </c>
      <c r="AU178" s="233" t="s">
        <v>79</v>
      </c>
      <c r="AV178" s="14" t="s">
        <v>79</v>
      </c>
      <c r="AW178" s="14" t="s">
        <v>32</v>
      </c>
      <c r="AX178" s="14" t="s">
        <v>70</v>
      </c>
      <c r="AY178" s="233" t="s">
        <v>299</v>
      </c>
    </row>
    <row r="179" spans="2:51" s="14" customFormat="1" ht="11.25">
      <c r="B179" s="223"/>
      <c r="C179" s="224"/>
      <c r="D179" s="209" t="s">
        <v>310</v>
      </c>
      <c r="E179" s="225" t="s">
        <v>19</v>
      </c>
      <c r="F179" s="226" t="s">
        <v>4090</v>
      </c>
      <c r="G179" s="224"/>
      <c r="H179" s="227">
        <v>7.92</v>
      </c>
      <c r="I179" s="228"/>
      <c r="J179" s="224"/>
      <c r="K179" s="224"/>
      <c r="L179" s="229"/>
      <c r="M179" s="230"/>
      <c r="N179" s="231"/>
      <c r="O179" s="231"/>
      <c r="P179" s="231"/>
      <c r="Q179" s="231"/>
      <c r="R179" s="231"/>
      <c r="S179" s="231"/>
      <c r="T179" s="232"/>
      <c r="AT179" s="233" t="s">
        <v>310</v>
      </c>
      <c r="AU179" s="233" t="s">
        <v>79</v>
      </c>
      <c r="AV179" s="14" t="s">
        <v>79</v>
      </c>
      <c r="AW179" s="14" t="s">
        <v>32</v>
      </c>
      <c r="AX179" s="14" t="s">
        <v>70</v>
      </c>
      <c r="AY179" s="233" t="s">
        <v>299</v>
      </c>
    </row>
    <row r="180" spans="2:51" s="14" customFormat="1" ht="11.25">
      <c r="B180" s="223"/>
      <c r="C180" s="224"/>
      <c r="D180" s="209" t="s">
        <v>310</v>
      </c>
      <c r="E180" s="225" t="s">
        <v>19</v>
      </c>
      <c r="F180" s="226" t="s">
        <v>4091</v>
      </c>
      <c r="G180" s="224"/>
      <c r="H180" s="227">
        <v>21.267</v>
      </c>
      <c r="I180" s="228"/>
      <c r="J180" s="224"/>
      <c r="K180" s="224"/>
      <c r="L180" s="229"/>
      <c r="M180" s="230"/>
      <c r="N180" s="231"/>
      <c r="O180" s="231"/>
      <c r="P180" s="231"/>
      <c r="Q180" s="231"/>
      <c r="R180" s="231"/>
      <c r="S180" s="231"/>
      <c r="T180" s="232"/>
      <c r="AT180" s="233" t="s">
        <v>310</v>
      </c>
      <c r="AU180" s="233" t="s">
        <v>79</v>
      </c>
      <c r="AV180" s="14" t="s">
        <v>79</v>
      </c>
      <c r="AW180" s="14" t="s">
        <v>32</v>
      </c>
      <c r="AX180" s="14" t="s">
        <v>70</v>
      </c>
      <c r="AY180" s="233" t="s">
        <v>299</v>
      </c>
    </row>
    <row r="181" spans="2:51" s="15" customFormat="1" ht="11.25">
      <c r="B181" s="234"/>
      <c r="C181" s="235"/>
      <c r="D181" s="209" t="s">
        <v>310</v>
      </c>
      <c r="E181" s="236" t="s">
        <v>19</v>
      </c>
      <c r="F181" s="237" t="s">
        <v>313</v>
      </c>
      <c r="G181" s="235"/>
      <c r="H181" s="238">
        <v>34.757</v>
      </c>
      <c r="I181" s="239"/>
      <c r="J181" s="235"/>
      <c r="K181" s="235"/>
      <c r="L181" s="240"/>
      <c r="M181" s="241"/>
      <c r="N181" s="242"/>
      <c r="O181" s="242"/>
      <c r="P181" s="242"/>
      <c r="Q181" s="242"/>
      <c r="R181" s="242"/>
      <c r="S181" s="242"/>
      <c r="T181" s="243"/>
      <c r="AT181" s="244" t="s">
        <v>310</v>
      </c>
      <c r="AU181" s="244" t="s">
        <v>79</v>
      </c>
      <c r="AV181" s="15" t="s">
        <v>306</v>
      </c>
      <c r="AW181" s="15" t="s">
        <v>32</v>
      </c>
      <c r="AX181" s="15" t="s">
        <v>77</v>
      </c>
      <c r="AY181" s="244" t="s">
        <v>299</v>
      </c>
    </row>
    <row r="182" spans="1:65" s="2" customFormat="1" ht="16.5" customHeight="1">
      <c r="A182" s="36"/>
      <c r="B182" s="37"/>
      <c r="C182" s="246" t="s">
        <v>7</v>
      </c>
      <c r="D182" s="246" t="s">
        <v>458</v>
      </c>
      <c r="E182" s="247" t="s">
        <v>4092</v>
      </c>
      <c r="F182" s="248" t="s">
        <v>4093</v>
      </c>
      <c r="G182" s="249" t="s">
        <v>368</v>
      </c>
      <c r="H182" s="250">
        <v>65.691</v>
      </c>
      <c r="I182" s="251"/>
      <c r="J182" s="252">
        <f>ROUND(I182*H182,2)</f>
        <v>0</v>
      </c>
      <c r="K182" s="248" t="s">
        <v>19</v>
      </c>
      <c r="L182" s="253"/>
      <c r="M182" s="254" t="s">
        <v>19</v>
      </c>
      <c r="N182" s="255" t="s">
        <v>41</v>
      </c>
      <c r="O182" s="66"/>
      <c r="P182" s="205">
        <f>O182*H182</f>
        <v>0</v>
      </c>
      <c r="Q182" s="205">
        <v>0</v>
      </c>
      <c r="R182" s="205">
        <f>Q182*H182</f>
        <v>0</v>
      </c>
      <c r="S182" s="205">
        <v>0</v>
      </c>
      <c r="T182" s="206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07" t="s">
        <v>79</v>
      </c>
      <c r="AT182" s="207" t="s">
        <v>458</v>
      </c>
      <c r="AU182" s="207" t="s">
        <v>79</v>
      </c>
      <c r="AY182" s="19" t="s">
        <v>299</v>
      </c>
      <c r="BE182" s="208">
        <f>IF(N182="základní",J182,0)</f>
        <v>0</v>
      </c>
      <c r="BF182" s="208">
        <f>IF(N182="snížená",J182,0)</f>
        <v>0</v>
      </c>
      <c r="BG182" s="208">
        <f>IF(N182="zákl. přenesená",J182,0)</f>
        <v>0</v>
      </c>
      <c r="BH182" s="208">
        <f>IF(N182="sníž. přenesená",J182,0)</f>
        <v>0</v>
      </c>
      <c r="BI182" s="208">
        <f>IF(N182="nulová",J182,0)</f>
        <v>0</v>
      </c>
      <c r="BJ182" s="19" t="s">
        <v>77</v>
      </c>
      <c r="BK182" s="208">
        <f>ROUND(I182*H182,2)</f>
        <v>0</v>
      </c>
      <c r="BL182" s="19" t="s">
        <v>77</v>
      </c>
      <c r="BM182" s="207" t="s">
        <v>4094</v>
      </c>
    </row>
    <row r="183" spans="1:47" s="2" customFormat="1" ht="11.25">
      <c r="A183" s="36"/>
      <c r="B183" s="37"/>
      <c r="C183" s="38"/>
      <c r="D183" s="209" t="s">
        <v>308</v>
      </c>
      <c r="E183" s="38"/>
      <c r="F183" s="210" t="s">
        <v>4093</v>
      </c>
      <c r="G183" s="38"/>
      <c r="H183" s="38"/>
      <c r="I183" s="119"/>
      <c r="J183" s="38"/>
      <c r="K183" s="38"/>
      <c r="L183" s="41"/>
      <c r="M183" s="211"/>
      <c r="N183" s="212"/>
      <c r="O183" s="66"/>
      <c r="P183" s="66"/>
      <c r="Q183" s="66"/>
      <c r="R183" s="66"/>
      <c r="S183" s="66"/>
      <c r="T183" s="67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9" t="s">
        <v>308</v>
      </c>
      <c r="AU183" s="19" t="s">
        <v>79</v>
      </c>
    </row>
    <row r="184" spans="2:51" s="14" customFormat="1" ht="11.25">
      <c r="B184" s="223"/>
      <c r="C184" s="224"/>
      <c r="D184" s="209" t="s">
        <v>310</v>
      </c>
      <c r="E184" s="225" t="s">
        <v>19</v>
      </c>
      <c r="F184" s="226" t="s">
        <v>4095</v>
      </c>
      <c r="G184" s="224"/>
      <c r="H184" s="227">
        <v>65.691</v>
      </c>
      <c r="I184" s="228"/>
      <c r="J184" s="224"/>
      <c r="K184" s="224"/>
      <c r="L184" s="229"/>
      <c r="M184" s="230"/>
      <c r="N184" s="231"/>
      <c r="O184" s="231"/>
      <c r="P184" s="231"/>
      <c r="Q184" s="231"/>
      <c r="R184" s="231"/>
      <c r="S184" s="231"/>
      <c r="T184" s="232"/>
      <c r="AT184" s="233" t="s">
        <v>310</v>
      </c>
      <c r="AU184" s="233" t="s">
        <v>79</v>
      </c>
      <c r="AV184" s="14" t="s">
        <v>79</v>
      </c>
      <c r="AW184" s="14" t="s">
        <v>32</v>
      </c>
      <c r="AX184" s="14" t="s">
        <v>77</v>
      </c>
      <c r="AY184" s="233" t="s">
        <v>299</v>
      </c>
    </row>
    <row r="185" spans="1:65" s="2" customFormat="1" ht="16.5" customHeight="1">
      <c r="A185" s="36"/>
      <c r="B185" s="37"/>
      <c r="C185" s="196" t="s">
        <v>457</v>
      </c>
      <c r="D185" s="196" t="s">
        <v>301</v>
      </c>
      <c r="E185" s="197" t="s">
        <v>4096</v>
      </c>
      <c r="F185" s="198" t="s">
        <v>4097</v>
      </c>
      <c r="G185" s="199" t="s">
        <v>316</v>
      </c>
      <c r="H185" s="200">
        <v>5.824</v>
      </c>
      <c r="I185" s="201"/>
      <c r="J185" s="202">
        <f>ROUND(I185*H185,2)</f>
        <v>0</v>
      </c>
      <c r="K185" s="198" t="s">
        <v>305</v>
      </c>
      <c r="L185" s="41"/>
      <c r="M185" s="203" t="s">
        <v>19</v>
      </c>
      <c r="N185" s="204" t="s">
        <v>41</v>
      </c>
      <c r="O185" s="66"/>
      <c r="P185" s="205">
        <f>O185*H185</f>
        <v>0</v>
      </c>
      <c r="Q185" s="205">
        <v>0</v>
      </c>
      <c r="R185" s="205">
        <f>Q185*H185</f>
        <v>0</v>
      </c>
      <c r="S185" s="205">
        <v>0</v>
      </c>
      <c r="T185" s="206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07" t="s">
        <v>306</v>
      </c>
      <c r="AT185" s="207" t="s">
        <v>301</v>
      </c>
      <c r="AU185" s="207" t="s">
        <v>79</v>
      </c>
      <c r="AY185" s="19" t="s">
        <v>299</v>
      </c>
      <c r="BE185" s="208">
        <f>IF(N185="základní",J185,0)</f>
        <v>0</v>
      </c>
      <c r="BF185" s="208">
        <f>IF(N185="snížená",J185,0)</f>
        <v>0</v>
      </c>
      <c r="BG185" s="208">
        <f>IF(N185="zákl. přenesená",J185,0)</f>
        <v>0</v>
      </c>
      <c r="BH185" s="208">
        <f>IF(N185="sníž. přenesená",J185,0)</f>
        <v>0</v>
      </c>
      <c r="BI185" s="208">
        <f>IF(N185="nulová",J185,0)</f>
        <v>0</v>
      </c>
      <c r="BJ185" s="19" t="s">
        <v>77</v>
      </c>
      <c r="BK185" s="208">
        <f>ROUND(I185*H185,2)</f>
        <v>0</v>
      </c>
      <c r="BL185" s="19" t="s">
        <v>306</v>
      </c>
      <c r="BM185" s="207" t="s">
        <v>4098</v>
      </c>
    </row>
    <row r="186" spans="1:47" s="2" customFormat="1" ht="19.5">
      <c r="A186" s="36"/>
      <c r="B186" s="37"/>
      <c r="C186" s="38"/>
      <c r="D186" s="209" t="s">
        <v>308</v>
      </c>
      <c r="E186" s="38"/>
      <c r="F186" s="210" t="s">
        <v>4099</v>
      </c>
      <c r="G186" s="38"/>
      <c r="H186" s="38"/>
      <c r="I186" s="119"/>
      <c r="J186" s="38"/>
      <c r="K186" s="38"/>
      <c r="L186" s="41"/>
      <c r="M186" s="211"/>
      <c r="N186" s="212"/>
      <c r="O186" s="66"/>
      <c r="P186" s="66"/>
      <c r="Q186" s="66"/>
      <c r="R186" s="66"/>
      <c r="S186" s="66"/>
      <c r="T186" s="67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9" t="s">
        <v>308</v>
      </c>
      <c r="AU186" s="19" t="s">
        <v>79</v>
      </c>
    </row>
    <row r="187" spans="2:51" s="14" customFormat="1" ht="11.25">
      <c r="B187" s="223"/>
      <c r="C187" s="224"/>
      <c r="D187" s="209" t="s">
        <v>310</v>
      </c>
      <c r="E187" s="225" t="s">
        <v>19</v>
      </c>
      <c r="F187" s="226" t="s">
        <v>4100</v>
      </c>
      <c r="G187" s="224"/>
      <c r="H187" s="227">
        <v>5.824</v>
      </c>
      <c r="I187" s="228"/>
      <c r="J187" s="224"/>
      <c r="K187" s="224"/>
      <c r="L187" s="229"/>
      <c r="M187" s="230"/>
      <c r="N187" s="231"/>
      <c r="O187" s="231"/>
      <c r="P187" s="231"/>
      <c r="Q187" s="231"/>
      <c r="R187" s="231"/>
      <c r="S187" s="231"/>
      <c r="T187" s="232"/>
      <c r="AT187" s="233" t="s">
        <v>310</v>
      </c>
      <c r="AU187" s="233" t="s">
        <v>79</v>
      </c>
      <c r="AV187" s="14" t="s">
        <v>79</v>
      </c>
      <c r="AW187" s="14" t="s">
        <v>32</v>
      </c>
      <c r="AX187" s="14" t="s">
        <v>70</v>
      </c>
      <c r="AY187" s="233" t="s">
        <v>299</v>
      </c>
    </row>
    <row r="188" spans="2:51" s="15" customFormat="1" ht="11.25">
      <c r="B188" s="234"/>
      <c r="C188" s="235"/>
      <c r="D188" s="209" t="s">
        <v>310</v>
      </c>
      <c r="E188" s="236" t="s">
        <v>19</v>
      </c>
      <c r="F188" s="237" t="s">
        <v>313</v>
      </c>
      <c r="G188" s="235"/>
      <c r="H188" s="238">
        <v>5.824</v>
      </c>
      <c r="I188" s="239"/>
      <c r="J188" s="235"/>
      <c r="K188" s="235"/>
      <c r="L188" s="240"/>
      <c r="M188" s="241"/>
      <c r="N188" s="242"/>
      <c r="O188" s="242"/>
      <c r="P188" s="242"/>
      <c r="Q188" s="242"/>
      <c r="R188" s="242"/>
      <c r="S188" s="242"/>
      <c r="T188" s="243"/>
      <c r="AT188" s="244" t="s">
        <v>310</v>
      </c>
      <c r="AU188" s="244" t="s">
        <v>79</v>
      </c>
      <c r="AV188" s="15" t="s">
        <v>306</v>
      </c>
      <c r="AW188" s="15" t="s">
        <v>32</v>
      </c>
      <c r="AX188" s="15" t="s">
        <v>77</v>
      </c>
      <c r="AY188" s="244" t="s">
        <v>299</v>
      </c>
    </row>
    <row r="189" spans="1:65" s="2" customFormat="1" ht="16.5" customHeight="1">
      <c r="A189" s="36"/>
      <c r="B189" s="37"/>
      <c r="C189" s="246" t="s">
        <v>463</v>
      </c>
      <c r="D189" s="246" t="s">
        <v>458</v>
      </c>
      <c r="E189" s="247" t="s">
        <v>4101</v>
      </c>
      <c r="F189" s="248" t="s">
        <v>4102</v>
      </c>
      <c r="G189" s="249" t="s">
        <v>368</v>
      </c>
      <c r="H189" s="250">
        <v>9.901</v>
      </c>
      <c r="I189" s="251"/>
      <c r="J189" s="252">
        <f>ROUND(I189*H189,2)</f>
        <v>0</v>
      </c>
      <c r="K189" s="248" t="s">
        <v>19</v>
      </c>
      <c r="L189" s="253"/>
      <c r="M189" s="254" t="s">
        <v>19</v>
      </c>
      <c r="N189" s="255" t="s">
        <v>41</v>
      </c>
      <c r="O189" s="66"/>
      <c r="P189" s="205">
        <f>O189*H189</f>
        <v>0</v>
      </c>
      <c r="Q189" s="205">
        <v>0</v>
      </c>
      <c r="R189" s="205">
        <f>Q189*H189</f>
        <v>0</v>
      </c>
      <c r="S189" s="205">
        <v>0</v>
      </c>
      <c r="T189" s="206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07" t="s">
        <v>360</v>
      </c>
      <c r="AT189" s="207" t="s">
        <v>458</v>
      </c>
      <c r="AU189" s="207" t="s">
        <v>79</v>
      </c>
      <c r="AY189" s="19" t="s">
        <v>299</v>
      </c>
      <c r="BE189" s="208">
        <f>IF(N189="základní",J189,0)</f>
        <v>0</v>
      </c>
      <c r="BF189" s="208">
        <f>IF(N189="snížená",J189,0)</f>
        <v>0</v>
      </c>
      <c r="BG189" s="208">
        <f>IF(N189="zákl. přenesená",J189,0)</f>
        <v>0</v>
      </c>
      <c r="BH189" s="208">
        <f>IF(N189="sníž. přenesená",J189,0)</f>
        <v>0</v>
      </c>
      <c r="BI189" s="208">
        <f>IF(N189="nulová",J189,0)</f>
        <v>0</v>
      </c>
      <c r="BJ189" s="19" t="s">
        <v>77</v>
      </c>
      <c r="BK189" s="208">
        <f>ROUND(I189*H189,2)</f>
        <v>0</v>
      </c>
      <c r="BL189" s="19" t="s">
        <v>306</v>
      </c>
      <c r="BM189" s="207" t="s">
        <v>4103</v>
      </c>
    </row>
    <row r="190" spans="1:47" s="2" customFormat="1" ht="11.25">
      <c r="A190" s="36"/>
      <c r="B190" s="37"/>
      <c r="C190" s="38"/>
      <c r="D190" s="209" t="s">
        <v>308</v>
      </c>
      <c r="E190" s="38"/>
      <c r="F190" s="210" t="s">
        <v>4102</v>
      </c>
      <c r="G190" s="38"/>
      <c r="H190" s="38"/>
      <c r="I190" s="119"/>
      <c r="J190" s="38"/>
      <c r="K190" s="38"/>
      <c r="L190" s="41"/>
      <c r="M190" s="211"/>
      <c r="N190" s="212"/>
      <c r="O190" s="66"/>
      <c r="P190" s="66"/>
      <c r="Q190" s="66"/>
      <c r="R190" s="66"/>
      <c r="S190" s="66"/>
      <c r="T190" s="67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T190" s="19" t="s">
        <v>308</v>
      </c>
      <c r="AU190" s="19" t="s">
        <v>79</v>
      </c>
    </row>
    <row r="191" spans="2:51" s="14" customFormat="1" ht="11.25">
      <c r="B191" s="223"/>
      <c r="C191" s="224"/>
      <c r="D191" s="209" t="s">
        <v>310</v>
      </c>
      <c r="E191" s="225" t="s">
        <v>19</v>
      </c>
      <c r="F191" s="226" t="s">
        <v>4104</v>
      </c>
      <c r="G191" s="224"/>
      <c r="H191" s="227">
        <v>9.901</v>
      </c>
      <c r="I191" s="228"/>
      <c r="J191" s="224"/>
      <c r="K191" s="224"/>
      <c r="L191" s="229"/>
      <c r="M191" s="230"/>
      <c r="N191" s="231"/>
      <c r="O191" s="231"/>
      <c r="P191" s="231"/>
      <c r="Q191" s="231"/>
      <c r="R191" s="231"/>
      <c r="S191" s="231"/>
      <c r="T191" s="232"/>
      <c r="AT191" s="233" t="s">
        <v>310</v>
      </c>
      <c r="AU191" s="233" t="s">
        <v>79</v>
      </c>
      <c r="AV191" s="14" t="s">
        <v>79</v>
      </c>
      <c r="AW191" s="14" t="s">
        <v>32</v>
      </c>
      <c r="AX191" s="14" t="s">
        <v>77</v>
      </c>
      <c r="AY191" s="233" t="s">
        <v>299</v>
      </c>
    </row>
    <row r="192" spans="1:65" s="2" customFormat="1" ht="16.5" customHeight="1">
      <c r="A192" s="36"/>
      <c r="B192" s="37"/>
      <c r="C192" s="246" t="s">
        <v>176</v>
      </c>
      <c r="D192" s="246" t="s">
        <v>458</v>
      </c>
      <c r="E192" s="247" t="s">
        <v>4105</v>
      </c>
      <c r="F192" s="248" t="s">
        <v>4106</v>
      </c>
      <c r="G192" s="249" t="s">
        <v>553</v>
      </c>
      <c r="H192" s="250">
        <v>15.6</v>
      </c>
      <c r="I192" s="251"/>
      <c r="J192" s="252">
        <f>ROUND(I192*H192,2)</f>
        <v>0</v>
      </c>
      <c r="K192" s="248" t="s">
        <v>19</v>
      </c>
      <c r="L192" s="253"/>
      <c r="M192" s="254" t="s">
        <v>19</v>
      </c>
      <c r="N192" s="255" t="s">
        <v>41</v>
      </c>
      <c r="O192" s="66"/>
      <c r="P192" s="205">
        <f>O192*H192</f>
        <v>0</v>
      </c>
      <c r="Q192" s="205">
        <v>0.00032</v>
      </c>
      <c r="R192" s="205">
        <f>Q192*H192</f>
        <v>0.004992</v>
      </c>
      <c r="S192" s="205">
        <v>0</v>
      </c>
      <c r="T192" s="206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07" t="s">
        <v>360</v>
      </c>
      <c r="AT192" s="207" t="s">
        <v>458</v>
      </c>
      <c r="AU192" s="207" t="s">
        <v>79</v>
      </c>
      <c r="AY192" s="19" t="s">
        <v>299</v>
      </c>
      <c r="BE192" s="208">
        <f>IF(N192="základní",J192,0)</f>
        <v>0</v>
      </c>
      <c r="BF192" s="208">
        <f>IF(N192="snížená",J192,0)</f>
        <v>0</v>
      </c>
      <c r="BG192" s="208">
        <f>IF(N192="zákl. přenesená",J192,0)</f>
        <v>0</v>
      </c>
      <c r="BH192" s="208">
        <f>IF(N192="sníž. přenesená",J192,0)</f>
        <v>0</v>
      </c>
      <c r="BI192" s="208">
        <f>IF(N192="nulová",J192,0)</f>
        <v>0</v>
      </c>
      <c r="BJ192" s="19" t="s">
        <v>77</v>
      </c>
      <c r="BK192" s="208">
        <f>ROUND(I192*H192,2)</f>
        <v>0</v>
      </c>
      <c r="BL192" s="19" t="s">
        <v>306</v>
      </c>
      <c r="BM192" s="207" t="s">
        <v>4107</v>
      </c>
    </row>
    <row r="193" spans="1:47" s="2" customFormat="1" ht="11.25">
      <c r="A193" s="36"/>
      <c r="B193" s="37"/>
      <c r="C193" s="38"/>
      <c r="D193" s="209" t="s">
        <v>308</v>
      </c>
      <c r="E193" s="38"/>
      <c r="F193" s="210" t="s">
        <v>4106</v>
      </c>
      <c r="G193" s="38"/>
      <c r="H193" s="38"/>
      <c r="I193" s="119"/>
      <c r="J193" s="38"/>
      <c r="K193" s="38"/>
      <c r="L193" s="41"/>
      <c r="M193" s="211"/>
      <c r="N193" s="212"/>
      <c r="O193" s="66"/>
      <c r="P193" s="66"/>
      <c r="Q193" s="66"/>
      <c r="R193" s="66"/>
      <c r="S193" s="66"/>
      <c r="T193" s="67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9" t="s">
        <v>308</v>
      </c>
      <c r="AU193" s="19" t="s">
        <v>79</v>
      </c>
    </row>
    <row r="194" spans="2:51" s="14" customFormat="1" ht="11.25">
      <c r="B194" s="223"/>
      <c r="C194" s="224"/>
      <c r="D194" s="209" t="s">
        <v>310</v>
      </c>
      <c r="E194" s="225" t="s">
        <v>19</v>
      </c>
      <c r="F194" s="226" t="s">
        <v>4108</v>
      </c>
      <c r="G194" s="224"/>
      <c r="H194" s="227">
        <v>15.6</v>
      </c>
      <c r="I194" s="228"/>
      <c r="J194" s="224"/>
      <c r="K194" s="224"/>
      <c r="L194" s="229"/>
      <c r="M194" s="230"/>
      <c r="N194" s="231"/>
      <c r="O194" s="231"/>
      <c r="P194" s="231"/>
      <c r="Q194" s="231"/>
      <c r="R194" s="231"/>
      <c r="S194" s="231"/>
      <c r="T194" s="232"/>
      <c r="AT194" s="233" t="s">
        <v>310</v>
      </c>
      <c r="AU194" s="233" t="s">
        <v>79</v>
      </c>
      <c r="AV194" s="14" t="s">
        <v>79</v>
      </c>
      <c r="AW194" s="14" t="s">
        <v>32</v>
      </c>
      <c r="AX194" s="14" t="s">
        <v>70</v>
      </c>
      <c r="AY194" s="233" t="s">
        <v>299</v>
      </c>
    </row>
    <row r="195" spans="2:51" s="15" customFormat="1" ht="11.25">
      <c r="B195" s="234"/>
      <c r="C195" s="235"/>
      <c r="D195" s="209" t="s">
        <v>310</v>
      </c>
      <c r="E195" s="236" t="s">
        <v>19</v>
      </c>
      <c r="F195" s="237" t="s">
        <v>313</v>
      </c>
      <c r="G195" s="235"/>
      <c r="H195" s="238">
        <v>15.6</v>
      </c>
      <c r="I195" s="239"/>
      <c r="J195" s="235"/>
      <c r="K195" s="235"/>
      <c r="L195" s="240"/>
      <c r="M195" s="241"/>
      <c r="N195" s="242"/>
      <c r="O195" s="242"/>
      <c r="P195" s="242"/>
      <c r="Q195" s="242"/>
      <c r="R195" s="242"/>
      <c r="S195" s="242"/>
      <c r="T195" s="243"/>
      <c r="AT195" s="244" t="s">
        <v>310</v>
      </c>
      <c r="AU195" s="244" t="s">
        <v>79</v>
      </c>
      <c r="AV195" s="15" t="s">
        <v>306</v>
      </c>
      <c r="AW195" s="15" t="s">
        <v>32</v>
      </c>
      <c r="AX195" s="15" t="s">
        <v>77</v>
      </c>
      <c r="AY195" s="244" t="s">
        <v>299</v>
      </c>
    </row>
    <row r="196" spans="1:65" s="2" customFormat="1" ht="16.5" customHeight="1">
      <c r="A196" s="36"/>
      <c r="B196" s="37"/>
      <c r="C196" s="246" t="s">
        <v>494</v>
      </c>
      <c r="D196" s="246" t="s">
        <v>458</v>
      </c>
      <c r="E196" s="247" t="s">
        <v>4109</v>
      </c>
      <c r="F196" s="248" t="s">
        <v>4110</v>
      </c>
      <c r="G196" s="249" t="s">
        <v>553</v>
      </c>
      <c r="H196" s="250">
        <v>13.39</v>
      </c>
      <c r="I196" s="251"/>
      <c r="J196" s="252">
        <f>ROUND(I196*H196,2)</f>
        <v>0</v>
      </c>
      <c r="K196" s="248" t="s">
        <v>19</v>
      </c>
      <c r="L196" s="253"/>
      <c r="M196" s="254" t="s">
        <v>19</v>
      </c>
      <c r="N196" s="255" t="s">
        <v>41</v>
      </c>
      <c r="O196" s="66"/>
      <c r="P196" s="205">
        <f>O196*H196</f>
        <v>0</v>
      </c>
      <c r="Q196" s="205">
        <v>0.0001</v>
      </c>
      <c r="R196" s="205">
        <f>Q196*H196</f>
        <v>0.0013390000000000001</v>
      </c>
      <c r="S196" s="205">
        <v>0</v>
      </c>
      <c r="T196" s="206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07" t="s">
        <v>360</v>
      </c>
      <c r="AT196" s="207" t="s">
        <v>458</v>
      </c>
      <c r="AU196" s="207" t="s">
        <v>79</v>
      </c>
      <c r="AY196" s="19" t="s">
        <v>299</v>
      </c>
      <c r="BE196" s="208">
        <f>IF(N196="základní",J196,0)</f>
        <v>0</v>
      </c>
      <c r="BF196" s="208">
        <f>IF(N196="snížená",J196,0)</f>
        <v>0</v>
      </c>
      <c r="BG196" s="208">
        <f>IF(N196="zákl. přenesená",J196,0)</f>
        <v>0</v>
      </c>
      <c r="BH196" s="208">
        <f>IF(N196="sníž. přenesená",J196,0)</f>
        <v>0</v>
      </c>
      <c r="BI196" s="208">
        <f>IF(N196="nulová",J196,0)</f>
        <v>0</v>
      </c>
      <c r="BJ196" s="19" t="s">
        <v>77</v>
      </c>
      <c r="BK196" s="208">
        <f>ROUND(I196*H196,2)</f>
        <v>0</v>
      </c>
      <c r="BL196" s="19" t="s">
        <v>306</v>
      </c>
      <c r="BM196" s="207" t="s">
        <v>4111</v>
      </c>
    </row>
    <row r="197" spans="1:47" s="2" customFormat="1" ht="11.25">
      <c r="A197" s="36"/>
      <c r="B197" s="37"/>
      <c r="C197" s="38"/>
      <c r="D197" s="209" t="s">
        <v>308</v>
      </c>
      <c r="E197" s="38"/>
      <c r="F197" s="210" t="s">
        <v>4110</v>
      </c>
      <c r="G197" s="38"/>
      <c r="H197" s="38"/>
      <c r="I197" s="119"/>
      <c r="J197" s="38"/>
      <c r="K197" s="38"/>
      <c r="L197" s="41"/>
      <c r="M197" s="211"/>
      <c r="N197" s="212"/>
      <c r="O197" s="66"/>
      <c r="P197" s="66"/>
      <c r="Q197" s="66"/>
      <c r="R197" s="66"/>
      <c r="S197" s="66"/>
      <c r="T197" s="67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T197" s="19" t="s">
        <v>308</v>
      </c>
      <c r="AU197" s="19" t="s">
        <v>79</v>
      </c>
    </row>
    <row r="198" spans="2:51" s="14" customFormat="1" ht="11.25">
      <c r="B198" s="223"/>
      <c r="C198" s="224"/>
      <c r="D198" s="209" t="s">
        <v>310</v>
      </c>
      <c r="E198" s="225" t="s">
        <v>19</v>
      </c>
      <c r="F198" s="226" t="s">
        <v>4112</v>
      </c>
      <c r="G198" s="224"/>
      <c r="H198" s="227">
        <v>13.39</v>
      </c>
      <c r="I198" s="228"/>
      <c r="J198" s="224"/>
      <c r="K198" s="224"/>
      <c r="L198" s="229"/>
      <c r="M198" s="230"/>
      <c r="N198" s="231"/>
      <c r="O198" s="231"/>
      <c r="P198" s="231"/>
      <c r="Q198" s="231"/>
      <c r="R198" s="231"/>
      <c r="S198" s="231"/>
      <c r="T198" s="232"/>
      <c r="AT198" s="233" t="s">
        <v>310</v>
      </c>
      <c r="AU198" s="233" t="s">
        <v>79</v>
      </c>
      <c r="AV198" s="14" t="s">
        <v>79</v>
      </c>
      <c r="AW198" s="14" t="s">
        <v>32</v>
      </c>
      <c r="AX198" s="14" t="s">
        <v>70</v>
      </c>
      <c r="AY198" s="233" t="s">
        <v>299</v>
      </c>
    </row>
    <row r="199" spans="2:51" s="15" customFormat="1" ht="11.25">
      <c r="B199" s="234"/>
      <c r="C199" s="235"/>
      <c r="D199" s="209" t="s">
        <v>310</v>
      </c>
      <c r="E199" s="236" t="s">
        <v>19</v>
      </c>
      <c r="F199" s="237" t="s">
        <v>313</v>
      </c>
      <c r="G199" s="235"/>
      <c r="H199" s="238">
        <v>13.39</v>
      </c>
      <c r="I199" s="239"/>
      <c r="J199" s="235"/>
      <c r="K199" s="235"/>
      <c r="L199" s="240"/>
      <c r="M199" s="241"/>
      <c r="N199" s="242"/>
      <c r="O199" s="242"/>
      <c r="P199" s="242"/>
      <c r="Q199" s="242"/>
      <c r="R199" s="242"/>
      <c r="S199" s="242"/>
      <c r="T199" s="243"/>
      <c r="AT199" s="244" t="s">
        <v>310</v>
      </c>
      <c r="AU199" s="244" t="s">
        <v>79</v>
      </c>
      <c r="AV199" s="15" t="s">
        <v>306</v>
      </c>
      <c r="AW199" s="15" t="s">
        <v>32</v>
      </c>
      <c r="AX199" s="15" t="s">
        <v>77</v>
      </c>
      <c r="AY199" s="244" t="s">
        <v>299</v>
      </c>
    </row>
    <row r="200" spans="2:63" s="12" customFormat="1" ht="22.9" customHeight="1">
      <c r="B200" s="180"/>
      <c r="C200" s="181"/>
      <c r="D200" s="182" t="s">
        <v>69</v>
      </c>
      <c r="E200" s="194" t="s">
        <v>79</v>
      </c>
      <c r="F200" s="194" t="s">
        <v>4113</v>
      </c>
      <c r="G200" s="181"/>
      <c r="H200" s="181"/>
      <c r="I200" s="184"/>
      <c r="J200" s="195">
        <f>BK200</f>
        <v>0</v>
      </c>
      <c r="K200" s="181"/>
      <c r="L200" s="186"/>
      <c r="M200" s="187"/>
      <c r="N200" s="188"/>
      <c r="O200" s="188"/>
      <c r="P200" s="189">
        <f>SUM(P201:P211)</f>
        <v>0</v>
      </c>
      <c r="Q200" s="188"/>
      <c r="R200" s="189">
        <f>SUM(R201:R211)</f>
        <v>0.02294773</v>
      </c>
      <c r="S200" s="188"/>
      <c r="T200" s="190">
        <f>SUM(T201:T211)</f>
        <v>0</v>
      </c>
      <c r="AR200" s="191" t="s">
        <v>77</v>
      </c>
      <c r="AT200" s="192" t="s">
        <v>69</v>
      </c>
      <c r="AU200" s="192" t="s">
        <v>77</v>
      </c>
      <c r="AY200" s="191" t="s">
        <v>299</v>
      </c>
      <c r="BK200" s="193">
        <f>SUM(BK201:BK211)</f>
        <v>0</v>
      </c>
    </row>
    <row r="201" spans="1:65" s="2" customFormat="1" ht="16.5" customHeight="1">
      <c r="A201" s="36"/>
      <c r="B201" s="37"/>
      <c r="C201" s="196" t="s">
        <v>210</v>
      </c>
      <c r="D201" s="196" t="s">
        <v>301</v>
      </c>
      <c r="E201" s="197" t="s">
        <v>4114</v>
      </c>
      <c r="F201" s="198" t="s">
        <v>4115</v>
      </c>
      <c r="G201" s="199" t="s">
        <v>304</v>
      </c>
      <c r="H201" s="200">
        <v>41.723</v>
      </c>
      <c r="I201" s="201"/>
      <c r="J201" s="202">
        <f>ROUND(I201*H201,2)</f>
        <v>0</v>
      </c>
      <c r="K201" s="198" t="s">
        <v>305</v>
      </c>
      <c r="L201" s="41"/>
      <c r="M201" s="203" t="s">
        <v>19</v>
      </c>
      <c r="N201" s="204" t="s">
        <v>41</v>
      </c>
      <c r="O201" s="66"/>
      <c r="P201" s="205">
        <f>O201*H201</f>
        <v>0</v>
      </c>
      <c r="Q201" s="205">
        <v>0.00031</v>
      </c>
      <c r="R201" s="205">
        <f>Q201*H201</f>
        <v>0.01293413</v>
      </c>
      <c r="S201" s="205">
        <v>0</v>
      </c>
      <c r="T201" s="206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07" t="s">
        <v>306</v>
      </c>
      <c r="AT201" s="207" t="s">
        <v>301</v>
      </c>
      <c r="AU201" s="207" t="s">
        <v>79</v>
      </c>
      <c r="AY201" s="19" t="s">
        <v>299</v>
      </c>
      <c r="BE201" s="208">
        <f>IF(N201="základní",J201,0)</f>
        <v>0</v>
      </c>
      <c r="BF201" s="208">
        <f>IF(N201="snížená",J201,0)</f>
        <v>0</v>
      </c>
      <c r="BG201" s="208">
        <f>IF(N201="zákl. přenesená",J201,0)</f>
        <v>0</v>
      </c>
      <c r="BH201" s="208">
        <f>IF(N201="sníž. přenesená",J201,0)</f>
        <v>0</v>
      </c>
      <c r="BI201" s="208">
        <f>IF(N201="nulová",J201,0)</f>
        <v>0</v>
      </c>
      <c r="BJ201" s="19" t="s">
        <v>77</v>
      </c>
      <c r="BK201" s="208">
        <f>ROUND(I201*H201,2)</f>
        <v>0</v>
      </c>
      <c r="BL201" s="19" t="s">
        <v>306</v>
      </c>
      <c r="BM201" s="207" t="s">
        <v>4116</v>
      </c>
    </row>
    <row r="202" spans="1:47" s="2" customFormat="1" ht="19.5">
      <c r="A202" s="36"/>
      <c r="B202" s="37"/>
      <c r="C202" s="38"/>
      <c r="D202" s="209" t="s">
        <v>308</v>
      </c>
      <c r="E202" s="38"/>
      <c r="F202" s="210" t="s">
        <v>4117</v>
      </c>
      <c r="G202" s="38"/>
      <c r="H202" s="38"/>
      <c r="I202" s="119"/>
      <c r="J202" s="38"/>
      <c r="K202" s="38"/>
      <c r="L202" s="41"/>
      <c r="M202" s="211"/>
      <c r="N202" s="212"/>
      <c r="O202" s="66"/>
      <c r="P202" s="66"/>
      <c r="Q202" s="66"/>
      <c r="R202" s="66"/>
      <c r="S202" s="66"/>
      <c r="T202" s="67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9" t="s">
        <v>308</v>
      </c>
      <c r="AU202" s="19" t="s">
        <v>79</v>
      </c>
    </row>
    <row r="203" spans="2:51" s="14" customFormat="1" ht="11.25">
      <c r="B203" s="223"/>
      <c r="C203" s="224"/>
      <c r="D203" s="209" t="s">
        <v>310</v>
      </c>
      <c r="E203" s="225" t="s">
        <v>19</v>
      </c>
      <c r="F203" s="226" t="s">
        <v>4118</v>
      </c>
      <c r="G203" s="224"/>
      <c r="H203" s="227">
        <v>41.723</v>
      </c>
      <c r="I203" s="228"/>
      <c r="J203" s="224"/>
      <c r="K203" s="224"/>
      <c r="L203" s="229"/>
      <c r="M203" s="230"/>
      <c r="N203" s="231"/>
      <c r="O203" s="231"/>
      <c r="P203" s="231"/>
      <c r="Q203" s="231"/>
      <c r="R203" s="231"/>
      <c r="S203" s="231"/>
      <c r="T203" s="232"/>
      <c r="AT203" s="233" t="s">
        <v>310</v>
      </c>
      <c r="AU203" s="233" t="s">
        <v>79</v>
      </c>
      <c r="AV203" s="14" t="s">
        <v>79</v>
      </c>
      <c r="AW203" s="14" t="s">
        <v>32</v>
      </c>
      <c r="AX203" s="14" t="s">
        <v>70</v>
      </c>
      <c r="AY203" s="233" t="s">
        <v>299</v>
      </c>
    </row>
    <row r="204" spans="2:51" s="15" customFormat="1" ht="11.25">
      <c r="B204" s="234"/>
      <c r="C204" s="235"/>
      <c r="D204" s="209" t="s">
        <v>310</v>
      </c>
      <c r="E204" s="236" t="s">
        <v>19</v>
      </c>
      <c r="F204" s="237" t="s">
        <v>313</v>
      </c>
      <c r="G204" s="235"/>
      <c r="H204" s="238">
        <v>41.723</v>
      </c>
      <c r="I204" s="239"/>
      <c r="J204" s="235"/>
      <c r="K204" s="235"/>
      <c r="L204" s="240"/>
      <c r="M204" s="241"/>
      <c r="N204" s="242"/>
      <c r="O204" s="242"/>
      <c r="P204" s="242"/>
      <c r="Q204" s="242"/>
      <c r="R204" s="242"/>
      <c r="S204" s="242"/>
      <c r="T204" s="243"/>
      <c r="AT204" s="244" t="s">
        <v>310</v>
      </c>
      <c r="AU204" s="244" t="s">
        <v>79</v>
      </c>
      <c r="AV204" s="15" t="s">
        <v>306</v>
      </c>
      <c r="AW204" s="15" t="s">
        <v>32</v>
      </c>
      <c r="AX204" s="15" t="s">
        <v>77</v>
      </c>
      <c r="AY204" s="244" t="s">
        <v>299</v>
      </c>
    </row>
    <row r="205" spans="1:65" s="2" customFormat="1" ht="16.5" customHeight="1">
      <c r="A205" s="36"/>
      <c r="B205" s="37"/>
      <c r="C205" s="246" t="s">
        <v>506</v>
      </c>
      <c r="D205" s="246" t="s">
        <v>458</v>
      </c>
      <c r="E205" s="247" t="s">
        <v>4119</v>
      </c>
      <c r="F205" s="248" t="s">
        <v>4120</v>
      </c>
      <c r="G205" s="249" t="s">
        <v>304</v>
      </c>
      <c r="H205" s="250">
        <v>50.068</v>
      </c>
      <c r="I205" s="251"/>
      <c r="J205" s="252">
        <f>ROUND(I205*H205,2)</f>
        <v>0</v>
      </c>
      <c r="K205" s="248" t="s">
        <v>19</v>
      </c>
      <c r="L205" s="253"/>
      <c r="M205" s="254" t="s">
        <v>19</v>
      </c>
      <c r="N205" s="255" t="s">
        <v>41</v>
      </c>
      <c r="O205" s="66"/>
      <c r="P205" s="205">
        <f>O205*H205</f>
        <v>0</v>
      </c>
      <c r="Q205" s="205">
        <v>0.0002</v>
      </c>
      <c r="R205" s="205">
        <f>Q205*H205</f>
        <v>0.0100136</v>
      </c>
      <c r="S205" s="205">
        <v>0</v>
      </c>
      <c r="T205" s="206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07" t="s">
        <v>360</v>
      </c>
      <c r="AT205" s="207" t="s">
        <v>458</v>
      </c>
      <c r="AU205" s="207" t="s">
        <v>79</v>
      </c>
      <c r="AY205" s="19" t="s">
        <v>299</v>
      </c>
      <c r="BE205" s="208">
        <f>IF(N205="základní",J205,0)</f>
        <v>0</v>
      </c>
      <c r="BF205" s="208">
        <f>IF(N205="snížená",J205,0)</f>
        <v>0</v>
      </c>
      <c r="BG205" s="208">
        <f>IF(N205="zákl. přenesená",J205,0)</f>
        <v>0</v>
      </c>
      <c r="BH205" s="208">
        <f>IF(N205="sníž. přenesená",J205,0)</f>
        <v>0</v>
      </c>
      <c r="BI205" s="208">
        <f>IF(N205="nulová",J205,0)</f>
        <v>0</v>
      </c>
      <c r="BJ205" s="19" t="s">
        <v>77</v>
      </c>
      <c r="BK205" s="208">
        <f>ROUND(I205*H205,2)</f>
        <v>0</v>
      </c>
      <c r="BL205" s="19" t="s">
        <v>306</v>
      </c>
      <c r="BM205" s="207" t="s">
        <v>4121</v>
      </c>
    </row>
    <row r="206" spans="1:47" s="2" customFormat="1" ht="11.25">
      <c r="A206" s="36"/>
      <c r="B206" s="37"/>
      <c r="C206" s="38"/>
      <c r="D206" s="209" t="s">
        <v>308</v>
      </c>
      <c r="E206" s="38"/>
      <c r="F206" s="210" t="s">
        <v>4120</v>
      </c>
      <c r="G206" s="38"/>
      <c r="H206" s="38"/>
      <c r="I206" s="119"/>
      <c r="J206" s="38"/>
      <c r="K206" s="38"/>
      <c r="L206" s="41"/>
      <c r="M206" s="211"/>
      <c r="N206" s="212"/>
      <c r="O206" s="66"/>
      <c r="P206" s="66"/>
      <c r="Q206" s="66"/>
      <c r="R206" s="66"/>
      <c r="S206" s="66"/>
      <c r="T206" s="67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T206" s="19" t="s">
        <v>308</v>
      </c>
      <c r="AU206" s="19" t="s">
        <v>79</v>
      </c>
    </row>
    <row r="207" spans="2:51" s="14" customFormat="1" ht="11.25">
      <c r="B207" s="223"/>
      <c r="C207" s="224"/>
      <c r="D207" s="209" t="s">
        <v>310</v>
      </c>
      <c r="E207" s="225" t="s">
        <v>19</v>
      </c>
      <c r="F207" s="226" t="s">
        <v>4122</v>
      </c>
      <c r="G207" s="224"/>
      <c r="H207" s="227">
        <v>50.068</v>
      </c>
      <c r="I207" s="228"/>
      <c r="J207" s="224"/>
      <c r="K207" s="224"/>
      <c r="L207" s="229"/>
      <c r="M207" s="230"/>
      <c r="N207" s="231"/>
      <c r="O207" s="231"/>
      <c r="P207" s="231"/>
      <c r="Q207" s="231"/>
      <c r="R207" s="231"/>
      <c r="S207" s="231"/>
      <c r="T207" s="232"/>
      <c r="AT207" s="233" t="s">
        <v>310</v>
      </c>
      <c r="AU207" s="233" t="s">
        <v>79</v>
      </c>
      <c r="AV207" s="14" t="s">
        <v>79</v>
      </c>
      <c r="AW207" s="14" t="s">
        <v>32</v>
      </c>
      <c r="AX207" s="14" t="s">
        <v>77</v>
      </c>
      <c r="AY207" s="233" t="s">
        <v>299</v>
      </c>
    </row>
    <row r="208" spans="1:65" s="2" customFormat="1" ht="16.5" customHeight="1">
      <c r="A208" s="36"/>
      <c r="B208" s="37"/>
      <c r="C208" s="246" t="s">
        <v>512</v>
      </c>
      <c r="D208" s="246" t="s">
        <v>458</v>
      </c>
      <c r="E208" s="247" t="s">
        <v>4123</v>
      </c>
      <c r="F208" s="248" t="s">
        <v>4124</v>
      </c>
      <c r="G208" s="249" t="s">
        <v>368</v>
      </c>
      <c r="H208" s="250">
        <v>8.64</v>
      </c>
      <c r="I208" s="251"/>
      <c r="J208" s="252">
        <f>ROUND(I208*H208,2)</f>
        <v>0</v>
      </c>
      <c r="K208" s="248" t="s">
        <v>19</v>
      </c>
      <c r="L208" s="253"/>
      <c r="M208" s="254" t="s">
        <v>19</v>
      </c>
      <c r="N208" s="255" t="s">
        <v>41</v>
      </c>
      <c r="O208" s="66"/>
      <c r="P208" s="205">
        <f>O208*H208</f>
        <v>0</v>
      </c>
      <c r="Q208" s="205">
        <v>0</v>
      </c>
      <c r="R208" s="205">
        <f>Q208*H208</f>
        <v>0</v>
      </c>
      <c r="S208" s="205">
        <v>0</v>
      </c>
      <c r="T208" s="206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07" t="s">
        <v>360</v>
      </c>
      <c r="AT208" s="207" t="s">
        <v>458</v>
      </c>
      <c r="AU208" s="207" t="s">
        <v>79</v>
      </c>
      <c r="AY208" s="19" t="s">
        <v>299</v>
      </c>
      <c r="BE208" s="208">
        <f>IF(N208="základní",J208,0)</f>
        <v>0</v>
      </c>
      <c r="BF208" s="208">
        <f>IF(N208="snížená",J208,0)</f>
        <v>0</v>
      </c>
      <c r="BG208" s="208">
        <f>IF(N208="zákl. přenesená",J208,0)</f>
        <v>0</v>
      </c>
      <c r="BH208" s="208">
        <f>IF(N208="sníž. přenesená",J208,0)</f>
        <v>0</v>
      </c>
      <c r="BI208" s="208">
        <f>IF(N208="nulová",J208,0)</f>
        <v>0</v>
      </c>
      <c r="BJ208" s="19" t="s">
        <v>77</v>
      </c>
      <c r="BK208" s="208">
        <f>ROUND(I208*H208,2)</f>
        <v>0</v>
      </c>
      <c r="BL208" s="19" t="s">
        <v>306</v>
      </c>
      <c r="BM208" s="207" t="s">
        <v>4125</v>
      </c>
    </row>
    <row r="209" spans="1:47" s="2" customFormat="1" ht="11.25">
      <c r="A209" s="36"/>
      <c r="B209" s="37"/>
      <c r="C209" s="38"/>
      <c r="D209" s="209" t="s">
        <v>308</v>
      </c>
      <c r="E209" s="38"/>
      <c r="F209" s="210" t="s">
        <v>4124</v>
      </c>
      <c r="G209" s="38"/>
      <c r="H209" s="38"/>
      <c r="I209" s="119"/>
      <c r="J209" s="38"/>
      <c r="K209" s="38"/>
      <c r="L209" s="41"/>
      <c r="M209" s="211"/>
      <c r="N209" s="212"/>
      <c r="O209" s="66"/>
      <c r="P209" s="66"/>
      <c r="Q209" s="66"/>
      <c r="R209" s="66"/>
      <c r="S209" s="66"/>
      <c r="T209" s="67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T209" s="19" t="s">
        <v>308</v>
      </c>
      <c r="AU209" s="19" t="s">
        <v>79</v>
      </c>
    </row>
    <row r="210" spans="2:51" s="14" customFormat="1" ht="11.25">
      <c r="B210" s="223"/>
      <c r="C210" s="224"/>
      <c r="D210" s="209" t="s">
        <v>310</v>
      </c>
      <c r="E210" s="225" t="s">
        <v>19</v>
      </c>
      <c r="F210" s="226" t="s">
        <v>4126</v>
      </c>
      <c r="G210" s="224"/>
      <c r="H210" s="227">
        <v>8.64</v>
      </c>
      <c r="I210" s="228"/>
      <c r="J210" s="224"/>
      <c r="K210" s="224"/>
      <c r="L210" s="229"/>
      <c r="M210" s="230"/>
      <c r="N210" s="231"/>
      <c r="O210" s="231"/>
      <c r="P210" s="231"/>
      <c r="Q210" s="231"/>
      <c r="R210" s="231"/>
      <c r="S210" s="231"/>
      <c r="T210" s="232"/>
      <c r="AT210" s="233" t="s">
        <v>310</v>
      </c>
      <c r="AU210" s="233" t="s">
        <v>79</v>
      </c>
      <c r="AV210" s="14" t="s">
        <v>79</v>
      </c>
      <c r="AW210" s="14" t="s">
        <v>32</v>
      </c>
      <c r="AX210" s="14" t="s">
        <v>70</v>
      </c>
      <c r="AY210" s="233" t="s">
        <v>299</v>
      </c>
    </row>
    <row r="211" spans="2:51" s="15" customFormat="1" ht="11.25">
      <c r="B211" s="234"/>
      <c r="C211" s="235"/>
      <c r="D211" s="209" t="s">
        <v>310</v>
      </c>
      <c r="E211" s="236" t="s">
        <v>19</v>
      </c>
      <c r="F211" s="237" t="s">
        <v>313</v>
      </c>
      <c r="G211" s="235"/>
      <c r="H211" s="238">
        <v>8.64</v>
      </c>
      <c r="I211" s="239"/>
      <c r="J211" s="235"/>
      <c r="K211" s="235"/>
      <c r="L211" s="240"/>
      <c r="M211" s="241"/>
      <c r="N211" s="242"/>
      <c r="O211" s="242"/>
      <c r="P211" s="242"/>
      <c r="Q211" s="242"/>
      <c r="R211" s="242"/>
      <c r="S211" s="242"/>
      <c r="T211" s="243"/>
      <c r="AT211" s="244" t="s">
        <v>310</v>
      </c>
      <c r="AU211" s="244" t="s">
        <v>79</v>
      </c>
      <c r="AV211" s="15" t="s">
        <v>306</v>
      </c>
      <c r="AW211" s="15" t="s">
        <v>32</v>
      </c>
      <c r="AX211" s="15" t="s">
        <v>77</v>
      </c>
      <c r="AY211" s="244" t="s">
        <v>299</v>
      </c>
    </row>
    <row r="212" spans="2:63" s="12" customFormat="1" ht="22.9" customHeight="1">
      <c r="B212" s="180"/>
      <c r="C212" s="181"/>
      <c r="D212" s="182" t="s">
        <v>69</v>
      </c>
      <c r="E212" s="194" t="s">
        <v>306</v>
      </c>
      <c r="F212" s="194" t="s">
        <v>4127</v>
      </c>
      <c r="G212" s="181"/>
      <c r="H212" s="181"/>
      <c r="I212" s="184"/>
      <c r="J212" s="195">
        <f>BK212</f>
        <v>0</v>
      </c>
      <c r="K212" s="181"/>
      <c r="L212" s="186"/>
      <c r="M212" s="187"/>
      <c r="N212" s="188"/>
      <c r="O212" s="188"/>
      <c r="P212" s="189">
        <f>SUM(P213:P224)</f>
        <v>0</v>
      </c>
      <c r="Q212" s="188"/>
      <c r="R212" s="189">
        <f>SUM(R213:R224)</f>
        <v>19.1179078</v>
      </c>
      <c r="S212" s="188"/>
      <c r="T212" s="190">
        <f>SUM(T213:T224)</f>
        <v>0</v>
      </c>
      <c r="AR212" s="191" t="s">
        <v>77</v>
      </c>
      <c r="AT212" s="192" t="s">
        <v>69</v>
      </c>
      <c r="AU212" s="192" t="s">
        <v>77</v>
      </c>
      <c r="AY212" s="191" t="s">
        <v>299</v>
      </c>
      <c r="BK212" s="193">
        <f>SUM(BK213:BK224)</f>
        <v>0</v>
      </c>
    </row>
    <row r="213" spans="1:65" s="2" customFormat="1" ht="16.5" customHeight="1">
      <c r="A213" s="36"/>
      <c r="B213" s="37"/>
      <c r="C213" s="196" t="s">
        <v>520</v>
      </c>
      <c r="D213" s="196" t="s">
        <v>301</v>
      </c>
      <c r="E213" s="197" t="s">
        <v>4128</v>
      </c>
      <c r="F213" s="198" t="s">
        <v>4129</v>
      </c>
      <c r="G213" s="199" t="s">
        <v>316</v>
      </c>
      <c r="H213" s="200">
        <v>2.41</v>
      </c>
      <c r="I213" s="201"/>
      <c r="J213" s="202">
        <f>ROUND(I213*H213,2)</f>
        <v>0</v>
      </c>
      <c r="K213" s="198" t="s">
        <v>305</v>
      </c>
      <c r="L213" s="41"/>
      <c r="M213" s="203" t="s">
        <v>19</v>
      </c>
      <c r="N213" s="204" t="s">
        <v>41</v>
      </c>
      <c r="O213" s="66"/>
      <c r="P213" s="205">
        <f>O213*H213</f>
        <v>0</v>
      </c>
      <c r="Q213" s="205">
        <v>1.7034</v>
      </c>
      <c r="R213" s="205">
        <f>Q213*H213</f>
        <v>4.105194</v>
      </c>
      <c r="S213" s="205">
        <v>0</v>
      </c>
      <c r="T213" s="206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07" t="s">
        <v>306</v>
      </c>
      <c r="AT213" s="207" t="s">
        <v>301</v>
      </c>
      <c r="AU213" s="207" t="s">
        <v>79</v>
      </c>
      <c r="AY213" s="19" t="s">
        <v>299</v>
      </c>
      <c r="BE213" s="208">
        <f>IF(N213="základní",J213,0)</f>
        <v>0</v>
      </c>
      <c r="BF213" s="208">
        <f>IF(N213="snížená",J213,0)</f>
        <v>0</v>
      </c>
      <c r="BG213" s="208">
        <f>IF(N213="zákl. přenesená",J213,0)</f>
        <v>0</v>
      </c>
      <c r="BH213" s="208">
        <f>IF(N213="sníž. přenesená",J213,0)</f>
        <v>0</v>
      </c>
      <c r="BI213" s="208">
        <f>IF(N213="nulová",J213,0)</f>
        <v>0</v>
      </c>
      <c r="BJ213" s="19" t="s">
        <v>77</v>
      </c>
      <c r="BK213" s="208">
        <f>ROUND(I213*H213,2)</f>
        <v>0</v>
      </c>
      <c r="BL213" s="19" t="s">
        <v>306</v>
      </c>
      <c r="BM213" s="207" t="s">
        <v>4130</v>
      </c>
    </row>
    <row r="214" spans="1:47" s="2" customFormat="1" ht="11.25">
      <c r="A214" s="36"/>
      <c r="B214" s="37"/>
      <c r="C214" s="38"/>
      <c r="D214" s="209" t="s">
        <v>308</v>
      </c>
      <c r="E214" s="38"/>
      <c r="F214" s="210" t="s">
        <v>4131</v>
      </c>
      <c r="G214" s="38"/>
      <c r="H214" s="38"/>
      <c r="I214" s="119"/>
      <c r="J214" s="38"/>
      <c r="K214" s="38"/>
      <c r="L214" s="41"/>
      <c r="M214" s="211"/>
      <c r="N214" s="212"/>
      <c r="O214" s="66"/>
      <c r="P214" s="66"/>
      <c r="Q214" s="66"/>
      <c r="R214" s="66"/>
      <c r="S214" s="66"/>
      <c r="T214" s="67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T214" s="19" t="s">
        <v>308</v>
      </c>
      <c r="AU214" s="19" t="s">
        <v>79</v>
      </c>
    </row>
    <row r="215" spans="2:51" s="14" customFormat="1" ht="11.25">
      <c r="B215" s="223"/>
      <c r="C215" s="224"/>
      <c r="D215" s="209" t="s">
        <v>310</v>
      </c>
      <c r="E215" s="225" t="s">
        <v>19</v>
      </c>
      <c r="F215" s="226" t="s">
        <v>4132</v>
      </c>
      <c r="G215" s="224"/>
      <c r="H215" s="227">
        <v>1.96</v>
      </c>
      <c r="I215" s="228"/>
      <c r="J215" s="224"/>
      <c r="K215" s="224"/>
      <c r="L215" s="229"/>
      <c r="M215" s="230"/>
      <c r="N215" s="231"/>
      <c r="O215" s="231"/>
      <c r="P215" s="231"/>
      <c r="Q215" s="231"/>
      <c r="R215" s="231"/>
      <c r="S215" s="231"/>
      <c r="T215" s="232"/>
      <c r="AT215" s="233" t="s">
        <v>310</v>
      </c>
      <c r="AU215" s="233" t="s">
        <v>79</v>
      </c>
      <c r="AV215" s="14" t="s">
        <v>79</v>
      </c>
      <c r="AW215" s="14" t="s">
        <v>32</v>
      </c>
      <c r="AX215" s="14" t="s">
        <v>70</v>
      </c>
      <c r="AY215" s="233" t="s">
        <v>299</v>
      </c>
    </row>
    <row r="216" spans="2:51" s="14" customFormat="1" ht="11.25">
      <c r="B216" s="223"/>
      <c r="C216" s="224"/>
      <c r="D216" s="209" t="s">
        <v>310</v>
      </c>
      <c r="E216" s="225" t="s">
        <v>19</v>
      </c>
      <c r="F216" s="226" t="s">
        <v>4133</v>
      </c>
      <c r="G216" s="224"/>
      <c r="H216" s="227">
        <v>0.225</v>
      </c>
      <c r="I216" s="228"/>
      <c r="J216" s="224"/>
      <c r="K216" s="224"/>
      <c r="L216" s="229"/>
      <c r="M216" s="230"/>
      <c r="N216" s="231"/>
      <c r="O216" s="231"/>
      <c r="P216" s="231"/>
      <c r="Q216" s="231"/>
      <c r="R216" s="231"/>
      <c r="S216" s="231"/>
      <c r="T216" s="232"/>
      <c r="AT216" s="233" t="s">
        <v>310</v>
      </c>
      <c r="AU216" s="233" t="s">
        <v>79</v>
      </c>
      <c r="AV216" s="14" t="s">
        <v>79</v>
      </c>
      <c r="AW216" s="14" t="s">
        <v>32</v>
      </c>
      <c r="AX216" s="14" t="s">
        <v>70</v>
      </c>
      <c r="AY216" s="233" t="s">
        <v>299</v>
      </c>
    </row>
    <row r="217" spans="2:51" s="14" customFormat="1" ht="11.25">
      <c r="B217" s="223"/>
      <c r="C217" s="224"/>
      <c r="D217" s="209" t="s">
        <v>310</v>
      </c>
      <c r="E217" s="225" t="s">
        <v>19</v>
      </c>
      <c r="F217" s="226" t="s">
        <v>4134</v>
      </c>
      <c r="G217" s="224"/>
      <c r="H217" s="227">
        <v>0.225</v>
      </c>
      <c r="I217" s="228"/>
      <c r="J217" s="224"/>
      <c r="K217" s="224"/>
      <c r="L217" s="229"/>
      <c r="M217" s="230"/>
      <c r="N217" s="231"/>
      <c r="O217" s="231"/>
      <c r="P217" s="231"/>
      <c r="Q217" s="231"/>
      <c r="R217" s="231"/>
      <c r="S217" s="231"/>
      <c r="T217" s="232"/>
      <c r="AT217" s="233" t="s">
        <v>310</v>
      </c>
      <c r="AU217" s="233" t="s">
        <v>79</v>
      </c>
      <c r="AV217" s="14" t="s">
        <v>79</v>
      </c>
      <c r="AW217" s="14" t="s">
        <v>32</v>
      </c>
      <c r="AX217" s="14" t="s">
        <v>70</v>
      </c>
      <c r="AY217" s="233" t="s">
        <v>299</v>
      </c>
    </row>
    <row r="218" spans="2:51" s="15" customFormat="1" ht="11.25">
      <c r="B218" s="234"/>
      <c r="C218" s="235"/>
      <c r="D218" s="209" t="s">
        <v>310</v>
      </c>
      <c r="E218" s="236" t="s">
        <v>19</v>
      </c>
      <c r="F218" s="237" t="s">
        <v>313</v>
      </c>
      <c r="G218" s="235"/>
      <c r="H218" s="238">
        <v>2.41</v>
      </c>
      <c r="I218" s="239"/>
      <c r="J218" s="235"/>
      <c r="K218" s="235"/>
      <c r="L218" s="240"/>
      <c r="M218" s="241"/>
      <c r="N218" s="242"/>
      <c r="O218" s="242"/>
      <c r="P218" s="242"/>
      <c r="Q218" s="242"/>
      <c r="R218" s="242"/>
      <c r="S218" s="242"/>
      <c r="T218" s="243"/>
      <c r="AT218" s="244" t="s">
        <v>310</v>
      </c>
      <c r="AU218" s="244" t="s">
        <v>79</v>
      </c>
      <c r="AV218" s="15" t="s">
        <v>306</v>
      </c>
      <c r="AW218" s="15" t="s">
        <v>32</v>
      </c>
      <c r="AX218" s="15" t="s">
        <v>77</v>
      </c>
      <c r="AY218" s="244" t="s">
        <v>299</v>
      </c>
    </row>
    <row r="219" spans="1:65" s="2" customFormat="1" ht="16.5" customHeight="1">
      <c r="A219" s="36"/>
      <c r="B219" s="37"/>
      <c r="C219" s="196" t="s">
        <v>150</v>
      </c>
      <c r="D219" s="196" t="s">
        <v>301</v>
      </c>
      <c r="E219" s="197" t="s">
        <v>4135</v>
      </c>
      <c r="F219" s="198" t="s">
        <v>4136</v>
      </c>
      <c r="G219" s="199" t="s">
        <v>316</v>
      </c>
      <c r="H219" s="200">
        <v>7.94</v>
      </c>
      <c r="I219" s="201"/>
      <c r="J219" s="202">
        <f>ROUND(I219*H219,2)</f>
        <v>0</v>
      </c>
      <c r="K219" s="198" t="s">
        <v>305</v>
      </c>
      <c r="L219" s="41"/>
      <c r="M219" s="203" t="s">
        <v>19</v>
      </c>
      <c r="N219" s="204" t="s">
        <v>41</v>
      </c>
      <c r="O219" s="66"/>
      <c r="P219" s="205">
        <f>O219*H219</f>
        <v>0</v>
      </c>
      <c r="Q219" s="205">
        <v>1.89077</v>
      </c>
      <c r="R219" s="205">
        <f>Q219*H219</f>
        <v>15.012713800000002</v>
      </c>
      <c r="S219" s="205">
        <v>0</v>
      </c>
      <c r="T219" s="206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07" t="s">
        <v>306</v>
      </c>
      <c r="AT219" s="207" t="s">
        <v>301</v>
      </c>
      <c r="AU219" s="207" t="s">
        <v>79</v>
      </c>
      <c r="AY219" s="19" t="s">
        <v>299</v>
      </c>
      <c r="BE219" s="208">
        <f>IF(N219="základní",J219,0)</f>
        <v>0</v>
      </c>
      <c r="BF219" s="208">
        <f>IF(N219="snížená",J219,0)</f>
        <v>0</v>
      </c>
      <c r="BG219" s="208">
        <f>IF(N219="zákl. přenesená",J219,0)</f>
        <v>0</v>
      </c>
      <c r="BH219" s="208">
        <f>IF(N219="sníž. přenesená",J219,0)</f>
        <v>0</v>
      </c>
      <c r="BI219" s="208">
        <f>IF(N219="nulová",J219,0)</f>
        <v>0</v>
      </c>
      <c r="BJ219" s="19" t="s">
        <v>77</v>
      </c>
      <c r="BK219" s="208">
        <f>ROUND(I219*H219,2)</f>
        <v>0</v>
      </c>
      <c r="BL219" s="19" t="s">
        <v>306</v>
      </c>
      <c r="BM219" s="207" t="s">
        <v>4137</v>
      </c>
    </row>
    <row r="220" spans="1:47" s="2" customFormat="1" ht="11.25">
      <c r="A220" s="36"/>
      <c r="B220" s="37"/>
      <c r="C220" s="38"/>
      <c r="D220" s="209" t="s">
        <v>308</v>
      </c>
      <c r="E220" s="38"/>
      <c r="F220" s="210" t="s">
        <v>4138</v>
      </c>
      <c r="G220" s="38"/>
      <c r="H220" s="38"/>
      <c r="I220" s="119"/>
      <c r="J220" s="38"/>
      <c r="K220" s="38"/>
      <c r="L220" s="41"/>
      <c r="M220" s="211"/>
      <c r="N220" s="212"/>
      <c r="O220" s="66"/>
      <c r="P220" s="66"/>
      <c r="Q220" s="66"/>
      <c r="R220" s="66"/>
      <c r="S220" s="66"/>
      <c r="T220" s="67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T220" s="19" t="s">
        <v>308</v>
      </c>
      <c r="AU220" s="19" t="s">
        <v>79</v>
      </c>
    </row>
    <row r="221" spans="2:51" s="14" customFormat="1" ht="11.25">
      <c r="B221" s="223"/>
      <c r="C221" s="224"/>
      <c r="D221" s="209" t="s">
        <v>310</v>
      </c>
      <c r="E221" s="225" t="s">
        <v>19</v>
      </c>
      <c r="F221" s="226" t="s">
        <v>4139</v>
      </c>
      <c r="G221" s="224"/>
      <c r="H221" s="227">
        <v>1.04</v>
      </c>
      <c r="I221" s="228"/>
      <c r="J221" s="224"/>
      <c r="K221" s="224"/>
      <c r="L221" s="229"/>
      <c r="M221" s="230"/>
      <c r="N221" s="231"/>
      <c r="O221" s="231"/>
      <c r="P221" s="231"/>
      <c r="Q221" s="231"/>
      <c r="R221" s="231"/>
      <c r="S221" s="231"/>
      <c r="T221" s="232"/>
      <c r="AT221" s="233" t="s">
        <v>310</v>
      </c>
      <c r="AU221" s="233" t="s">
        <v>79</v>
      </c>
      <c r="AV221" s="14" t="s">
        <v>79</v>
      </c>
      <c r="AW221" s="14" t="s">
        <v>32</v>
      </c>
      <c r="AX221" s="14" t="s">
        <v>70</v>
      </c>
      <c r="AY221" s="233" t="s">
        <v>299</v>
      </c>
    </row>
    <row r="222" spans="2:51" s="14" customFormat="1" ht="11.25">
      <c r="B222" s="223"/>
      <c r="C222" s="224"/>
      <c r="D222" s="209" t="s">
        <v>310</v>
      </c>
      <c r="E222" s="225" t="s">
        <v>19</v>
      </c>
      <c r="F222" s="226" t="s">
        <v>4140</v>
      </c>
      <c r="G222" s="224"/>
      <c r="H222" s="227">
        <v>1.8</v>
      </c>
      <c r="I222" s="228"/>
      <c r="J222" s="224"/>
      <c r="K222" s="224"/>
      <c r="L222" s="229"/>
      <c r="M222" s="230"/>
      <c r="N222" s="231"/>
      <c r="O222" s="231"/>
      <c r="P222" s="231"/>
      <c r="Q222" s="231"/>
      <c r="R222" s="231"/>
      <c r="S222" s="231"/>
      <c r="T222" s="232"/>
      <c r="AT222" s="233" t="s">
        <v>310</v>
      </c>
      <c r="AU222" s="233" t="s">
        <v>79</v>
      </c>
      <c r="AV222" s="14" t="s">
        <v>79</v>
      </c>
      <c r="AW222" s="14" t="s">
        <v>32</v>
      </c>
      <c r="AX222" s="14" t="s">
        <v>70</v>
      </c>
      <c r="AY222" s="233" t="s">
        <v>299</v>
      </c>
    </row>
    <row r="223" spans="2:51" s="14" customFormat="1" ht="11.25">
      <c r="B223" s="223"/>
      <c r="C223" s="224"/>
      <c r="D223" s="209" t="s">
        <v>310</v>
      </c>
      <c r="E223" s="225" t="s">
        <v>19</v>
      </c>
      <c r="F223" s="226" t="s">
        <v>4141</v>
      </c>
      <c r="G223" s="224"/>
      <c r="H223" s="227">
        <v>5.1</v>
      </c>
      <c r="I223" s="228"/>
      <c r="J223" s="224"/>
      <c r="K223" s="224"/>
      <c r="L223" s="229"/>
      <c r="M223" s="230"/>
      <c r="N223" s="231"/>
      <c r="O223" s="231"/>
      <c r="P223" s="231"/>
      <c r="Q223" s="231"/>
      <c r="R223" s="231"/>
      <c r="S223" s="231"/>
      <c r="T223" s="232"/>
      <c r="AT223" s="233" t="s">
        <v>310</v>
      </c>
      <c r="AU223" s="233" t="s">
        <v>79</v>
      </c>
      <c r="AV223" s="14" t="s">
        <v>79</v>
      </c>
      <c r="AW223" s="14" t="s">
        <v>32</v>
      </c>
      <c r="AX223" s="14" t="s">
        <v>70</v>
      </c>
      <c r="AY223" s="233" t="s">
        <v>299</v>
      </c>
    </row>
    <row r="224" spans="2:51" s="15" customFormat="1" ht="11.25">
      <c r="B224" s="234"/>
      <c r="C224" s="235"/>
      <c r="D224" s="209" t="s">
        <v>310</v>
      </c>
      <c r="E224" s="236" t="s">
        <v>19</v>
      </c>
      <c r="F224" s="237" t="s">
        <v>313</v>
      </c>
      <c r="G224" s="235"/>
      <c r="H224" s="238">
        <v>7.94</v>
      </c>
      <c r="I224" s="239"/>
      <c r="J224" s="235"/>
      <c r="K224" s="235"/>
      <c r="L224" s="240"/>
      <c r="M224" s="241"/>
      <c r="N224" s="242"/>
      <c r="O224" s="242"/>
      <c r="P224" s="242"/>
      <c r="Q224" s="242"/>
      <c r="R224" s="242"/>
      <c r="S224" s="242"/>
      <c r="T224" s="243"/>
      <c r="AT224" s="244" t="s">
        <v>310</v>
      </c>
      <c r="AU224" s="244" t="s">
        <v>79</v>
      </c>
      <c r="AV224" s="15" t="s">
        <v>306</v>
      </c>
      <c r="AW224" s="15" t="s">
        <v>32</v>
      </c>
      <c r="AX224" s="15" t="s">
        <v>77</v>
      </c>
      <c r="AY224" s="244" t="s">
        <v>299</v>
      </c>
    </row>
    <row r="225" spans="2:63" s="12" customFormat="1" ht="22.9" customHeight="1">
      <c r="B225" s="180"/>
      <c r="C225" s="181"/>
      <c r="D225" s="182" t="s">
        <v>69</v>
      </c>
      <c r="E225" s="194" t="s">
        <v>341</v>
      </c>
      <c r="F225" s="194" t="s">
        <v>4142</v>
      </c>
      <c r="G225" s="181"/>
      <c r="H225" s="181"/>
      <c r="I225" s="184"/>
      <c r="J225" s="195">
        <f>BK225</f>
        <v>0</v>
      </c>
      <c r="K225" s="181"/>
      <c r="L225" s="186"/>
      <c r="M225" s="187"/>
      <c r="N225" s="188"/>
      <c r="O225" s="188"/>
      <c r="P225" s="189">
        <f>SUM(P226:P240)</f>
        <v>0</v>
      </c>
      <c r="Q225" s="188"/>
      <c r="R225" s="189">
        <f>SUM(R226:R240)</f>
        <v>12.254765999999998</v>
      </c>
      <c r="S225" s="188"/>
      <c r="T225" s="190">
        <f>SUM(T226:T240)</f>
        <v>0</v>
      </c>
      <c r="AR225" s="191" t="s">
        <v>77</v>
      </c>
      <c r="AT225" s="192" t="s">
        <v>69</v>
      </c>
      <c r="AU225" s="192" t="s">
        <v>77</v>
      </c>
      <c r="AY225" s="191" t="s">
        <v>299</v>
      </c>
      <c r="BK225" s="193">
        <f>SUM(BK226:BK240)</f>
        <v>0</v>
      </c>
    </row>
    <row r="226" spans="1:65" s="2" customFormat="1" ht="16.5" customHeight="1">
      <c r="A226" s="36"/>
      <c r="B226" s="37"/>
      <c r="C226" s="196" t="s">
        <v>532</v>
      </c>
      <c r="D226" s="196" t="s">
        <v>301</v>
      </c>
      <c r="E226" s="197" t="s">
        <v>4143</v>
      </c>
      <c r="F226" s="198" t="s">
        <v>4144</v>
      </c>
      <c r="G226" s="199" t="s">
        <v>304</v>
      </c>
      <c r="H226" s="200">
        <v>10.6</v>
      </c>
      <c r="I226" s="201"/>
      <c r="J226" s="202">
        <f>ROUND(I226*H226,2)</f>
        <v>0</v>
      </c>
      <c r="K226" s="198" t="s">
        <v>305</v>
      </c>
      <c r="L226" s="41"/>
      <c r="M226" s="203" t="s">
        <v>19</v>
      </c>
      <c r="N226" s="204" t="s">
        <v>41</v>
      </c>
      <c r="O226" s="66"/>
      <c r="P226" s="205">
        <f>O226*H226</f>
        <v>0</v>
      </c>
      <c r="Q226" s="205">
        <v>0.25008</v>
      </c>
      <c r="R226" s="205">
        <f>Q226*H226</f>
        <v>2.6508480000000003</v>
      </c>
      <c r="S226" s="205">
        <v>0</v>
      </c>
      <c r="T226" s="206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07" t="s">
        <v>306</v>
      </c>
      <c r="AT226" s="207" t="s">
        <v>301</v>
      </c>
      <c r="AU226" s="207" t="s">
        <v>79</v>
      </c>
      <c r="AY226" s="19" t="s">
        <v>299</v>
      </c>
      <c r="BE226" s="208">
        <f>IF(N226="základní",J226,0)</f>
        <v>0</v>
      </c>
      <c r="BF226" s="208">
        <f>IF(N226="snížená",J226,0)</f>
        <v>0</v>
      </c>
      <c r="BG226" s="208">
        <f>IF(N226="zákl. přenesená",J226,0)</f>
        <v>0</v>
      </c>
      <c r="BH226" s="208">
        <f>IF(N226="sníž. přenesená",J226,0)</f>
        <v>0</v>
      </c>
      <c r="BI226" s="208">
        <f>IF(N226="nulová",J226,0)</f>
        <v>0</v>
      </c>
      <c r="BJ226" s="19" t="s">
        <v>77</v>
      </c>
      <c r="BK226" s="208">
        <f>ROUND(I226*H226,2)</f>
        <v>0</v>
      </c>
      <c r="BL226" s="19" t="s">
        <v>306</v>
      </c>
      <c r="BM226" s="207" t="s">
        <v>4145</v>
      </c>
    </row>
    <row r="227" spans="1:47" s="2" customFormat="1" ht="11.25">
      <c r="A227" s="36"/>
      <c r="B227" s="37"/>
      <c r="C227" s="38"/>
      <c r="D227" s="209" t="s">
        <v>308</v>
      </c>
      <c r="E227" s="38"/>
      <c r="F227" s="210" t="s">
        <v>4146</v>
      </c>
      <c r="G227" s="38"/>
      <c r="H227" s="38"/>
      <c r="I227" s="119"/>
      <c r="J227" s="38"/>
      <c r="K227" s="38"/>
      <c r="L227" s="41"/>
      <c r="M227" s="211"/>
      <c r="N227" s="212"/>
      <c r="O227" s="66"/>
      <c r="P227" s="66"/>
      <c r="Q227" s="66"/>
      <c r="R227" s="66"/>
      <c r="S227" s="66"/>
      <c r="T227" s="67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9" t="s">
        <v>308</v>
      </c>
      <c r="AU227" s="19" t="s">
        <v>79</v>
      </c>
    </row>
    <row r="228" spans="2:51" s="14" customFormat="1" ht="11.25">
      <c r="B228" s="223"/>
      <c r="C228" s="224"/>
      <c r="D228" s="209" t="s">
        <v>310</v>
      </c>
      <c r="E228" s="225" t="s">
        <v>19</v>
      </c>
      <c r="F228" s="226" t="s">
        <v>3997</v>
      </c>
      <c r="G228" s="224"/>
      <c r="H228" s="227">
        <v>5.6</v>
      </c>
      <c r="I228" s="228"/>
      <c r="J228" s="224"/>
      <c r="K228" s="224"/>
      <c r="L228" s="229"/>
      <c r="M228" s="230"/>
      <c r="N228" s="231"/>
      <c r="O228" s="231"/>
      <c r="P228" s="231"/>
      <c r="Q228" s="231"/>
      <c r="R228" s="231"/>
      <c r="S228" s="231"/>
      <c r="T228" s="232"/>
      <c r="AT228" s="233" t="s">
        <v>310</v>
      </c>
      <c r="AU228" s="233" t="s">
        <v>79</v>
      </c>
      <c r="AV228" s="14" t="s">
        <v>79</v>
      </c>
      <c r="AW228" s="14" t="s">
        <v>32</v>
      </c>
      <c r="AX228" s="14" t="s">
        <v>70</v>
      </c>
      <c r="AY228" s="233" t="s">
        <v>299</v>
      </c>
    </row>
    <row r="229" spans="2:51" s="14" customFormat="1" ht="11.25">
      <c r="B229" s="223"/>
      <c r="C229" s="224"/>
      <c r="D229" s="209" t="s">
        <v>310</v>
      </c>
      <c r="E229" s="225" t="s">
        <v>19</v>
      </c>
      <c r="F229" s="226" t="s">
        <v>3998</v>
      </c>
      <c r="G229" s="224"/>
      <c r="H229" s="227">
        <v>5</v>
      </c>
      <c r="I229" s="228"/>
      <c r="J229" s="224"/>
      <c r="K229" s="224"/>
      <c r="L229" s="229"/>
      <c r="M229" s="230"/>
      <c r="N229" s="231"/>
      <c r="O229" s="231"/>
      <c r="P229" s="231"/>
      <c r="Q229" s="231"/>
      <c r="R229" s="231"/>
      <c r="S229" s="231"/>
      <c r="T229" s="232"/>
      <c r="AT229" s="233" t="s">
        <v>310</v>
      </c>
      <c r="AU229" s="233" t="s">
        <v>79</v>
      </c>
      <c r="AV229" s="14" t="s">
        <v>79</v>
      </c>
      <c r="AW229" s="14" t="s">
        <v>32</v>
      </c>
      <c r="AX229" s="14" t="s">
        <v>70</v>
      </c>
      <c r="AY229" s="233" t="s">
        <v>299</v>
      </c>
    </row>
    <row r="230" spans="2:51" s="15" customFormat="1" ht="11.25">
      <c r="B230" s="234"/>
      <c r="C230" s="235"/>
      <c r="D230" s="209" t="s">
        <v>310</v>
      </c>
      <c r="E230" s="236" t="s">
        <v>19</v>
      </c>
      <c r="F230" s="237" t="s">
        <v>313</v>
      </c>
      <c r="G230" s="235"/>
      <c r="H230" s="238">
        <v>10.6</v>
      </c>
      <c r="I230" s="239"/>
      <c r="J230" s="235"/>
      <c r="K230" s="235"/>
      <c r="L230" s="240"/>
      <c r="M230" s="241"/>
      <c r="N230" s="242"/>
      <c r="O230" s="242"/>
      <c r="P230" s="242"/>
      <c r="Q230" s="242"/>
      <c r="R230" s="242"/>
      <c r="S230" s="242"/>
      <c r="T230" s="243"/>
      <c r="AT230" s="244" t="s">
        <v>310</v>
      </c>
      <c r="AU230" s="244" t="s">
        <v>79</v>
      </c>
      <c r="AV230" s="15" t="s">
        <v>306</v>
      </c>
      <c r="AW230" s="15" t="s">
        <v>32</v>
      </c>
      <c r="AX230" s="15" t="s">
        <v>77</v>
      </c>
      <c r="AY230" s="244" t="s">
        <v>299</v>
      </c>
    </row>
    <row r="231" spans="1:65" s="2" customFormat="1" ht="16.5" customHeight="1">
      <c r="A231" s="36"/>
      <c r="B231" s="37"/>
      <c r="C231" s="196" t="s">
        <v>538</v>
      </c>
      <c r="D231" s="196" t="s">
        <v>301</v>
      </c>
      <c r="E231" s="197" t="s">
        <v>4147</v>
      </c>
      <c r="F231" s="198" t="s">
        <v>4148</v>
      </c>
      <c r="G231" s="199" t="s">
        <v>304</v>
      </c>
      <c r="H231" s="200">
        <v>10.6</v>
      </c>
      <c r="I231" s="201"/>
      <c r="J231" s="202">
        <f>ROUND(I231*H231,2)</f>
        <v>0</v>
      </c>
      <c r="K231" s="198" t="s">
        <v>305</v>
      </c>
      <c r="L231" s="41"/>
      <c r="M231" s="203" t="s">
        <v>19</v>
      </c>
      <c r="N231" s="204" t="s">
        <v>41</v>
      </c>
      <c r="O231" s="66"/>
      <c r="P231" s="205">
        <f>O231*H231</f>
        <v>0</v>
      </c>
      <c r="Q231" s="205">
        <v>0.38314</v>
      </c>
      <c r="R231" s="205">
        <f>Q231*H231</f>
        <v>4.061284</v>
      </c>
      <c r="S231" s="205">
        <v>0</v>
      </c>
      <c r="T231" s="206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07" t="s">
        <v>306</v>
      </c>
      <c r="AT231" s="207" t="s">
        <v>301</v>
      </c>
      <c r="AU231" s="207" t="s">
        <v>79</v>
      </c>
      <c r="AY231" s="19" t="s">
        <v>299</v>
      </c>
      <c r="BE231" s="208">
        <f>IF(N231="základní",J231,0)</f>
        <v>0</v>
      </c>
      <c r="BF231" s="208">
        <f>IF(N231="snížená",J231,0)</f>
        <v>0</v>
      </c>
      <c r="BG231" s="208">
        <f>IF(N231="zákl. přenesená",J231,0)</f>
        <v>0</v>
      </c>
      <c r="BH231" s="208">
        <f>IF(N231="sníž. přenesená",J231,0)</f>
        <v>0</v>
      </c>
      <c r="BI231" s="208">
        <f>IF(N231="nulová",J231,0)</f>
        <v>0</v>
      </c>
      <c r="BJ231" s="19" t="s">
        <v>77</v>
      </c>
      <c r="BK231" s="208">
        <f>ROUND(I231*H231,2)</f>
        <v>0</v>
      </c>
      <c r="BL231" s="19" t="s">
        <v>306</v>
      </c>
      <c r="BM231" s="207" t="s">
        <v>4149</v>
      </c>
    </row>
    <row r="232" spans="1:47" s="2" customFormat="1" ht="11.25">
      <c r="A232" s="36"/>
      <c r="B232" s="37"/>
      <c r="C232" s="38"/>
      <c r="D232" s="209" t="s">
        <v>308</v>
      </c>
      <c r="E232" s="38"/>
      <c r="F232" s="210" t="s">
        <v>4150</v>
      </c>
      <c r="G232" s="38"/>
      <c r="H232" s="38"/>
      <c r="I232" s="119"/>
      <c r="J232" s="38"/>
      <c r="K232" s="38"/>
      <c r="L232" s="41"/>
      <c r="M232" s="211"/>
      <c r="N232" s="212"/>
      <c r="O232" s="66"/>
      <c r="P232" s="66"/>
      <c r="Q232" s="66"/>
      <c r="R232" s="66"/>
      <c r="S232" s="66"/>
      <c r="T232" s="67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9" t="s">
        <v>308</v>
      </c>
      <c r="AU232" s="19" t="s">
        <v>79</v>
      </c>
    </row>
    <row r="233" spans="1:65" s="2" customFormat="1" ht="16.5" customHeight="1">
      <c r="A233" s="36"/>
      <c r="B233" s="37"/>
      <c r="C233" s="196" t="s">
        <v>550</v>
      </c>
      <c r="D233" s="196" t="s">
        <v>301</v>
      </c>
      <c r="E233" s="197" t="s">
        <v>4151</v>
      </c>
      <c r="F233" s="198" t="s">
        <v>4152</v>
      </c>
      <c r="G233" s="199" t="s">
        <v>304</v>
      </c>
      <c r="H233" s="200">
        <v>10.6</v>
      </c>
      <c r="I233" s="201"/>
      <c r="J233" s="202">
        <f>ROUND(I233*H233,2)</f>
        <v>0</v>
      </c>
      <c r="K233" s="198" t="s">
        <v>305</v>
      </c>
      <c r="L233" s="41"/>
      <c r="M233" s="203" t="s">
        <v>19</v>
      </c>
      <c r="N233" s="204" t="s">
        <v>41</v>
      </c>
      <c r="O233" s="66"/>
      <c r="P233" s="205">
        <f>O233*H233</f>
        <v>0</v>
      </c>
      <c r="Q233" s="205">
        <v>0.00071</v>
      </c>
      <c r="R233" s="205">
        <f>Q233*H233</f>
        <v>0.007526</v>
      </c>
      <c r="S233" s="205">
        <v>0</v>
      </c>
      <c r="T233" s="206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07" t="s">
        <v>306</v>
      </c>
      <c r="AT233" s="207" t="s">
        <v>301</v>
      </c>
      <c r="AU233" s="207" t="s">
        <v>79</v>
      </c>
      <c r="AY233" s="19" t="s">
        <v>299</v>
      </c>
      <c r="BE233" s="208">
        <f>IF(N233="základní",J233,0)</f>
        <v>0</v>
      </c>
      <c r="BF233" s="208">
        <f>IF(N233="snížená",J233,0)</f>
        <v>0</v>
      </c>
      <c r="BG233" s="208">
        <f>IF(N233="zákl. přenesená",J233,0)</f>
        <v>0</v>
      </c>
      <c r="BH233" s="208">
        <f>IF(N233="sníž. přenesená",J233,0)</f>
        <v>0</v>
      </c>
      <c r="BI233" s="208">
        <f>IF(N233="nulová",J233,0)</f>
        <v>0</v>
      </c>
      <c r="BJ233" s="19" t="s">
        <v>77</v>
      </c>
      <c r="BK233" s="208">
        <f>ROUND(I233*H233,2)</f>
        <v>0</v>
      </c>
      <c r="BL233" s="19" t="s">
        <v>306</v>
      </c>
      <c r="BM233" s="207" t="s">
        <v>4153</v>
      </c>
    </row>
    <row r="234" spans="1:47" s="2" customFormat="1" ht="11.25">
      <c r="A234" s="36"/>
      <c r="B234" s="37"/>
      <c r="C234" s="38"/>
      <c r="D234" s="209" t="s">
        <v>308</v>
      </c>
      <c r="E234" s="38"/>
      <c r="F234" s="210" t="s">
        <v>4154</v>
      </c>
      <c r="G234" s="38"/>
      <c r="H234" s="38"/>
      <c r="I234" s="119"/>
      <c r="J234" s="38"/>
      <c r="K234" s="38"/>
      <c r="L234" s="41"/>
      <c r="M234" s="211"/>
      <c r="N234" s="212"/>
      <c r="O234" s="66"/>
      <c r="P234" s="66"/>
      <c r="Q234" s="66"/>
      <c r="R234" s="66"/>
      <c r="S234" s="66"/>
      <c r="T234" s="67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9" t="s">
        <v>308</v>
      </c>
      <c r="AU234" s="19" t="s">
        <v>79</v>
      </c>
    </row>
    <row r="235" spans="1:65" s="2" customFormat="1" ht="16.5" customHeight="1">
      <c r="A235" s="36"/>
      <c r="B235" s="37"/>
      <c r="C235" s="196" t="s">
        <v>559</v>
      </c>
      <c r="D235" s="196" t="s">
        <v>301</v>
      </c>
      <c r="E235" s="197" t="s">
        <v>4155</v>
      </c>
      <c r="F235" s="198" t="s">
        <v>4156</v>
      </c>
      <c r="G235" s="199" t="s">
        <v>304</v>
      </c>
      <c r="H235" s="200">
        <v>10.6</v>
      </c>
      <c r="I235" s="201"/>
      <c r="J235" s="202">
        <f>ROUND(I235*H235,2)</f>
        <v>0</v>
      </c>
      <c r="K235" s="198" t="s">
        <v>305</v>
      </c>
      <c r="L235" s="41"/>
      <c r="M235" s="203" t="s">
        <v>19</v>
      </c>
      <c r="N235" s="204" t="s">
        <v>41</v>
      </c>
      <c r="O235" s="66"/>
      <c r="P235" s="205">
        <f>O235*H235</f>
        <v>0</v>
      </c>
      <c r="Q235" s="205">
        <v>0.211</v>
      </c>
      <c r="R235" s="205">
        <f>Q235*H235</f>
        <v>2.2365999999999997</v>
      </c>
      <c r="S235" s="205">
        <v>0</v>
      </c>
      <c r="T235" s="206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07" t="s">
        <v>306</v>
      </c>
      <c r="AT235" s="207" t="s">
        <v>301</v>
      </c>
      <c r="AU235" s="207" t="s">
        <v>79</v>
      </c>
      <c r="AY235" s="19" t="s">
        <v>299</v>
      </c>
      <c r="BE235" s="208">
        <f>IF(N235="základní",J235,0)</f>
        <v>0</v>
      </c>
      <c r="BF235" s="208">
        <f>IF(N235="snížená",J235,0)</f>
        <v>0</v>
      </c>
      <c r="BG235" s="208">
        <f>IF(N235="zákl. přenesená",J235,0)</f>
        <v>0</v>
      </c>
      <c r="BH235" s="208">
        <f>IF(N235="sníž. přenesená",J235,0)</f>
        <v>0</v>
      </c>
      <c r="BI235" s="208">
        <f>IF(N235="nulová",J235,0)</f>
        <v>0</v>
      </c>
      <c r="BJ235" s="19" t="s">
        <v>77</v>
      </c>
      <c r="BK235" s="208">
        <f>ROUND(I235*H235,2)</f>
        <v>0</v>
      </c>
      <c r="BL235" s="19" t="s">
        <v>306</v>
      </c>
      <c r="BM235" s="207" t="s">
        <v>4157</v>
      </c>
    </row>
    <row r="236" spans="1:47" s="2" customFormat="1" ht="19.5">
      <c r="A236" s="36"/>
      <c r="B236" s="37"/>
      <c r="C236" s="38"/>
      <c r="D236" s="209" t="s">
        <v>308</v>
      </c>
      <c r="E236" s="38"/>
      <c r="F236" s="210" t="s">
        <v>4158</v>
      </c>
      <c r="G236" s="38"/>
      <c r="H236" s="38"/>
      <c r="I236" s="119"/>
      <c r="J236" s="38"/>
      <c r="K236" s="38"/>
      <c r="L236" s="41"/>
      <c r="M236" s="211"/>
      <c r="N236" s="212"/>
      <c r="O236" s="66"/>
      <c r="P236" s="66"/>
      <c r="Q236" s="66"/>
      <c r="R236" s="66"/>
      <c r="S236" s="66"/>
      <c r="T236" s="67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9" t="s">
        <v>308</v>
      </c>
      <c r="AU236" s="19" t="s">
        <v>79</v>
      </c>
    </row>
    <row r="237" spans="1:65" s="2" customFormat="1" ht="16.5" customHeight="1">
      <c r="A237" s="36"/>
      <c r="B237" s="37"/>
      <c r="C237" s="196" t="s">
        <v>568</v>
      </c>
      <c r="D237" s="196" t="s">
        <v>301</v>
      </c>
      <c r="E237" s="197" t="s">
        <v>4159</v>
      </c>
      <c r="F237" s="198" t="s">
        <v>4160</v>
      </c>
      <c r="G237" s="199" t="s">
        <v>304</v>
      </c>
      <c r="H237" s="200">
        <v>10.6</v>
      </c>
      <c r="I237" s="201"/>
      <c r="J237" s="202">
        <f>ROUND(I237*H237,2)</f>
        <v>0</v>
      </c>
      <c r="K237" s="198" t="s">
        <v>305</v>
      </c>
      <c r="L237" s="41"/>
      <c r="M237" s="203" t="s">
        <v>19</v>
      </c>
      <c r="N237" s="204" t="s">
        <v>41</v>
      </c>
      <c r="O237" s="66"/>
      <c r="P237" s="205">
        <f>O237*H237</f>
        <v>0</v>
      </c>
      <c r="Q237" s="205">
        <v>0.12966</v>
      </c>
      <c r="R237" s="205">
        <f>Q237*H237</f>
        <v>1.374396</v>
      </c>
      <c r="S237" s="205">
        <v>0</v>
      </c>
      <c r="T237" s="206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07" t="s">
        <v>306</v>
      </c>
      <c r="AT237" s="207" t="s">
        <v>301</v>
      </c>
      <c r="AU237" s="207" t="s">
        <v>79</v>
      </c>
      <c r="AY237" s="19" t="s">
        <v>299</v>
      </c>
      <c r="BE237" s="208">
        <f>IF(N237="základní",J237,0)</f>
        <v>0</v>
      </c>
      <c r="BF237" s="208">
        <f>IF(N237="snížená",J237,0)</f>
        <v>0</v>
      </c>
      <c r="BG237" s="208">
        <f>IF(N237="zákl. přenesená",J237,0)</f>
        <v>0</v>
      </c>
      <c r="BH237" s="208">
        <f>IF(N237="sníž. přenesená",J237,0)</f>
        <v>0</v>
      </c>
      <c r="BI237" s="208">
        <f>IF(N237="nulová",J237,0)</f>
        <v>0</v>
      </c>
      <c r="BJ237" s="19" t="s">
        <v>77</v>
      </c>
      <c r="BK237" s="208">
        <f>ROUND(I237*H237,2)</f>
        <v>0</v>
      </c>
      <c r="BL237" s="19" t="s">
        <v>306</v>
      </c>
      <c r="BM237" s="207" t="s">
        <v>4161</v>
      </c>
    </row>
    <row r="238" spans="1:47" s="2" customFormat="1" ht="19.5">
      <c r="A238" s="36"/>
      <c r="B238" s="37"/>
      <c r="C238" s="38"/>
      <c r="D238" s="209" t="s">
        <v>308</v>
      </c>
      <c r="E238" s="38"/>
      <c r="F238" s="210" t="s">
        <v>4162</v>
      </c>
      <c r="G238" s="38"/>
      <c r="H238" s="38"/>
      <c r="I238" s="119"/>
      <c r="J238" s="38"/>
      <c r="K238" s="38"/>
      <c r="L238" s="41"/>
      <c r="M238" s="211"/>
      <c r="N238" s="212"/>
      <c r="O238" s="66"/>
      <c r="P238" s="66"/>
      <c r="Q238" s="66"/>
      <c r="R238" s="66"/>
      <c r="S238" s="66"/>
      <c r="T238" s="67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T238" s="19" t="s">
        <v>308</v>
      </c>
      <c r="AU238" s="19" t="s">
        <v>79</v>
      </c>
    </row>
    <row r="239" spans="1:65" s="2" customFormat="1" ht="16.5" customHeight="1">
      <c r="A239" s="36"/>
      <c r="B239" s="37"/>
      <c r="C239" s="196" t="s">
        <v>574</v>
      </c>
      <c r="D239" s="196" t="s">
        <v>301</v>
      </c>
      <c r="E239" s="197" t="s">
        <v>4163</v>
      </c>
      <c r="F239" s="198" t="s">
        <v>4164</v>
      </c>
      <c r="G239" s="199" t="s">
        <v>304</v>
      </c>
      <c r="H239" s="200">
        <v>10.6</v>
      </c>
      <c r="I239" s="201"/>
      <c r="J239" s="202">
        <f>ROUND(I239*H239,2)</f>
        <v>0</v>
      </c>
      <c r="K239" s="198" t="s">
        <v>305</v>
      </c>
      <c r="L239" s="41"/>
      <c r="M239" s="203" t="s">
        <v>19</v>
      </c>
      <c r="N239" s="204" t="s">
        <v>41</v>
      </c>
      <c r="O239" s="66"/>
      <c r="P239" s="205">
        <f>O239*H239</f>
        <v>0</v>
      </c>
      <c r="Q239" s="205">
        <v>0.18152</v>
      </c>
      <c r="R239" s="205">
        <f>Q239*H239</f>
        <v>1.9241119999999998</v>
      </c>
      <c r="S239" s="205">
        <v>0</v>
      </c>
      <c r="T239" s="206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07" t="s">
        <v>306</v>
      </c>
      <c r="AT239" s="207" t="s">
        <v>301</v>
      </c>
      <c r="AU239" s="207" t="s">
        <v>79</v>
      </c>
      <c r="AY239" s="19" t="s">
        <v>299</v>
      </c>
      <c r="BE239" s="208">
        <f>IF(N239="základní",J239,0)</f>
        <v>0</v>
      </c>
      <c r="BF239" s="208">
        <f>IF(N239="snížená",J239,0)</f>
        <v>0</v>
      </c>
      <c r="BG239" s="208">
        <f>IF(N239="zákl. přenesená",J239,0)</f>
        <v>0</v>
      </c>
      <c r="BH239" s="208">
        <f>IF(N239="sníž. přenesená",J239,0)</f>
        <v>0</v>
      </c>
      <c r="BI239" s="208">
        <f>IF(N239="nulová",J239,0)</f>
        <v>0</v>
      </c>
      <c r="BJ239" s="19" t="s">
        <v>77</v>
      </c>
      <c r="BK239" s="208">
        <f>ROUND(I239*H239,2)</f>
        <v>0</v>
      </c>
      <c r="BL239" s="19" t="s">
        <v>306</v>
      </c>
      <c r="BM239" s="207" t="s">
        <v>4165</v>
      </c>
    </row>
    <row r="240" spans="1:47" s="2" customFormat="1" ht="19.5">
      <c r="A240" s="36"/>
      <c r="B240" s="37"/>
      <c r="C240" s="38"/>
      <c r="D240" s="209" t="s">
        <v>308</v>
      </c>
      <c r="E240" s="38"/>
      <c r="F240" s="210" t="s">
        <v>4166</v>
      </c>
      <c r="G240" s="38"/>
      <c r="H240" s="38"/>
      <c r="I240" s="119"/>
      <c r="J240" s="38"/>
      <c r="K240" s="38"/>
      <c r="L240" s="41"/>
      <c r="M240" s="211"/>
      <c r="N240" s="212"/>
      <c r="O240" s="66"/>
      <c r="P240" s="66"/>
      <c r="Q240" s="66"/>
      <c r="R240" s="66"/>
      <c r="S240" s="66"/>
      <c r="T240" s="67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9" t="s">
        <v>308</v>
      </c>
      <c r="AU240" s="19" t="s">
        <v>79</v>
      </c>
    </row>
    <row r="241" spans="2:63" s="12" customFormat="1" ht="22.9" customHeight="1">
      <c r="B241" s="180"/>
      <c r="C241" s="181"/>
      <c r="D241" s="182" t="s">
        <v>69</v>
      </c>
      <c r="E241" s="194" t="s">
        <v>360</v>
      </c>
      <c r="F241" s="194" t="s">
        <v>4167</v>
      </c>
      <c r="G241" s="181"/>
      <c r="H241" s="181"/>
      <c r="I241" s="184"/>
      <c r="J241" s="195">
        <f>BK241</f>
        <v>0</v>
      </c>
      <c r="K241" s="181"/>
      <c r="L241" s="186"/>
      <c r="M241" s="187"/>
      <c r="N241" s="188"/>
      <c r="O241" s="188"/>
      <c r="P241" s="189">
        <f>SUM(P242:P320)</f>
        <v>0</v>
      </c>
      <c r="Q241" s="188"/>
      <c r="R241" s="189">
        <f>SUM(R242:R320)</f>
        <v>0.97082565</v>
      </c>
      <c r="S241" s="188"/>
      <c r="T241" s="190">
        <f>SUM(T242:T320)</f>
        <v>0</v>
      </c>
      <c r="AR241" s="191" t="s">
        <v>77</v>
      </c>
      <c r="AT241" s="192" t="s">
        <v>69</v>
      </c>
      <c r="AU241" s="192" t="s">
        <v>77</v>
      </c>
      <c r="AY241" s="191" t="s">
        <v>299</v>
      </c>
      <c r="BK241" s="193">
        <f>SUM(BK242:BK320)</f>
        <v>0</v>
      </c>
    </row>
    <row r="242" spans="1:65" s="2" customFormat="1" ht="16.5" customHeight="1">
      <c r="A242" s="36"/>
      <c r="B242" s="37"/>
      <c r="C242" s="196" t="s">
        <v>582</v>
      </c>
      <c r="D242" s="196" t="s">
        <v>301</v>
      </c>
      <c r="E242" s="197" t="s">
        <v>4168</v>
      </c>
      <c r="F242" s="198" t="s">
        <v>4169</v>
      </c>
      <c r="G242" s="199" t="s">
        <v>553</v>
      </c>
      <c r="H242" s="200">
        <v>13</v>
      </c>
      <c r="I242" s="201"/>
      <c r="J242" s="202">
        <f>ROUND(I242*H242,2)</f>
        <v>0</v>
      </c>
      <c r="K242" s="198" t="s">
        <v>19</v>
      </c>
      <c r="L242" s="41"/>
      <c r="M242" s="203" t="s">
        <v>19</v>
      </c>
      <c r="N242" s="204" t="s">
        <v>41</v>
      </c>
      <c r="O242" s="66"/>
      <c r="P242" s="205">
        <f>O242*H242</f>
        <v>0</v>
      </c>
      <c r="Q242" s="205">
        <v>0</v>
      </c>
      <c r="R242" s="205">
        <f>Q242*H242</f>
        <v>0</v>
      </c>
      <c r="S242" s="205">
        <v>0</v>
      </c>
      <c r="T242" s="206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07" t="s">
        <v>306</v>
      </c>
      <c r="AT242" s="207" t="s">
        <v>301</v>
      </c>
      <c r="AU242" s="207" t="s">
        <v>79</v>
      </c>
      <c r="AY242" s="19" t="s">
        <v>299</v>
      </c>
      <c r="BE242" s="208">
        <f>IF(N242="základní",J242,0)</f>
        <v>0</v>
      </c>
      <c r="BF242" s="208">
        <f>IF(N242="snížená",J242,0)</f>
        <v>0</v>
      </c>
      <c r="BG242" s="208">
        <f>IF(N242="zákl. přenesená",J242,0)</f>
        <v>0</v>
      </c>
      <c r="BH242" s="208">
        <f>IF(N242="sníž. přenesená",J242,0)</f>
        <v>0</v>
      </c>
      <c r="BI242" s="208">
        <f>IF(N242="nulová",J242,0)</f>
        <v>0</v>
      </c>
      <c r="BJ242" s="19" t="s">
        <v>77</v>
      </c>
      <c r="BK242" s="208">
        <f>ROUND(I242*H242,2)</f>
        <v>0</v>
      </c>
      <c r="BL242" s="19" t="s">
        <v>306</v>
      </c>
      <c r="BM242" s="207" t="s">
        <v>4170</v>
      </c>
    </row>
    <row r="243" spans="1:47" s="2" customFormat="1" ht="11.25">
      <c r="A243" s="36"/>
      <c r="B243" s="37"/>
      <c r="C243" s="38"/>
      <c r="D243" s="209" t="s">
        <v>308</v>
      </c>
      <c r="E243" s="38"/>
      <c r="F243" s="210" t="s">
        <v>4169</v>
      </c>
      <c r="G243" s="38"/>
      <c r="H243" s="38"/>
      <c r="I243" s="119"/>
      <c r="J243" s="38"/>
      <c r="K243" s="38"/>
      <c r="L243" s="41"/>
      <c r="M243" s="211"/>
      <c r="N243" s="212"/>
      <c r="O243" s="66"/>
      <c r="P243" s="66"/>
      <c r="Q243" s="66"/>
      <c r="R243" s="66"/>
      <c r="S243" s="66"/>
      <c r="T243" s="67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9" t="s">
        <v>308</v>
      </c>
      <c r="AU243" s="19" t="s">
        <v>79</v>
      </c>
    </row>
    <row r="244" spans="2:51" s="14" customFormat="1" ht="11.25">
      <c r="B244" s="223"/>
      <c r="C244" s="224"/>
      <c r="D244" s="209" t="s">
        <v>310</v>
      </c>
      <c r="E244" s="225" t="s">
        <v>19</v>
      </c>
      <c r="F244" s="226" t="s">
        <v>4171</v>
      </c>
      <c r="G244" s="224"/>
      <c r="H244" s="227">
        <v>13</v>
      </c>
      <c r="I244" s="228"/>
      <c r="J244" s="224"/>
      <c r="K244" s="224"/>
      <c r="L244" s="229"/>
      <c r="M244" s="230"/>
      <c r="N244" s="231"/>
      <c r="O244" s="231"/>
      <c r="P244" s="231"/>
      <c r="Q244" s="231"/>
      <c r="R244" s="231"/>
      <c r="S244" s="231"/>
      <c r="T244" s="232"/>
      <c r="AT244" s="233" t="s">
        <v>310</v>
      </c>
      <c r="AU244" s="233" t="s">
        <v>79</v>
      </c>
      <c r="AV244" s="14" t="s">
        <v>79</v>
      </c>
      <c r="AW244" s="14" t="s">
        <v>32</v>
      </c>
      <c r="AX244" s="14" t="s">
        <v>70</v>
      </c>
      <c r="AY244" s="233" t="s">
        <v>299</v>
      </c>
    </row>
    <row r="245" spans="2:51" s="15" customFormat="1" ht="11.25">
      <c r="B245" s="234"/>
      <c r="C245" s="235"/>
      <c r="D245" s="209" t="s">
        <v>310</v>
      </c>
      <c r="E245" s="236" t="s">
        <v>19</v>
      </c>
      <c r="F245" s="237" t="s">
        <v>313</v>
      </c>
      <c r="G245" s="235"/>
      <c r="H245" s="238">
        <v>13</v>
      </c>
      <c r="I245" s="239"/>
      <c r="J245" s="235"/>
      <c r="K245" s="235"/>
      <c r="L245" s="240"/>
      <c r="M245" s="241"/>
      <c r="N245" s="242"/>
      <c r="O245" s="242"/>
      <c r="P245" s="242"/>
      <c r="Q245" s="242"/>
      <c r="R245" s="242"/>
      <c r="S245" s="242"/>
      <c r="T245" s="243"/>
      <c r="AT245" s="244" t="s">
        <v>310</v>
      </c>
      <c r="AU245" s="244" t="s">
        <v>79</v>
      </c>
      <c r="AV245" s="15" t="s">
        <v>306</v>
      </c>
      <c r="AW245" s="15" t="s">
        <v>32</v>
      </c>
      <c r="AX245" s="15" t="s">
        <v>77</v>
      </c>
      <c r="AY245" s="244" t="s">
        <v>299</v>
      </c>
    </row>
    <row r="246" spans="1:65" s="2" customFormat="1" ht="16.5" customHeight="1">
      <c r="A246" s="36"/>
      <c r="B246" s="37"/>
      <c r="C246" s="246" t="s">
        <v>588</v>
      </c>
      <c r="D246" s="246" t="s">
        <v>458</v>
      </c>
      <c r="E246" s="247" t="s">
        <v>4172</v>
      </c>
      <c r="F246" s="248" t="s">
        <v>4173</v>
      </c>
      <c r="G246" s="249" t="s">
        <v>553</v>
      </c>
      <c r="H246" s="250">
        <v>13.195</v>
      </c>
      <c r="I246" s="251"/>
      <c r="J246" s="252">
        <f>ROUND(I246*H246,2)</f>
        <v>0</v>
      </c>
      <c r="K246" s="248" t="s">
        <v>19</v>
      </c>
      <c r="L246" s="253"/>
      <c r="M246" s="254" t="s">
        <v>19</v>
      </c>
      <c r="N246" s="255" t="s">
        <v>41</v>
      </c>
      <c r="O246" s="66"/>
      <c r="P246" s="205">
        <f>O246*H246</f>
        <v>0</v>
      </c>
      <c r="Q246" s="205">
        <v>0.00027</v>
      </c>
      <c r="R246" s="205">
        <f>Q246*H246</f>
        <v>0.00356265</v>
      </c>
      <c r="S246" s="205">
        <v>0</v>
      </c>
      <c r="T246" s="206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207" t="s">
        <v>360</v>
      </c>
      <c r="AT246" s="207" t="s">
        <v>458</v>
      </c>
      <c r="AU246" s="207" t="s">
        <v>79</v>
      </c>
      <c r="AY246" s="19" t="s">
        <v>299</v>
      </c>
      <c r="BE246" s="208">
        <f>IF(N246="základní",J246,0)</f>
        <v>0</v>
      </c>
      <c r="BF246" s="208">
        <f>IF(N246="snížená",J246,0)</f>
        <v>0</v>
      </c>
      <c r="BG246" s="208">
        <f>IF(N246="zákl. přenesená",J246,0)</f>
        <v>0</v>
      </c>
      <c r="BH246" s="208">
        <f>IF(N246="sníž. přenesená",J246,0)</f>
        <v>0</v>
      </c>
      <c r="BI246" s="208">
        <f>IF(N246="nulová",J246,0)</f>
        <v>0</v>
      </c>
      <c r="BJ246" s="19" t="s">
        <v>77</v>
      </c>
      <c r="BK246" s="208">
        <f>ROUND(I246*H246,2)</f>
        <v>0</v>
      </c>
      <c r="BL246" s="19" t="s">
        <v>306</v>
      </c>
      <c r="BM246" s="207" t="s">
        <v>4174</v>
      </c>
    </row>
    <row r="247" spans="1:47" s="2" customFormat="1" ht="11.25">
      <c r="A247" s="36"/>
      <c r="B247" s="37"/>
      <c r="C247" s="38"/>
      <c r="D247" s="209" t="s">
        <v>308</v>
      </c>
      <c r="E247" s="38"/>
      <c r="F247" s="210" t="s">
        <v>4173</v>
      </c>
      <c r="G247" s="38"/>
      <c r="H247" s="38"/>
      <c r="I247" s="119"/>
      <c r="J247" s="38"/>
      <c r="K247" s="38"/>
      <c r="L247" s="41"/>
      <c r="M247" s="211"/>
      <c r="N247" s="212"/>
      <c r="O247" s="66"/>
      <c r="P247" s="66"/>
      <c r="Q247" s="66"/>
      <c r="R247" s="66"/>
      <c r="S247" s="66"/>
      <c r="T247" s="67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T247" s="19" t="s">
        <v>308</v>
      </c>
      <c r="AU247" s="19" t="s">
        <v>79</v>
      </c>
    </row>
    <row r="248" spans="2:51" s="14" customFormat="1" ht="11.25">
      <c r="B248" s="223"/>
      <c r="C248" s="224"/>
      <c r="D248" s="209" t="s">
        <v>310</v>
      </c>
      <c r="E248" s="225" t="s">
        <v>19</v>
      </c>
      <c r="F248" s="226" t="s">
        <v>4175</v>
      </c>
      <c r="G248" s="224"/>
      <c r="H248" s="227">
        <v>13.195</v>
      </c>
      <c r="I248" s="228"/>
      <c r="J248" s="224"/>
      <c r="K248" s="224"/>
      <c r="L248" s="229"/>
      <c r="M248" s="230"/>
      <c r="N248" s="231"/>
      <c r="O248" s="231"/>
      <c r="P248" s="231"/>
      <c r="Q248" s="231"/>
      <c r="R248" s="231"/>
      <c r="S248" s="231"/>
      <c r="T248" s="232"/>
      <c r="AT248" s="233" t="s">
        <v>310</v>
      </c>
      <c r="AU248" s="233" t="s">
        <v>79</v>
      </c>
      <c r="AV248" s="14" t="s">
        <v>79</v>
      </c>
      <c r="AW248" s="14" t="s">
        <v>32</v>
      </c>
      <c r="AX248" s="14" t="s">
        <v>77</v>
      </c>
      <c r="AY248" s="233" t="s">
        <v>299</v>
      </c>
    </row>
    <row r="249" spans="1:65" s="2" customFormat="1" ht="16.5" customHeight="1">
      <c r="A249" s="36"/>
      <c r="B249" s="37"/>
      <c r="C249" s="196" t="s">
        <v>594</v>
      </c>
      <c r="D249" s="196" t="s">
        <v>301</v>
      </c>
      <c r="E249" s="197" t="s">
        <v>4176</v>
      </c>
      <c r="F249" s="198" t="s">
        <v>4177</v>
      </c>
      <c r="G249" s="199" t="s">
        <v>553</v>
      </c>
      <c r="H249" s="200">
        <v>51</v>
      </c>
      <c r="I249" s="201"/>
      <c r="J249" s="202">
        <f>ROUND(I249*H249,2)</f>
        <v>0</v>
      </c>
      <c r="K249" s="198" t="s">
        <v>305</v>
      </c>
      <c r="L249" s="41"/>
      <c r="M249" s="203" t="s">
        <v>19</v>
      </c>
      <c r="N249" s="204" t="s">
        <v>41</v>
      </c>
      <c r="O249" s="66"/>
      <c r="P249" s="205">
        <f>O249*H249</f>
        <v>0</v>
      </c>
      <c r="Q249" s="205">
        <v>1E-05</v>
      </c>
      <c r="R249" s="205">
        <f>Q249*H249</f>
        <v>0.00051</v>
      </c>
      <c r="S249" s="205">
        <v>0</v>
      </c>
      <c r="T249" s="206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207" t="s">
        <v>306</v>
      </c>
      <c r="AT249" s="207" t="s">
        <v>301</v>
      </c>
      <c r="AU249" s="207" t="s">
        <v>79</v>
      </c>
      <c r="AY249" s="19" t="s">
        <v>299</v>
      </c>
      <c r="BE249" s="208">
        <f>IF(N249="základní",J249,0)</f>
        <v>0</v>
      </c>
      <c r="BF249" s="208">
        <f>IF(N249="snížená",J249,0)</f>
        <v>0</v>
      </c>
      <c r="BG249" s="208">
        <f>IF(N249="zákl. přenesená",J249,0)</f>
        <v>0</v>
      </c>
      <c r="BH249" s="208">
        <f>IF(N249="sníž. přenesená",J249,0)</f>
        <v>0</v>
      </c>
      <c r="BI249" s="208">
        <f>IF(N249="nulová",J249,0)</f>
        <v>0</v>
      </c>
      <c r="BJ249" s="19" t="s">
        <v>77</v>
      </c>
      <c r="BK249" s="208">
        <f>ROUND(I249*H249,2)</f>
        <v>0</v>
      </c>
      <c r="BL249" s="19" t="s">
        <v>306</v>
      </c>
      <c r="BM249" s="207" t="s">
        <v>4178</v>
      </c>
    </row>
    <row r="250" spans="1:47" s="2" customFormat="1" ht="11.25">
      <c r="A250" s="36"/>
      <c r="B250" s="37"/>
      <c r="C250" s="38"/>
      <c r="D250" s="209" t="s">
        <v>308</v>
      </c>
      <c r="E250" s="38"/>
      <c r="F250" s="210" t="s">
        <v>4179</v>
      </c>
      <c r="G250" s="38"/>
      <c r="H250" s="38"/>
      <c r="I250" s="119"/>
      <c r="J250" s="38"/>
      <c r="K250" s="38"/>
      <c r="L250" s="41"/>
      <c r="M250" s="211"/>
      <c r="N250" s="212"/>
      <c r="O250" s="66"/>
      <c r="P250" s="66"/>
      <c r="Q250" s="66"/>
      <c r="R250" s="66"/>
      <c r="S250" s="66"/>
      <c r="T250" s="67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T250" s="19" t="s">
        <v>308</v>
      </c>
      <c r="AU250" s="19" t="s">
        <v>79</v>
      </c>
    </row>
    <row r="251" spans="2:51" s="14" customFormat="1" ht="11.25">
      <c r="B251" s="223"/>
      <c r="C251" s="224"/>
      <c r="D251" s="209" t="s">
        <v>310</v>
      </c>
      <c r="E251" s="225" t="s">
        <v>19</v>
      </c>
      <c r="F251" s="226" t="s">
        <v>4180</v>
      </c>
      <c r="G251" s="224"/>
      <c r="H251" s="227">
        <v>51</v>
      </c>
      <c r="I251" s="228"/>
      <c r="J251" s="224"/>
      <c r="K251" s="224"/>
      <c r="L251" s="229"/>
      <c r="M251" s="230"/>
      <c r="N251" s="231"/>
      <c r="O251" s="231"/>
      <c r="P251" s="231"/>
      <c r="Q251" s="231"/>
      <c r="R251" s="231"/>
      <c r="S251" s="231"/>
      <c r="T251" s="232"/>
      <c r="AT251" s="233" t="s">
        <v>310</v>
      </c>
      <c r="AU251" s="233" t="s">
        <v>79</v>
      </c>
      <c r="AV251" s="14" t="s">
        <v>79</v>
      </c>
      <c r="AW251" s="14" t="s">
        <v>32</v>
      </c>
      <c r="AX251" s="14" t="s">
        <v>70</v>
      </c>
      <c r="AY251" s="233" t="s">
        <v>299</v>
      </c>
    </row>
    <row r="252" spans="2:51" s="15" customFormat="1" ht="11.25">
      <c r="B252" s="234"/>
      <c r="C252" s="235"/>
      <c r="D252" s="209" t="s">
        <v>310</v>
      </c>
      <c r="E252" s="236" t="s">
        <v>19</v>
      </c>
      <c r="F252" s="237" t="s">
        <v>313</v>
      </c>
      <c r="G252" s="235"/>
      <c r="H252" s="238">
        <v>51</v>
      </c>
      <c r="I252" s="239"/>
      <c r="J252" s="235"/>
      <c r="K252" s="235"/>
      <c r="L252" s="240"/>
      <c r="M252" s="241"/>
      <c r="N252" s="242"/>
      <c r="O252" s="242"/>
      <c r="P252" s="242"/>
      <c r="Q252" s="242"/>
      <c r="R252" s="242"/>
      <c r="S252" s="242"/>
      <c r="T252" s="243"/>
      <c r="AT252" s="244" t="s">
        <v>310</v>
      </c>
      <c r="AU252" s="244" t="s">
        <v>79</v>
      </c>
      <c r="AV252" s="15" t="s">
        <v>306</v>
      </c>
      <c r="AW252" s="15" t="s">
        <v>32</v>
      </c>
      <c r="AX252" s="15" t="s">
        <v>77</v>
      </c>
      <c r="AY252" s="244" t="s">
        <v>299</v>
      </c>
    </row>
    <row r="253" spans="1:65" s="2" customFormat="1" ht="16.5" customHeight="1">
      <c r="A253" s="36"/>
      <c r="B253" s="37"/>
      <c r="C253" s="246" t="s">
        <v>599</v>
      </c>
      <c r="D253" s="246" t="s">
        <v>458</v>
      </c>
      <c r="E253" s="247" t="s">
        <v>4181</v>
      </c>
      <c r="F253" s="248" t="s">
        <v>4182</v>
      </c>
      <c r="G253" s="249" t="s">
        <v>432</v>
      </c>
      <c r="H253" s="250">
        <v>10.353</v>
      </c>
      <c r="I253" s="251"/>
      <c r="J253" s="252">
        <f>ROUND(I253*H253,2)</f>
        <v>0</v>
      </c>
      <c r="K253" s="248" t="s">
        <v>19</v>
      </c>
      <c r="L253" s="253"/>
      <c r="M253" s="254" t="s">
        <v>19</v>
      </c>
      <c r="N253" s="255" t="s">
        <v>41</v>
      </c>
      <c r="O253" s="66"/>
      <c r="P253" s="205">
        <f>O253*H253</f>
        <v>0</v>
      </c>
      <c r="Q253" s="205">
        <v>0.00648</v>
      </c>
      <c r="R253" s="205">
        <f>Q253*H253</f>
        <v>0.06708744</v>
      </c>
      <c r="S253" s="205">
        <v>0</v>
      </c>
      <c r="T253" s="206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207" t="s">
        <v>360</v>
      </c>
      <c r="AT253" s="207" t="s">
        <v>458</v>
      </c>
      <c r="AU253" s="207" t="s">
        <v>79</v>
      </c>
      <c r="AY253" s="19" t="s">
        <v>299</v>
      </c>
      <c r="BE253" s="208">
        <f>IF(N253="základní",J253,0)</f>
        <v>0</v>
      </c>
      <c r="BF253" s="208">
        <f>IF(N253="snížená",J253,0)</f>
        <v>0</v>
      </c>
      <c r="BG253" s="208">
        <f>IF(N253="zákl. přenesená",J253,0)</f>
        <v>0</v>
      </c>
      <c r="BH253" s="208">
        <f>IF(N253="sníž. přenesená",J253,0)</f>
        <v>0</v>
      </c>
      <c r="BI253" s="208">
        <f>IF(N253="nulová",J253,0)</f>
        <v>0</v>
      </c>
      <c r="BJ253" s="19" t="s">
        <v>77</v>
      </c>
      <c r="BK253" s="208">
        <f>ROUND(I253*H253,2)</f>
        <v>0</v>
      </c>
      <c r="BL253" s="19" t="s">
        <v>306</v>
      </c>
      <c r="BM253" s="207" t="s">
        <v>4183</v>
      </c>
    </row>
    <row r="254" spans="1:47" s="2" customFormat="1" ht="11.25">
      <c r="A254" s="36"/>
      <c r="B254" s="37"/>
      <c r="C254" s="38"/>
      <c r="D254" s="209" t="s">
        <v>308</v>
      </c>
      <c r="E254" s="38"/>
      <c r="F254" s="210" t="s">
        <v>4182</v>
      </c>
      <c r="G254" s="38"/>
      <c r="H254" s="38"/>
      <c r="I254" s="119"/>
      <c r="J254" s="38"/>
      <c r="K254" s="38"/>
      <c r="L254" s="41"/>
      <c r="M254" s="211"/>
      <c r="N254" s="212"/>
      <c r="O254" s="66"/>
      <c r="P254" s="66"/>
      <c r="Q254" s="66"/>
      <c r="R254" s="66"/>
      <c r="S254" s="66"/>
      <c r="T254" s="67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T254" s="19" t="s">
        <v>308</v>
      </c>
      <c r="AU254" s="19" t="s">
        <v>79</v>
      </c>
    </row>
    <row r="255" spans="2:51" s="14" customFormat="1" ht="11.25">
      <c r="B255" s="223"/>
      <c r="C255" s="224"/>
      <c r="D255" s="209" t="s">
        <v>310</v>
      </c>
      <c r="E255" s="225" t="s">
        <v>19</v>
      </c>
      <c r="F255" s="226" t="s">
        <v>4184</v>
      </c>
      <c r="G255" s="224"/>
      <c r="H255" s="227">
        <v>10.353</v>
      </c>
      <c r="I255" s="228"/>
      <c r="J255" s="224"/>
      <c r="K255" s="224"/>
      <c r="L255" s="229"/>
      <c r="M255" s="230"/>
      <c r="N255" s="231"/>
      <c r="O255" s="231"/>
      <c r="P255" s="231"/>
      <c r="Q255" s="231"/>
      <c r="R255" s="231"/>
      <c r="S255" s="231"/>
      <c r="T255" s="232"/>
      <c r="AT255" s="233" t="s">
        <v>310</v>
      </c>
      <c r="AU255" s="233" t="s">
        <v>79</v>
      </c>
      <c r="AV255" s="14" t="s">
        <v>79</v>
      </c>
      <c r="AW255" s="14" t="s">
        <v>32</v>
      </c>
      <c r="AX255" s="14" t="s">
        <v>77</v>
      </c>
      <c r="AY255" s="233" t="s">
        <v>299</v>
      </c>
    </row>
    <row r="256" spans="1:65" s="2" customFormat="1" ht="16.5" customHeight="1">
      <c r="A256" s="36"/>
      <c r="B256" s="37"/>
      <c r="C256" s="196" t="s">
        <v>604</v>
      </c>
      <c r="D256" s="196" t="s">
        <v>301</v>
      </c>
      <c r="E256" s="197" t="s">
        <v>4185</v>
      </c>
      <c r="F256" s="198" t="s">
        <v>4186</v>
      </c>
      <c r="G256" s="199" t="s">
        <v>553</v>
      </c>
      <c r="H256" s="200">
        <v>18</v>
      </c>
      <c r="I256" s="201"/>
      <c r="J256" s="202">
        <f>ROUND(I256*H256,2)</f>
        <v>0</v>
      </c>
      <c r="K256" s="198" t="s">
        <v>305</v>
      </c>
      <c r="L256" s="41"/>
      <c r="M256" s="203" t="s">
        <v>19</v>
      </c>
      <c r="N256" s="204" t="s">
        <v>41</v>
      </c>
      <c r="O256" s="66"/>
      <c r="P256" s="205">
        <f>O256*H256</f>
        <v>0</v>
      </c>
      <c r="Q256" s="205">
        <v>1E-05</v>
      </c>
      <c r="R256" s="205">
        <f>Q256*H256</f>
        <v>0.00018</v>
      </c>
      <c r="S256" s="205">
        <v>0</v>
      </c>
      <c r="T256" s="206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207" t="s">
        <v>306</v>
      </c>
      <c r="AT256" s="207" t="s">
        <v>301</v>
      </c>
      <c r="AU256" s="207" t="s">
        <v>79</v>
      </c>
      <c r="AY256" s="19" t="s">
        <v>299</v>
      </c>
      <c r="BE256" s="208">
        <f>IF(N256="základní",J256,0)</f>
        <v>0</v>
      </c>
      <c r="BF256" s="208">
        <f>IF(N256="snížená",J256,0)</f>
        <v>0</v>
      </c>
      <c r="BG256" s="208">
        <f>IF(N256="zákl. přenesená",J256,0)</f>
        <v>0</v>
      </c>
      <c r="BH256" s="208">
        <f>IF(N256="sníž. přenesená",J256,0)</f>
        <v>0</v>
      </c>
      <c r="BI256" s="208">
        <f>IF(N256="nulová",J256,0)</f>
        <v>0</v>
      </c>
      <c r="BJ256" s="19" t="s">
        <v>77</v>
      </c>
      <c r="BK256" s="208">
        <f>ROUND(I256*H256,2)</f>
        <v>0</v>
      </c>
      <c r="BL256" s="19" t="s">
        <v>306</v>
      </c>
      <c r="BM256" s="207" t="s">
        <v>4187</v>
      </c>
    </row>
    <row r="257" spans="1:47" s="2" customFormat="1" ht="11.25">
      <c r="A257" s="36"/>
      <c r="B257" s="37"/>
      <c r="C257" s="38"/>
      <c r="D257" s="209" t="s">
        <v>308</v>
      </c>
      <c r="E257" s="38"/>
      <c r="F257" s="210" t="s">
        <v>4188</v>
      </c>
      <c r="G257" s="38"/>
      <c r="H257" s="38"/>
      <c r="I257" s="119"/>
      <c r="J257" s="38"/>
      <c r="K257" s="38"/>
      <c r="L257" s="41"/>
      <c r="M257" s="211"/>
      <c r="N257" s="212"/>
      <c r="O257" s="66"/>
      <c r="P257" s="66"/>
      <c r="Q257" s="66"/>
      <c r="R257" s="66"/>
      <c r="S257" s="66"/>
      <c r="T257" s="67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T257" s="19" t="s">
        <v>308</v>
      </c>
      <c r="AU257" s="19" t="s">
        <v>79</v>
      </c>
    </row>
    <row r="258" spans="2:51" s="14" customFormat="1" ht="11.25">
      <c r="B258" s="223"/>
      <c r="C258" s="224"/>
      <c r="D258" s="209" t="s">
        <v>310</v>
      </c>
      <c r="E258" s="225" t="s">
        <v>19</v>
      </c>
      <c r="F258" s="226" t="s">
        <v>4189</v>
      </c>
      <c r="G258" s="224"/>
      <c r="H258" s="227">
        <v>18</v>
      </c>
      <c r="I258" s="228"/>
      <c r="J258" s="224"/>
      <c r="K258" s="224"/>
      <c r="L258" s="229"/>
      <c r="M258" s="230"/>
      <c r="N258" s="231"/>
      <c r="O258" s="231"/>
      <c r="P258" s="231"/>
      <c r="Q258" s="231"/>
      <c r="R258" s="231"/>
      <c r="S258" s="231"/>
      <c r="T258" s="232"/>
      <c r="AT258" s="233" t="s">
        <v>310</v>
      </c>
      <c r="AU258" s="233" t="s">
        <v>79</v>
      </c>
      <c r="AV258" s="14" t="s">
        <v>79</v>
      </c>
      <c r="AW258" s="14" t="s">
        <v>32</v>
      </c>
      <c r="AX258" s="14" t="s">
        <v>70</v>
      </c>
      <c r="AY258" s="233" t="s">
        <v>299</v>
      </c>
    </row>
    <row r="259" spans="2:51" s="15" customFormat="1" ht="11.25">
      <c r="B259" s="234"/>
      <c r="C259" s="235"/>
      <c r="D259" s="209" t="s">
        <v>310</v>
      </c>
      <c r="E259" s="236" t="s">
        <v>19</v>
      </c>
      <c r="F259" s="237" t="s">
        <v>313</v>
      </c>
      <c r="G259" s="235"/>
      <c r="H259" s="238">
        <v>18</v>
      </c>
      <c r="I259" s="239"/>
      <c r="J259" s="235"/>
      <c r="K259" s="235"/>
      <c r="L259" s="240"/>
      <c r="M259" s="241"/>
      <c r="N259" s="242"/>
      <c r="O259" s="242"/>
      <c r="P259" s="242"/>
      <c r="Q259" s="242"/>
      <c r="R259" s="242"/>
      <c r="S259" s="242"/>
      <c r="T259" s="243"/>
      <c r="AT259" s="244" t="s">
        <v>310</v>
      </c>
      <c r="AU259" s="244" t="s">
        <v>79</v>
      </c>
      <c r="AV259" s="15" t="s">
        <v>306</v>
      </c>
      <c r="AW259" s="15" t="s">
        <v>32</v>
      </c>
      <c r="AX259" s="15" t="s">
        <v>77</v>
      </c>
      <c r="AY259" s="244" t="s">
        <v>299</v>
      </c>
    </row>
    <row r="260" spans="1:65" s="2" customFormat="1" ht="16.5" customHeight="1">
      <c r="A260" s="36"/>
      <c r="B260" s="37"/>
      <c r="C260" s="246" t="s">
        <v>609</v>
      </c>
      <c r="D260" s="246" t="s">
        <v>458</v>
      </c>
      <c r="E260" s="247" t="s">
        <v>4190</v>
      </c>
      <c r="F260" s="248" t="s">
        <v>4191</v>
      </c>
      <c r="G260" s="249" t="s">
        <v>432</v>
      </c>
      <c r="H260" s="250">
        <v>3.654</v>
      </c>
      <c r="I260" s="251"/>
      <c r="J260" s="252">
        <f>ROUND(I260*H260,2)</f>
        <v>0</v>
      </c>
      <c r="K260" s="248" t="s">
        <v>19</v>
      </c>
      <c r="L260" s="253"/>
      <c r="M260" s="254" t="s">
        <v>19</v>
      </c>
      <c r="N260" s="255" t="s">
        <v>41</v>
      </c>
      <c r="O260" s="66"/>
      <c r="P260" s="205">
        <f>O260*H260</f>
        <v>0</v>
      </c>
      <c r="Q260" s="205">
        <v>0.02114</v>
      </c>
      <c r="R260" s="205">
        <f>Q260*H260</f>
        <v>0.07724555999999999</v>
      </c>
      <c r="S260" s="205">
        <v>0</v>
      </c>
      <c r="T260" s="206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207" t="s">
        <v>360</v>
      </c>
      <c r="AT260" s="207" t="s">
        <v>458</v>
      </c>
      <c r="AU260" s="207" t="s">
        <v>79</v>
      </c>
      <c r="AY260" s="19" t="s">
        <v>299</v>
      </c>
      <c r="BE260" s="208">
        <f>IF(N260="základní",J260,0)</f>
        <v>0</v>
      </c>
      <c r="BF260" s="208">
        <f>IF(N260="snížená",J260,0)</f>
        <v>0</v>
      </c>
      <c r="BG260" s="208">
        <f>IF(N260="zákl. přenesená",J260,0)</f>
        <v>0</v>
      </c>
      <c r="BH260" s="208">
        <f>IF(N260="sníž. přenesená",J260,0)</f>
        <v>0</v>
      </c>
      <c r="BI260" s="208">
        <f>IF(N260="nulová",J260,0)</f>
        <v>0</v>
      </c>
      <c r="BJ260" s="19" t="s">
        <v>77</v>
      </c>
      <c r="BK260" s="208">
        <f>ROUND(I260*H260,2)</f>
        <v>0</v>
      </c>
      <c r="BL260" s="19" t="s">
        <v>306</v>
      </c>
      <c r="BM260" s="207" t="s">
        <v>4192</v>
      </c>
    </row>
    <row r="261" spans="1:47" s="2" customFormat="1" ht="11.25">
      <c r="A261" s="36"/>
      <c r="B261" s="37"/>
      <c r="C261" s="38"/>
      <c r="D261" s="209" t="s">
        <v>308</v>
      </c>
      <c r="E261" s="38"/>
      <c r="F261" s="210" t="s">
        <v>4191</v>
      </c>
      <c r="G261" s="38"/>
      <c r="H261" s="38"/>
      <c r="I261" s="119"/>
      <c r="J261" s="38"/>
      <c r="K261" s="38"/>
      <c r="L261" s="41"/>
      <c r="M261" s="211"/>
      <c r="N261" s="212"/>
      <c r="O261" s="66"/>
      <c r="P261" s="66"/>
      <c r="Q261" s="66"/>
      <c r="R261" s="66"/>
      <c r="S261" s="66"/>
      <c r="T261" s="67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T261" s="19" t="s">
        <v>308</v>
      </c>
      <c r="AU261" s="19" t="s">
        <v>79</v>
      </c>
    </row>
    <row r="262" spans="2:51" s="14" customFormat="1" ht="11.25">
      <c r="B262" s="223"/>
      <c r="C262" s="224"/>
      <c r="D262" s="209" t="s">
        <v>310</v>
      </c>
      <c r="E262" s="225" t="s">
        <v>19</v>
      </c>
      <c r="F262" s="226" t="s">
        <v>4193</v>
      </c>
      <c r="G262" s="224"/>
      <c r="H262" s="227">
        <v>3.654</v>
      </c>
      <c r="I262" s="228"/>
      <c r="J262" s="224"/>
      <c r="K262" s="224"/>
      <c r="L262" s="229"/>
      <c r="M262" s="230"/>
      <c r="N262" s="231"/>
      <c r="O262" s="231"/>
      <c r="P262" s="231"/>
      <c r="Q262" s="231"/>
      <c r="R262" s="231"/>
      <c r="S262" s="231"/>
      <c r="T262" s="232"/>
      <c r="AT262" s="233" t="s">
        <v>310</v>
      </c>
      <c r="AU262" s="233" t="s">
        <v>79</v>
      </c>
      <c r="AV262" s="14" t="s">
        <v>79</v>
      </c>
      <c r="AW262" s="14" t="s">
        <v>32</v>
      </c>
      <c r="AX262" s="14" t="s">
        <v>77</v>
      </c>
      <c r="AY262" s="233" t="s">
        <v>299</v>
      </c>
    </row>
    <row r="263" spans="1:65" s="2" customFormat="1" ht="16.5" customHeight="1">
      <c r="A263" s="36"/>
      <c r="B263" s="37"/>
      <c r="C263" s="196" t="s">
        <v>615</v>
      </c>
      <c r="D263" s="196" t="s">
        <v>301</v>
      </c>
      <c r="E263" s="197" t="s">
        <v>4194</v>
      </c>
      <c r="F263" s="198" t="s">
        <v>4195</v>
      </c>
      <c r="G263" s="199" t="s">
        <v>432</v>
      </c>
      <c r="H263" s="200">
        <v>1</v>
      </c>
      <c r="I263" s="201"/>
      <c r="J263" s="202">
        <f>ROUND(I263*H263,2)</f>
        <v>0</v>
      </c>
      <c r="K263" s="198" t="s">
        <v>305</v>
      </c>
      <c r="L263" s="41"/>
      <c r="M263" s="203" t="s">
        <v>19</v>
      </c>
      <c r="N263" s="204" t="s">
        <v>41</v>
      </c>
      <c r="O263" s="66"/>
      <c r="P263" s="205">
        <f>O263*H263</f>
        <v>0</v>
      </c>
      <c r="Q263" s="205">
        <v>0.00038</v>
      </c>
      <c r="R263" s="205">
        <f>Q263*H263</f>
        <v>0.00038</v>
      </c>
      <c r="S263" s="205">
        <v>0</v>
      </c>
      <c r="T263" s="206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207" t="s">
        <v>306</v>
      </c>
      <c r="AT263" s="207" t="s">
        <v>301</v>
      </c>
      <c r="AU263" s="207" t="s">
        <v>79</v>
      </c>
      <c r="AY263" s="19" t="s">
        <v>299</v>
      </c>
      <c r="BE263" s="208">
        <f>IF(N263="základní",J263,0)</f>
        <v>0</v>
      </c>
      <c r="BF263" s="208">
        <f>IF(N263="snížená",J263,0)</f>
        <v>0</v>
      </c>
      <c r="BG263" s="208">
        <f>IF(N263="zákl. přenesená",J263,0)</f>
        <v>0</v>
      </c>
      <c r="BH263" s="208">
        <f>IF(N263="sníž. přenesená",J263,0)</f>
        <v>0</v>
      </c>
      <c r="BI263" s="208">
        <f>IF(N263="nulová",J263,0)</f>
        <v>0</v>
      </c>
      <c r="BJ263" s="19" t="s">
        <v>77</v>
      </c>
      <c r="BK263" s="208">
        <f>ROUND(I263*H263,2)</f>
        <v>0</v>
      </c>
      <c r="BL263" s="19" t="s">
        <v>306</v>
      </c>
      <c r="BM263" s="207" t="s">
        <v>4196</v>
      </c>
    </row>
    <row r="264" spans="1:47" s="2" customFormat="1" ht="11.25">
      <c r="A264" s="36"/>
      <c r="B264" s="37"/>
      <c r="C264" s="38"/>
      <c r="D264" s="209" t="s">
        <v>308</v>
      </c>
      <c r="E264" s="38"/>
      <c r="F264" s="210" t="s">
        <v>4197</v>
      </c>
      <c r="G264" s="38"/>
      <c r="H264" s="38"/>
      <c r="I264" s="119"/>
      <c r="J264" s="38"/>
      <c r="K264" s="38"/>
      <c r="L264" s="41"/>
      <c r="M264" s="211"/>
      <c r="N264" s="212"/>
      <c r="O264" s="66"/>
      <c r="P264" s="66"/>
      <c r="Q264" s="66"/>
      <c r="R264" s="66"/>
      <c r="S264" s="66"/>
      <c r="T264" s="67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T264" s="19" t="s">
        <v>308</v>
      </c>
      <c r="AU264" s="19" t="s">
        <v>79</v>
      </c>
    </row>
    <row r="265" spans="2:51" s="14" customFormat="1" ht="11.25">
      <c r="B265" s="223"/>
      <c r="C265" s="224"/>
      <c r="D265" s="209" t="s">
        <v>310</v>
      </c>
      <c r="E265" s="225" t="s">
        <v>19</v>
      </c>
      <c r="F265" s="226" t="s">
        <v>4198</v>
      </c>
      <c r="G265" s="224"/>
      <c r="H265" s="227">
        <v>1</v>
      </c>
      <c r="I265" s="228"/>
      <c r="J265" s="224"/>
      <c r="K265" s="224"/>
      <c r="L265" s="229"/>
      <c r="M265" s="230"/>
      <c r="N265" s="231"/>
      <c r="O265" s="231"/>
      <c r="P265" s="231"/>
      <c r="Q265" s="231"/>
      <c r="R265" s="231"/>
      <c r="S265" s="231"/>
      <c r="T265" s="232"/>
      <c r="AT265" s="233" t="s">
        <v>310</v>
      </c>
      <c r="AU265" s="233" t="s">
        <v>79</v>
      </c>
      <c r="AV265" s="14" t="s">
        <v>79</v>
      </c>
      <c r="AW265" s="14" t="s">
        <v>32</v>
      </c>
      <c r="AX265" s="14" t="s">
        <v>70</v>
      </c>
      <c r="AY265" s="233" t="s">
        <v>299</v>
      </c>
    </row>
    <row r="266" spans="2:51" s="15" customFormat="1" ht="11.25">
      <c r="B266" s="234"/>
      <c r="C266" s="235"/>
      <c r="D266" s="209" t="s">
        <v>310</v>
      </c>
      <c r="E266" s="236" t="s">
        <v>19</v>
      </c>
      <c r="F266" s="237" t="s">
        <v>313</v>
      </c>
      <c r="G266" s="235"/>
      <c r="H266" s="238">
        <v>1</v>
      </c>
      <c r="I266" s="239"/>
      <c r="J266" s="235"/>
      <c r="K266" s="235"/>
      <c r="L266" s="240"/>
      <c r="M266" s="241"/>
      <c r="N266" s="242"/>
      <c r="O266" s="242"/>
      <c r="P266" s="242"/>
      <c r="Q266" s="242"/>
      <c r="R266" s="242"/>
      <c r="S266" s="242"/>
      <c r="T266" s="243"/>
      <c r="AT266" s="244" t="s">
        <v>310</v>
      </c>
      <c r="AU266" s="244" t="s">
        <v>79</v>
      </c>
      <c r="AV266" s="15" t="s">
        <v>306</v>
      </c>
      <c r="AW266" s="15" t="s">
        <v>32</v>
      </c>
      <c r="AX266" s="15" t="s">
        <v>77</v>
      </c>
      <c r="AY266" s="244" t="s">
        <v>299</v>
      </c>
    </row>
    <row r="267" spans="1:65" s="2" customFormat="1" ht="16.5" customHeight="1">
      <c r="A267" s="36"/>
      <c r="B267" s="37"/>
      <c r="C267" s="196" t="s">
        <v>621</v>
      </c>
      <c r="D267" s="196" t="s">
        <v>301</v>
      </c>
      <c r="E267" s="197" t="s">
        <v>4199</v>
      </c>
      <c r="F267" s="198" t="s">
        <v>4200</v>
      </c>
      <c r="G267" s="199" t="s">
        <v>553</v>
      </c>
      <c r="H267" s="200">
        <v>4</v>
      </c>
      <c r="I267" s="201"/>
      <c r="J267" s="202">
        <f>ROUND(I267*H267,2)</f>
        <v>0</v>
      </c>
      <c r="K267" s="198" t="s">
        <v>19</v>
      </c>
      <c r="L267" s="41"/>
      <c r="M267" s="203" t="s">
        <v>19</v>
      </c>
      <c r="N267" s="204" t="s">
        <v>41</v>
      </c>
      <c r="O267" s="66"/>
      <c r="P267" s="205">
        <f>O267*H267</f>
        <v>0</v>
      </c>
      <c r="Q267" s="205">
        <v>0</v>
      </c>
      <c r="R267" s="205">
        <f>Q267*H267</f>
        <v>0</v>
      </c>
      <c r="S267" s="205">
        <v>0</v>
      </c>
      <c r="T267" s="206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207" t="s">
        <v>306</v>
      </c>
      <c r="AT267" s="207" t="s">
        <v>301</v>
      </c>
      <c r="AU267" s="207" t="s">
        <v>79</v>
      </c>
      <c r="AY267" s="19" t="s">
        <v>299</v>
      </c>
      <c r="BE267" s="208">
        <f>IF(N267="základní",J267,0)</f>
        <v>0</v>
      </c>
      <c r="BF267" s="208">
        <f>IF(N267="snížená",J267,0)</f>
        <v>0</v>
      </c>
      <c r="BG267" s="208">
        <f>IF(N267="zákl. přenesená",J267,0)</f>
        <v>0</v>
      </c>
      <c r="BH267" s="208">
        <f>IF(N267="sníž. přenesená",J267,0)</f>
        <v>0</v>
      </c>
      <c r="BI267" s="208">
        <f>IF(N267="nulová",J267,0)</f>
        <v>0</v>
      </c>
      <c r="BJ267" s="19" t="s">
        <v>77</v>
      </c>
      <c r="BK267" s="208">
        <f>ROUND(I267*H267,2)</f>
        <v>0</v>
      </c>
      <c r="BL267" s="19" t="s">
        <v>306</v>
      </c>
      <c r="BM267" s="207" t="s">
        <v>4201</v>
      </c>
    </row>
    <row r="268" spans="1:47" s="2" customFormat="1" ht="11.25">
      <c r="A268" s="36"/>
      <c r="B268" s="37"/>
      <c r="C268" s="38"/>
      <c r="D268" s="209" t="s">
        <v>308</v>
      </c>
      <c r="E268" s="38"/>
      <c r="F268" s="210" t="s">
        <v>4200</v>
      </c>
      <c r="G268" s="38"/>
      <c r="H268" s="38"/>
      <c r="I268" s="119"/>
      <c r="J268" s="38"/>
      <c r="K268" s="38"/>
      <c r="L268" s="41"/>
      <c r="M268" s="211"/>
      <c r="N268" s="212"/>
      <c r="O268" s="66"/>
      <c r="P268" s="66"/>
      <c r="Q268" s="66"/>
      <c r="R268" s="66"/>
      <c r="S268" s="66"/>
      <c r="T268" s="67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T268" s="19" t="s">
        <v>308</v>
      </c>
      <c r="AU268" s="19" t="s">
        <v>79</v>
      </c>
    </row>
    <row r="269" spans="2:51" s="14" customFormat="1" ht="11.25">
      <c r="B269" s="223"/>
      <c r="C269" s="224"/>
      <c r="D269" s="209" t="s">
        <v>310</v>
      </c>
      <c r="E269" s="225" t="s">
        <v>19</v>
      </c>
      <c r="F269" s="226" t="s">
        <v>4202</v>
      </c>
      <c r="G269" s="224"/>
      <c r="H269" s="227">
        <v>4</v>
      </c>
      <c r="I269" s="228"/>
      <c r="J269" s="224"/>
      <c r="K269" s="224"/>
      <c r="L269" s="229"/>
      <c r="M269" s="230"/>
      <c r="N269" s="231"/>
      <c r="O269" s="231"/>
      <c r="P269" s="231"/>
      <c r="Q269" s="231"/>
      <c r="R269" s="231"/>
      <c r="S269" s="231"/>
      <c r="T269" s="232"/>
      <c r="AT269" s="233" t="s">
        <v>310</v>
      </c>
      <c r="AU269" s="233" t="s">
        <v>79</v>
      </c>
      <c r="AV269" s="14" t="s">
        <v>79</v>
      </c>
      <c r="AW269" s="14" t="s">
        <v>32</v>
      </c>
      <c r="AX269" s="14" t="s">
        <v>70</v>
      </c>
      <c r="AY269" s="233" t="s">
        <v>299</v>
      </c>
    </row>
    <row r="270" spans="2:51" s="15" customFormat="1" ht="11.25">
      <c r="B270" s="234"/>
      <c r="C270" s="235"/>
      <c r="D270" s="209" t="s">
        <v>310</v>
      </c>
      <c r="E270" s="236" t="s">
        <v>19</v>
      </c>
      <c r="F270" s="237" t="s">
        <v>313</v>
      </c>
      <c r="G270" s="235"/>
      <c r="H270" s="238">
        <v>4</v>
      </c>
      <c r="I270" s="239"/>
      <c r="J270" s="235"/>
      <c r="K270" s="235"/>
      <c r="L270" s="240"/>
      <c r="M270" s="241"/>
      <c r="N270" s="242"/>
      <c r="O270" s="242"/>
      <c r="P270" s="242"/>
      <c r="Q270" s="242"/>
      <c r="R270" s="242"/>
      <c r="S270" s="242"/>
      <c r="T270" s="243"/>
      <c r="AT270" s="244" t="s">
        <v>310</v>
      </c>
      <c r="AU270" s="244" t="s">
        <v>79</v>
      </c>
      <c r="AV270" s="15" t="s">
        <v>306</v>
      </c>
      <c r="AW270" s="15" t="s">
        <v>32</v>
      </c>
      <c r="AX270" s="15" t="s">
        <v>77</v>
      </c>
      <c r="AY270" s="244" t="s">
        <v>299</v>
      </c>
    </row>
    <row r="271" spans="1:65" s="2" customFormat="1" ht="21.75" customHeight="1">
      <c r="A271" s="36"/>
      <c r="B271" s="37"/>
      <c r="C271" s="196" t="s">
        <v>628</v>
      </c>
      <c r="D271" s="196" t="s">
        <v>301</v>
      </c>
      <c r="E271" s="197" t="s">
        <v>4203</v>
      </c>
      <c r="F271" s="198" t="s">
        <v>4204</v>
      </c>
      <c r="G271" s="199" t="s">
        <v>432</v>
      </c>
      <c r="H271" s="200">
        <v>1</v>
      </c>
      <c r="I271" s="201"/>
      <c r="J271" s="202">
        <f>ROUND(I271*H271,2)</f>
        <v>0</v>
      </c>
      <c r="K271" s="198" t="s">
        <v>19</v>
      </c>
      <c r="L271" s="41"/>
      <c r="M271" s="203" t="s">
        <v>19</v>
      </c>
      <c r="N271" s="204" t="s">
        <v>41</v>
      </c>
      <c r="O271" s="66"/>
      <c r="P271" s="205">
        <f>O271*H271</f>
        <v>0</v>
      </c>
      <c r="Q271" s="205">
        <v>0.0015</v>
      </c>
      <c r="R271" s="205">
        <f>Q271*H271</f>
        <v>0.0015</v>
      </c>
      <c r="S271" s="205">
        <v>0</v>
      </c>
      <c r="T271" s="206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207" t="s">
        <v>306</v>
      </c>
      <c r="AT271" s="207" t="s">
        <v>301</v>
      </c>
      <c r="AU271" s="207" t="s">
        <v>79</v>
      </c>
      <c r="AY271" s="19" t="s">
        <v>299</v>
      </c>
      <c r="BE271" s="208">
        <f>IF(N271="základní",J271,0)</f>
        <v>0</v>
      </c>
      <c r="BF271" s="208">
        <f>IF(N271="snížená",J271,0)</f>
        <v>0</v>
      </c>
      <c r="BG271" s="208">
        <f>IF(N271="zákl. přenesená",J271,0)</f>
        <v>0</v>
      </c>
      <c r="BH271" s="208">
        <f>IF(N271="sníž. přenesená",J271,0)</f>
        <v>0</v>
      </c>
      <c r="BI271" s="208">
        <f>IF(N271="nulová",J271,0)</f>
        <v>0</v>
      </c>
      <c r="BJ271" s="19" t="s">
        <v>77</v>
      </c>
      <c r="BK271" s="208">
        <f>ROUND(I271*H271,2)</f>
        <v>0</v>
      </c>
      <c r="BL271" s="19" t="s">
        <v>306</v>
      </c>
      <c r="BM271" s="207" t="s">
        <v>4205</v>
      </c>
    </row>
    <row r="272" spans="1:47" s="2" customFormat="1" ht="11.25">
      <c r="A272" s="36"/>
      <c r="B272" s="37"/>
      <c r="C272" s="38"/>
      <c r="D272" s="209" t="s">
        <v>308</v>
      </c>
      <c r="E272" s="38"/>
      <c r="F272" s="210" t="s">
        <v>4204</v>
      </c>
      <c r="G272" s="38"/>
      <c r="H272" s="38"/>
      <c r="I272" s="119"/>
      <c r="J272" s="38"/>
      <c r="K272" s="38"/>
      <c r="L272" s="41"/>
      <c r="M272" s="211"/>
      <c r="N272" s="212"/>
      <c r="O272" s="66"/>
      <c r="P272" s="66"/>
      <c r="Q272" s="66"/>
      <c r="R272" s="66"/>
      <c r="S272" s="66"/>
      <c r="T272" s="67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T272" s="19" t="s">
        <v>308</v>
      </c>
      <c r="AU272" s="19" t="s">
        <v>79</v>
      </c>
    </row>
    <row r="273" spans="2:51" s="14" customFormat="1" ht="11.25">
      <c r="B273" s="223"/>
      <c r="C273" s="224"/>
      <c r="D273" s="209" t="s">
        <v>310</v>
      </c>
      <c r="E273" s="225" t="s">
        <v>19</v>
      </c>
      <c r="F273" s="226" t="s">
        <v>4206</v>
      </c>
      <c r="G273" s="224"/>
      <c r="H273" s="227">
        <v>1</v>
      </c>
      <c r="I273" s="228"/>
      <c r="J273" s="224"/>
      <c r="K273" s="224"/>
      <c r="L273" s="229"/>
      <c r="M273" s="230"/>
      <c r="N273" s="231"/>
      <c r="O273" s="231"/>
      <c r="P273" s="231"/>
      <c r="Q273" s="231"/>
      <c r="R273" s="231"/>
      <c r="S273" s="231"/>
      <c r="T273" s="232"/>
      <c r="AT273" s="233" t="s">
        <v>310</v>
      </c>
      <c r="AU273" s="233" t="s">
        <v>79</v>
      </c>
      <c r="AV273" s="14" t="s">
        <v>79</v>
      </c>
      <c r="AW273" s="14" t="s">
        <v>32</v>
      </c>
      <c r="AX273" s="14" t="s">
        <v>70</v>
      </c>
      <c r="AY273" s="233" t="s">
        <v>299</v>
      </c>
    </row>
    <row r="274" spans="2:51" s="15" customFormat="1" ht="11.25">
      <c r="B274" s="234"/>
      <c r="C274" s="235"/>
      <c r="D274" s="209" t="s">
        <v>310</v>
      </c>
      <c r="E274" s="236" t="s">
        <v>19</v>
      </c>
      <c r="F274" s="237" t="s">
        <v>313</v>
      </c>
      <c r="G274" s="235"/>
      <c r="H274" s="238">
        <v>1</v>
      </c>
      <c r="I274" s="239"/>
      <c r="J274" s="235"/>
      <c r="K274" s="235"/>
      <c r="L274" s="240"/>
      <c r="M274" s="241"/>
      <c r="N274" s="242"/>
      <c r="O274" s="242"/>
      <c r="P274" s="242"/>
      <c r="Q274" s="242"/>
      <c r="R274" s="242"/>
      <c r="S274" s="242"/>
      <c r="T274" s="243"/>
      <c r="AT274" s="244" t="s">
        <v>310</v>
      </c>
      <c r="AU274" s="244" t="s">
        <v>79</v>
      </c>
      <c r="AV274" s="15" t="s">
        <v>306</v>
      </c>
      <c r="AW274" s="15" t="s">
        <v>32</v>
      </c>
      <c r="AX274" s="15" t="s">
        <v>77</v>
      </c>
      <c r="AY274" s="244" t="s">
        <v>299</v>
      </c>
    </row>
    <row r="275" spans="1:65" s="2" customFormat="1" ht="16.5" customHeight="1">
      <c r="A275" s="36"/>
      <c r="B275" s="37"/>
      <c r="C275" s="196" t="s">
        <v>634</v>
      </c>
      <c r="D275" s="196" t="s">
        <v>301</v>
      </c>
      <c r="E275" s="197" t="s">
        <v>4207</v>
      </c>
      <c r="F275" s="198" t="s">
        <v>4208</v>
      </c>
      <c r="G275" s="199" t="s">
        <v>3415</v>
      </c>
      <c r="H275" s="200">
        <v>1</v>
      </c>
      <c r="I275" s="201"/>
      <c r="J275" s="202">
        <f>ROUND(I275*H275,2)</f>
        <v>0</v>
      </c>
      <c r="K275" s="198" t="s">
        <v>19</v>
      </c>
      <c r="L275" s="41"/>
      <c r="M275" s="203" t="s">
        <v>19</v>
      </c>
      <c r="N275" s="204" t="s">
        <v>41</v>
      </c>
      <c r="O275" s="66"/>
      <c r="P275" s="205">
        <f>O275*H275</f>
        <v>0</v>
      </c>
      <c r="Q275" s="205">
        <v>0</v>
      </c>
      <c r="R275" s="205">
        <f>Q275*H275</f>
        <v>0</v>
      </c>
      <c r="S275" s="205">
        <v>0</v>
      </c>
      <c r="T275" s="206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207" t="s">
        <v>306</v>
      </c>
      <c r="AT275" s="207" t="s">
        <v>301</v>
      </c>
      <c r="AU275" s="207" t="s">
        <v>79</v>
      </c>
      <c r="AY275" s="19" t="s">
        <v>299</v>
      </c>
      <c r="BE275" s="208">
        <f>IF(N275="základní",J275,0)</f>
        <v>0</v>
      </c>
      <c r="BF275" s="208">
        <f>IF(N275="snížená",J275,0)</f>
        <v>0</v>
      </c>
      <c r="BG275" s="208">
        <f>IF(N275="zákl. přenesená",J275,0)</f>
        <v>0</v>
      </c>
      <c r="BH275" s="208">
        <f>IF(N275="sníž. přenesená",J275,0)</f>
        <v>0</v>
      </c>
      <c r="BI275" s="208">
        <f>IF(N275="nulová",J275,0)</f>
        <v>0</v>
      </c>
      <c r="BJ275" s="19" t="s">
        <v>77</v>
      </c>
      <c r="BK275" s="208">
        <f>ROUND(I275*H275,2)</f>
        <v>0</v>
      </c>
      <c r="BL275" s="19" t="s">
        <v>306</v>
      </c>
      <c r="BM275" s="207" t="s">
        <v>4209</v>
      </c>
    </row>
    <row r="276" spans="1:47" s="2" customFormat="1" ht="11.25">
      <c r="A276" s="36"/>
      <c r="B276" s="37"/>
      <c r="C276" s="38"/>
      <c r="D276" s="209" t="s">
        <v>308</v>
      </c>
      <c r="E276" s="38"/>
      <c r="F276" s="210" t="s">
        <v>4208</v>
      </c>
      <c r="G276" s="38"/>
      <c r="H276" s="38"/>
      <c r="I276" s="119"/>
      <c r="J276" s="38"/>
      <c r="K276" s="38"/>
      <c r="L276" s="41"/>
      <c r="M276" s="211"/>
      <c r="N276" s="212"/>
      <c r="O276" s="66"/>
      <c r="P276" s="66"/>
      <c r="Q276" s="66"/>
      <c r="R276" s="66"/>
      <c r="S276" s="66"/>
      <c r="T276" s="67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T276" s="19" t="s">
        <v>308</v>
      </c>
      <c r="AU276" s="19" t="s">
        <v>79</v>
      </c>
    </row>
    <row r="277" spans="2:51" s="14" customFormat="1" ht="11.25">
      <c r="B277" s="223"/>
      <c r="C277" s="224"/>
      <c r="D277" s="209" t="s">
        <v>310</v>
      </c>
      <c r="E277" s="225" t="s">
        <v>19</v>
      </c>
      <c r="F277" s="226" t="s">
        <v>4210</v>
      </c>
      <c r="G277" s="224"/>
      <c r="H277" s="227">
        <v>1</v>
      </c>
      <c r="I277" s="228"/>
      <c r="J277" s="224"/>
      <c r="K277" s="224"/>
      <c r="L277" s="229"/>
      <c r="M277" s="230"/>
      <c r="N277" s="231"/>
      <c r="O277" s="231"/>
      <c r="P277" s="231"/>
      <c r="Q277" s="231"/>
      <c r="R277" s="231"/>
      <c r="S277" s="231"/>
      <c r="T277" s="232"/>
      <c r="AT277" s="233" t="s">
        <v>310</v>
      </c>
      <c r="AU277" s="233" t="s">
        <v>79</v>
      </c>
      <c r="AV277" s="14" t="s">
        <v>79</v>
      </c>
      <c r="AW277" s="14" t="s">
        <v>32</v>
      </c>
      <c r="AX277" s="14" t="s">
        <v>70</v>
      </c>
      <c r="AY277" s="233" t="s">
        <v>299</v>
      </c>
    </row>
    <row r="278" spans="2:51" s="15" customFormat="1" ht="11.25">
      <c r="B278" s="234"/>
      <c r="C278" s="235"/>
      <c r="D278" s="209" t="s">
        <v>310</v>
      </c>
      <c r="E278" s="236" t="s">
        <v>19</v>
      </c>
      <c r="F278" s="237" t="s">
        <v>313</v>
      </c>
      <c r="G278" s="235"/>
      <c r="H278" s="238">
        <v>1</v>
      </c>
      <c r="I278" s="239"/>
      <c r="J278" s="235"/>
      <c r="K278" s="235"/>
      <c r="L278" s="240"/>
      <c r="M278" s="241"/>
      <c r="N278" s="242"/>
      <c r="O278" s="242"/>
      <c r="P278" s="242"/>
      <c r="Q278" s="242"/>
      <c r="R278" s="242"/>
      <c r="S278" s="242"/>
      <c r="T278" s="243"/>
      <c r="AT278" s="244" t="s">
        <v>310</v>
      </c>
      <c r="AU278" s="244" t="s">
        <v>79</v>
      </c>
      <c r="AV278" s="15" t="s">
        <v>306</v>
      </c>
      <c r="AW278" s="15" t="s">
        <v>32</v>
      </c>
      <c r="AX278" s="15" t="s">
        <v>77</v>
      </c>
      <c r="AY278" s="244" t="s">
        <v>299</v>
      </c>
    </row>
    <row r="279" spans="1:65" s="2" customFormat="1" ht="16.5" customHeight="1">
      <c r="A279" s="36"/>
      <c r="B279" s="37"/>
      <c r="C279" s="196" t="s">
        <v>639</v>
      </c>
      <c r="D279" s="196" t="s">
        <v>301</v>
      </c>
      <c r="E279" s="197" t="s">
        <v>4211</v>
      </c>
      <c r="F279" s="198" t="s">
        <v>4212</v>
      </c>
      <c r="G279" s="199" t="s">
        <v>553</v>
      </c>
      <c r="H279" s="200">
        <v>82</v>
      </c>
      <c r="I279" s="201"/>
      <c r="J279" s="202">
        <f>ROUND(I279*H279,2)</f>
        <v>0</v>
      </c>
      <c r="K279" s="198" t="s">
        <v>19</v>
      </c>
      <c r="L279" s="41"/>
      <c r="M279" s="203" t="s">
        <v>19</v>
      </c>
      <c r="N279" s="204" t="s">
        <v>41</v>
      </c>
      <c r="O279" s="66"/>
      <c r="P279" s="205">
        <f>O279*H279</f>
        <v>0</v>
      </c>
      <c r="Q279" s="205">
        <v>0</v>
      </c>
      <c r="R279" s="205">
        <f>Q279*H279</f>
        <v>0</v>
      </c>
      <c r="S279" s="205">
        <v>0</v>
      </c>
      <c r="T279" s="206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207" t="s">
        <v>306</v>
      </c>
      <c r="AT279" s="207" t="s">
        <v>301</v>
      </c>
      <c r="AU279" s="207" t="s">
        <v>79</v>
      </c>
      <c r="AY279" s="19" t="s">
        <v>299</v>
      </c>
      <c r="BE279" s="208">
        <f>IF(N279="základní",J279,0)</f>
        <v>0</v>
      </c>
      <c r="BF279" s="208">
        <f>IF(N279="snížená",J279,0)</f>
        <v>0</v>
      </c>
      <c r="BG279" s="208">
        <f>IF(N279="zákl. přenesená",J279,0)</f>
        <v>0</v>
      </c>
      <c r="BH279" s="208">
        <f>IF(N279="sníž. přenesená",J279,0)</f>
        <v>0</v>
      </c>
      <c r="BI279" s="208">
        <f>IF(N279="nulová",J279,0)</f>
        <v>0</v>
      </c>
      <c r="BJ279" s="19" t="s">
        <v>77</v>
      </c>
      <c r="BK279" s="208">
        <f>ROUND(I279*H279,2)</f>
        <v>0</v>
      </c>
      <c r="BL279" s="19" t="s">
        <v>306</v>
      </c>
      <c r="BM279" s="207" t="s">
        <v>4213</v>
      </c>
    </row>
    <row r="280" spans="1:47" s="2" customFormat="1" ht="11.25">
      <c r="A280" s="36"/>
      <c r="B280" s="37"/>
      <c r="C280" s="38"/>
      <c r="D280" s="209" t="s">
        <v>308</v>
      </c>
      <c r="E280" s="38"/>
      <c r="F280" s="210" t="s">
        <v>4212</v>
      </c>
      <c r="G280" s="38"/>
      <c r="H280" s="38"/>
      <c r="I280" s="119"/>
      <c r="J280" s="38"/>
      <c r="K280" s="38"/>
      <c r="L280" s="41"/>
      <c r="M280" s="211"/>
      <c r="N280" s="212"/>
      <c r="O280" s="66"/>
      <c r="P280" s="66"/>
      <c r="Q280" s="66"/>
      <c r="R280" s="66"/>
      <c r="S280" s="66"/>
      <c r="T280" s="67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T280" s="19" t="s">
        <v>308</v>
      </c>
      <c r="AU280" s="19" t="s">
        <v>79</v>
      </c>
    </row>
    <row r="281" spans="2:51" s="14" customFormat="1" ht="11.25">
      <c r="B281" s="223"/>
      <c r="C281" s="224"/>
      <c r="D281" s="209" t="s">
        <v>310</v>
      </c>
      <c r="E281" s="225" t="s">
        <v>19</v>
      </c>
      <c r="F281" s="226" t="s">
        <v>4214</v>
      </c>
      <c r="G281" s="224"/>
      <c r="H281" s="227">
        <v>13</v>
      </c>
      <c r="I281" s="228"/>
      <c r="J281" s="224"/>
      <c r="K281" s="224"/>
      <c r="L281" s="229"/>
      <c r="M281" s="230"/>
      <c r="N281" s="231"/>
      <c r="O281" s="231"/>
      <c r="P281" s="231"/>
      <c r="Q281" s="231"/>
      <c r="R281" s="231"/>
      <c r="S281" s="231"/>
      <c r="T281" s="232"/>
      <c r="AT281" s="233" t="s">
        <v>310</v>
      </c>
      <c r="AU281" s="233" t="s">
        <v>79</v>
      </c>
      <c r="AV281" s="14" t="s">
        <v>79</v>
      </c>
      <c r="AW281" s="14" t="s">
        <v>32</v>
      </c>
      <c r="AX281" s="14" t="s">
        <v>70</v>
      </c>
      <c r="AY281" s="233" t="s">
        <v>299</v>
      </c>
    </row>
    <row r="282" spans="2:51" s="14" customFormat="1" ht="11.25">
      <c r="B282" s="223"/>
      <c r="C282" s="224"/>
      <c r="D282" s="209" t="s">
        <v>310</v>
      </c>
      <c r="E282" s="225" t="s">
        <v>19</v>
      </c>
      <c r="F282" s="226" t="s">
        <v>4189</v>
      </c>
      <c r="G282" s="224"/>
      <c r="H282" s="227">
        <v>18</v>
      </c>
      <c r="I282" s="228"/>
      <c r="J282" s="224"/>
      <c r="K282" s="224"/>
      <c r="L282" s="229"/>
      <c r="M282" s="230"/>
      <c r="N282" s="231"/>
      <c r="O282" s="231"/>
      <c r="P282" s="231"/>
      <c r="Q282" s="231"/>
      <c r="R282" s="231"/>
      <c r="S282" s="231"/>
      <c r="T282" s="232"/>
      <c r="AT282" s="233" t="s">
        <v>310</v>
      </c>
      <c r="AU282" s="233" t="s">
        <v>79</v>
      </c>
      <c r="AV282" s="14" t="s">
        <v>79</v>
      </c>
      <c r="AW282" s="14" t="s">
        <v>32</v>
      </c>
      <c r="AX282" s="14" t="s">
        <v>70</v>
      </c>
      <c r="AY282" s="233" t="s">
        <v>299</v>
      </c>
    </row>
    <row r="283" spans="2:51" s="14" customFormat="1" ht="11.25">
      <c r="B283" s="223"/>
      <c r="C283" s="224"/>
      <c r="D283" s="209" t="s">
        <v>310</v>
      </c>
      <c r="E283" s="225" t="s">
        <v>19</v>
      </c>
      <c r="F283" s="226" t="s">
        <v>4180</v>
      </c>
      <c r="G283" s="224"/>
      <c r="H283" s="227">
        <v>51</v>
      </c>
      <c r="I283" s="228"/>
      <c r="J283" s="224"/>
      <c r="K283" s="224"/>
      <c r="L283" s="229"/>
      <c r="M283" s="230"/>
      <c r="N283" s="231"/>
      <c r="O283" s="231"/>
      <c r="P283" s="231"/>
      <c r="Q283" s="231"/>
      <c r="R283" s="231"/>
      <c r="S283" s="231"/>
      <c r="T283" s="232"/>
      <c r="AT283" s="233" t="s">
        <v>310</v>
      </c>
      <c r="AU283" s="233" t="s">
        <v>79</v>
      </c>
      <c r="AV283" s="14" t="s">
        <v>79</v>
      </c>
      <c r="AW283" s="14" t="s">
        <v>32</v>
      </c>
      <c r="AX283" s="14" t="s">
        <v>70</v>
      </c>
      <c r="AY283" s="233" t="s">
        <v>299</v>
      </c>
    </row>
    <row r="284" spans="2:51" s="15" customFormat="1" ht="11.25">
      <c r="B284" s="234"/>
      <c r="C284" s="235"/>
      <c r="D284" s="209" t="s">
        <v>310</v>
      </c>
      <c r="E284" s="236" t="s">
        <v>19</v>
      </c>
      <c r="F284" s="237" t="s">
        <v>313</v>
      </c>
      <c r="G284" s="235"/>
      <c r="H284" s="238">
        <v>82</v>
      </c>
      <c r="I284" s="239"/>
      <c r="J284" s="235"/>
      <c r="K284" s="235"/>
      <c r="L284" s="240"/>
      <c r="M284" s="241"/>
      <c r="N284" s="242"/>
      <c r="O284" s="242"/>
      <c r="P284" s="242"/>
      <c r="Q284" s="242"/>
      <c r="R284" s="242"/>
      <c r="S284" s="242"/>
      <c r="T284" s="243"/>
      <c r="AT284" s="244" t="s">
        <v>310</v>
      </c>
      <c r="AU284" s="244" t="s">
        <v>79</v>
      </c>
      <c r="AV284" s="15" t="s">
        <v>306</v>
      </c>
      <c r="AW284" s="15" t="s">
        <v>32</v>
      </c>
      <c r="AX284" s="15" t="s">
        <v>77</v>
      </c>
      <c r="AY284" s="244" t="s">
        <v>299</v>
      </c>
    </row>
    <row r="285" spans="1:65" s="2" customFormat="1" ht="16.5" customHeight="1">
      <c r="A285" s="36"/>
      <c r="B285" s="37"/>
      <c r="C285" s="196" t="s">
        <v>251</v>
      </c>
      <c r="D285" s="196" t="s">
        <v>301</v>
      </c>
      <c r="E285" s="197" t="s">
        <v>4215</v>
      </c>
      <c r="F285" s="198" t="s">
        <v>4216</v>
      </c>
      <c r="G285" s="199" t="s">
        <v>553</v>
      </c>
      <c r="H285" s="200">
        <v>69</v>
      </c>
      <c r="I285" s="201"/>
      <c r="J285" s="202">
        <f>ROUND(I285*H285,2)</f>
        <v>0</v>
      </c>
      <c r="K285" s="198" t="s">
        <v>19</v>
      </c>
      <c r="L285" s="41"/>
      <c r="M285" s="203" t="s">
        <v>19</v>
      </c>
      <c r="N285" s="204" t="s">
        <v>41</v>
      </c>
      <c r="O285" s="66"/>
      <c r="P285" s="205">
        <f>O285*H285</f>
        <v>0</v>
      </c>
      <c r="Q285" s="205">
        <v>0</v>
      </c>
      <c r="R285" s="205">
        <f>Q285*H285</f>
        <v>0</v>
      </c>
      <c r="S285" s="205">
        <v>0</v>
      </c>
      <c r="T285" s="206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207" t="s">
        <v>306</v>
      </c>
      <c r="AT285" s="207" t="s">
        <v>301</v>
      </c>
      <c r="AU285" s="207" t="s">
        <v>79</v>
      </c>
      <c r="AY285" s="19" t="s">
        <v>299</v>
      </c>
      <c r="BE285" s="208">
        <f>IF(N285="základní",J285,0)</f>
        <v>0</v>
      </c>
      <c r="BF285" s="208">
        <f>IF(N285="snížená",J285,0)</f>
        <v>0</v>
      </c>
      <c r="BG285" s="208">
        <f>IF(N285="zákl. přenesená",J285,0)</f>
        <v>0</v>
      </c>
      <c r="BH285" s="208">
        <f>IF(N285="sníž. přenesená",J285,0)</f>
        <v>0</v>
      </c>
      <c r="BI285" s="208">
        <f>IF(N285="nulová",J285,0)</f>
        <v>0</v>
      </c>
      <c r="BJ285" s="19" t="s">
        <v>77</v>
      </c>
      <c r="BK285" s="208">
        <f>ROUND(I285*H285,2)</f>
        <v>0</v>
      </c>
      <c r="BL285" s="19" t="s">
        <v>306</v>
      </c>
      <c r="BM285" s="207" t="s">
        <v>4217</v>
      </c>
    </row>
    <row r="286" spans="1:47" s="2" customFormat="1" ht="11.25">
      <c r="A286" s="36"/>
      <c r="B286" s="37"/>
      <c r="C286" s="38"/>
      <c r="D286" s="209" t="s">
        <v>308</v>
      </c>
      <c r="E286" s="38"/>
      <c r="F286" s="210" t="s">
        <v>4216</v>
      </c>
      <c r="G286" s="38"/>
      <c r="H286" s="38"/>
      <c r="I286" s="119"/>
      <c r="J286" s="38"/>
      <c r="K286" s="38"/>
      <c r="L286" s="41"/>
      <c r="M286" s="211"/>
      <c r="N286" s="212"/>
      <c r="O286" s="66"/>
      <c r="P286" s="66"/>
      <c r="Q286" s="66"/>
      <c r="R286" s="66"/>
      <c r="S286" s="66"/>
      <c r="T286" s="67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T286" s="19" t="s">
        <v>308</v>
      </c>
      <c r="AU286" s="19" t="s">
        <v>79</v>
      </c>
    </row>
    <row r="287" spans="2:51" s="14" customFormat="1" ht="11.25">
      <c r="B287" s="223"/>
      <c r="C287" s="224"/>
      <c r="D287" s="209" t="s">
        <v>310</v>
      </c>
      <c r="E287" s="225" t="s">
        <v>19</v>
      </c>
      <c r="F287" s="226" t="s">
        <v>4189</v>
      </c>
      <c r="G287" s="224"/>
      <c r="H287" s="227">
        <v>18</v>
      </c>
      <c r="I287" s="228"/>
      <c r="J287" s="224"/>
      <c r="K287" s="224"/>
      <c r="L287" s="229"/>
      <c r="M287" s="230"/>
      <c r="N287" s="231"/>
      <c r="O287" s="231"/>
      <c r="P287" s="231"/>
      <c r="Q287" s="231"/>
      <c r="R287" s="231"/>
      <c r="S287" s="231"/>
      <c r="T287" s="232"/>
      <c r="AT287" s="233" t="s">
        <v>310</v>
      </c>
      <c r="AU287" s="233" t="s">
        <v>79</v>
      </c>
      <c r="AV287" s="14" t="s">
        <v>79</v>
      </c>
      <c r="AW287" s="14" t="s">
        <v>32</v>
      </c>
      <c r="AX287" s="14" t="s">
        <v>70</v>
      </c>
      <c r="AY287" s="233" t="s">
        <v>299</v>
      </c>
    </row>
    <row r="288" spans="2:51" s="14" customFormat="1" ht="11.25">
      <c r="B288" s="223"/>
      <c r="C288" s="224"/>
      <c r="D288" s="209" t="s">
        <v>310</v>
      </c>
      <c r="E288" s="225" t="s">
        <v>19</v>
      </c>
      <c r="F288" s="226" t="s">
        <v>4180</v>
      </c>
      <c r="G288" s="224"/>
      <c r="H288" s="227">
        <v>51</v>
      </c>
      <c r="I288" s="228"/>
      <c r="J288" s="224"/>
      <c r="K288" s="224"/>
      <c r="L288" s="229"/>
      <c r="M288" s="230"/>
      <c r="N288" s="231"/>
      <c r="O288" s="231"/>
      <c r="P288" s="231"/>
      <c r="Q288" s="231"/>
      <c r="R288" s="231"/>
      <c r="S288" s="231"/>
      <c r="T288" s="232"/>
      <c r="AT288" s="233" t="s">
        <v>310</v>
      </c>
      <c r="AU288" s="233" t="s">
        <v>79</v>
      </c>
      <c r="AV288" s="14" t="s">
        <v>79</v>
      </c>
      <c r="AW288" s="14" t="s">
        <v>32</v>
      </c>
      <c r="AX288" s="14" t="s">
        <v>70</v>
      </c>
      <c r="AY288" s="233" t="s">
        <v>299</v>
      </c>
    </row>
    <row r="289" spans="2:51" s="15" customFormat="1" ht="11.25">
      <c r="B289" s="234"/>
      <c r="C289" s="235"/>
      <c r="D289" s="209" t="s">
        <v>310</v>
      </c>
      <c r="E289" s="236" t="s">
        <v>19</v>
      </c>
      <c r="F289" s="237" t="s">
        <v>313</v>
      </c>
      <c r="G289" s="235"/>
      <c r="H289" s="238">
        <v>69</v>
      </c>
      <c r="I289" s="239"/>
      <c r="J289" s="235"/>
      <c r="K289" s="235"/>
      <c r="L289" s="240"/>
      <c r="M289" s="241"/>
      <c r="N289" s="242"/>
      <c r="O289" s="242"/>
      <c r="P289" s="242"/>
      <c r="Q289" s="242"/>
      <c r="R289" s="242"/>
      <c r="S289" s="242"/>
      <c r="T289" s="243"/>
      <c r="AT289" s="244" t="s">
        <v>310</v>
      </c>
      <c r="AU289" s="244" t="s">
        <v>79</v>
      </c>
      <c r="AV289" s="15" t="s">
        <v>306</v>
      </c>
      <c r="AW289" s="15" t="s">
        <v>32</v>
      </c>
      <c r="AX289" s="15" t="s">
        <v>77</v>
      </c>
      <c r="AY289" s="244" t="s">
        <v>299</v>
      </c>
    </row>
    <row r="290" spans="1:65" s="2" customFormat="1" ht="16.5" customHeight="1">
      <c r="A290" s="36"/>
      <c r="B290" s="37"/>
      <c r="C290" s="196" t="s">
        <v>650</v>
      </c>
      <c r="D290" s="196" t="s">
        <v>301</v>
      </c>
      <c r="E290" s="197" t="s">
        <v>4218</v>
      </c>
      <c r="F290" s="198" t="s">
        <v>4219</v>
      </c>
      <c r="G290" s="199" t="s">
        <v>432</v>
      </c>
      <c r="H290" s="200">
        <v>1</v>
      </c>
      <c r="I290" s="201"/>
      <c r="J290" s="202">
        <f>ROUND(I290*H290,2)</f>
        <v>0</v>
      </c>
      <c r="K290" s="198" t="s">
        <v>19</v>
      </c>
      <c r="L290" s="41"/>
      <c r="M290" s="203" t="s">
        <v>19</v>
      </c>
      <c r="N290" s="204" t="s">
        <v>41</v>
      </c>
      <c r="O290" s="66"/>
      <c r="P290" s="205">
        <f>O290*H290</f>
        <v>0</v>
      </c>
      <c r="Q290" s="205">
        <v>0</v>
      </c>
      <c r="R290" s="205">
        <f>Q290*H290</f>
        <v>0</v>
      </c>
      <c r="S290" s="205">
        <v>0</v>
      </c>
      <c r="T290" s="206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207" t="s">
        <v>306</v>
      </c>
      <c r="AT290" s="207" t="s">
        <v>301</v>
      </c>
      <c r="AU290" s="207" t="s">
        <v>79</v>
      </c>
      <c r="AY290" s="19" t="s">
        <v>299</v>
      </c>
      <c r="BE290" s="208">
        <f>IF(N290="základní",J290,0)</f>
        <v>0</v>
      </c>
      <c r="BF290" s="208">
        <f>IF(N290="snížená",J290,0)</f>
        <v>0</v>
      </c>
      <c r="BG290" s="208">
        <f>IF(N290="zákl. přenesená",J290,0)</f>
        <v>0</v>
      </c>
      <c r="BH290" s="208">
        <f>IF(N290="sníž. přenesená",J290,0)</f>
        <v>0</v>
      </c>
      <c r="BI290" s="208">
        <f>IF(N290="nulová",J290,0)</f>
        <v>0</v>
      </c>
      <c r="BJ290" s="19" t="s">
        <v>77</v>
      </c>
      <c r="BK290" s="208">
        <f>ROUND(I290*H290,2)</f>
        <v>0</v>
      </c>
      <c r="BL290" s="19" t="s">
        <v>306</v>
      </c>
      <c r="BM290" s="207" t="s">
        <v>4220</v>
      </c>
    </row>
    <row r="291" spans="1:47" s="2" customFormat="1" ht="11.25">
      <c r="A291" s="36"/>
      <c r="B291" s="37"/>
      <c r="C291" s="38"/>
      <c r="D291" s="209" t="s">
        <v>308</v>
      </c>
      <c r="E291" s="38"/>
      <c r="F291" s="210" t="s">
        <v>4219</v>
      </c>
      <c r="G291" s="38"/>
      <c r="H291" s="38"/>
      <c r="I291" s="119"/>
      <c r="J291" s="38"/>
      <c r="K291" s="38"/>
      <c r="L291" s="41"/>
      <c r="M291" s="211"/>
      <c r="N291" s="212"/>
      <c r="O291" s="66"/>
      <c r="P291" s="66"/>
      <c r="Q291" s="66"/>
      <c r="R291" s="66"/>
      <c r="S291" s="66"/>
      <c r="T291" s="67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T291" s="19" t="s">
        <v>308</v>
      </c>
      <c r="AU291" s="19" t="s">
        <v>79</v>
      </c>
    </row>
    <row r="292" spans="2:51" s="14" customFormat="1" ht="11.25">
      <c r="B292" s="223"/>
      <c r="C292" s="224"/>
      <c r="D292" s="209" t="s">
        <v>310</v>
      </c>
      <c r="E292" s="225" t="s">
        <v>19</v>
      </c>
      <c r="F292" s="226" t="s">
        <v>4221</v>
      </c>
      <c r="G292" s="224"/>
      <c r="H292" s="227">
        <v>1</v>
      </c>
      <c r="I292" s="228"/>
      <c r="J292" s="224"/>
      <c r="K292" s="224"/>
      <c r="L292" s="229"/>
      <c r="M292" s="230"/>
      <c r="N292" s="231"/>
      <c r="O292" s="231"/>
      <c r="P292" s="231"/>
      <c r="Q292" s="231"/>
      <c r="R292" s="231"/>
      <c r="S292" s="231"/>
      <c r="T292" s="232"/>
      <c r="AT292" s="233" t="s">
        <v>310</v>
      </c>
      <c r="AU292" s="233" t="s">
        <v>79</v>
      </c>
      <c r="AV292" s="14" t="s">
        <v>79</v>
      </c>
      <c r="AW292" s="14" t="s">
        <v>32</v>
      </c>
      <c r="AX292" s="14" t="s">
        <v>77</v>
      </c>
      <c r="AY292" s="233" t="s">
        <v>299</v>
      </c>
    </row>
    <row r="293" spans="1:65" s="2" customFormat="1" ht="16.5" customHeight="1">
      <c r="A293" s="36"/>
      <c r="B293" s="37"/>
      <c r="C293" s="246" t="s">
        <v>655</v>
      </c>
      <c r="D293" s="246" t="s">
        <v>458</v>
      </c>
      <c r="E293" s="247" t="s">
        <v>4222</v>
      </c>
      <c r="F293" s="248" t="s">
        <v>4223</v>
      </c>
      <c r="G293" s="249" t="s">
        <v>432</v>
      </c>
      <c r="H293" s="250">
        <v>15</v>
      </c>
      <c r="I293" s="251"/>
      <c r="J293" s="252">
        <f>ROUND(I293*H293,2)</f>
        <v>0</v>
      </c>
      <c r="K293" s="248" t="s">
        <v>19</v>
      </c>
      <c r="L293" s="253"/>
      <c r="M293" s="254" t="s">
        <v>19</v>
      </c>
      <c r="N293" s="255" t="s">
        <v>41</v>
      </c>
      <c r="O293" s="66"/>
      <c r="P293" s="205">
        <f>O293*H293</f>
        <v>0</v>
      </c>
      <c r="Q293" s="205">
        <v>0.03</v>
      </c>
      <c r="R293" s="205">
        <f>Q293*H293</f>
        <v>0.44999999999999996</v>
      </c>
      <c r="S293" s="205">
        <v>0</v>
      </c>
      <c r="T293" s="206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207" t="s">
        <v>360</v>
      </c>
      <c r="AT293" s="207" t="s">
        <v>458</v>
      </c>
      <c r="AU293" s="207" t="s">
        <v>79</v>
      </c>
      <c r="AY293" s="19" t="s">
        <v>299</v>
      </c>
      <c r="BE293" s="208">
        <f>IF(N293="základní",J293,0)</f>
        <v>0</v>
      </c>
      <c r="BF293" s="208">
        <f>IF(N293="snížená",J293,0)</f>
        <v>0</v>
      </c>
      <c r="BG293" s="208">
        <f>IF(N293="zákl. přenesená",J293,0)</f>
        <v>0</v>
      </c>
      <c r="BH293" s="208">
        <f>IF(N293="sníž. přenesená",J293,0)</f>
        <v>0</v>
      </c>
      <c r="BI293" s="208">
        <f>IF(N293="nulová",J293,0)</f>
        <v>0</v>
      </c>
      <c r="BJ293" s="19" t="s">
        <v>77</v>
      </c>
      <c r="BK293" s="208">
        <f>ROUND(I293*H293,2)</f>
        <v>0</v>
      </c>
      <c r="BL293" s="19" t="s">
        <v>306</v>
      </c>
      <c r="BM293" s="207" t="s">
        <v>4224</v>
      </c>
    </row>
    <row r="294" spans="1:47" s="2" customFormat="1" ht="11.25">
      <c r="A294" s="36"/>
      <c r="B294" s="37"/>
      <c r="C294" s="38"/>
      <c r="D294" s="209" t="s">
        <v>308</v>
      </c>
      <c r="E294" s="38"/>
      <c r="F294" s="210" t="s">
        <v>4223</v>
      </c>
      <c r="G294" s="38"/>
      <c r="H294" s="38"/>
      <c r="I294" s="119"/>
      <c r="J294" s="38"/>
      <c r="K294" s="38"/>
      <c r="L294" s="41"/>
      <c r="M294" s="211"/>
      <c r="N294" s="212"/>
      <c r="O294" s="66"/>
      <c r="P294" s="66"/>
      <c r="Q294" s="66"/>
      <c r="R294" s="66"/>
      <c r="S294" s="66"/>
      <c r="T294" s="67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T294" s="19" t="s">
        <v>308</v>
      </c>
      <c r="AU294" s="19" t="s">
        <v>79</v>
      </c>
    </row>
    <row r="295" spans="1:65" s="2" customFormat="1" ht="16.5" customHeight="1">
      <c r="A295" s="36"/>
      <c r="B295" s="37"/>
      <c r="C295" s="246" t="s">
        <v>661</v>
      </c>
      <c r="D295" s="246" t="s">
        <v>458</v>
      </c>
      <c r="E295" s="247" t="s">
        <v>4225</v>
      </c>
      <c r="F295" s="248" t="s">
        <v>4226</v>
      </c>
      <c r="G295" s="249" t="s">
        <v>432</v>
      </c>
      <c r="H295" s="250">
        <v>3</v>
      </c>
      <c r="I295" s="251"/>
      <c r="J295" s="252">
        <f>ROUND(I295*H295,2)</f>
        <v>0</v>
      </c>
      <c r="K295" s="248" t="s">
        <v>19</v>
      </c>
      <c r="L295" s="253"/>
      <c r="M295" s="254" t="s">
        <v>19</v>
      </c>
      <c r="N295" s="255" t="s">
        <v>41</v>
      </c>
      <c r="O295" s="66"/>
      <c r="P295" s="205">
        <f>O295*H295</f>
        <v>0</v>
      </c>
      <c r="Q295" s="205">
        <v>0.05</v>
      </c>
      <c r="R295" s="205">
        <f>Q295*H295</f>
        <v>0.15000000000000002</v>
      </c>
      <c r="S295" s="205">
        <v>0</v>
      </c>
      <c r="T295" s="206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207" t="s">
        <v>360</v>
      </c>
      <c r="AT295" s="207" t="s">
        <v>458</v>
      </c>
      <c r="AU295" s="207" t="s">
        <v>79</v>
      </c>
      <c r="AY295" s="19" t="s">
        <v>299</v>
      </c>
      <c r="BE295" s="208">
        <f>IF(N295="základní",J295,0)</f>
        <v>0</v>
      </c>
      <c r="BF295" s="208">
        <f>IF(N295="snížená",J295,0)</f>
        <v>0</v>
      </c>
      <c r="BG295" s="208">
        <f>IF(N295="zákl. přenesená",J295,0)</f>
        <v>0</v>
      </c>
      <c r="BH295" s="208">
        <f>IF(N295="sníž. přenesená",J295,0)</f>
        <v>0</v>
      </c>
      <c r="BI295" s="208">
        <f>IF(N295="nulová",J295,0)</f>
        <v>0</v>
      </c>
      <c r="BJ295" s="19" t="s">
        <v>77</v>
      </c>
      <c r="BK295" s="208">
        <f>ROUND(I295*H295,2)</f>
        <v>0</v>
      </c>
      <c r="BL295" s="19" t="s">
        <v>306</v>
      </c>
      <c r="BM295" s="207" t="s">
        <v>4227</v>
      </c>
    </row>
    <row r="296" spans="1:47" s="2" customFormat="1" ht="11.25">
      <c r="A296" s="36"/>
      <c r="B296" s="37"/>
      <c r="C296" s="38"/>
      <c r="D296" s="209" t="s">
        <v>308</v>
      </c>
      <c r="E296" s="38"/>
      <c r="F296" s="210" t="s">
        <v>4226</v>
      </c>
      <c r="G296" s="38"/>
      <c r="H296" s="38"/>
      <c r="I296" s="119"/>
      <c r="J296" s="38"/>
      <c r="K296" s="38"/>
      <c r="L296" s="41"/>
      <c r="M296" s="211"/>
      <c r="N296" s="212"/>
      <c r="O296" s="66"/>
      <c r="P296" s="66"/>
      <c r="Q296" s="66"/>
      <c r="R296" s="66"/>
      <c r="S296" s="66"/>
      <c r="T296" s="67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T296" s="19" t="s">
        <v>308</v>
      </c>
      <c r="AU296" s="19" t="s">
        <v>79</v>
      </c>
    </row>
    <row r="297" spans="1:65" s="2" customFormat="1" ht="16.5" customHeight="1">
      <c r="A297" s="36"/>
      <c r="B297" s="37"/>
      <c r="C297" s="246" t="s">
        <v>668</v>
      </c>
      <c r="D297" s="246" t="s">
        <v>458</v>
      </c>
      <c r="E297" s="247" t="s">
        <v>4228</v>
      </c>
      <c r="F297" s="248" t="s">
        <v>4229</v>
      </c>
      <c r="G297" s="249" t="s">
        <v>432</v>
      </c>
      <c r="H297" s="250">
        <v>1</v>
      </c>
      <c r="I297" s="251"/>
      <c r="J297" s="252">
        <f>ROUND(I297*H297,2)</f>
        <v>0</v>
      </c>
      <c r="K297" s="248" t="s">
        <v>19</v>
      </c>
      <c r="L297" s="253"/>
      <c r="M297" s="254" t="s">
        <v>19</v>
      </c>
      <c r="N297" s="255" t="s">
        <v>41</v>
      </c>
      <c r="O297" s="66"/>
      <c r="P297" s="205">
        <f>O297*H297</f>
        <v>0</v>
      </c>
      <c r="Q297" s="205">
        <v>0.01</v>
      </c>
      <c r="R297" s="205">
        <f>Q297*H297</f>
        <v>0.01</v>
      </c>
      <c r="S297" s="205">
        <v>0</v>
      </c>
      <c r="T297" s="206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207" t="s">
        <v>360</v>
      </c>
      <c r="AT297" s="207" t="s">
        <v>458</v>
      </c>
      <c r="AU297" s="207" t="s">
        <v>79</v>
      </c>
      <c r="AY297" s="19" t="s">
        <v>299</v>
      </c>
      <c r="BE297" s="208">
        <f>IF(N297="základní",J297,0)</f>
        <v>0</v>
      </c>
      <c r="BF297" s="208">
        <f>IF(N297="snížená",J297,0)</f>
        <v>0</v>
      </c>
      <c r="BG297" s="208">
        <f>IF(N297="zákl. přenesená",J297,0)</f>
        <v>0</v>
      </c>
      <c r="BH297" s="208">
        <f>IF(N297="sníž. přenesená",J297,0)</f>
        <v>0</v>
      </c>
      <c r="BI297" s="208">
        <f>IF(N297="nulová",J297,0)</f>
        <v>0</v>
      </c>
      <c r="BJ297" s="19" t="s">
        <v>77</v>
      </c>
      <c r="BK297" s="208">
        <f>ROUND(I297*H297,2)</f>
        <v>0</v>
      </c>
      <c r="BL297" s="19" t="s">
        <v>306</v>
      </c>
      <c r="BM297" s="207" t="s">
        <v>4230</v>
      </c>
    </row>
    <row r="298" spans="1:47" s="2" customFormat="1" ht="11.25">
      <c r="A298" s="36"/>
      <c r="B298" s="37"/>
      <c r="C298" s="38"/>
      <c r="D298" s="209" t="s">
        <v>308</v>
      </c>
      <c r="E298" s="38"/>
      <c r="F298" s="210" t="s">
        <v>4229</v>
      </c>
      <c r="G298" s="38"/>
      <c r="H298" s="38"/>
      <c r="I298" s="119"/>
      <c r="J298" s="38"/>
      <c r="K298" s="38"/>
      <c r="L298" s="41"/>
      <c r="M298" s="211"/>
      <c r="N298" s="212"/>
      <c r="O298" s="66"/>
      <c r="P298" s="66"/>
      <c r="Q298" s="66"/>
      <c r="R298" s="66"/>
      <c r="S298" s="66"/>
      <c r="T298" s="67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T298" s="19" t="s">
        <v>308</v>
      </c>
      <c r="AU298" s="19" t="s">
        <v>79</v>
      </c>
    </row>
    <row r="299" spans="1:65" s="2" customFormat="1" ht="16.5" customHeight="1">
      <c r="A299" s="36"/>
      <c r="B299" s="37"/>
      <c r="C299" s="196" t="s">
        <v>673</v>
      </c>
      <c r="D299" s="196" t="s">
        <v>301</v>
      </c>
      <c r="E299" s="197" t="s">
        <v>4231</v>
      </c>
      <c r="F299" s="198" t="s">
        <v>4232</v>
      </c>
      <c r="G299" s="199" t="s">
        <v>4233</v>
      </c>
      <c r="H299" s="200">
        <v>1</v>
      </c>
      <c r="I299" s="201"/>
      <c r="J299" s="202">
        <f>ROUND(I299*H299,2)</f>
        <v>0</v>
      </c>
      <c r="K299" s="198" t="s">
        <v>19</v>
      </c>
      <c r="L299" s="41"/>
      <c r="M299" s="203" t="s">
        <v>19</v>
      </c>
      <c r="N299" s="204" t="s">
        <v>41</v>
      </c>
      <c r="O299" s="66"/>
      <c r="P299" s="205">
        <f>O299*H299</f>
        <v>0</v>
      </c>
      <c r="Q299" s="205">
        <v>0.015</v>
      </c>
      <c r="R299" s="205">
        <f>Q299*H299</f>
        <v>0.015</v>
      </c>
      <c r="S299" s="205">
        <v>0</v>
      </c>
      <c r="T299" s="206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207" t="s">
        <v>306</v>
      </c>
      <c r="AT299" s="207" t="s">
        <v>301</v>
      </c>
      <c r="AU299" s="207" t="s">
        <v>79</v>
      </c>
      <c r="AY299" s="19" t="s">
        <v>299</v>
      </c>
      <c r="BE299" s="208">
        <f>IF(N299="základní",J299,0)</f>
        <v>0</v>
      </c>
      <c r="BF299" s="208">
        <f>IF(N299="snížená",J299,0)</f>
        <v>0</v>
      </c>
      <c r="BG299" s="208">
        <f>IF(N299="zákl. přenesená",J299,0)</f>
        <v>0</v>
      </c>
      <c r="BH299" s="208">
        <f>IF(N299="sníž. přenesená",J299,0)</f>
        <v>0</v>
      </c>
      <c r="BI299" s="208">
        <f>IF(N299="nulová",J299,0)</f>
        <v>0</v>
      </c>
      <c r="BJ299" s="19" t="s">
        <v>77</v>
      </c>
      <c r="BK299" s="208">
        <f>ROUND(I299*H299,2)</f>
        <v>0</v>
      </c>
      <c r="BL299" s="19" t="s">
        <v>306</v>
      </c>
      <c r="BM299" s="207" t="s">
        <v>4234</v>
      </c>
    </row>
    <row r="300" spans="1:47" s="2" customFormat="1" ht="11.25">
      <c r="A300" s="36"/>
      <c r="B300" s="37"/>
      <c r="C300" s="38"/>
      <c r="D300" s="209" t="s">
        <v>308</v>
      </c>
      <c r="E300" s="38"/>
      <c r="F300" s="210" t="s">
        <v>4232</v>
      </c>
      <c r="G300" s="38"/>
      <c r="H300" s="38"/>
      <c r="I300" s="119"/>
      <c r="J300" s="38"/>
      <c r="K300" s="38"/>
      <c r="L300" s="41"/>
      <c r="M300" s="211"/>
      <c r="N300" s="212"/>
      <c r="O300" s="66"/>
      <c r="P300" s="66"/>
      <c r="Q300" s="66"/>
      <c r="R300" s="66"/>
      <c r="S300" s="66"/>
      <c r="T300" s="67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T300" s="19" t="s">
        <v>308</v>
      </c>
      <c r="AU300" s="19" t="s">
        <v>79</v>
      </c>
    </row>
    <row r="301" spans="1:65" s="2" customFormat="1" ht="16.5" customHeight="1">
      <c r="A301" s="36"/>
      <c r="B301" s="37"/>
      <c r="C301" s="196" t="s">
        <v>678</v>
      </c>
      <c r="D301" s="196" t="s">
        <v>301</v>
      </c>
      <c r="E301" s="197" t="s">
        <v>4235</v>
      </c>
      <c r="F301" s="198" t="s">
        <v>4236</v>
      </c>
      <c r="G301" s="199" t="s">
        <v>553</v>
      </c>
      <c r="H301" s="200">
        <v>13</v>
      </c>
      <c r="I301" s="201"/>
      <c r="J301" s="202">
        <f>ROUND(I301*H301,2)</f>
        <v>0</v>
      </c>
      <c r="K301" s="198" t="s">
        <v>19</v>
      </c>
      <c r="L301" s="41"/>
      <c r="M301" s="203" t="s">
        <v>19</v>
      </c>
      <c r="N301" s="204" t="s">
        <v>41</v>
      </c>
      <c r="O301" s="66"/>
      <c r="P301" s="205">
        <f>O301*H301</f>
        <v>0</v>
      </c>
      <c r="Q301" s="205">
        <v>0</v>
      </c>
      <c r="R301" s="205">
        <f>Q301*H301</f>
        <v>0</v>
      </c>
      <c r="S301" s="205">
        <v>0</v>
      </c>
      <c r="T301" s="206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207" t="s">
        <v>306</v>
      </c>
      <c r="AT301" s="207" t="s">
        <v>301</v>
      </c>
      <c r="AU301" s="207" t="s">
        <v>79</v>
      </c>
      <c r="AY301" s="19" t="s">
        <v>299</v>
      </c>
      <c r="BE301" s="208">
        <f>IF(N301="základní",J301,0)</f>
        <v>0</v>
      </c>
      <c r="BF301" s="208">
        <f>IF(N301="snížená",J301,0)</f>
        <v>0</v>
      </c>
      <c r="BG301" s="208">
        <f>IF(N301="zákl. přenesená",J301,0)</f>
        <v>0</v>
      </c>
      <c r="BH301" s="208">
        <f>IF(N301="sníž. přenesená",J301,0)</f>
        <v>0</v>
      </c>
      <c r="BI301" s="208">
        <f>IF(N301="nulová",J301,0)</f>
        <v>0</v>
      </c>
      <c r="BJ301" s="19" t="s">
        <v>77</v>
      </c>
      <c r="BK301" s="208">
        <f>ROUND(I301*H301,2)</f>
        <v>0</v>
      </c>
      <c r="BL301" s="19" t="s">
        <v>306</v>
      </c>
      <c r="BM301" s="207" t="s">
        <v>4237</v>
      </c>
    </row>
    <row r="302" spans="1:47" s="2" customFormat="1" ht="11.25">
      <c r="A302" s="36"/>
      <c r="B302" s="37"/>
      <c r="C302" s="38"/>
      <c r="D302" s="209" t="s">
        <v>308</v>
      </c>
      <c r="E302" s="38"/>
      <c r="F302" s="210" t="s">
        <v>4236</v>
      </c>
      <c r="G302" s="38"/>
      <c r="H302" s="38"/>
      <c r="I302" s="119"/>
      <c r="J302" s="38"/>
      <c r="K302" s="38"/>
      <c r="L302" s="41"/>
      <c r="M302" s="211"/>
      <c r="N302" s="212"/>
      <c r="O302" s="66"/>
      <c r="P302" s="66"/>
      <c r="Q302" s="66"/>
      <c r="R302" s="66"/>
      <c r="S302" s="66"/>
      <c r="T302" s="67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T302" s="19" t="s">
        <v>308</v>
      </c>
      <c r="AU302" s="19" t="s">
        <v>79</v>
      </c>
    </row>
    <row r="303" spans="2:51" s="14" customFormat="1" ht="11.25">
      <c r="B303" s="223"/>
      <c r="C303" s="224"/>
      <c r="D303" s="209" t="s">
        <v>310</v>
      </c>
      <c r="E303" s="225" t="s">
        <v>19</v>
      </c>
      <c r="F303" s="226" t="s">
        <v>4214</v>
      </c>
      <c r="G303" s="224"/>
      <c r="H303" s="227">
        <v>13</v>
      </c>
      <c r="I303" s="228"/>
      <c r="J303" s="224"/>
      <c r="K303" s="224"/>
      <c r="L303" s="229"/>
      <c r="M303" s="230"/>
      <c r="N303" s="231"/>
      <c r="O303" s="231"/>
      <c r="P303" s="231"/>
      <c r="Q303" s="231"/>
      <c r="R303" s="231"/>
      <c r="S303" s="231"/>
      <c r="T303" s="232"/>
      <c r="AT303" s="233" t="s">
        <v>310</v>
      </c>
      <c r="AU303" s="233" t="s">
        <v>79</v>
      </c>
      <c r="AV303" s="14" t="s">
        <v>79</v>
      </c>
      <c r="AW303" s="14" t="s">
        <v>32</v>
      </c>
      <c r="AX303" s="14" t="s">
        <v>70</v>
      </c>
      <c r="AY303" s="233" t="s">
        <v>299</v>
      </c>
    </row>
    <row r="304" spans="2:51" s="15" customFormat="1" ht="11.25">
      <c r="B304" s="234"/>
      <c r="C304" s="235"/>
      <c r="D304" s="209" t="s">
        <v>310</v>
      </c>
      <c r="E304" s="236" t="s">
        <v>19</v>
      </c>
      <c r="F304" s="237" t="s">
        <v>313</v>
      </c>
      <c r="G304" s="235"/>
      <c r="H304" s="238">
        <v>13</v>
      </c>
      <c r="I304" s="239"/>
      <c r="J304" s="235"/>
      <c r="K304" s="235"/>
      <c r="L304" s="240"/>
      <c r="M304" s="241"/>
      <c r="N304" s="242"/>
      <c r="O304" s="242"/>
      <c r="P304" s="242"/>
      <c r="Q304" s="242"/>
      <c r="R304" s="242"/>
      <c r="S304" s="242"/>
      <c r="T304" s="243"/>
      <c r="AT304" s="244" t="s">
        <v>310</v>
      </c>
      <c r="AU304" s="244" t="s">
        <v>79</v>
      </c>
      <c r="AV304" s="15" t="s">
        <v>306</v>
      </c>
      <c r="AW304" s="15" t="s">
        <v>32</v>
      </c>
      <c r="AX304" s="15" t="s">
        <v>77</v>
      </c>
      <c r="AY304" s="244" t="s">
        <v>299</v>
      </c>
    </row>
    <row r="305" spans="1:65" s="2" customFormat="1" ht="16.5" customHeight="1">
      <c r="A305" s="36"/>
      <c r="B305" s="37"/>
      <c r="C305" s="196" t="s">
        <v>683</v>
      </c>
      <c r="D305" s="196" t="s">
        <v>301</v>
      </c>
      <c r="E305" s="197" t="s">
        <v>4238</v>
      </c>
      <c r="F305" s="198" t="s">
        <v>4239</v>
      </c>
      <c r="G305" s="199" t="s">
        <v>553</v>
      </c>
      <c r="H305" s="200">
        <v>13</v>
      </c>
      <c r="I305" s="201"/>
      <c r="J305" s="202">
        <f>ROUND(I305*H305,2)</f>
        <v>0</v>
      </c>
      <c r="K305" s="198" t="s">
        <v>305</v>
      </c>
      <c r="L305" s="41"/>
      <c r="M305" s="203" t="s">
        <v>19</v>
      </c>
      <c r="N305" s="204" t="s">
        <v>41</v>
      </c>
      <c r="O305" s="66"/>
      <c r="P305" s="205">
        <f>O305*H305</f>
        <v>0</v>
      </c>
      <c r="Q305" s="205">
        <v>0</v>
      </c>
      <c r="R305" s="205">
        <f>Q305*H305</f>
        <v>0</v>
      </c>
      <c r="S305" s="205">
        <v>0</v>
      </c>
      <c r="T305" s="206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207" t="s">
        <v>306</v>
      </c>
      <c r="AT305" s="207" t="s">
        <v>301</v>
      </c>
      <c r="AU305" s="207" t="s">
        <v>79</v>
      </c>
      <c r="AY305" s="19" t="s">
        <v>299</v>
      </c>
      <c r="BE305" s="208">
        <f>IF(N305="základní",J305,0)</f>
        <v>0</v>
      </c>
      <c r="BF305" s="208">
        <f>IF(N305="snížená",J305,0)</f>
        <v>0</v>
      </c>
      <c r="BG305" s="208">
        <f>IF(N305="zákl. přenesená",J305,0)</f>
        <v>0</v>
      </c>
      <c r="BH305" s="208">
        <f>IF(N305="sníž. přenesená",J305,0)</f>
        <v>0</v>
      </c>
      <c r="BI305" s="208">
        <f>IF(N305="nulová",J305,0)</f>
        <v>0</v>
      </c>
      <c r="BJ305" s="19" t="s">
        <v>77</v>
      </c>
      <c r="BK305" s="208">
        <f>ROUND(I305*H305,2)</f>
        <v>0</v>
      </c>
      <c r="BL305" s="19" t="s">
        <v>306</v>
      </c>
      <c r="BM305" s="207" t="s">
        <v>4240</v>
      </c>
    </row>
    <row r="306" spans="1:47" s="2" customFormat="1" ht="11.25">
      <c r="A306" s="36"/>
      <c r="B306" s="37"/>
      <c r="C306" s="38"/>
      <c r="D306" s="209" t="s">
        <v>308</v>
      </c>
      <c r="E306" s="38"/>
      <c r="F306" s="210" t="s">
        <v>4241</v>
      </c>
      <c r="G306" s="38"/>
      <c r="H306" s="38"/>
      <c r="I306" s="119"/>
      <c r="J306" s="38"/>
      <c r="K306" s="38"/>
      <c r="L306" s="41"/>
      <c r="M306" s="211"/>
      <c r="N306" s="212"/>
      <c r="O306" s="66"/>
      <c r="P306" s="66"/>
      <c r="Q306" s="66"/>
      <c r="R306" s="66"/>
      <c r="S306" s="66"/>
      <c r="T306" s="67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T306" s="19" t="s">
        <v>308</v>
      </c>
      <c r="AU306" s="19" t="s">
        <v>79</v>
      </c>
    </row>
    <row r="307" spans="2:51" s="14" customFormat="1" ht="11.25">
      <c r="B307" s="223"/>
      <c r="C307" s="224"/>
      <c r="D307" s="209" t="s">
        <v>310</v>
      </c>
      <c r="E307" s="225" t="s">
        <v>19</v>
      </c>
      <c r="F307" s="226" t="s">
        <v>4214</v>
      </c>
      <c r="G307" s="224"/>
      <c r="H307" s="227">
        <v>13</v>
      </c>
      <c r="I307" s="228"/>
      <c r="J307" s="224"/>
      <c r="K307" s="224"/>
      <c r="L307" s="229"/>
      <c r="M307" s="230"/>
      <c r="N307" s="231"/>
      <c r="O307" s="231"/>
      <c r="P307" s="231"/>
      <c r="Q307" s="231"/>
      <c r="R307" s="231"/>
      <c r="S307" s="231"/>
      <c r="T307" s="232"/>
      <c r="AT307" s="233" t="s">
        <v>310</v>
      </c>
      <c r="AU307" s="233" t="s">
        <v>79</v>
      </c>
      <c r="AV307" s="14" t="s">
        <v>79</v>
      </c>
      <c r="AW307" s="14" t="s">
        <v>32</v>
      </c>
      <c r="AX307" s="14" t="s">
        <v>70</v>
      </c>
      <c r="AY307" s="233" t="s">
        <v>299</v>
      </c>
    </row>
    <row r="308" spans="2:51" s="15" customFormat="1" ht="11.25">
      <c r="B308" s="234"/>
      <c r="C308" s="235"/>
      <c r="D308" s="209" t="s">
        <v>310</v>
      </c>
      <c r="E308" s="236" t="s">
        <v>19</v>
      </c>
      <c r="F308" s="237" t="s">
        <v>313</v>
      </c>
      <c r="G308" s="235"/>
      <c r="H308" s="238">
        <v>13</v>
      </c>
      <c r="I308" s="239"/>
      <c r="J308" s="235"/>
      <c r="K308" s="235"/>
      <c r="L308" s="240"/>
      <c r="M308" s="241"/>
      <c r="N308" s="242"/>
      <c r="O308" s="242"/>
      <c r="P308" s="242"/>
      <c r="Q308" s="242"/>
      <c r="R308" s="242"/>
      <c r="S308" s="242"/>
      <c r="T308" s="243"/>
      <c r="AT308" s="244" t="s">
        <v>310</v>
      </c>
      <c r="AU308" s="244" t="s">
        <v>79</v>
      </c>
      <c r="AV308" s="15" t="s">
        <v>306</v>
      </c>
      <c r="AW308" s="15" t="s">
        <v>32</v>
      </c>
      <c r="AX308" s="15" t="s">
        <v>77</v>
      </c>
      <c r="AY308" s="244" t="s">
        <v>299</v>
      </c>
    </row>
    <row r="309" spans="1:65" s="2" customFormat="1" ht="16.5" customHeight="1">
      <c r="A309" s="36"/>
      <c r="B309" s="37"/>
      <c r="C309" s="196" t="s">
        <v>691</v>
      </c>
      <c r="D309" s="196" t="s">
        <v>301</v>
      </c>
      <c r="E309" s="197" t="s">
        <v>4242</v>
      </c>
      <c r="F309" s="198" t="s">
        <v>4243</v>
      </c>
      <c r="G309" s="199" t="s">
        <v>432</v>
      </c>
      <c r="H309" s="200">
        <v>2</v>
      </c>
      <c r="I309" s="201"/>
      <c r="J309" s="202">
        <f>ROUND(I309*H309,2)</f>
        <v>0</v>
      </c>
      <c r="K309" s="198" t="s">
        <v>19</v>
      </c>
      <c r="L309" s="41"/>
      <c r="M309" s="203" t="s">
        <v>19</v>
      </c>
      <c r="N309" s="204" t="s">
        <v>41</v>
      </c>
      <c r="O309" s="66"/>
      <c r="P309" s="205">
        <f>O309*H309</f>
        <v>0</v>
      </c>
      <c r="Q309" s="205">
        <v>0.07807</v>
      </c>
      <c r="R309" s="205">
        <f>Q309*H309</f>
        <v>0.15614</v>
      </c>
      <c r="S309" s="205">
        <v>0</v>
      </c>
      <c r="T309" s="206">
        <f>S309*H309</f>
        <v>0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207" t="s">
        <v>306</v>
      </c>
      <c r="AT309" s="207" t="s">
        <v>301</v>
      </c>
      <c r="AU309" s="207" t="s">
        <v>79</v>
      </c>
      <c r="AY309" s="19" t="s">
        <v>299</v>
      </c>
      <c r="BE309" s="208">
        <f>IF(N309="základní",J309,0)</f>
        <v>0</v>
      </c>
      <c r="BF309" s="208">
        <f>IF(N309="snížená",J309,0)</f>
        <v>0</v>
      </c>
      <c r="BG309" s="208">
        <f>IF(N309="zákl. přenesená",J309,0)</f>
        <v>0</v>
      </c>
      <c r="BH309" s="208">
        <f>IF(N309="sníž. přenesená",J309,0)</f>
        <v>0</v>
      </c>
      <c r="BI309" s="208">
        <f>IF(N309="nulová",J309,0)</f>
        <v>0</v>
      </c>
      <c r="BJ309" s="19" t="s">
        <v>77</v>
      </c>
      <c r="BK309" s="208">
        <f>ROUND(I309*H309,2)</f>
        <v>0</v>
      </c>
      <c r="BL309" s="19" t="s">
        <v>306</v>
      </c>
      <c r="BM309" s="207" t="s">
        <v>4244</v>
      </c>
    </row>
    <row r="310" spans="1:47" s="2" customFormat="1" ht="11.25">
      <c r="A310" s="36"/>
      <c r="B310" s="37"/>
      <c r="C310" s="38"/>
      <c r="D310" s="209" t="s">
        <v>308</v>
      </c>
      <c r="E310" s="38"/>
      <c r="F310" s="210" t="s">
        <v>4243</v>
      </c>
      <c r="G310" s="38"/>
      <c r="H310" s="38"/>
      <c r="I310" s="119"/>
      <c r="J310" s="38"/>
      <c r="K310" s="38"/>
      <c r="L310" s="41"/>
      <c r="M310" s="211"/>
      <c r="N310" s="212"/>
      <c r="O310" s="66"/>
      <c r="P310" s="66"/>
      <c r="Q310" s="66"/>
      <c r="R310" s="66"/>
      <c r="S310" s="66"/>
      <c r="T310" s="67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T310" s="19" t="s">
        <v>308</v>
      </c>
      <c r="AU310" s="19" t="s">
        <v>79</v>
      </c>
    </row>
    <row r="311" spans="2:51" s="14" customFormat="1" ht="11.25">
      <c r="B311" s="223"/>
      <c r="C311" s="224"/>
      <c r="D311" s="209" t="s">
        <v>310</v>
      </c>
      <c r="E311" s="225" t="s">
        <v>19</v>
      </c>
      <c r="F311" s="226" t="s">
        <v>4245</v>
      </c>
      <c r="G311" s="224"/>
      <c r="H311" s="227">
        <v>2</v>
      </c>
      <c r="I311" s="228"/>
      <c r="J311" s="224"/>
      <c r="K311" s="224"/>
      <c r="L311" s="229"/>
      <c r="M311" s="230"/>
      <c r="N311" s="231"/>
      <c r="O311" s="231"/>
      <c r="P311" s="231"/>
      <c r="Q311" s="231"/>
      <c r="R311" s="231"/>
      <c r="S311" s="231"/>
      <c r="T311" s="232"/>
      <c r="AT311" s="233" t="s">
        <v>310</v>
      </c>
      <c r="AU311" s="233" t="s">
        <v>79</v>
      </c>
      <c r="AV311" s="14" t="s">
        <v>79</v>
      </c>
      <c r="AW311" s="14" t="s">
        <v>32</v>
      </c>
      <c r="AX311" s="14" t="s">
        <v>70</v>
      </c>
      <c r="AY311" s="233" t="s">
        <v>299</v>
      </c>
    </row>
    <row r="312" spans="2:51" s="15" customFormat="1" ht="11.25">
      <c r="B312" s="234"/>
      <c r="C312" s="235"/>
      <c r="D312" s="209" t="s">
        <v>310</v>
      </c>
      <c r="E312" s="236" t="s">
        <v>19</v>
      </c>
      <c r="F312" s="237" t="s">
        <v>313</v>
      </c>
      <c r="G312" s="235"/>
      <c r="H312" s="238">
        <v>2</v>
      </c>
      <c r="I312" s="239"/>
      <c r="J312" s="235"/>
      <c r="K312" s="235"/>
      <c r="L312" s="240"/>
      <c r="M312" s="241"/>
      <c r="N312" s="242"/>
      <c r="O312" s="242"/>
      <c r="P312" s="242"/>
      <c r="Q312" s="242"/>
      <c r="R312" s="242"/>
      <c r="S312" s="242"/>
      <c r="T312" s="243"/>
      <c r="AT312" s="244" t="s">
        <v>310</v>
      </c>
      <c r="AU312" s="244" t="s">
        <v>79</v>
      </c>
      <c r="AV312" s="15" t="s">
        <v>306</v>
      </c>
      <c r="AW312" s="15" t="s">
        <v>32</v>
      </c>
      <c r="AX312" s="15" t="s">
        <v>77</v>
      </c>
      <c r="AY312" s="244" t="s">
        <v>299</v>
      </c>
    </row>
    <row r="313" spans="1:65" s="2" customFormat="1" ht="16.5" customHeight="1">
      <c r="A313" s="36"/>
      <c r="B313" s="37"/>
      <c r="C313" s="196" t="s">
        <v>697</v>
      </c>
      <c r="D313" s="196" t="s">
        <v>301</v>
      </c>
      <c r="E313" s="197" t="s">
        <v>4246</v>
      </c>
      <c r="F313" s="198" t="s">
        <v>4247</v>
      </c>
      <c r="G313" s="199" t="s">
        <v>432</v>
      </c>
      <c r="H313" s="200">
        <v>2</v>
      </c>
      <c r="I313" s="201"/>
      <c r="J313" s="202">
        <f>ROUND(I313*H313,2)</f>
        <v>0</v>
      </c>
      <c r="K313" s="198" t="s">
        <v>305</v>
      </c>
      <c r="L313" s="41"/>
      <c r="M313" s="203" t="s">
        <v>19</v>
      </c>
      <c r="N313" s="204" t="s">
        <v>41</v>
      </c>
      <c r="O313" s="66"/>
      <c r="P313" s="205">
        <f>O313*H313</f>
        <v>0</v>
      </c>
      <c r="Q313" s="205">
        <v>0.01136</v>
      </c>
      <c r="R313" s="205">
        <f>Q313*H313</f>
        <v>0.02272</v>
      </c>
      <c r="S313" s="205">
        <v>0</v>
      </c>
      <c r="T313" s="206">
        <f>S313*H313</f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207" t="s">
        <v>306</v>
      </c>
      <c r="AT313" s="207" t="s">
        <v>301</v>
      </c>
      <c r="AU313" s="207" t="s">
        <v>79</v>
      </c>
      <c r="AY313" s="19" t="s">
        <v>299</v>
      </c>
      <c r="BE313" s="208">
        <f>IF(N313="základní",J313,0)</f>
        <v>0</v>
      </c>
      <c r="BF313" s="208">
        <f>IF(N313="snížená",J313,0)</f>
        <v>0</v>
      </c>
      <c r="BG313" s="208">
        <f>IF(N313="zákl. přenesená",J313,0)</f>
        <v>0</v>
      </c>
      <c r="BH313" s="208">
        <f>IF(N313="sníž. přenesená",J313,0)</f>
        <v>0</v>
      </c>
      <c r="BI313" s="208">
        <f>IF(N313="nulová",J313,0)</f>
        <v>0</v>
      </c>
      <c r="BJ313" s="19" t="s">
        <v>77</v>
      </c>
      <c r="BK313" s="208">
        <f>ROUND(I313*H313,2)</f>
        <v>0</v>
      </c>
      <c r="BL313" s="19" t="s">
        <v>306</v>
      </c>
      <c r="BM313" s="207" t="s">
        <v>4248</v>
      </c>
    </row>
    <row r="314" spans="1:47" s="2" customFormat="1" ht="11.25">
      <c r="A314" s="36"/>
      <c r="B314" s="37"/>
      <c r="C314" s="38"/>
      <c r="D314" s="209" t="s">
        <v>308</v>
      </c>
      <c r="E314" s="38"/>
      <c r="F314" s="210" t="s">
        <v>4249</v>
      </c>
      <c r="G314" s="38"/>
      <c r="H314" s="38"/>
      <c r="I314" s="119"/>
      <c r="J314" s="38"/>
      <c r="K314" s="38"/>
      <c r="L314" s="41"/>
      <c r="M314" s="211"/>
      <c r="N314" s="212"/>
      <c r="O314" s="66"/>
      <c r="P314" s="66"/>
      <c r="Q314" s="66"/>
      <c r="R314" s="66"/>
      <c r="S314" s="66"/>
      <c r="T314" s="67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T314" s="19" t="s">
        <v>308</v>
      </c>
      <c r="AU314" s="19" t="s">
        <v>79</v>
      </c>
    </row>
    <row r="315" spans="1:65" s="2" customFormat="1" ht="16.5" customHeight="1">
      <c r="A315" s="36"/>
      <c r="B315" s="37"/>
      <c r="C315" s="196" t="s">
        <v>703</v>
      </c>
      <c r="D315" s="196" t="s">
        <v>301</v>
      </c>
      <c r="E315" s="197" t="s">
        <v>4250</v>
      </c>
      <c r="F315" s="198" t="s">
        <v>4251</v>
      </c>
      <c r="G315" s="199" t="s">
        <v>432</v>
      </c>
      <c r="H315" s="200">
        <v>2</v>
      </c>
      <c r="I315" s="201"/>
      <c r="J315" s="202">
        <f>ROUND(I315*H315,2)</f>
        <v>0</v>
      </c>
      <c r="K315" s="198" t="s">
        <v>305</v>
      </c>
      <c r="L315" s="41"/>
      <c r="M315" s="203" t="s">
        <v>19</v>
      </c>
      <c r="N315" s="204" t="s">
        <v>41</v>
      </c>
      <c r="O315" s="66"/>
      <c r="P315" s="205">
        <f>O315*H315</f>
        <v>0</v>
      </c>
      <c r="Q315" s="205">
        <v>0.00622</v>
      </c>
      <c r="R315" s="205">
        <f>Q315*H315</f>
        <v>0.01244</v>
      </c>
      <c r="S315" s="205">
        <v>0</v>
      </c>
      <c r="T315" s="206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207" t="s">
        <v>306</v>
      </c>
      <c r="AT315" s="207" t="s">
        <v>301</v>
      </c>
      <c r="AU315" s="207" t="s">
        <v>79</v>
      </c>
      <c r="AY315" s="19" t="s">
        <v>299</v>
      </c>
      <c r="BE315" s="208">
        <f>IF(N315="základní",J315,0)</f>
        <v>0</v>
      </c>
      <c r="BF315" s="208">
        <f>IF(N315="snížená",J315,0)</f>
        <v>0</v>
      </c>
      <c r="BG315" s="208">
        <f>IF(N315="zákl. přenesená",J315,0)</f>
        <v>0</v>
      </c>
      <c r="BH315" s="208">
        <f>IF(N315="sníž. přenesená",J315,0)</f>
        <v>0</v>
      </c>
      <c r="BI315" s="208">
        <f>IF(N315="nulová",J315,0)</f>
        <v>0</v>
      </c>
      <c r="BJ315" s="19" t="s">
        <v>77</v>
      </c>
      <c r="BK315" s="208">
        <f>ROUND(I315*H315,2)</f>
        <v>0</v>
      </c>
      <c r="BL315" s="19" t="s">
        <v>306</v>
      </c>
      <c r="BM315" s="207" t="s">
        <v>4252</v>
      </c>
    </row>
    <row r="316" spans="1:47" s="2" customFormat="1" ht="19.5">
      <c r="A316" s="36"/>
      <c r="B316" s="37"/>
      <c r="C316" s="38"/>
      <c r="D316" s="209" t="s">
        <v>308</v>
      </c>
      <c r="E316" s="38"/>
      <c r="F316" s="210" t="s">
        <v>4253</v>
      </c>
      <c r="G316" s="38"/>
      <c r="H316" s="38"/>
      <c r="I316" s="119"/>
      <c r="J316" s="38"/>
      <c r="K316" s="38"/>
      <c r="L316" s="41"/>
      <c r="M316" s="211"/>
      <c r="N316" s="212"/>
      <c r="O316" s="66"/>
      <c r="P316" s="66"/>
      <c r="Q316" s="66"/>
      <c r="R316" s="66"/>
      <c r="S316" s="66"/>
      <c r="T316" s="67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T316" s="19" t="s">
        <v>308</v>
      </c>
      <c r="AU316" s="19" t="s">
        <v>79</v>
      </c>
    </row>
    <row r="317" spans="1:65" s="2" customFormat="1" ht="16.5" customHeight="1">
      <c r="A317" s="36"/>
      <c r="B317" s="37"/>
      <c r="C317" s="196" t="s">
        <v>709</v>
      </c>
      <c r="D317" s="196" t="s">
        <v>301</v>
      </c>
      <c r="E317" s="197" t="s">
        <v>4254</v>
      </c>
      <c r="F317" s="198" t="s">
        <v>4255</v>
      </c>
      <c r="G317" s="199" t="s">
        <v>432</v>
      </c>
      <c r="H317" s="200">
        <v>2</v>
      </c>
      <c r="I317" s="201"/>
      <c r="J317" s="202">
        <f>ROUND(I317*H317,2)</f>
        <v>0</v>
      </c>
      <c r="K317" s="198" t="s">
        <v>305</v>
      </c>
      <c r="L317" s="41"/>
      <c r="M317" s="203" t="s">
        <v>19</v>
      </c>
      <c r="N317" s="204" t="s">
        <v>41</v>
      </c>
      <c r="O317" s="66"/>
      <c r="P317" s="205">
        <f>O317*H317</f>
        <v>0</v>
      </c>
      <c r="Q317" s="205">
        <v>0</v>
      </c>
      <c r="R317" s="205">
        <f>Q317*H317</f>
        <v>0</v>
      </c>
      <c r="S317" s="205">
        <v>0</v>
      </c>
      <c r="T317" s="206">
        <f>S317*H317</f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207" t="s">
        <v>306</v>
      </c>
      <c r="AT317" s="207" t="s">
        <v>301</v>
      </c>
      <c r="AU317" s="207" t="s">
        <v>79</v>
      </c>
      <c r="AY317" s="19" t="s">
        <v>299</v>
      </c>
      <c r="BE317" s="208">
        <f>IF(N317="základní",J317,0)</f>
        <v>0</v>
      </c>
      <c r="BF317" s="208">
        <f>IF(N317="snížená",J317,0)</f>
        <v>0</v>
      </c>
      <c r="BG317" s="208">
        <f>IF(N317="zákl. přenesená",J317,0)</f>
        <v>0</v>
      </c>
      <c r="BH317" s="208">
        <f>IF(N317="sníž. přenesená",J317,0)</f>
        <v>0</v>
      </c>
      <c r="BI317" s="208">
        <f>IF(N317="nulová",J317,0)</f>
        <v>0</v>
      </c>
      <c r="BJ317" s="19" t="s">
        <v>77</v>
      </c>
      <c r="BK317" s="208">
        <f>ROUND(I317*H317,2)</f>
        <v>0</v>
      </c>
      <c r="BL317" s="19" t="s">
        <v>306</v>
      </c>
      <c r="BM317" s="207" t="s">
        <v>4256</v>
      </c>
    </row>
    <row r="318" spans="1:47" s="2" customFormat="1" ht="19.5">
      <c r="A318" s="36"/>
      <c r="B318" s="37"/>
      <c r="C318" s="38"/>
      <c r="D318" s="209" t="s">
        <v>308</v>
      </c>
      <c r="E318" s="38"/>
      <c r="F318" s="210" t="s">
        <v>4257</v>
      </c>
      <c r="G318" s="38"/>
      <c r="H318" s="38"/>
      <c r="I318" s="119"/>
      <c r="J318" s="38"/>
      <c r="K318" s="38"/>
      <c r="L318" s="41"/>
      <c r="M318" s="211"/>
      <c r="N318" s="212"/>
      <c r="O318" s="66"/>
      <c r="P318" s="66"/>
      <c r="Q318" s="66"/>
      <c r="R318" s="66"/>
      <c r="S318" s="66"/>
      <c r="T318" s="67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T318" s="19" t="s">
        <v>308</v>
      </c>
      <c r="AU318" s="19" t="s">
        <v>79</v>
      </c>
    </row>
    <row r="319" spans="1:65" s="2" customFormat="1" ht="16.5" customHeight="1">
      <c r="A319" s="36"/>
      <c r="B319" s="37"/>
      <c r="C319" s="196" t="s">
        <v>715</v>
      </c>
      <c r="D319" s="196" t="s">
        <v>301</v>
      </c>
      <c r="E319" s="197" t="s">
        <v>4258</v>
      </c>
      <c r="F319" s="198" t="s">
        <v>4259</v>
      </c>
      <c r="G319" s="199" t="s">
        <v>432</v>
      </c>
      <c r="H319" s="200">
        <v>2</v>
      </c>
      <c r="I319" s="201"/>
      <c r="J319" s="202">
        <f>ROUND(I319*H319,2)</f>
        <v>0</v>
      </c>
      <c r="K319" s="198" t="s">
        <v>305</v>
      </c>
      <c r="L319" s="41"/>
      <c r="M319" s="203" t="s">
        <v>19</v>
      </c>
      <c r="N319" s="204" t="s">
        <v>41</v>
      </c>
      <c r="O319" s="66"/>
      <c r="P319" s="205">
        <f>O319*H319</f>
        <v>0</v>
      </c>
      <c r="Q319" s="205">
        <v>0.00203</v>
      </c>
      <c r="R319" s="205">
        <f>Q319*H319</f>
        <v>0.00406</v>
      </c>
      <c r="S319" s="205">
        <v>0</v>
      </c>
      <c r="T319" s="206">
        <f>S319*H319</f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207" t="s">
        <v>306</v>
      </c>
      <c r="AT319" s="207" t="s">
        <v>301</v>
      </c>
      <c r="AU319" s="207" t="s">
        <v>79</v>
      </c>
      <c r="AY319" s="19" t="s">
        <v>299</v>
      </c>
      <c r="BE319" s="208">
        <f>IF(N319="základní",J319,0)</f>
        <v>0</v>
      </c>
      <c r="BF319" s="208">
        <f>IF(N319="snížená",J319,0)</f>
        <v>0</v>
      </c>
      <c r="BG319" s="208">
        <f>IF(N319="zákl. přenesená",J319,0)</f>
        <v>0</v>
      </c>
      <c r="BH319" s="208">
        <f>IF(N319="sníž. přenesená",J319,0)</f>
        <v>0</v>
      </c>
      <c r="BI319" s="208">
        <f>IF(N319="nulová",J319,0)</f>
        <v>0</v>
      </c>
      <c r="BJ319" s="19" t="s">
        <v>77</v>
      </c>
      <c r="BK319" s="208">
        <f>ROUND(I319*H319,2)</f>
        <v>0</v>
      </c>
      <c r="BL319" s="19" t="s">
        <v>306</v>
      </c>
      <c r="BM319" s="207" t="s">
        <v>4260</v>
      </c>
    </row>
    <row r="320" spans="1:47" s="2" customFormat="1" ht="11.25">
      <c r="A320" s="36"/>
      <c r="B320" s="37"/>
      <c r="C320" s="38"/>
      <c r="D320" s="209" t="s">
        <v>308</v>
      </c>
      <c r="E320" s="38"/>
      <c r="F320" s="210" t="s">
        <v>4261</v>
      </c>
      <c r="G320" s="38"/>
      <c r="H320" s="38"/>
      <c r="I320" s="119"/>
      <c r="J320" s="38"/>
      <c r="K320" s="38"/>
      <c r="L320" s="41"/>
      <c r="M320" s="211"/>
      <c r="N320" s="212"/>
      <c r="O320" s="66"/>
      <c r="P320" s="66"/>
      <c r="Q320" s="66"/>
      <c r="R320" s="66"/>
      <c r="S320" s="66"/>
      <c r="T320" s="67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T320" s="19" t="s">
        <v>308</v>
      </c>
      <c r="AU320" s="19" t="s">
        <v>79</v>
      </c>
    </row>
    <row r="321" spans="2:63" s="12" customFormat="1" ht="22.9" customHeight="1">
      <c r="B321" s="180"/>
      <c r="C321" s="181"/>
      <c r="D321" s="182" t="s">
        <v>69</v>
      </c>
      <c r="E321" s="194" t="s">
        <v>365</v>
      </c>
      <c r="F321" s="194" t="s">
        <v>3247</v>
      </c>
      <c r="G321" s="181"/>
      <c r="H321" s="181"/>
      <c r="I321" s="184"/>
      <c r="J321" s="195">
        <f>BK321</f>
        <v>0</v>
      </c>
      <c r="K321" s="181"/>
      <c r="L321" s="186"/>
      <c r="M321" s="187"/>
      <c r="N321" s="188"/>
      <c r="O321" s="188"/>
      <c r="P321" s="189">
        <f>SUM(P322:P330)</f>
        <v>0</v>
      </c>
      <c r="Q321" s="188"/>
      <c r="R321" s="189">
        <f>SUM(R322:R330)</f>
        <v>0</v>
      </c>
      <c r="S321" s="188"/>
      <c r="T321" s="190">
        <f>SUM(T322:T330)</f>
        <v>0</v>
      </c>
      <c r="AR321" s="191" t="s">
        <v>77</v>
      </c>
      <c r="AT321" s="192" t="s">
        <v>69</v>
      </c>
      <c r="AU321" s="192" t="s">
        <v>77</v>
      </c>
      <c r="AY321" s="191" t="s">
        <v>299</v>
      </c>
      <c r="BK321" s="193">
        <f>SUM(BK322:BK330)</f>
        <v>0</v>
      </c>
    </row>
    <row r="322" spans="1:65" s="2" customFormat="1" ht="16.5" customHeight="1">
      <c r="A322" s="36"/>
      <c r="B322" s="37"/>
      <c r="C322" s="196" t="s">
        <v>720</v>
      </c>
      <c r="D322" s="196" t="s">
        <v>301</v>
      </c>
      <c r="E322" s="197" t="s">
        <v>4262</v>
      </c>
      <c r="F322" s="198" t="s">
        <v>4263</v>
      </c>
      <c r="G322" s="199" t="s">
        <v>553</v>
      </c>
      <c r="H322" s="200">
        <v>27.6</v>
      </c>
      <c r="I322" s="201"/>
      <c r="J322" s="202">
        <f>ROUND(I322*H322,2)</f>
        <v>0</v>
      </c>
      <c r="K322" s="198" t="s">
        <v>19</v>
      </c>
      <c r="L322" s="41"/>
      <c r="M322" s="203" t="s">
        <v>19</v>
      </c>
      <c r="N322" s="204" t="s">
        <v>41</v>
      </c>
      <c r="O322" s="66"/>
      <c r="P322" s="205">
        <f>O322*H322</f>
        <v>0</v>
      </c>
      <c r="Q322" s="205">
        <v>0</v>
      </c>
      <c r="R322" s="205">
        <f>Q322*H322</f>
        <v>0</v>
      </c>
      <c r="S322" s="205">
        <v>0</v>
      </c>
      <c r="T322" s="206">
        <f>S322*H322</f>
        <v>0</v>
      </c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R322" s="207" t="s">
        <v>306</v>
      </c>
      <c r="AT322" s="207" t="s">
        <v>301</v>
      </c>
      <c r="AU322" s="207" t="s">
        <v>79</v>
      </c>
      <c r="AY322" s="19" t="s">
        <v>299</v>
      </c>
      <c r="BE322" s="208">
        <f>IF(N322="základní",J322,0)</f>
        <v>0</v>
      </c>
      <c r="BF322" s="208">
        <f>IF(N322="snížená",J322,0)</f>
        <v>0</v>
      </c>
      <c r="BG322" s="208">
        <f>IF(N322="zákl. přenesená",J322,0)</f>
        <v>0</v>
      </c>
      <c r="BH322" s="208">
        <f>IF(N322="sníž. přenesená",J322,0)</f>
        <v>0</v>
      </c>
      <c r="BI322" s="208">
        <f>IF(N322="nulová",J322,0)</f>
        <v>0</v>
      </c>
      <c r="BJ322" s="19" t="s">
        <v>77</v>
      </c>
      <c r="BK322" s="208">
        <f>ROUND(I322*H322,2)</f>
        <v>0</v>
      </c>
      <c r="BL322" s="19" t="s">
        <v>306</v>
      </c>
      <c r="BM322" s="207" t="s">
        <v>4264</v>
      </c>
    </row>
    <row r="323" spans="1:47" s="2" customFormat="1" ht="11.25">
      <c r="A323" s="36"/>
      <c r="B323" s="37"/>
      <c r="C323" s="38"/>
      <c r="D323" s="209" t="s">
        <v>308</v>
      </c>
      <c r="E323" s="38"/>
      <c r="F323" s="210" t="s">
        <v>4263</v>
      </c>
      <c r="G323" s="38"/>
      <c r="H323" s="38"/>
      <c r="I323" s="119"/>
      <c r="J323" s="38"/>
      <c r="K323" s="38"/>
      <c r="L323" s="41"/>
      <c r="M323" s="211"/>
      <c r="N323" s="212"/>
      <c r="O323" s="66"/>
      <c r="P323" s="66"/>
      <c r="Q323" s="66"/>
      <c r="R323" s="66"/>
      <c r="S323" s="66"/>
      <c r="T323" s="67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T323" s="19" t="s">
        <v>308</v>
      </c>
      <c r="AU323" s="19" t="s">
        <v>79</v>
      </c>
    </row>
    <row r="324" spans="2:51" s="14" customFormat="1" ht="11.25">
      <c r="B324" s="223"/>
      <c r="C324" s="224"/>
      <c r="D324" s="209" t="s">
        <v>310</v>
      </c>
      <c r="E324" s="225" t="s">
        <v>19</v>
      </c>
      <c r="F324" s="226" t="s">
        <v>4265</v>
      </c>
      <c r="G324" s="224"/>
      <c r="H324" s="227">
        <v>15.6</v>
      </c>
      <c r="I324" s="228"/>
      <c r="J324" s="224"/>
      <c r="K324" s="224"/>
      <c r="L324" s="229"/>
      <c r="M324" s="230"/>
      <c r="N324" s="231"/>
      <c r="O324" s="231"/>
      <c r="P324" s="231"/>
      <c r="Q324" s="231"/>
      <c r="R324" s="231"/>
      <c r="S324" s="231"/>
      <c r="T324" s="232"/>
      <c r="AT324" s="233" t="s">
        <v>310</v>
      </c>
      <c r="AU324" s="233" t="s">
        <v>79</v>
      </c>
      <c r="AV324" s="14" t="s">
        <v>79</v>
      </c>
      <c r="AW324" s="14" t="s">
        <v>32</v>
      </c>
      <c r="AX324" s="14" t="s">
        <v>70</v>
      </c>
      <c r="AY324" s="233" t="s">
        <v>299</v>
      </c>
    </row>
    <row r="325" spans="2:51" s="14" customFormat="1" ht="11.25">
      <c r="B325" s="223"/>
      <c r="C325" s="224"/>
      <c r="D325" s="209" t="s">
        <v>310</v>
      </c>
      <c r="E325" s="225" t="s">
        <v>19</v>
      </c>
      <c r="F325" s="226" t="s">
        <v>4266</v>
      </c>
      <c r="G325" s="224"/>
      <c r="H325" s="227">
        <v>12</v>
      </c>
      <c r="I325" s="228"/>
      <c r="J325" s="224"/>
      <c r="K325" s="224"/>
      <c r="L325" s="229"/>
      <c r="M325" s="230"/>
      <c r="N325" s="231"/>
      <c r="O325" s="231"/>
      <c r="P325" s="231"/>
      <c r="Q325" s="231"/>
      <c r="R325" s="231"/>
      <c r="S325" s="231"/>
      <c r="T325" s="232"/>
      <c r="AT325" s="233" t="s">
        <v>310</v>
      </c>
      <c r="AU325" s="233" t="s">
        <v>79</v>
      </c>
      <c r="AV325" s="14" t="s">
        <v>79</v>
      </c>
      <c r="AW325" s="14" t="s">
        <v>32</v>
      </c>
      <c r="AX325" s="14" t="s">
        <v>70</v>
      </c>
      <c r="AY325" s="233" t="s">
        <v>299</v>
      </c>
    </row>
    <row r="326" spans="2:51" s="15" customFormat="1" ht="11.25">
      <c r="B326" s="234"/>
      <c r="C326" s="235"/>
      <c r="D326" s="209" t="s">
        <v>310</v>
      </c>
      <c r="E326" s="236" t="s">
        <v>19</v>
      </c>
      <c r="F326" s="237" t="s">
        <v>313</v>
      </c>
      <c r="G326" s="235"/>
      <c r="H326" s="238">
        <v>27.6</v>
      </c>
      <c r="I326" s="239"/>
      <c r="J326" s="235"/>
      <c r="K326" s="235"/>
      <c r="L326" s="240"/>
      <c r="M326" s="241"/>
      <c r="N326" s="242"/>
      <c r="O326" s="242"/>
      <c r="P326" s="242"/>
      <c r="Q326" s="242"/>
      <c r="R326" s="242"/>
      <c r="S326" s="242"/>
      <c r="T326" s="243"/>
      <c r="AT326" s="244" t="s">
        <v>310</v>
      </c>
      <c r="AU326" s="244" t="s">
        <v>79</v>
      </c>
      <c r="AV326" s="15" t="s">
        <v>306</v>
      </c>
      <c r="AW326" s="15" t="s">
        <v>32</v>
      </c>
      <c r="AX326" s="15" t="s">
        <v>77</v>
      </c>
      <c r="AY326" s="244" t="s">
        <v>299</v>
      </c>
    </row>
    <row r="327" spans="1:65" s="2" customFormat="1" ht="16.5" customHeight="1">
      <c r="A327" s="36"/>
      <c r="B327" s="37"/>
      <c r="C327" s="196" t="s">
        <v>763</v>
      </c>
      <c r="D327" s="196" t="s">
        <v>301</v>
      </c>
      <c r="E327" s="197" t="s">
        <v>4267</v>
      </c>
      <c r="F327" s="198" t="s">
        <v>4268</v>
      </c>
      <c r="G327" s="199" t="s">
        <v>553</v>
      </c>
      <c r="H327" s="200">
        <v>27.6</v>
      </c>
      <c r="I327" s="201"/>
      <c r="J327" s="202">
        <f>ROUND(I327*H327,2)</f>
        <v>0</v>
      </c>
      <c r="K327" s="198" t="s">
        <v>305</v>
      </c>
      <c r="L327" s="41"/>
      <c r="M327" s="203" t="s">
        <v>19</v>
      </c>
      <c r="N327" s="204" t="s">
        <v>41</v>
      </c>
      <c r="O327" s="66"/>
      <c r="P327" s="205">
        <f>O327*H327</f>
        <v>0</v>
      </c>
      <c r="Q327" s="205">
        <v>0</v>
      </c>
      <c r="R327" s="205">
        <f>Q327*H327</f>
        <v>0</v>
      </c>
      <c r="S327" s="205">
        <v>0</v>
      </c>
      <c r="T327" s="206">
        <f>S327*H327</f>
        <v>0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207" t="s">
        <v>306</v>
      </c>
      <c r="AT327" s="207" t="s">
        <v>301</v>
      </c>
      <c r="AU327" s="207" t="s">
        <v>79</v>
      </c>
      <c r="AY327" s="19" t="s">
        <v>299</v>
      </c>
      <c r="BE327" s="208">
        <f>IF(N327="základní",J327,0)</f>
        <v>0</v>
      </c>
      <c r="BF327" s="208">
        <f>IF(N327="snížená",J327,0)</f>
        <v>0</v>
      </c>
      <c r="BG327" s="208">
        <f>IF(N327="zákl. přenesená",J327,0)</f>
        <v>0</v>
      </c>
      <c r="BH327" s="208">
        <f>IF(N327="sníž. přenesená",J327,0)</f>
        <v>0</v>
      </c>
      <c r="BI327" s="208">
        <f>IF(N327="nulová",J327,0)</f>
        <v>0</v>
      </c>
      <c r="BJ327" s="19" t="s">
        <v>77</v>
      </c>
      <c r="BK327" s="208">
        <f>ROUND(I327*H327,2)</f>
        <v>0</v>
      </c>
      <c r="BL327" s="19" t="s">
        <v>306</v>
      </c>
      <c r="BM327" s="207" t="s">
        <v>4269</v>
      </c>
    </row>
    <row r="328" spans="1:47" s="2" customFormat="1" ht="11.25">
      <c r="A328" s="36"/>
      <c r="B328" s="37"/>
      <c r="C328" s="38"/>
      <c r="D328" s="209" t="s">
        <v>308</v>
      </c>
      <c r="E328" s="38"/>
      <c r="F328" s="210" t="s">
        <v>4270</v>
      </c>
      <c r="G328" s="38"/>
      <c r="H328" s="38"/>
      <c r="I328" s="119"/>
      <c r="J328" s="38"/>
      <c r="K328" s="38"/>
      <c r="L328" s="41"/>
      <c r="M328" s="211"/>
      <c r="N328" s="212"/>
      <c r="O328" s="66"/>
      <c r="P328" s="66"/>
      <c r="Q328" s="66"/>
      <c r="R328" s="66"/>
      <c r="S328" s="66"/>
      <c r="T328" s="67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T328" s="19" t="s">
        <v>308</v>
      </c>
      <c r="AU328" s="19" t="s">
        <v>79</v>
      </c>
    </row>
    <row r="329" spans="1:65" s="2" customFormat="1" ht="16.5" customHeight="1">
      <c r="A329" s="36"/>
      <c r="B329" s="37"/>
      <c r="C329" s="196" t="s">
        <v>769</v>
      </c>
      <c r="D329" s="196" t="s">
        <v>301</v>
      </c>
      <c r="E329" s="197" t="s">
        <v>4271</v>
      </c>
      <c r="F329" s="198" t="s">
        <v>4272</v>
      </c>
      <c r="G329" s="199" t="s">
        <v>553</v>
      </c>
      <c r="H329" s="200">
        <v>27.6</v>
      </c>
      <c r="I329" s="201"/>
      <c r="J329" s="202">
        <f>ROUND(I329*H329,2)</f>
        <v>0</v>
      </c>
      <c r="K329" s="198" t="s">
        <v>305</v>
      </c>
      <c r="L329" s="41"/>
      <c r="M329" s="203" t="s">
        <v>19</v>
      </c>
      <c r="N329" s="204" t="s">
        <v>41</v>
      </c>
      <c r="O329" s="66"/>
      <c r="P329" s="205">
        <f>O329*H329</f>
        <v>0</v>
      </c>
      <c r="Q329" s="205">
        <v>0</v>
      </c>
      <c r="R329" s="205">
        <f>Q329*H329</f>
        <v>0</v>
      </c>
      <c r="S329" s="205">
        <v>0</v>
      </c>
      <c r="T329" s="206">
        <f>S329*H329</f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207" t="s">
        <v>306</v>
      </c>
      <c r="AT329" s="207" t="s">
        <v>301</v>
      </c>
      <c r="AU329" s="207" t="s">
        <v>79</v>
      </c>
      <c r="AY329" s="19" t="s">
        <v>299</v>
      </c>
      <c r="BE329" s="208">
        <f>IF(N329="základní",J329,0)</f>
        <v>0</v>
      </c>
      <c r="BF329" s="208">
        <f>IF(N329="snížená",J329,0)</f>
        <v>0</v>
      </c>
      <c r="BG329" s="208">
        <f>IF(N329="zákl. přenesená",J329,0)</f>
        <v>0</v>
      </c>
      <c r="BH329" s="208">
        <f>IF(N329="sníž. přenesená",J329,0)</f>
        <v>0</v>
      </c>
      <c r="BI329" s="208">
        <f>IF(N329="nulová",J329,0)</f>
        <v>0</v>
      </c>
      <c r="BJ329" s="19" t="s">
        <v>77</v>
      </c>
      <c r="BK329" s="208">
        <f>ROUND(I329*H329,2)</f>
        <v>0</v>
      </c>
      <c r="BL329" s="19" t="s">
        <v>306</v>
      </c>
      <c r="BM329" s="207" t="s">
        <v>4273</v>
      </c>
    </row>
    <row r="330" spans="1:47" s="2" customFormat="1" ht="11.25">
      <c r="A330" s="36"/>
      <c r="B330" s="37"/>
      <c r="C330" s="38"/>
      <c r="D330" s="209" t="s">
        <v>308</v>
      </c>
      <c r="E330" s="38"/>
      <c r="F330" s="210" t="s">
        <v>4274</v>
      </c>
      <c r="G330" s="38"/>
      <c r="H330" s="38"/>
      <c r="I330" s="119"/>
      <c r="J330" s="38"/>
      <c r="K330" s="38"/>
      <c r="L330" s="41"/>
      <c r="M330" s="211"/>
      <c r="N330" s="212"/>
      <c r="O330" s="66"/>
      <c r="P330" s="66"/>
      <c r="Q330" s="66"/>
      <c r="R330" s="66"/>
      <c r="S330" s="66"/>
      <c r="T330" s="67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T330" s="19" t="s">
        <v>308</v>
      </c>
      <c r="AU330" s="19" t="s">
        <v>79</v>
      </c>
    </row>
    <row r="331" spans="2:63" s="12" customFormat="1" ht="22.9" customHeight="1">
      <c r="B331" s="180"/>
      <c r="C331" s="181"/>
      <c r="D331" s="182" t="s">
        <v>69</v>
      </c>
      <c r="E331" s="194" t="s">
        <v>983</v>
      </c>
      <c r="F331" s="194" t="s">
        <v>3251</v>
      </c>
      <c r="G331" s="181"/>
      <c r="H331" s="181"/>
      <c r="I331" s="184"/>
      <c r="J331" s="195">
        <f>BK331</f>
        <v>0</v>
      </c>
      <c r="K331" s="181"/>
      <c r="L331" s="186"/>
      <c r="M331" s="187"/>
      <c r="N331" s="188"/>
      <c r="O331" s="188"/>
      <c r="P331" s="189">
        <f>SUM(P332:P343)</f>
        <v>0</v>
      </c>
      <c r="Q331" s="188"/>
      <c r="R331" s="189">
        <f>SUM(R332:R343)</f>
        <v>0</v>
      </c>
      <c r="S331" s="188"/>
      <c r="T331" s="190">
        <f>SUM(T332:T343)</f>
        <v>0</v>
      </c>
      <c r="AR331" s="191" t="s">
        <v>77</v>
      </c>
      <c r="AT331" s="192" t="s">
        <v>69</v>
      </c>
      <c r="AU331" s="192" t="s">
        <v>77</v>
      </c>
      <c r="AY331" s="191" t="s">
        <v>299</v>
      </c>
      <c r="BK331" s="193">
        <f>SUM(BK332:BK343)</f>
        <v>0</v>
      </c>
    </row>
    <row r="332" spans="1:65" s="2" customFormat="1" ht="16.5" customHeight="1">
      <c r="A332" s="36"/>
      <c r="B332" s="37"/>
      <c r="C332" s="196" t="s">
        <v>775</v>
      </c>
      <c r="D332" s="196" t="s">
        <v>301</v>
      </c>
      <c r="E332" s="197" t="s">
        <v>3252</v>
      </c>
      <c r="F332" s="198" t="s">
        <v>3253</v>
      </c>
      <c r="G332" s="199" t="s">
        <v>368</v>
      </c>
      <c r="H332" s="200">
        <v>7.272</v>
      </c>
      <c r="I332" s="201"/>
      <c r="J332" s="202">
        <f>ROUND(I332*H332,2)</f>
        <v>0</v>
      </c>
      <c r="K332" s="198" t="s">
        <v>305</v>
      </c>
      <c r="L332" s="41"/>
      <c r="M332" s="203" t="s">
        <v>19</v>
      </c>
      <c r="N332" s="204" t="s">
        <v>41</v>
      </c>
      <c r="O332" s="66"/>
      <c r="P332" s="205">
        <f>O332*H332</f>
        <v>0</v>
      </c>
      <c r="Q332" s="205">
        <v>0</v>
      </c>
      <c r="R332" s="205">
        <f>Q332*H332</f>
        <v>0</v>
      </c>
      <c r="S332" s="205">
        <v>0</v>
      </c>
      <c r="T332" s="206">
        <f>S332*H332</f>
        <v>0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207" t="s">
        <v>306</v>
      </c>
      <c r="AT332" s="207" t="s">
        <v>301</v>
      </c>
      <c r="AU332" s="207" t="s">
        <v>79</v>
      </c>
      <c r="AY332" s="19" t="s">
        <v>299</v>
      </c>
      <c r="BE332" s="208">
        <f>IF(N332="základní",J332,0)</f>
        <v>0</v>
      </c>
      <c r="BF332" s="208">
        <f>IF(N332="snížená",J332,0)</f>
        <v>0</v>
      </c>
      <c r="BG332" s="208">
        <f>IF(N332="zákl. přenesená",J332,0)</f>
        <v>0</v>
      </c>
      <c r="BH332" s="208">
        <f>IF(N332="sníž. přenesená",J332,0)</f>
        <v>0</v>
      </c>
      <c r="BI332" s="208">
        <f>IF(N332="nulová",J332,0)</f>
        <v>0</v>
      </c>
      <c r="BJ332" s="19" t="s">
        <v>77</v>
      </c>
      <c r="BK332" s="208">
        <f>ROUND(I332*H332,2)</f>
        <v>0</v>
      </c>
      <c r="BL332" s="19" t="s">
        <v>306</v>
      </c>
      <c r="BM332" s="207" t="s">
        <v>4275</v>
      </c>
    </row>
    <row r="333" spans="1:47" s="2" customFormat="1" ht="11.25">
      <c r="A333" s="36"/>
      <c r="B333" s="37"/>
      <c r="C333" s="38"/>
      <c r="D333" s="209" t="s">
        <v>308</v>
      </c>
      <c r="E333" s="38"/>
      <c r="F333" s="210" t="s">
        <v>3255</v>
      </c>
      <c r="G333" s="38"/>
      <c r="H333" s="38"/>
      <c r="I333" s="119"/>
      <c r="J333" s="38"/>
      <c r="K333" s="38"/>
      <c r="L333" s="41"/>
      <c r="M333" s="211"/>
      <c r="N333" s="212"/>
      <c r="O333" s="66"/>
      <c r="P333" s="66"/>
      <c r="Q333" s="66"/>
      <c r="R333" s="66"/>
      <c r="S333" s="66"/>
      <c r="T333" s="67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T333" s="19" t="s">
        <v>308</v>
      </c>
      <c r="AU333" s="19" t="s">
        <v>79</v>
      </c>
    </row>
    <row r="334" spans="1:65" s="2" customFormat="1" ht="16.5" customHeight="1">
      <c r="A334" s="36"/>
      <c r="B334" s="37"/>
      <c r="C334" s="196" t="s">
        <v>782</v>
      </c>
      <c r="D334" s="196" t="s">
        <v>301</v>
      </c>
      <c r="E334" s="197" t="s">
        <v>3256</v>
      </c>
      <c r="F334" s="198" t="s">
        <v>3257</v>
      </c>
      <c r="G334" s="199" t="s">
        <v>368</v>
      </c>
      <c r="H334" s="200">
        <v>72.72</v>
      </c>
      <c r="I334" s="201"/>
      <c r="J334" s="202">
        <f>ROUND(I334*H334,2)</f>
        <v>0</v>
      </c>
      <c r="K334" s="198" t="s">
        <v>305</v>
      </c>
      <c r="L334" s="41"/>
      <c r="M334" s="203" t="s">
        <v>19</v>
      </c>
      <c r="N334" s="204" t="s">
        <v>41</v>
      </c>
      <c r="O334" s="66"/>
      <c r="P334" s="205">
        <f>O334*H334</f>
        <v>0</v>
      </c>
      <c r="Q334" s="205">
        <v>0</v>
      </c>
      <c r="R334" s="205">
        <f>Q334*H334</f>
        <v>0</v>
      </c>
      <c r="S334" s="205">
        <v>0</v>
      </c>
      <c r="T334" s="206">
        <f>S334*H334</f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207" t="s">
        <v>306</v>
      </c>
      <c r="AT334" s="207" t="s">
        <v>301</v>
      </c>
      <c r="AU334" s="207" t="s">
        <v>79</v>
      </c>
      <c r="AY334" s="19" t="s">
        <v>299</v>
      </c>
      <c r="BE334" s="208">
        <f>IF(N334="základní",J334,0)</f>
        <v>0</v>
      </c>
      <c r="BF334" s="208">
        <f>IF(N334="snížená",J334,0)</f>
        <v>0</v>
      </c>
      <c r="BG334" s="208">
        <f>IF(N334="zákl. přenesená",J334,0)</f>
        <v>0</v>
      </c>
      <c r="BH334" s="208">
        <f>IF(N334="sníž. přenesená",J334,0)</f>
        <v>0</v>
      </c>
      <c r="BI334" s="208">
        <f>IF(N334="nulová",J334,0)</f>
        <v>0</v>
      </c>
      <c r="BJ334" s="19" t="s">
        <v>77</v>
      </c>
      <c r="BK334" s="208">
        <f>ROUND(I334*H334,2)</f>
        <v>0</v>
      </c>
      <c r="BL334" s="19" t="s">
        <v>306</v>
      </c>
      <c r="BM334" s="207" t="s">
        <v>4276</v>
      </c>
    </row>
    <row r="335" spans="1:47" s="2" customFormat="1" ht="19.5">
      <c r="A335" s="36"/>
      <c r="B335" s="37"/>
      <c r="C335" s="38"/>
      <c r="D335" s="209" t="s">
        <v>308</v>
      </c>
      <c r="E335" s="38"/>
      <c r="F335" s="210" t="s">
        <v>3259</v>
      </c>
      <c r="G335" s="38"/>
      <c r="H335" s="38"/>
      <c r="I335" s="119"/>
      <c r="J335" s="38"/>
      <c r="K335" s="38"/>
      <c r="L335" s="41"/>
      <c r="M335" s="211"/>
      <c r="N335" s="212"/>
      <c r="O335" s="66"/>
      <c r="P335" s="66"/>
      <c r="Q335" s="66"/>
      <c r="R335" s="66"/>
      <c r="S335" s="66"/>
      <c r="T335" s="67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T335" s="19" t="s">
        <v>308</v>
      </c>
      <c r="AU335" s="19" t="s">
        <v>79</v>
      </c>
    </row>
    <row r="336" spans="2:51" s="14" customFormat="1" ht="11.25">
      <c r="B336" s="223"/>
      <c r="C336" s="224"/>
      <c r="D336" s="209" t="s">
        <v>310</v>
      </c>
      <c r="E336" s="225" t="s">
        <v>19</v>
      </c>
      <c r="F336" s="226" t="s">
        <v>4277</v>
      </c>
      <c r="G336" s="224"/>
      <c r="H336" s="227">
        <v>72.72</v>
      </c>
      <c r="I336" s="228"/>
      <c r="J336" s="224"/>
      <c r="K336" s="224"/>
      <c r="L336" s="229"/>
      <c r="M336" s="230"/>
      <c r="N336" s="231"/>
      <c r="O336" s="231"/>
      <c r="P336" s="231"/>
      <c r="Q336" s="231"/>
      <c r="R336" s="231"/>
      <c r="S336" s="231"/>
      <c r="T336" s="232"/>
      <c r="AT336" s="233" t="s">
        <v>310</v>
      </c>
      <c r="AU336" s="233" t="s">
        <v>79</v>
      </c>
      <c r="AV336" s="14" t="s">
        <v>79</v>
      </c>
      <c r="AW336" s="14" t="s">
        <v>32</v>
      </c>
      <c r="AX336" s="14" t="s">
        <v>70</v>
      </c>
      <c r="AY336" s="233" t="s">
        <v>299</v>
      </c>
    </row>
    <row r="337" spans="2:51" s="15" customFormat="1" ht="11.25">
      <c r="B337" s="234"/>
      <c r="C337" s="235"/>
      <c r="D337" s="209" t="s">
        <v>310</v>
      </c>
      <c r="E337" s="236" t="s">
        <v>19</v>
      </c>
      <c r="F337" s="237" t="s">
        <v>313</v>
      </c>
      <c r="G337" s="235"/>
      <c r="H337" s="238">
        <v>72.72</v>
      </c>
      <c r="I337" s="239"/>
      <c r="J337" s="235"/>
      <c r="K337" s="235"/>
      <c r="L337" s="240"/>
      <c r="M337" s="241"/>
      <c r="N337" s="242"/>
      <c r="O337" s="242"/>
      <c r="P337" s="242"/>
      <c r="Q337" s="242"/>
      <c r="R337" s="242"/>
      <c r="S337" s="242"/>
      <c r="T337" s="243"/>
      <c r="AT337" s="244" t="s">
        <v>310</v>
      </c>
      <c r="AU337" s="244" t="s">
        <v>79</v>
      </c>
      <c r="AV337" s="15" t="s">
        <v>306</v>
      </c>
      <c r="AW337" s="15" t="s">
        <v>32</v>
      </c>
      <c r="AX337" s="15" t="s">
        <v>77</v>
      </c>
      <c r="AY337" s="244" t="s">
        <v>299</v>
      </c>
    </row>
    <row r="338" spans="1:65" s="2" customFormat="1" ht="16.5" customHeight="1">
      <c r="A338" s="36"/>
      <c r="B338" s="37"/>
      <c r="C338" s="196" t="s">
        <v>788</v>
      </c>
      <c r="D338" s="196" t="s">
        <v>301</v>
      </c>
      <c r="E338" s="197" t="s">
        <v>4278</v>
      </c>
      <c r="F338" s="198" t="s">
        <v>4279</v>
      </c>
      <c r="G338" s="199" t="s">
        <v>368</v>
      </c>
      <c r="H338" s="200">
        <v>7.272</v>
      </c>
      <c r="I338" s="201"/>
      <c r="J338" s="202">
        <f>ROUND(I338*H338,2)</f>
        <v>0</v>
      </c>
      <c r="K338" s="198" t="s">
        <v>19</v>
      </c>
      <c r="L338" s="41"/>
      <c r="M338" s="203" t="s">
        <v>19</v>
      </c>
      <c r="N338" s="204" t="s">
        <v>41</v>
      </c>
      <c r="O338" s="66"/>
      <c r="P338" s="205">
        <f>O338*H338</f>
        <v>0</v>
      </c>
      <c r="Q338" s="205">
        <v>0</v>
      </c>
      <c r="R338" s="205">
        <f>Q338*H338</f>
        <v>0</v>
      </c>
      <c r="S338" s="205">
        <v>0</v>
      </c>
      <c r="T338" s="206">
        <f>S338*H338</f>
        <v>0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207" t="s">
        <v>306</v>
      </c>
      <c r="AT338" s="207" t="s">
        <v>301</v>
      </c>
      <c r="AU338" s="207" t="s">
        <v>79</v>
      </c>
      <c r="AY338" s="19" t="s">
        <v>299</v>
      </c>
      <c r="BE338" s="208">
        <f>IF(N338="základní",J338,0)</f>
        <v>0</v>
      </c>
      <c r="BF338" s="208">
        <f>IF(N338="snížená",J338,0)</f>
        <v>0</v>
      </c>
      <c r="BG338" s="208">
        <f>IF(N338="zákl. přenesená",J338,0)</f>
        <v>0</v>
      </c>
      <c r="BH338" s="208">
        <f>IF(N338="sníž. přenesená",J338,0)</f>
        <v>0</v>
      </c>
      <c r="BI338" s="208">
        <f>IF(N338="nulová",J338,0)</f>
        <v>0</v>
      </c>
      <c r="BJ338" s="19" t="s">
        <v>77</v>
      </c>
      <c r="BK338" s="208">
        <f>ROUND(I338*H338,2)</f>
        <v>0</v>
      </c>
      <c r="BL338" s="19" t="s">
        <v>306</v>
      </c>
      <c r="BM338" s="207" t="s">
        <v>4280</v>
      </c>
    </row>
    <row r="339" spans="1:47" s="2" customFormat="1" ht="11.25">
      <c r="A339" s="36"/>
      <c r="B339" s="37"/>
      <c r="C339" s="38"/>
      <c r="D339" s="209" t="s">
        <v>308</v>
      </c>
      <c r="E339" s="38"/>
      <c r="F339" s="210" t="s">
        <v>4279</v>
      </c>
      <c r="G339" s="38"/>
      <c r="H339" s="38"/>
      <c r="I339" s="119"/>
      <c r="J339" s="38"/>
      <c r="K339" s="38"/>
      <c r="L339" s="41"/>
      <c r="M339" s="211"/>
      <c r="N339" s="212"/>
      <c r="O339" s="66"/>
      <c r="P339" s="66"/>
      <c r="Q339" s="66"/>
      <c r="R339" s="66"/>
      <c r="S339" s="66"/>
      <c r="T339" s="67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T339" s="19" t="s">
        <v>308</v>
      </c>
      <c r="AU339" s="19" t="s">
        <v>79</v>
      </c>
    </row>
    <row r="340" spans="1:65" s="2" customFormat="1" ht="16.5" customHeight="1">
      <c r="A340" s="36"/>
      <c r="B340" s="37"/>
      <c r="C340" s="196" t="s">
        <v>794</v>
      </c>
      <c r="D340" s="196" t="s">
        <v>301</v>
      </c>
      <c r="E340" s="197" t="s">
        <v>4281</v>
      </c>
      <c r="F340" s="198" t="s">
        <v>4282</v>
      </c>
      <c r="G340" s="199" t="s">
        <v>368</v>
      </c>
      <c r="H340" s="200">
        <v>0.976</v>
      </c>
      <c r="I340" s="201"/>
      <c r="J340" s="202">
        <f>ROUND(I340*H340,2)</f>
        <v>0</v>
      </c>
      <c r="K340" s="198" t="s">
        <v>305</v>
      </c>
      <c r="L340" s="41"/>
      <c r="M340" s="203" t="s">
        <v>19</v>
      </c>
      <c r="N340" s="204" t="s">
        <v>41</v>
      </c>
      <c r="O340" s="66"/>
      <c r="P340" s="205">
        <f>O340*H340</f>
        <v>0</v>
      </c>
      <c r="Q340" s="205">
        <v>0</v>
      </c>
      <c r="R340" s="205">
        <f>Q340*H340</f>
        <v>0</v>
      </c>
      <c r="S340" s="205">
        <v>0</v>
      </c>
      <c r="T340" s="206">
        <f>S340*H340</f>
        <v>0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207" t="s">
        <v>306</v>
      </c>
      <c r="AT340" s="207" t="s">
        <v>301</v>
      </c>
      <c r="AU340" s="207" t="s">
        <v>79</v>
      </c>
      <c r="AY340" s="19" t="s">
        <v>299</v>
      </c>
      <c r="BE340" s="208">
        <f>IF(N340="základní",J340,0)</f>
        <v>0</v>
      </c>
      <c r="BF340" s="208">
        <f>IF(N340="snížená",J340,0)</f>
        <v>0</v>
      </c>
      <c r="BG340" s="208">
        <f>IF(N340="zákl. přenesená",J340,0)</f>
        <v>0</v>
      </c>
      <c r="BH340" s="208">
        <f>IF(N340="sníž. přenesená",J340,0)</f>
        <v>0</v>
      </c>
      <c r="BI340" s="208">
        <f>IF(N340="nulová",J340,0)</f>
        <v>0</v>
      </c>
      <c r="BJ340" s="19" t="s">
        <v>77</v>
      </c>
      <c r="BK340" s="208">
        <f>ROUND(I340*H340,2)</f>
        <v>0</v>
      </c>
      <c r="BL340" s="19" t="s">
        <v>306</v>
      </c>
      <c r="BM340" s="207" t="s">
        <v>4283</v>
      </c>
    </row>
    <row r="341" spans="1:47" s="2" customFormat="1" ht="19.5">
      <c r="A341" s="36"/>
      <c r="B341" s="37"/>
      <c r="C341" s="38"/>
      <c r="D341" s="209" t="s">
        <v>308</v>
      </c>
      <c r="E341" s="38"/>
      <c r="F341" s="210" t="s">
        <v>4284</v>
      </c>
      <c r="G341" s="38"/>
      <c r="H341" s="38"/>
      <c r="I341" s="119"/>
      <c r="J341" s="38"/>
      <c r="K341" s="38"/>
      <c r="L341" s="41"/>
      <c r="M341" s="211"/>
      <c r="N341" s="212"/>
      <c r="O341" s="66"/>
      <c r="P341" s="66"/>
      <c r="Q341" s="66"/>
      <c r="R341" s="66"/>
      <c r="S341" s="66"/>
      <c r="T341" s="67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T341" s="19" t="s">
        <v>308</v>
      </c>
      <c r="AU341" s="19" t="s">
        <v>79</v>
      </c>
    </row>
    <row r="342" spans="2:51" s="14" customFormat="1" ht="11.25">
      <c r="B342" s="223"/>
      <c r="C342" s="224"/>
      <c r="D342" s="209" t="s">
        <v>310</v>
      </c>
      <c r="E342" s="225" t="s">
        <v>19</v>
      </c>
      <c r="F342" s="226" t="s">
        <v>4285</v>
      </c>
      <c r="G342" s="224"/>
      <c r="H342" s="227">
        <v>0.976</v>
      </c>
      <c r="I342" s="228"/>
      <c r="J342" s="224"/>
      <c r="K342" s="224"/>
      <c r="L342" s="229"/>
      <c r="M342" s="230"/>
      <c r="N342" s="231"/>
      <c r="O342" s="231"/>
      <c r="P342" s="231"/>
      <c r="Q342" s="231"/>
      <c r="R342" s="231"/>
      <c r="S342" s="231"/>
      <c r="T342" s="232"/>
      <c r="AT342" s="233" t="s">
        <v>310</v>
      </c>
      <c r="AU342" s="233" t="s">
        <v>79</v>
      </c>
      <c r="AV342" s="14" t="s">
        <v>79</v>
      </c>
      <c r="AW342" s="14" t="s">
        <v>32</v>
      </c>
      <c r="AX342" s="14" t="s">
        <v>70</v>
      </c>
      <c r="AY342" s="233" t="s">
        <v>299</v>
      </c>
    </row>
    <row r="343" spans="2:51" s="15" customFormat="1" ht="11.25">
      <c r="B343" s="234"/>
      <c r="C343" s="235"/>
      <c r="D343" s="209" t="s">
        <v>310</v>
      </c>
      <c r="E343" s="236" t="s">
        <v>19</v>
      </c>
      <c r="F343" s="237" t="s">
        <v>313</v>
      </c>
      <c r="G343" s="235"/>
      <c r="H343" s="238">
        <v>0.976</v>
      </c>
      <c r="I343" s="239"/>
      <c r="J343" s="235"/>
      <c r="K343" s="235"/>
      <c r="L343" s="240"/>
      <c r="M343" s="241"/>
      <c r="N343" s="242"/>
      <c r="O343" s="242"/>
      <c r="P343" s="242"/>
      <c r="Q343" s="242"/>
      <c r="R343" s="242"/>
      <c r="S343" s="242"/>
      <c r="T343" s="243"/>
      <c r="AT343" s="244" t="s">
        <v>310</v>
      </c>
      <c r="AU343" s="244" t="s">
        <v>79</v>
      </c>
      <c r="AV343" s="15" t="s">
        <v>306</v>
      </c>
      <c r="AW343" s="15" t="s">
        <v>32</v>
      </c>
      <c r="AX343" s="15" t="s">
        <v>77</v>
      </c>
      <c r="AY343" s="244" t="s">
        <v>299</v>
      </c>
    </row>
    <row r="344" spans="2:63" s="12" customFormat="1" ht="25.9" customHeight="1">
      <c r="B344" s="180"/>
      <c r="C344" s="181"/>
      <c r="D344" s="182" t="s">
        <v>69</v>
      </c>
      <c r="E344" s="183" t="s">
        <v>1387</v>
      </c>
      <c r="F344" s="183" t="s">
        <v>3264</v>
      </c>
      <c r="G344" s="181"/>
      <c r="H344" s="181"/>
      <c r="I344" s="184"/>
      <c r="J344" s="185">
        <f>BK344</f>
        <v>0</v>
      </c>
      <c r="K344" s="181"/>
      <c r="L344" s="186"/>
      <c r="M344" s="187"/>
      <c r="N344" s="188"/>
      <c r="O344" s="188"/>
      <c r="P344" s="189">
        <f>P345</f>
        <v>0</v>
      </c>
      <c r="Q344" s="188"/>
      <c r="R344" s="189">
        <f>R345</f>
        <v>0.006</v>
      </c>
      <c r="S344" s="188"/>
      <c r="T344" s="190">
        <f>T345</f>
        <v>0</v>
      </c>
      <c r="AR344" s="191" t="s">
        <v>79</v>
      </c>
      <c r="AT344" s="192" t="s">
        <v>69</v>
      </c>
      <c r="AU344" s="192" t="s">
        <v>70</v>
      </c>
      <c r="AY344" s="191" t="s">
        <v>299</v>
      </c>
      <c r="BK344" s="193">
        <f>BK345</f>
        <v>0</v>
      </c>
    </row>
    <row r="345" spans="2:63" s="12" customFormat="1" ht="22.9" customHeight="1">
      <c r="B345" s="180"/>
      <c r="C345" s="181"/>
      <c r="D345" s="182" t="s">
        <v>69</v>
      </c>
      <c r="E345" s="194" t="s">
        <v>3265</v>
      </c>
      <c r="F345" s="194" t="s">
        <v>3266</v>
      </c>
      <c r="G345" s="181"/>
      <c r="H345" s="181"/>
      <c r="I345" s="184"/>
      <c r="J345" s="195">
        <f>BK345</f>
        <v>0</v>
      </c>
      <c r="K345" s="181"/>
      <c r="L345" s="186"/>
      <c r="M345" s="187"/>
      <c r="N345" s="188"/>
      <c r="O345" s="188"/>
      <c r="P345" s="189">
        <f>SUM(P346:P349)</f>
        <v>0</v>
      </c>
      <c r="Q345" s="188"/>
      <c r="R345" s="189">
        <f>SUM(R346:R349)</f>
        <v>0.006</v>
      </c>
      <c r="S345" s="188"/>
      <c r="T345" s="190">
        <f>SUM(T346:T349)</f>
        <v>0</v>
      </c>
      <c r="AR345" s="191" t="s">
        <v>79</v>
      </c>
      <c r="AT345" s="192" t="s">
        <v>69</v>
      </c>
      <c r="AU345" s="192" t="s">
        <v>77</v>
      </c>
      <c r="AY345" s="191" t="s">
        <v>299</v>
      </c>
      <c r="BK345" s="193">
        <f>SUM(BK346:BK349)</f>
        <v>0</v>
      </c>
    </row>
    <row r="346" spans="1:65" s="2" customFormat="1" ht="16.5" customHeight="1">
      <c r="A346" s="36"/>
      <c r="B346" s="37"/>
      <c r="C346" s="196" t="s">
        <v>799</v>
      </c>
      <c r="D346" s="196" t="s">
        <v>301</v>
      </c>
      <c r="E346" s="197" t="s">
        <v>4286</v>
      </c>
      <c r="F346" s="198" t="s">
        <v>4287</v>
      </c>
      <c r="G346" s="199" t="s">
        <v>432</v>
      </c>
      <c r="H346" s="200">
        <v>4</v>
      </c>
      <c r="I346" s="201"/>
      <c r="J346" s="202">
        <f>ROUND(I346*H346,2)</f>
        <v>0</v>
      </c>
      <c r="K346" s="198" t="s">
        <v>305</v>
      </c>
      <c r="L346" s="41"/>
      <c r="M346" s="203" t="s">
        <v>19</v>
      </c>
      <c r="N346" s="204" t="s">
        <v>41</v>
      </c>
      <c r="O346" s="66"/>
      <c r="P346" s="205">
        <f>O346*H346</f>
        <v>0</v>
      </c>
      <c r="Q346" s="205">
        <v>0.0015</v>
      </c>
      <c r="R346" s="205">
        <f>Q346*H346</f>
        <v>0.006</v>
      </c>
      <c r="S346" s="205">
        <v>0</v>
      </c>
      <c r="T346" s="206">
        <f>S346*H346</f>
        <v>0</v>
      </c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R346" s="207" t="s">
        <v>406</v>
      </c>
      <c r="AT346" s="207" t="s">
        <v>301</v>
      </c>
      <c r="AU346" s="207" t="s">
        <v>79</v>
      </c>
      <c r="AY346" s="19" t="s">
        <v>299</v>
      </c>
      <c r="BE346" s="208">
        <f>IF(N346="základní",J346,0)</f>
        <v>0</v>
      </c>
      <c r="BF346" s="208">
        <f>IF(N346="snížená",J346,0)</f>
        <v>0</v>
      </c>
      <c r="BG346" s="208">
        <f>IF(N346="zákl. přenesená",J346,0)</f>
        <v>0</v>
      </c>
      <c r="BH346" s="208">
        <f>IF(N346="sníž. přenesená",J346,0)</f>
        <v>0</v>
      </c>
      <c r="BI346" s="208">
        <f>IF(N346="nulová",J346,0)</f>
        <v>0</v>
      </c>
      <c r="BJ346" s="19" t="s">
        <v>77</v>
      </c>
      <c r="BK346" s="208">
        <f>ROUND(I346*H346,2)</f>
        <v>0</v>
      </c>
      <c r="BL346" s="19" t="s">
        <v>406</v>
      </c>
      <c r="BM346" s="207" t="s">
        <v>4288</v>
      </c>
    </row>
    <row r="347" spans="1:47" s="2" customFormat="1" ht="11.25">
      <c r="A347" s="36"/>
      <c r="B347" s="37"/>
      <c r="C347" s="38"/>
      <c r="D347" s="209" t="s">
        <v>308</v>
      </c>
      <c r="E347" s="38"/>
      <c r="F347" s="210" t="s">
        <v>4289</v>
      </c>
      <c r="G347" s="38"/>
      <c r="H347" s="38"/>
      <c r="I347" s="119"/>
      <c r="J347" s="38"/>
      <c r="K347" s="38"/>
      <c r="L347" s="41"/>
      <c r="M347" s="211"/>
      <c r="N347" s="212"/>
      <c r="O347" s="66"/>
      <c r="P347" s="66"/>
      <c r="Q347" s="66"/>
      <c r="R347" s="66"/>
      <c r="S347" s="66"/>
      <c r="T347" s="67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T347" s="19" t="s">
        <v>308</v>
      </c>
      <c r="AU347" s="19" t="s">
        <v>79</v>
      </c>
    </row>
    <row r="348" spans="2:51" s="14" customFormat="1" ht="11.25">
      <c r="B348" s="223"/>
      <c r="C348" s="224"/>
      <c r="D348" s="209" t="s">
        <v>310</v>
      </c>
      <c r="E348" s="225" t="s">
        <v>19</v>
      </c>
      <c r="F348" s="226" t="s">
        <v>4290</v>
      </c>
      <c r="G348" s="224"/>
      <c r="H348" s="227">
        <v>4</v>
      </c>
      <c r="I348" s="228"/>
      <c r="J348" s="224"/>
      <c r="K348" s="224"/>
      <c r="L348" s="229"/>
      <c r="M348" s="230"/>
      <c r="N348" s="231"/>
      <c r="O348" s="231"/>
      <c r="P348" s="231"/>
      <c r="Q348" s="231"/>
      <c r="R348" s="231"/>
      <c r="S348" s="231"/>
      <c r="T348" s="232"/>
      <c r="AT348" s="233" t="s">
        <v>310</v>
      </c>
      <c r="AU348" s="233" t="s">
        <v>79</v>
      </c>
      <c r="AV348" s="14" t="s">
        <v>79</v>
      </c>
      <c r="AW348" s="14" t="s">
        <v>32</v>
      </c>
      <c r="AX348" s="14" t="s">
        <v>70</v>
      </c>
      <c r="AY348" s="233" t="s">
        <v>299</v>
      </c>
    </row>
    <row r="349" spans="2:51" s="15" customFormat="1" ht="11.25">
      <c r="B349" s="234"/>
      <c r="C349" s="235"/>
      <c r="D349" s="209" t="s">
        <v>310</v>
      </c>
      <c r="E349" s="236" t="s">
        <v>19</v>
      </c>
      <c r="F349" s="237" t="s">
        <v>313</v>
      </c>
      <c r="G349" s="235"/>
      <c r="H349" s="238">
        <v>4</v>
      </c>
      <c r="I349" s="239"/>
      <c r="J349" s="235"/>
      <c r="K349" s="235"/>
      <c r="L349" s="240"/>
      <c r="M349" s="272"/>
      <c r="N349" s="273"/>
      <c r="O349" s="273"/>
      <c r="P349" s="273"/>
      <c r="Q349" s="273"/>
      <c r="R349" s="273"/>
      <c r="S349" s="273"/>
      <c r="T349" s="274"/>
      <c r="AT349" s="244" t="s">
        <v>310</v>
      </c>
      <c r="AU349" s="244" t="s">
        <v>79</v>
      </c>
      <c r="AV349" s="15" t="s">
        <v>306</v>
      </c>
      <c r="AW349" s="15" t="s">
        <v>32</v>
      </c>
      <c r="AX349" s="15" t="s">
        <v>77</v>
      </c>
      <c r="AY349" s="244" t="s">
        <v>299</v>
      </c>
    </row>
    <row r="350" spans="1:31" s="2" customFormat="1" ht="6.95" customHeight="1">
      <c r="A350" s="36"/>
      <c r="B350" s="49"/>
      <c r="C350" s="50"/>
      <c r="D350" s="50"/>
      <c r="E350" s="50"/>
      <c r="F350" s="50"/>
      <c r="G350" s="50"/>
      <c r="H350" s="50"/>
      <c r="I350" s="146"/>
      <c r="J350" s="50"/>
      <c r="K350" s="50"/>
      <c r="L350" s="41"/>
      <c r="M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</row>
  </sheetData>
  <sheetProtection algorithmName="SHA-512" hashValue="5dUVgls9LkpHzN5ZQxLiplfrG0IT/abOyUC6QfeBb+Dilx3i64RyyABuekvDzcl2PrQD9/sWhHsfADK7bQ4ZOA==" saltValue="4/5cVeGiCb2l9HSMYDJMByOC/FG/ThWeDkTS0sr+02AzPUTX7HXHaapc9woYgV0DRC6A5eu65QWBIzbf4iHIYQ==" spinCount="100000" sheet="1" objects="1" scenarios="1" formatColumns="0" formatRows="0" autoFilter="0"/>
  <autoFilter ref="C94:K349"/>
  <mergeCells count="12">
    <mergeCell ref="E87:H87"/>
    <mergeCell ref="L2:V2"/>
    <mergeCell ref="E50:H50"/>
    <mergeCell ref="E52:H52"/>
    <mergeCell ref="E54:H54"/>
    <mergeCell ref="E83:H83"/>
    <mergeCell ref="E85:H8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Admin-PC\Admin</dc:creator>
  <cp:keywords/>
  <dc:description/>
  <cp:lastModifiedBy>Admin</cp:lastModifiedBy>
  <dcterms:created xsi:type="dcterms:W3CDTF">2020-05-01T10:12:51Z</dcterms:created>
  <dcterms:modified xsi:type="dcterms:W3CDTF">2020-05-01T10:17:35Z</dcterms:modified>
  <cp:category/>
  <cp:version/>
  <cp:contentType/>
  <cp:contentStatus/>
</cp:coreProperties>
</file>