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8800" windowHeight="11925" tabRatio="811" activeTab="2"/>
  </bookViews>
  <sheets>
    <sheet name="KRYCÍ LIST" sheetId="1" r:id="rId1"/>
    <sheet name="REKAPITULACE " sheetId="2" r:id="rId2"/>
    <sheet name="ALL" sheetId="3" r:id="rId3"/>
  </sheets>
  <externalReferences>
    <externalReference r:id="rId6"/>
    <externalReference r:id="rId7"/>
    <externalReference r:id="rId8"/>
  </externalReferences>
  <definedNames>
    <definedName name="AL_obvodový_plášť" localSheetId="0">'[2]SO 11.1A Výkaz výměr'!#REF!</definedName>
    <definedName name="AL_obvodový_plášť" localSheetId="1">'[2]SO 11.1A Výkaz výměr'!#REF!</definedName>
    <definedName name="AL_obvodový_plášť">'[2]SO 11.1A Výkaz výměr'!#REF!</definedName>
    <definedName name="Izolace_akustické" localSheetId="0">'[2]SO 11.1A Výkaz výměr'!#REF!</definedName>
    <definedName name="Izolace_akustické" localSheetId="1">'[2]SO 11.1A Výkaz výměr'!#REF!</definedName>
    <definedName name="Izolace_akustické">'[2]SO 11.1A Výkaz výměr'!#REF!</definedName>
    <definedName name="Izolace_proti_vodě" localSheetId="0">'[2]SO 11.1A Výkaz výměr'!#REF!</definedName>
    <definedName name="Izolace_proti_vodě" localSheetId="1">'[2]SO 11.1A Výkaz výměr'!#REF!</definedName>
    <definedName name="Izolace_proti_vodě">'[2]SO 11.1A Výkaz výměr'!#REF!</definedName>
    <definedName name="Komunikace" localSheetId="0">'[2]SO 11.1A Výkaz výměr'!#REF!</definedName>
    <definedName name="Komunikace" localSheetId="1">'[2]SO 11.1A Výkaz výměr'!#REF!</definedName>
    <definedName name="Komunikace">'[2]SO 11.1A Výkaz výměr'!#REF!</definedName>
    <definedName name="Konstrukce_klempířské" localSheetId="0">'[2]SO 11.1A Výkaz výměr'!#REF!</definedName>
    <definedName name="Konstrukce_klempířské" localSheetId="1">'[2]SO 11.1A Výkaz výměr'!#REF!</definedName>
    <definedName name="Konstrukce_klempířské">'[2]SO 11.1A Výkaz výměr'!#REF!</definedName>
    <definedName name="Konstrukce_tesařské" localSheetId="0">'[3]SO 51.4 Výkaz výměr'!#REF!</definedName>
    <definedName name="Konstrukce_tesařské" localSheetId="1">'[3]SO 51.4 Výkaz výměr'!#REF!</definedName>
    <definedName name="Konstrukce_tesařské">'[3]SO 51.4 Výkaz výměr'!#REF!</definedName>
    <definedName name="Konstrukce_truhlářské" localSheetId="0">'[2]SO 11.1A Výkaz výměr'!#REF!</definedName>
    <definedName name="Konstrukce_truhlářské" localSheetId="1">'[2]SO 11.1A Výkaz výměr'!#REF!</definedName>
    <definedName name="Konstrukce_truhlářské">'[2]SO 11.1A Výkaz výměr'!#REF!</definedName>
    <definedName name="Kovové_stavební_doplňkové_konstrukce" localSheetId="0">'[2]SO 11.1A Výkaz výměr'!#REF!</definedName>
    <definedName name="Kovové_stavební_doplňkové_konstrukce" localSheetId="1">'[2]SO 11.1A Výkaz výměr'!#REF!</definedName>
    <definedName name="Kovové_stavební_doplňkové_konstrukce">'[2]SO 11.1A Výkaz výměr'!#REF!</definedName>
    <definedName name="KSDK" localSheetId="0">'[3]SO 51.4 Výkaz výměr'!#REF!</definedName>
    <definedName name="KSDK" localSheetId="1">'[3]SO 51.4 Výkaz výměr'!#REF!</definedName>
    <definedName name="KSDK">'[3]SO 51.4 Výkaz výměr'!#REF!</definedName>
    <definedName name="Malby__tapety__nátěry__nástřiky" localSheetId="0">'[2]SO 11.1A Výkaz výměr'!#REF!</definedName>
    <definedName name="Malby__tapety__nátěry__nástřiky" localSheetId="1">'[2]SO 11.1A Výkaz výměr'!#REF!</definedName>
    <definedName name="Malby__tapety__nátěry__nástřiky">'[2]SO 11.1A Výkaz výměr'!#REF!</definedName>
    <definedName name="Obklady_keramické" localSheetId="0">'[2]SO 11.1A Výkaz výměr'!#REF!</definedName>
    <definedName name="Obklady_keramické" localSheetId="1">'[2]SO 11.1A Výkaz výměr'!#REF!</definedName>
    <definedName name="Obklady_keramické">'[2]SO 11.1A Výkaz výměr'!#REF!</definedName>
    <definedName name="_xlnm.Print_Area" localSheetId="2">'ALL'!$B$2:$K$288</definedName>
    <definedName name="_xlnm.Print_Area" localSheetId="0">'KRYCÍ LIST'!$B$2:$H$27</definedName>
    <definedName name="_xlnm.Print_Area" localSheetId="1">'REKAPITULACE '!$B$2:$H$41</definedName>
    <definedName name="Ostatní_výrobky" localSheetId="0">'[3]SO 51.4 Výkaz výměr'!#REF!</definedName>
    <definedName name="Ostatní_výrobky" localSheetId="1">'[3]SO 51.4 Výkaz výměr'!#REF!</definedName>
    <definedName name="Ostatní_výrobky">'[3]SO 51.4 Výkaz výměr'!#REF!</definedName>
    <definedName name="Podhl" localSheetId="0">'[3]SO 51.4 Výkaz výměr'!#REF!</definedName>
    <definedName name="Podhl" localSheetId="1">'[3]SO 51.4 Výkaz výměr'!#REF!</definedName>
    <definedName name="Podhl">'[3]SO 51.4 Výkaz výměr'!#REF!</definedName>
    <definedName name="Podhledy" localSheetId="0">'[2]SO 11.1A Výkaz výměr'!#REF!</definedName>
    <definedName name="Podhledy" localSheetId="1">'[2]SO 11.1A Výkaz výměr'!#REF!</definedName>
    <definedName name="Podhledy">'[2]SO 11.1A Výkaz výměr'!#REF!</definedName>
    <definedName name="rabat_2">'[1]Výpočet netto cen'!$B$8</definedName>
    <definedName name="REKAPITULACE" localSheetId="0">'[2]SO 11.1A Výkaz výměr'!#REF!</definedName>
    <definedName name="REKAPITULACE" localSheetId="1">'[2]SO 11.1A Výkaz výměr'!#REF!</definedName>
    <definedName name="REKAPITULACE">'[2]SO 11.1A Výkaz výměr'!#REF!</definedName>
    <definedName name="Sádrokartonové_konstrukce" localSheetId="0">'[2]SO 11.1A Výkaz výměr'!#REF!</definedName>
    <definedName name="Sádrokartonové_konstrukce" localSheetId="1">'[2]SO 11.1A Výkaz výměr'!#REF!</definedName>
    <definedName name="Sádrokartonové_konstrukce">'[2]SO 11.1A Výkaz výměr'!#REF!</definedName>
    <definedName name="skonto_1">'[1]Výpočet netto cen'!$B$10</definedName>
    <definedName name="skonto_2">'[1]Výpočet netto cen'!$B$11</definedName>
    <definedName name="skonto_3">'[1]Výpočet netto cen'!$B$12</definedName>
    <definedName name="Vodorovné_konstrukce" localSheetId="0">'[3]SO 51.4 Výkaz výměr'!#REF!</definedName>
    <definedName name="Vodorovné_konstrukce" localSheetId="1">'[3]SO 51.4 Výkaz výměr'!#REF!</definedName>
    <definedName name="Vodorovné_konstrukce">'[3]SO 51.4 Výkaz výměr'!#REF!</definedName>
    <definedName name="Základy" localSheetId="0">'[3]SO 51.4 Výkaz výměr'!#REF!</definedName>
    <definedName name="Základy" localSheetId="1">'[3]SO 51.4 Výkaz výměr'!#REF!</definedName>
    <definedName name="Základy">'[3]SO 51.4 Výkaz výměr'!#REF!</definedName>
    <definedName name="Zemní_práce" localSheetId="0">'[3]SO 51.4 Výkaz výměr'!#REF!</definedName>
    <definedName name="Zemní_práce" localSheetId="1">'[3]SO 51.4 Výkaz výměr'!#REF!</definedName>
    <definedName name="Zemní_práce">'[3]SO 51.4 Výkaz výměr'!#REF!</definedName>
  </definedNames>
  <calcPr fullCalcOnLoad="1"/>
</workbook>
</file>

<file path=xl/comments3.xml><?xml version="1.0" encoding="utf-8"?>
<comments xmlns="http://schemas.openxmlformats.org/spreadsheetml/2006/main">
  <authors>
    <author>michal.pipek@seznam.cz</author>
    <author>Jana</author>
  </authors>
  <commentList>
    <comment ref="E115" authorId="0">
      <text>
        <r>
          <rPr>
            <b/>
            <sz val="9"/>
            <rFont val="Tahoma"/>
            <family val="2"/>
          </rPr>
          <t>michal.pipek@seznam.cz:
ALDIS</t>
        </r>
      </text>
    </comment>
    <comment ref="L2" authorId="1">
      <text>
        <r>
          <rPr>
            <b/>
            <sz val="9"/>
            <rFont val="Tahoma"/>
            <family val="2"/>
          </rPr>
          <t>Jana: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<sst xmlns="http://schemas.openxmlformats.org/spreadsheetml/2006/main" count="1062" uniqueCount="317">
  <si>
    <t>Popis položky</t>
  </si>
  <si>
    <t xml:space="preserve">Měr. </t>
  </si>
  <si>
    <t xml:space="preserve">Množství </t>
  </si>
  <si>
    <t>Ceny v Kč</t>
  </si>
  <si>
    <t>položky</t>
  </si>
  <si>
    <t>jedn.</t>
  </si>
  <si>
    <t>Jedn.</t>
  </si>
  <si>
    <t>Montáž</t>
  </si>
  <si>
    <t>ks</t>
  </si>
  <si>
    <t>Materiál</t>
  </si>
  <si>
    <t>Celkem [Kč]</t>
  </si>
  <si>
    <t>Montáž [Kč]</t>
  </si>
  <si>
    <t>Dodávka [Kč]</t>
  </si>
  <si>
    <t>SOUPIS PRACÍ A DODÁVEK</t>
  </si>
  <si>
    <t>Montáže celkem - cena bez DPH:</t>
  </si>
  <si>
    <t>hod</t>
  </si>
  <si>
    <t>m</t>
  </si>
  <si>
    <t>bal</t>
  </si>
  <si>
    <t>Kabely a elektroinstalační materiál</t>
  </si>
  <si>
    <t>krabice přístrojová KP68/2</t>
  </si>
  <si>
    <t>programování ústředny</t>
  </si>
  <si>
    <t>Elektroinstalační materiál a kabely</t>
  </si>
  <si>
    <t>kpl</t>
  </si>
  <si>
    <t>Vyvazovací panel 1U plastová oka BK černý</t>
  </si>
  <si>
    <t>Strukturovaná kabeláž SK</t>
  </si>
  <si>
    <t>Vyvazovací panel 2U plastová oka BK černý</t>
  </si>
  <si>
    <t>Kód</t>
  </si>
  <si>
    <t>REKAPITULACE ČLENĚNÍ SOUPISU PRACÍ</t>
  </si>
  <si>
    <t>Celkem bez DPH</t>
  </si>
  <si>
    <t>Stavba:</t>
  </si>
  <si>
    <t>Objekt:</t>
  </si>
  <si>
    <t>Místo:</t>
  </si>
  <si>
    <t>Zadavatel:</t>
  </si>
  <si>
    <t>Projektant:</t>
  </si>
  <si>
    <t>Datum:</t>
  </si>
  <si>
    <t>R</t>
  </si>
  <si>
    <t>Slaboproudé rozvody</t>
  </si>
  <si>
    <t xml:space="preserve">akumulátor 12V,17Ah-ústředna </t>
  </si>
  <si>
    <t>krabice KU68-1901 vč.víčka</t>
  </si>
  <si>
    <t>krabice KO100</t>
  </si>
  <si>
    <t xml:space="preserve">revize zařízení </t>
  </si>
  <si>
    <t xml:space="preserve">Venkovní siréna 120dB/1m, dvojité krytí (plast+kov), aktivace připoj./odpoj. GND, připoj./odpoj. +, odpojením dobíjení, včetňe záložního akumulátoru </t>
  </si>
  <si>
    <t xml:space="preserve">svorkovnicová deska se šroubovacími kontakty a kovovým hranatým víkem určena pro zápustnou montáž do krabic KU68. Počet svorek 18 (z toho 2 pro ochranný NC kontakt), barva bílá. </t>
  </si>
  <si>
    <t>IČ:</t>
  </si>
  <si>
    <t>DIČ:</t>
  </si>
  <si>
    <t>Uchazeč:</t>
  </si>
  <si>
    <t>Poznámka:</t>
  </si>
  <si>
    <t>KRYCÍ LIST SOUPISU</t>
  </si>
  <si>
    <t xml:space="preserve">Materiál </t>
  </si>
  <si>
    <t>Cena bez DPH</t>
  </si>
  <si>
    <t xml:space="preserve">DPH základní </t>
  </si>
  <si>
    <t xml:space="preserve">ze </t>
  </si>
  <si>
    <t>DPH snížená</t>
  </si>
  <si>
    <t>Materiál  celkem - cena bez DPH:</t>
  </si>
  <si>
    <t>Cena s DPH (Kč)</t>
  </si>
  <si>
    <t>Celkem bez DPH v Kč</t>
  </si>
  <si>
    <t>M-22</t>
  </si>
  <si>
    <t>P.č.</t>
  </si>
  <si>
    <t>Položka</t>
  </si>
  <si>
    <t xml:space="preserve">LCD klávesnice , tamper,zeleně podsvětlený displej 2x16 znaků, akustická signalizace </t>
  </si>
  <si>
    <t>Koncentrátor v kovovém krytu pro 8 zón a 4 PGM výstupy</t>
  </si>
  <si>
    <t>kabel FTP 4p cat5E</t>
  </si>
  <si>
    <t xml:space="preserve">kabel koaxiální 75 Ohm ,průměr 6.8mm, stínění 100 dBi KH21D </t>
  </si>
  <si>
    <t xml:space="preserve">Materiál  - Strukturovaná kabeláž </t>
  </si>
  <si>
    <t xml:space="preserve">Montáž - Strukturovaná kabeláž </t>
  </si>
  <si>
    <t>zásuvka pod omítku 2xRJ45 UTP CAT6 včetně rámečku</t>
  </si>
  <si>
    <t>zásuvka pod omítku 1xRJ45 UTP CAT6 včetně rámečku</t>
  </si>
  <si>
    <t>drobný elektroinstalační materiál (5kg)</t>
  </si>
  <si>
    <t>Systémový GSM modul v kovovém krytu pro posílání SMS a volání uživateli</t>
  </si>
  <si>
    <t xml:space="preserve">Přídavný HDD s kapacitou 4TB </t>
  </si>
  <si>
    <t>19“ horizontální ventilační jednotka 2U se 4 ventilátory, bimetalový termostat</t>
  </si>
  <si>
    <t>oživení a nastavení systému IP CCTV</t>
  </si>
  <si>
    <t>Spínaný zdroj v kovovém krytu 13,8 Vss / 5A s reléovými výstupy a odpojovačem</t>
  </si>
  <si>
    <t>AKU 12V/40Ah se šroubovými svorkami M6 a životností až 10 let, VdS</t>
  </si>
  <si>
    <t>Magnetický kontakt povrchový 2cm, plast, NC , stupeň 2</t>
  </si>
  <si>
    <r>
      <t xml:space="preserve">IP kamerový systém , </t>
    </r>
    <r>
      <rPr>
        <i/>
        <sz val="10"/>
        <rFont val="Calibri"/>
        <family val="2"/>
      </rPr>
      <t>Kabeláž je součástí oddílu strukturované kabeláže</t>
    </r>
  </si>
  <si>
    <t xml:space="preserve">Materiál  - IP kamerový systém </t>
  </si>
  <si>
    <t xml:space="preserve">Montáž - IP kamerový systém  </t>
  </si>
  <si>
    <t>Materiál - Poplachový zabezpečovací a tísňový systém PZTS</t>
  </si>
  <si>
    <t>Montáž - Poplachový zabezpečovací a tísňový systém PZTS</t>
  </si>
  <si>
    <t>oddíl 1</t>
  </si>
  <si>
    <t>oddíl 2</t>
  </si>
  <si>
    <t>oddíl 3</t>
  </si>
  <si>
    <t>oddíl 4</t>
  </si>
  <si>
    <t>oddíl 5</t>
  </si>
  <si>
    <t>oddíl 6</t>
  </si>
  <si>
    <t>oddíl 7</t>
  </si>
  <si>
    <t>Plastová povrchová propojovací krabice 8 + 2 šroubovací svorky</t>
  </si>
  <si>
    <t>vnitřní siréna 12VDC. / 95dB/1m</t>
  </si>
  <si>
    <t>uzamykatelný kryt pro klávesnici s tamper kontaktem</t>
  </si>
  <si>
    <t>kabel FI-HT06 6X0,22</t>
  </si>
  <si>
    <t>Patch kabel UTP  3m, CAT6</t>
  </si>
  <si>
    <t xml:space="preserve">WiFi router 802.11b/g/n až 300Mbps, 1x WAN, 4x LAN </t>
  </si>
  <si>
    <t>drážka pro tr.16</t>
  </si>
  <si>
    <t>drážka pro tr.23</t>
  </si>
  <si>
    <t>drážka pro tr.29</t>
  </si>
  <si>
    <t>Vnitřní IP dome kamera, TD/N, HD 1080p, 2MP, f=3.8mm, WDR, IR 10m</t>
  </si>
  <si>
    <r>
      <t xml:space="preserve">Venkovní IP bullet kamera, TD/N, HD 1080p, 3MP, f=2.8-12mm, WDR, IR 30m, </t>
    </r>
    <r>
      <rPr>
        <b/>
        <sz val="10"/>
        <rFont val="Calibri"/>
        <family val="2"/>
      </rPr>
      <t>IP66</t>
    </r>
  </si>
  <si>
    <t xml:space="preserve">PC klient Intel Core i7 6700K Skylake, RAM 24GB DDR4, NVIDIA GeForce GTX 960 2GB, SSD 256GB + HDD 2TB 7200 otáček, Blu-Ray, WiFi, Bluetooth 4.0, USB klávesnice a myš, Windows 10 Home 64bit (NBD On-Site) </t>
  </si>
  <si>
    <t xml:space="preserve">monitor LCD 27" / LED, IPS panel, černý, 16:9, 1000:1, 300cd/m2, 6ms, 1920x1080, VGA, HDMI (NBD On-Site) </t>
  </si>
  <si>
    <t>drobný elektroinstalační materiál (3kg)</t>
  </si>
  <si>
    <t xml:space="preserve">výložné ráhno dvoustanné + třmen </t>
  </si>
  <si>
    <t>VF propojovcí kabel 250mm s nalisovanými konektory (baleno po 5 ks)</t>
  </si>
  <si>
    <t>F konektor na koax kabel</t>
  </si>
  <si>
    <t>zakončovací odpor 75 Ohm /baleno po 2 ks/</t>
  </si>
  <si>
    <t>dvojzásuvka 230V do rozvaděče</t>
  </si>
  <si>
    <t>pospojení s hromosvodem-zemnící svorka</t>
  </si>
  <si>
    <t>krabice KU68-1901 vč.víčka pod omítku</t>
  </si>
  <si>
    <t>nastavení antén, měření signálu, oživení systému</t>
  </si>
  <si>
    <t>útlumový člen 0,15….2200MHz, 0….-10dB, F konektor, regulace</t>
  </si>
  <si>
    <t>Účastnická zásuvka STA</t>
  </si>
  <si>
    <t>Materiál  - Společná televizní anténa STA</t>
  </si>
  <si>
    <t>Montáž - Společná televizní anténa STA</t>
  </si>
  <si>
    <t>monitor LCD 15" (servisní do technické místnosti)</t>
  </si>
  <si>
    <t>Elektronické komunikace</t>
  </si>
  <si>
    <t>PIR detektor s dosahem 12m, pohledem pod sebe a PLUG-IN konstrukcí, stupeň 2</t>
  </si>
  <si>
    <t>Kloubový držák na stěnu, dodává se po balení, 1ks balení obsahuje 5ks držáků</t>
  </si>
  <si>
    <t>připojení na PCO bezpečnostní agentury (včetně vypracování příslušné PD, objetového dílu, antény, kabelů, nastavení a pod)</t>
  </si>
  <si>
    <t>kabel YY-JZ 2x1</t>
  </si>
  <si>
    <t>kabel YY-JZ 2x1,5</t>
  </si>
  <si>
    <t>trubka obebná - MONOFLEX 16 320N PVC (ČSN)</t>
  </si>
  <si>
    <t>trubka obebná - MONOFLEX 23 320N PVC (ČSN)</t>
  </si>
  <si>
    <t>trubka obebná - MONOFLEX 29 320N PVC (ČSN)</t>
  </si>
  <si>
    <t>drobný elektroinstalační materiál (10kg)</t>
  </si>
  <si>
    <t>Osvětlovací jednotka 1U halogenová 288 lm</t>
  </si>
  <si>
    <t>19" polička s perforací 1U/750mm, max. nosnost 40kg</t>
  </si>
  <si>
    <t>Rozvodný panel 5x 230V včetně vany 2U v černé barvě</t>
  </si>
  <si>
    <t>trubka obebná - MONOFLEX 36 320N PVC (ČSN)</t>
  </si>
  <si>
    <t>stahovací pásky (bal 100ks)</t>
  </si>
  <si>
    <t>Soudal Firecryl FR bílý protipožární tmel ,třída reakce na oheň dle ČSN EN 13501-1:2007 B-s1, d0, Požární odolnosti v dané spáře vyšší než 240 minut (bal 310 ml)</t>
  </si>
  <si>
    <t xml:space="preserve">Protipožární ucpávka EI90min, min. tl.stěny 150, až do 300 cm2 </t>
  </si>
  <si>
    <t>Štítek protipožární HILTI</t>
  </si>
  <si>
    <r>
      <t xml:space="preserve">Kabely a elektroinstalační materiál </t>
    </r>
    <r>
      <rPr>
        <i/>
        <sz val="10"/>
        <rFont val="Calibri"/>
        <family val="2"/>
      </rPr>
      <t>(součástí dodávky strukturované kabeláže)</t>
    </r>
  </si>
  <si>
    <t>Požárně odolné systémy dle DIN 4102 část 12, ZP27/2008 a STN 92 0205 (pro uchycení jednoho kabelu s prokázanou funkčností při požáru) včetně kotvy, šroubu do betonu SB 6.3X35</t>
  </si>
  <si>
    <t>zaškolení obsluhy</t>
  </si>
  <si>
    <t>kabelová příchytka č. 6710, 1-stranná 8 mm (8595568909947), balení 100 ks</t>
  </si>
  <si>
    <t>kabelová příchytka č.6716E,  1-stranná 14 mm (8595057698031), balení 100 ks</t>
  </si>
  <si>
    <t>Patch kabel UTP  5m, CAT6</t>
  </si>
  <si>
    <t xml:space="preserve">Filtr do podstavce pod rozvaděč </t>
  </si>
  <si>
    <t xml:space="preserve">Stabilizační sada (pár), pod rozvaděč </t>
  </si>
  <si>
    <t>kabel YY-JZ 2x2,5</t>
  </si>
  <si>
    <t>Materiál  - Elektrická požární signalizace EPS</t>
  </si>
  <si>
    <t>Montáž - Elektrická požární signalizace EPS</t>
  </si>
  <si>
    <t xml:space="preserve">Elektroinstalační materiál </t>
  </si>
  <si>
    <r>
      <rPr>
        <b/>
        <sz val="10"/>
        <rFont val="Calibri"/>
        <family val="2"/>
      </rPr>
      <t>NVR</t>
    </r>
    <r>
      <rPr>
        <sz val="10"/>
        <rFont val="Calibri"/>
        <family val="2"/>
      </rPr>
      <t xml:space="preserve"> pro 32 IP kamer, až 12MP, HDMI 4K, H.265, I/O, Audio, bez HDD (Síťový videorekordér (NVR) pro záznam až 32 IP kamer. Záznamová kapacita až 256Mbps s podporou kamer s rozlišením až 12MP a formátu H.264, H264+, H.265 a MPEG-4. Rekordér nabízí možnost použít pro 4 standardní IP kamery VCA s technologií AcuSense na bázi algoritmu Deep Learning, která umožňuje přesnější detekci a analýzu pohybu osob a vozidel (překročení čáry, vstup/výstup do/z oblasti, aj.). Do rekordéru lze nainstalovat 2x HDD (max. 2x8TB)</t>
    </r>
  </si>
  <si>
    <t xml:space="preserve">Společné kabelové trasy a pož.ucpávky </t>
  </si>
  <si>
    <t xml:space="preserve">Montáž - Společné kabelové trasy a pož.ucpávky </t>
  </si>
  <si>
    <t xml:space="preserve">Materiál  - Společné kabelové trasy a pož.ucpávky </t>
  </si>
  <si>
    <t>stahovací pásky SP (bal100 ks)</t>
  </si>
  <si>
    <t>prostup stavební konstrukcí zdivo do tl.300mm, otvor 100x100mm</t>
  </si>
  <si>
    <t>externí zdroj pro anténu 12 - 24 V</t>
  </si>
  <si>
    <t>anténa pro příjem rozhlasu VKV - 87,5-108, Zisk 2,5dB</t>
  </si>
  <si>
    <t xml:space="preserve">slučovač VHF-UHF, vstupy VHF(40-260 MHz), UHF(470-862 MHz),vložný útlum 0,5 ± 0,4 dB (VHF), 0,6 ± 0,2 dB (UHF),konektory F-konektor </t>
  </si>
  <si>
    <t>Přepěťová ochrana chrání zařízení TV/SAT proti přepětí vznikajícím při bouřkách. Provedení na F konektory (F-male/F-female)</t>
  </si>
  <si>
    <t>anténní stožár pr. 48, délka 2,5m, pozink</t>
  </si>
  <si>
    <t>Zesilovač pro společné rozvody rozhlasových a televizních signálů. Zesiluje signály přijímané anténami v různých pásmech a slučuje do jednoho společného výstupu pro rozvod k jednotlivým účastnickým zásuvkám. Vstupy BI, FM, BIII, 2xUHF, 1x test výstup (-30dB), zisk pro BIII, FM, BI (40dB), zisk pro UHF (45dB), výstupní úroveň 115 dBuV, regulace zesílení 0-20dB (jednotlivé výstupy), napájení předzesilovačů 24V, provedení na F-konektory</t>
  </si>
  <si>
    <t>Rozbočovač 1/3 propouští pásmo 5 - 1000 MHz, útlum 5,5dB</t>
  </si>
  <si>
    <t>Rozbočovač 1/12 propouští pásmo 5 - 1000 MHz, útlum 13dB</t>
  </si>
  <si>
    <t>Rozbočovač 1/6 propouští pásmo 5 - 1000 MHz, útlum 9,2dB</t>
  </si>
  <si>
    <t>Linkový zesilovač pro zesílení pozemního DVB-T a FM vysílání. Zesilovač je vhodný pro šíření signálu v kabelových rozvodech nebo STA. Link.zesilovač je vybaven 1 vstupem (+1 testovací -30dB) a jedním výstupem (+1 testovací -30dB). Zesilovač má zesílení 35dB (regulace zesílení je 18dB) a regulaci náklonu 18dB. Součástí zesilovače je i pasivní zpětný kanál 5-30MHz.</t>
  </si>
  <si>
    <t>zednické výpomoci (vysekání niky pro konzoly, podpěry, závěsy, zazdění nebo zabetonování rýh nebo kapes ve zdech nebo stropech, nastřelování upevňovacích prvků, upevňování pomocí hmoždinek apod)</t>
  </si>
  <si>
    <t>prostup stavební konstrukcí zdivo do tl.300mm, otvor 30x30mm</t>
  </si>
  <si>
    <t>rozvaděč 600x1100x140 nástěnný,oceloplech</t>
  </si>
  <si>
    <t>zásuvka TV/R pod omítku,koncová s útlumem 1 dB.</t>
  </si>
  <si>
    <t>Ústředna až 96 zón a 16 grup v krytu bez klávesnice s komunikátorem a zdrojem</t>
  </si>
  <si>
    <t>Akustický detektor tříštění skla s AM, dosah max. 9m, stupeň zabezpečení 3</t>
  </si>
  <si>
    <t>Univerzální otřesový detektor na trezory, trezorové místnosti, zdi, bankomaty, stupeň zabezpečení 4</t>
  </si>
  <si>
    <t>Montážní ocelová podložka šroubovací pro montáž otřesového detektoru</t>
  </si>
  <si>
    <t xml:space="preserve">Poplachový zabezpečovací a tísňový systém PZTS </t>
  </si>
  <si>
    <t>Tísňové NO/NC tlačítko s odklopným krytem a pamětí poplachu, stupeň zabezpečení 3</t>
  </si>
  <si>
    <t>konektor RJ45 cat.6</t>
  </si>
  <si>
    <t>19" datový rozvaděč BD/FD</t>
  </si>
  <si>
    <t>Zdroj UPS - BD/FD</t>
  </si>
  <si>
    <t>Aktivní prvky - BD/FD</t>
  </si>
  <si>
    <t>Router - BD/FD</t>
  </si>
  <si>
    <t>Patch panel UTP 24 x RJ45 1U, CAT6</t>
  </si>
  <si>
    <t>Pobytové služby pro seniory v objektu č. p. 431 areálu nemocnice Opočno</t>
  </si>
  <si>
    <t>UPS 1500VA 230 V je inteligentní a efektivní ochrana síťového napájení od základní úrovně po škálovatelnost za provozu. Line interaktivní. Výstup 4 zásuvky typu IEC 320 C13. Určeno pro vstupní napětí 230 V. Výkon napájení 1000 W/1500 VA s výstupním napětím 230 V. Ethernetový port s možností připojení do cloudu, SmartSlot. Rozměry 21,9 x 17,1 x 43,9 cm a váha 24,09 kg.</t>
  </si>
  <si>
    <t>Síťová karta pro správu UPS  (Komunikace a správa Protokoly HTTP,HTTPS,SM­TP,SNMP v1,SNMP v3,TCP/IP,Telnet Připojení síťových rozhraní RJ-45 10/100 Base-T)</t>
  </si>
  <si>
    <t>UBNT UniFi Direct Attach Copper Cable, 10Gbps, 1m (UDC-1 je propojovací kabel 1m dlouhý k propojení dvou SFP/SFP+ zařízení na kratší vzdálenosti)</t>
  </si>
  <si>
    <t>modul SFP-10Gbps</t>
  </si>
  <si>
    <t>Switch ES-48-750W / 48-portů / 2xSFP+  2xSFP Gigabit / PoE switch 24V/48V / 802.3af
Gigabitový L3 PoE switch v 19" rackmount provedení s maximálním výkonem PoE napájení 750W. Managovatelný switch s 48 gigabit metalickými porty + 2 gigabitové SFP porty + 2 desetigigabitové SFP+ porty a celkovou propustností 70Gbps. PoE na každém portu je možné nastavit jako aktivní PoE 802.3af/at nebo pasivně 24V s maximálním výkonem 34W/port</t>
  </si>
  <si>
    <t>Ubiquiti Networks UAP-AC-HD 2,4GHz/5GHz, Acess Point, UniFi HD</t>
  </si>
  <si>
    <r>
      <t>Wifi - access point</t>
    </r>
    <r>
      <rPr>
        <i/>
        <sz val="10"/>
        <rFont val="Calibri"/>
        <family val="2"/>
      </rPr>
      <t xml:space="preserve"> - řídící software UniFi controller součást AP</t>
    </r>
  </si>
  <si>
    <t>základní jednotka IP interkomu ( bez kamery krytu a rámečku) ,  Rozměry: 2 moduly, PoE nebo 12 Vss, Rozměry
2 moduly</t>
  </si>
  <si>
    <t>modul klávesnice (Modul číselné klávesnice umožňuje volbu uživatele pomocí pozice v telefonním seznamu nebo telefonního čísla (při spojení s panelem IP Verso). Dále je možno ovládat zámek, případně další funkce pomocí číselného kódu (i pro spojení s 2N Access Unit). Číslice a symboly klávesnice jsou podsvíceny. Odolné provedení s povrchovou úpravou z niklu)</t>
  </si>
  <si>
    <t>Modul infopanel s podsvícením</t>
  </si>
  <si>
    <t>krabice pro instalaci do zdi, 3 moduly</t>
  </si>
  <si>
    <t>rám pro instalaci do zdi, 3 moduly</t>
  </si>
  <si>
    <t>zdroj v krytu 12VDC/5A v krytu</t>
  </si>
  <si>
    <t>Elektromechanický zámek</t>
  </si>
  <si>
    <t>Kabel k elektromechanickým a elektromotorickým zámkům (6 m)</t>
  </si>
  <si>
    <t>Kabelová zadlabací průchodka  (260 mm)</t>
  </si>
  <si>
    <t xml:space="preserve">Protiplechy k elektromechanickým a elektromotorickým zámkům </t>
  </si>
  <si>
    <t>kabel U/UTP, kat. 6, LSZH Dca-s2, d2, a1, NetKey, modrý, box 305m</t>
  </si>
  <si>
    <r>
      <t xml:space="preserve">ICT měření U/UTP kabelů </t>
    </r>
    <r>
      <rPr>
        <i/>
        <sz val="10"/>
        <rFont val="Calibri"/>
        <family val="2"/>
      </rPr>
      <t>(včetně meřícího protokolu )</t>
    </r>
  </si>
  <si>
    <r>
      <t>Monitorovací pracoviště</t>
    </r>
    <r>
      <rPr>
        <i/>
        <sz val="10"/>
        <rFont val="Calibri"/>
        <family val="2"/>
      </rPr>
      <t xml:space="preserve"> (sesterna)</t>
    </r>
  </si>
  <si>
    <t>Komunikační zařízení sestra pacient</t>
  </si>
  <si>
    <t>Materiál  - Komunikační zařízení sestra pacient</t>
  </si>
  <si>
    <t>Montáž - Komunikační zařízení sestra pacient</t>
  </si>
  <si>
    <t>Datový rozvaděč stojanový 19"/42U</t>
  </si>
  <si>
    <t xml:space="preserve">Napájecí zdroj + lokální server </t>
  </si>
  <si>
    <t>Rozvodný panel 8x 230V 19"/2U</t>
  </si>
  <si>
    <t>SW - licence provozu účastníka</t>
  </si>
  <si>
    <t>SW - databáze historie volání</t>
  </si>
  <si>
    <t>SW - aktivace sdruženého provozu</t>
  </si>
  <si>
    <t>SW - prohlížeč historie</t>
  </si>
  <si>
    <t>Kabel telefonní přípojky</t>
  </si>
  <si>
    <t>Univerzální police 19"/1U</t>
  </si>
  <si>
    <t>Analog/VoIP brána</t>
  </si>
  <si>
    <t>Zásuvka terminálu</t>
  </si>
  <si>
    <t>Telefonní zásuvka IN-OUT</t>
  </si>
  <si>
    <t>DECT Phone - (bezdrátový telefon DECT - analogová linka)</t>
  </si>
  <si>
    <t>Datový switch 24 portů/19"</t>
  </si>
  <si>
    <t>Napájecí injektor 8 portů/19"</t>
  </si>
  <si>
    <t>Napájecí injektor 24 portů/19"</t>
  </si>
  <si>
    <t>Svítidlo signalizační LED</t>
  </si>
  <si>
    <t>Pokojový terminál se čtečkou, displejem a hovorem (minimálně 4 programovatelná tlačítka, hovorové spojení s hlavním terminálem, příjem hovorového volání od lůžka klienta, hlasová navigace - informace o volajícím, číslo pokoje/lůžka, centrální hlášení přenos hlasové informace - nucený poslech, displej zobrazující informace o místě volání)</t>
  </si>
  <si>
    <t>Tlačítko rušení volání</t>
  </si>
  <si>
    <t>Zásuvka pacienta s držákem a reproduktorem (přenos hlasitého hovorového spojení sestra - klient, přenos hlasité reprodukce rádia a centrální hlašení vždy v případě, je - li koncový prvek zavěšen v držáku, či zavěšen na hrazdě postele klienta)</t>
  </si>
  <si>
    <t>Tlačítko nouzového volání</t>
  </si>
  <si>
    <t>Táhlo nouzového volání</t>
  </si>
  <si>
    <t>Táhlo a tlačítko nouzového volání</t>
  </si>
  <si>
    <t>Modul propojovací</t>
  </si>
  <si>
    <t>Modul DS 12V</t>
  </si>
  <si>
    <t>Čtečka karet (EM 125kHz)</t>
  </si>
  <si>
    <t>Služební terminál (vchod)</t>
  </si>
  <si>
    <t>Router</t>
  </si>
  <si>
    <t>Audio zásuvka</t>
  </si>
  <si>
    <t>Patch kabel</t>
  </si>
  <si>
    <t>Konektor včetně ochrany a proměření RJ45</t>
  </si>
  <si>
    <t>Hlavní terminál  (Touch screen monitor min. 10,4", hlasitá a diskrétní komunikace, identifikace volajícího včetně jména klienta, poslech radiových stanic na hlavním terminálu, možnost volby IP radiostanic přímo na hlavním terminálu v uživatelském menu. Možnost integrace s bezdrátovým systémem a zobrazení bezdrátových bezpečnostních tlačítek s funkcí hlídání průchodu klientů zakázanou zónou. Možnost dálkového otevírání vstupních dveří )</t>
  </si>
  <si>
    <t xml:space="preserve">Terminál pacienta s tlačítkem volání ošetřovatelky bez displeje (Disconnection)  (minimálně tlačítko primárního přivolání pomoci podsvícené pro lepší orientaci klientů v nočních hodinách, tlačítka pro přivolání ošetřovatelského personálu, tlačítka pro volbu rádiové stanice, tlačítko pro ovládání hlasitosti + -, další tlačítko volně programovatelné, možnost nastavení volání na IP telefonní přítroje, bezpečnostní konektor proti vytržení)  </t>
  </si>
  <si>
    <t>Pokojový terminál se čtečkou a hovorem (minimálně 4 programovatelná tlačítka, hovorové spojení s hlavním terminálem, příjem hovorového volání od lůžka klienta, hlasová navigace - informace o volajícím, číslo pokoje/lůžka, centrální hlášení přenos hlasové informace - nucený poslech)</t>
  </si>
  <si>
    <t>Oživení, konfigurace a ostatní rozpočtové náklady</t>
  </si>
  <si>
    <t>Kontrola vedení</t>
  </si>
  <si>
    <t>Instalace a konfigurace systému</t>
  </si>
  <si>
    <t>Kontrolní provoz, zaškolení, vedlejší výdaje</t>
  </si>
  <si>
    <t>Koordinace stavby</t>
  </si>
  <si>
    <t>Slaboproudé rozvody - dodávka a montáž vodičů</t>
  </si>
  <si>
    <t>vodič do trubek, nebo do lišt</t>
  </si>
  <si>
    <t>svorkování vodičů - forma</t>
  </si>
  <si>
    <t xml:space="preserve">kabel do trubek, nebo do lišt </t>
  </si>
  <si>
    <t>Hrubá instalace - trubkování (lištování) a osazení instalačních krabic</t>
  </si>
  <si>
    <t>instalační krabice pod omítku</t>
  </si>
  <si>
    <t>trubka pod omítku</t>
  </si>
  <si>
    <t>vodič protahovací</t>
  </si>
  <si>
    <t>sádra štukatérská</t>
  </si>
  <si>
    <t>štukovací směs</t>
  </si>
  <si>
    <t>drobné instalační práce a ostatní drobný instalační materiál (izolační pásky, stahovací plastové pásky, spojovací materiál, svorky, koncovky, štítky, šroubky, hmoždinky…)</t>
  </si>
  <si>
    <t>rýhy do zdi</t>
  </si>
  <si>
    <t>kg</t>
  </si>
  <si>
    <r>
      <t>Identifikační karta (EM 125kHz)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(Přesný počet identifikačních karet musí stanovit investor před závazným objednáním)</t>
    </r>
  </si>
  <si>
    <r>
      <t xml:space="preserve">SQL server (do 5-ti oddělení) </t>
    </r>
    <r>
      <rPr>
        <i/>
        <sz val="10"/>
        <rFont val="Calibri"/>
        <family val="2"/>
      </rPr>
      <t>(vzdálený dohled systému, možnost pracování s historií volání)</t>
    </r>
  </si>
  <si>
    <t>Elektrická požární signalizace EPS</t>
  </si>
  <si>
    <t xml:space="preserve">ústředna EPS ,B6 Integral CXF základní verze skříň s plnými dveřmi, 2-kruhy,  vč. zdroje PSU, místo pro 2 akum 40Ah, </t>
  </si>
  <si>
    <t xml:space="preserve">Akumulátor 12V / 24Ah-ústředna </t>
  </si>
  <si>
    <t>B6 interní obslužný panel MAP bez výměnného popisného pole na ovládacím panelu</t>
  </si>
  <si>
    <t>zámek skříně ústředny</t>
  </si>
  <si>
    <t>v/v modul BX-OI3, vč. zkrat. Izolátoru 2xIN, 1xout 230V/0.2A (60W)</t>
  </si>
  <si>
    <t xml:space="preserve">multisenzorový hlásič </t>
  </si>
  <si>
    <t>sokl hlásič</t>
  </si>
  <si>
    <t xml:space="preserve">tlačítkový hlásič na omítku </t>
  </si>
  <si>
    <t xml:space="preserve">Sdělovací kabely s funkční schopnosti systému při požáru dle ZP 27/2008, STN 92 0205,DIN 4102-12 a splňující vyhlášku č. 268/2011 Sb. (B2 ca s1d1) </t>
  </si>
  <si>
    <t>kabel PRAFlaGuard® F  1 x 2 x 0,8 PH120- R</t>
  </si>
  <si>
    <t>kabel PRAFlaGuard® F  2 x 2 x 0,8 PH120- R</t>
  </si>
  <si>
    <t xml:space="preserve">Silové kabely s funkční schopnosti systému při požáru dle ZP 27/2008, STN 92 0205,DIN 4102-12 a splňující vyhlášku č. 268/2011 Sb. (B2 ca s1d1) </t>
  </si>
  <si>
    <t>Hnědý kabel 2x1.5  PH120-R B2caS1D0</t>
  </si>
  <si>
    <t xml:space="preserve">Sdělovací kabely bez funkční schopnosti </t>
  </si>
  <si>
    <t>kabel PRAFlaCom® F   1 x 2 x 0,8</t>
  </si>
  <si>
    <t>krabice univerzální KU 68-1901 pod omítku včetně víčka</t>
  </si>
  <si>
    <t>upevňovací materiál pro kabely uložené na povrchu (distanční, řadová, oboustanná příchytka, příchytka stahovacích pásek) včetně hmoždinek, stahovací pásky SP</t>
  </si>
  <si>
    <t>programování ústředny, oživení systému</t>
  </si>
  <si>
    <t>vazby na ostatní profese (koordinace, provázanost)</t>
  </si>
  <si>
    <t>revize zařízení EPS</t>
  </si>
  <si>
    <t>MAP výměnné popisné pole na ovládací panel česky</t>
  </si>
  <si>
    <t>B5 obslužný panel MAP MMI-BUS bez výměnného popisného pole na ovládacím panelu</t>
  </si>
  <si>
    <t>adresná siréna (na kruhovou linku)</t>
  </si>
  <si>
    <t xml:space="preserve">drátěný kabelový žlab ZNCR DZ 60x300 (včetně spoj.mat a kotvení) </t>
  </si>
  <si>
    <t>trubka KOPOFLEX KF 09050 včetně příslušenství (spojka, kroužek, zátka, koleno, distanční rozpěrka)</t>
  </si>
  <si>
    <t>prostup stropem, otvor 650x300mm (stoupačka)</t>
  </si>
  <si>
    <t>Hlásič do VZT</t>
  </si>
  <si>
    <t>Hlásič do vzduchotechnického potrubí (včetně patice)</t>
  </si>
  <si>
    <t>box pro hlásič do vzduchotechnického potrubí (včetně nasávací trubice)</t>
  </si>
  <si>
    <t>Přepěťová ochrana</t>
  </si>
  <si>
    <t>dvoustupňová přepěťová ochrana dvoužilových signálových linek, instalace těsně před chráněné zařízení, k ochraně před pulsním přepětím, proti podélnému přepětí (žíla–ochranná zem) a proti příčnému přepětí (žíla – žíla) hrubá i jemná přepěťová ochrana</t>
  </si>
  <si>
    <t>reléový modul BX-REL4, vč. zkrat. izolátoru 4xrel 230V/0.2A (60W) 4xOUT</t>
  </si>
  <si>
    <t>optická signalizace LED (od hlásiče nad podhledem)</t>
  </si>
  <si>
    <t>Přídržný dveřní magnet</t>
  </si>
  <si>
    <r>
      <t xml:space="preserve">Zdroj </t>
    </r>
    <r>
      <rPr>
        <i/>
        <sz val="10"/>
        <rFont val="Calibri"/>
        <family val="2"/>
      </rPr>
      <t>(nezálohovaný, necertifikovaný)</t>
    </r>
  </si>
  <si>
    <t>Kotva s kloubem, průměr 55mm</t>
  </si>
  <si>
    <t>externí odchodové tlačítko se sklíčkem</t>
  </si>
  <si>
    <t>Přídržný magnet pro montáž na stěnu, 400N (40kg) s ochrannou diodou a vypínacím tlačítkem, včetně kotvy s kloubem , 24Vss/ 1,6W, magnet IP54, připojení IP42. certifikát 0786-CPD-20435 ( ekvivalent FE245 )</t>
  </si>
  <si>
    <t>spínaný napájecí zdroj 27,6 V ss / 5 A v krytu</t>
  </si>
  <si>
    <t>Kabel YY-JZ 2x1,5</t>
  </si>
  <si>
    <t>Kabel YY-JZ 2x2,5</t>
  </si>
  <si>
    <t>Elektromechanický hluboký samozamykací panikový zámek (12 - 24 V DC (-10%, +15%) pro únikové dveře</t>
  </si>
  <si>
    <t>Oceloplech. rozvodnice s plnými dvířky, 600x1100x140 (do stoupačky)</t>
  </si>
  <si>
    <t xml:space="preserve">zastřešení boxu proti povětrnostním vlivům (déšť) - dílenský výrobek </t>
  </si>
  <si>
    <t>Telefonní kabelová skříň MIS1b 100 párů</t>
  </si>
  <si>
    <t>Rozvaděč stojan. 45U/600 x 800, šedý, dveře sklo,</t>
  </si>
  <si>
    <t>Aktivní prvky - pro okruh IP kamer</t>
  </si>
  <si>
    <t>Switch ES-24-250W / 24-portů / 2xSFP Gigabit / PoE switch 24V/48V / 802.3af
Gigabitový L3 PoE switch v 19" rackmount provedení s maximálním výkonem PoE napájení 250W. Managovatelný switch s 48 gigabit metalickými porty + 2 gigabitové SFP porty + 2 desetigigabitové SFP+ porty a celkovou propustností 26Gbps. PoE na každém portu je možné nastavit jako aktivní PoE 802.3af/at nebo pasivně 24V s maximálním výkonem 34W/port</t>
  </si>
  <si>
    <r>
      <t xml:space="preserve">Společná televizní anténa STA </t>
    </r>
    <r>
      <rPr>
        <i/>
        <sz val="10"/>
        <rFont val="Calibri"/>
        <family val="2"/>
      </rPr>
      <t>(DVB-T2)</t>
    </r>
  </si>
  <si>
    <t>Anténa DVB-T2, zisk až 47 dB, autokontrola signálu, frekvenční rozsah 470-698 MHz,. kanály 21-48, zisk v pasivním modu 19 dBi,zisk v aktivním modu 47 dBi, šumové číslo 1,2 dB (v aktivním modu),vyzařovací úhel v horizontální rovině 27°,vyzařovací úhel ve vertikální rovině 27°,napájení 12-24V / 40 mA,délka antény 1112 mm</t>
  </si>
  <si>
    <t>kabel koaxiální H1000PE, Průměr 10,3mm přes vnější plášť, PVC/PE,</t>
  </si>
  <si>
    <r>
      <t>IP Pobočková telefonní ústředna -</t>
    </r>
    <r>
      <rPr>
        <i/>
        <sz val="10"/>
        <rFont val="Calibri"/>
        <family val="2"/>
      </rPr>
      <t xml:space="preserve"> (umístěná v BD/FD)</t>
    </r>
  </si>
  <si>
    <t>základní jednotka hybridního SIP serveru, 16 analogových + 2 digitální telefony, 6x CO (analo.přípojek), max. 34 portů - montáž do racku 2U (Hlavní jednotka obsahující: napájecí zdroj, 6 vnějších analogových linek s CLIP (3x RJ45), 16 vnitřních analogových poboček s CLIP a MWR (5x RJ-45), 2 vnitřní digitální pobočky (1x RJ-45), 2 záložní porty v případě výpadku napájení, 2 kanály DISA / zjednodušené hlasové pošty, Port LAN - 10BASE-T/100BASE-TX (Auto MDI/MDI-X)</t>
  </si>
  <si>
    <t xml:space="preserve">karta 8 analogových telefonů     </t>
  </si>
  <si>
    <t>karta 8 digitálních telefonů  (potřebná od 3 digitálních telefonů, pro IP nikoliv)</t>
  </si>
  <si>
    <t>DSP-S modul IP telefonie small 63, vč. licence pro 4 systémové IP telefony</t>
  </si>
  <si>
    <t>systémový digitální telefon (displej 6 řádek, 24 nastavitelných dohledových tlačítek)</t>
  </si>
  <si>
    <r>
      <t>IP Vstupní komunikátor</t>
    </r>
    <r>
      <rPr>
        <i/>
        <sz val="10"/>
        <rFont val="Calibri"/>
        <family val="2"/>
      </rPr>
      <t xml:space="preserve"> (vrátník)</t>
    </r>
  </si>
  <si>
    <t>NS500-1000 licence SIP telefonu jiného výrobce (konferenčního t.) - licence pro připojení IP vrátníku</t>
  </si>
  <si>
    <t>NS500-1000 licence pro 8 hlasových kanálů SIP / H.323 příp. pro 16: - licence pro 8 souběžných tel. hovorů (jako 4x ISDN2)</t>
  </si>
  <si>
    <t>-</t>
  </si>
  <si>
    <t>Ostatní  - revize , zednic, výpomoc, programování apod.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</si>
</sst>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 &quot;Fr.&quot;\ * #,##0_ ;_ &quot;Fr.&quot;\ * \-#,##0_ ;_ &quot;Fr.&quot;\ * &quot;-&quot;_ ;_ @_ "/>
    <numFmt numFmtId="168" formatCode="_ * #,##0_ ;_ * \-#,##0_ ;_ * &quot;-&quot;_ ;_ @_ "/>
    <numFmt numFmtId="169" formatCode="_ &quot;Fr.&quot;\ * #,##0.00_ ;_ &quot;Fr.&quot;\ * \-#,##0.00_ ;_ &quot;Fr.&quot;\ * &quot;-&quot;??_ ;_ @_ "/>
    <numFmt numFmtId="170" formatCode="_ * #,##0.00_ ;_ * \-#,##0.00_ ;_ * &quot;-&quot;??_ ;_ @_ "/>
    <numFmt numFmtId="171" formatCode="0.0%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-&quot;$&quot;* #,##0_-;\-&quot;$&quot;* #,##0_-;_-&quot;$&quot;* &quot;-&quot;_-;_-@_-"/>
    <numFmt numFmtId="177" formatCode="&quot;$&quot;#,##0.00;[Red]\-&quot;$&quot;#,##0.00"/>
    <numFmt numFmtId="178" formatCode="_ &quot;\&quot;* #,##0_ ;_ &quot;\&quot;* \-#,##0_ ;_ &quot;\&quot;* &quot;-&quot;_ ;_ @_ "/>
    <numFmt numFmtId="179" formatCode="_ &quot;\&quot;* #,##0.00_ ;_ &quot;\&quot;* \-#,##0.00_ ;_ &quot;\&quot;* &quot;-&quot;??_ ;_ @_ "/>
    <numFmt numFmtId="180" formatCode="#,##0\ [$Kč-405];\-#,##0\ [$Kč-405]"/>
    <numFmt numFmtId="181" formatCode="#,##0.0_);[Red]\(#,##0.0\)"/>
    <numFmt numFmtId="182" formatCode="#,##0.0_);\(#,##0.0\)"/>
    <numFmt numFmtId="183" formatCode="_(* #,##0.0000_);_(* \(#,##0.0000\);_(* &quot;-&quot;??_);_(@_)"/>
    <numFmt numFmtId="184" formatCode="0.00000&quot;  &quot;"/>
    <numFmt numFmtId="185" formatCode="###0;[Red]\-###0"/>
    <numFmt numFmtId="186" formatCode="_-* #,##0.00\ &quot;$&quot;_-;\-* #,##0.00\ &quot;$&quot;_-;_-* &quot;-&quot;??\ &quot;$&quot;_-;_-@_-"/>
    <numFmt numFmtId="187" formatCode="0.0%;\(0.0%\)"/>
    <numFmt numFmtId="188" formatCode="_ * #,##0.00_)&quot;L&quot;_ ;_ * \(#,##0.00\)&quot;L&quot;_ ;_ * &quot;-&quot;??_)&quot;L&quot;_ ;_ @_ "/>
    <numFmt numFmtId="189" formatCode="d\-mmm\-yy\ \ \ h:mm"/>
    <numFmt numFmtId="190" formatCode="#,##0.000_);\(#,##0.000\)"/>
    <numFmt numFmtId="191" formatCode="mmm\-yy_)"/>
    <numFmt numFmtId="192" formatCode="0.00_)"/>
    <numFmt numFmtId="193" formatCode="0%_);[Red]\(0%\)"/>
    <numFmt numFmtId="194" formatCode="0.0%_);[Red]\(0.0%\)"/>
    <numFmt numFmtId="195" formatCode="mmm\.yy"/>
    <numFmt numFmtId="196" formatCode="0.0%;[Red]\-0.0%"/>
    <numFmt numFmtId="197" formatCode="0.00%;[Red]\-0.00%"/>
    <numFmt numFmtId="198" formatCode="#,##0\ _S_k"/>
    <numFmt numFmtId="199" formatCode="#,##0.00000000;[Red]\-#,##0.00000000"/>
    <numFmt numFmtId="200" formatCode="#,##0.000000000;[Red]\-#,##0.000000000"/>
    <numFmt numFmtId="201" formatCode="###,###,_);[Red]\(###,###,\)"/>
    <numFmt numFmtId="202" formatCode="###,###.0,_);[Red]\(###,###.0,\)"/>
    <numFmt numFmtId="203" formatCode="###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¥€-2]\ #\ ##,000_);[Red]\([$€-2]\ #\ ##,000\)"/>
    <numFmt numFmtId="208" formatCode="#,##0\ &quot;Kč&quot;"/>
    <numFmt numFmtId="209" formatCode="#,##0.00\ [$CZK]"/>
    <numFmt numFmtId="210" formatCode="#,##0.00_ ;\-#,##0.00\ "/>
    <numFmt numFmtId="211" formatCode="dd/mm/yy"/>
    <numFmt numFmtId="212" formatCode="#,##0.\-"/>
    <numFmt numFmtId="213" formatCode="#,##0.000;\-#,##0.000"/>
  </numFmts>
  <fonts count="1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Times New Roman"/>
      <family val="1"/>
    </font>
    <font>
      <sz val="10"/>
      <name val="Helv"/>
      <family val="0"/>
    </font>
    <font>
      <sz val="8"/>
      <color indexed="8"/>
      <name val="Arial CE"/>
      <family val="2"/>
    </font>
    <font>
      <sz val="10"/>
      <name val="Arial"/>
      <family val="2"/>
    </font>
    <font>
      <b/>
      <sz val="12"/>
      <name val="Arial CE"/>
      <family val="0"/>
    </font>
    <font>
      <b/>
      <sz val="24"/>
      <name val="Tahoma"/>
      <family val="2"/>
    </font>
    <font>
      <sz val="8"/>
      <color indexed="8"/>
      <name val=".HelveticaLightTTEE"/>
      <family val="2"/>
    </font>
    <font>
      <b/>
      <sz val="9"/>
      <color indexed="39"/>
      <name val="Arial CE"/>
      <family val="2"/>
    </font>
    <font>
      <sz val="14"/>
      <name val="Tahoma"/>
      <family val="2"/>
    </font>
    <font>
      <b/>
      <sz val="10"/>
      <color indexed="10"/>
      <name val="Arial CE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name val="µ¸¿ò"/>
      <family val="3"/>
    </font>
    <font>
      <b/>
      <sz val="10"/>
      <color indexed="9"/>
      <name val="Arial CE"/>
      <family val="0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12"/>
      <name val="Tms Rmn"/>
      <family val="0"/>
    </font>
    <font>
      <b/>
      <sz val="11"/>
      <name val="Arial"/>
      <family val="2"/>
    </font>
    <font>
      <sz val="12"/>
      <name val="¹ÙÅÁÃ¼"/>
      <family val="1"/>
    </font>
    <font>
      <sz val="11"/>
      <name val="Arial CE"/>
      <family val="0"/>
    </font>
    <font>
      <sz val="12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CG Times (E1)"/>
      <family val="0"/>
    </font>
    <font>
      <sz val="8"/>
      <name val="Times New Roman"/>
      <family val="1"/>
    </font>
    <font>
      <sz val="8"/>
      <name val="Arial"/>
      <family val="2"/>
    </font>
    <font>
      <sz val="7"/>
      <color indexed="16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6.6"/>
      <color indexed="12"/>
      <name val="Arial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0"/>
    </font>
    <font>
      <sz val="10"/>
      <name val="宋体"/>
      <family val="0"/>
    </font>
    <font>
      <b/>
      <sz val="11"/>
      <name val="Helv"/>
      <family val="0"/>
    </font>
    <font>
      <sz val="10"/>
      <name val="Univers (WN)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1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Univers (E1)"/>
      <family val="0"/>
    </font>
    <font>
      <b/>
      <i/>
      <sz val="10"/>
      <name val="Arial CE"/>
      <family val="0"/>
    </font>
    <font>
      <sz val="8"/>
      <color indexed="18"/>
      <name val="Arial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sz val="9"/>
      <name val="Arial CE"/>
      <family val="2"/>
    </font>
    <font>
      <b/>
      <i/>
      <sz val="10"/>
      <color indexed="8"/>
      <name val="Arial CE"/>
      <family val="2"/>
    </font>
    <font>
      <u val="single"/>
      <sz val="8"/>
      <color indexed="12"/>
      <name val="Arial CE"/>
      <family val="0"/>
    </font>
    <font>
      <sz val="12"/>
      <name val="Times New Roman CE"/>
      <family val="0"/>
    </font>
    <font>
      <b/>
      <sz val="12"/>
      <color indexed="18"/>
      <name val="Tahoma"/>
      <family val="2"/>
    </font>
    <font>
      <b/>
      <sz val="16"/>
      <name val="Tahoma"/>
      <family val="2"/>
    </font>
    <font>
      <i/>
      <sz val="10"/>
      <name val="Calibri"/>
      <family val="2"/>
    </font>
    <font>
      <b/>
      <i/>
      <sz val="16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MS Sans Serif"/>
      <family val="2"/>
    </font>
    <font>
      <sz val="8"/>
      <name val="Arial CE"/>
      <family val="0"/>
    </font>
    <font>
      <b/>
      <sz val="9"/>
      <name val="Tahoma"/>
      <family val="2"/>
    </font>
    <font>
      <i/>
      <sz val="9"/>
      <name val="Arial"/>
      <family val="2"/>
    </font>
    <font>
      <b/>
      <i/>
      <sz val="10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9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8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2" borderId="0">
      <alignment/>
      <protection/>
    </xf>
    <xf numFmtId="9" fontId="7" fillId="2" borderId="0">
      <alignment/>
      <protection/>
    </xf>
    <xf numFmtId="9" fontId="7" fillId="2" borderId="0">
      <alignment/>
      <protection/>
    </xf>
    <xf numFmtId="9" fontId="7" fillId="2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11" borderId="0" applyNumberFormat="0" applyBorder="0" applyAlignment="0" applyProtection="0"/>
    <xf numFmtId="0" fontId="21" fillId="29" borderId="0" applyNumberFormat="0" applyBorder="0" applyAlignment="0" applyProtection="0"/>
    <xf numFmtId="0" fontId="21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29" borderId="0" applyNumberFormat="0" applyBorder="0" applyAlignment="0" applyProtection="0"/>
    <xf numFmtId="0" fontId="21" fillId="11" borderId="0" applyNumberFormat="0" applyBorder="0" applyAlignment="0" applyProtection="0"/>
    <xf numFmtId="0" fontId="21" fillId="29" borderId="0" applyNumberFormat="0" applyBorder="0" applyAlignment="0" applyProtection="0"/>
    <xf numFmtId="0" fontId="21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16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21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44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13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21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14" borderId="0" applyNumberFormat="0" applyBorder="0" applyAlignment="0" applyProtection="0"/>
    <xf numFmtId="176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80" fontId="40" fillId="51" borderId="1" applyProtection="0">
      <alignment vertical="center"/>
    </xf>
    <xf numFmtId="0" fontId="41" fillId="0" borderId="0" applyNumberFormat="0" applyFill="0" applyBorder="0" applyAlignment="0" applyProtection="0"/>
    <xf numFmtId="49" fontId="42" fillId="0" borderId="2" applyNumberFormat="0" applyFont="0" applyAlignment="0">
      <protection/>
    </xf>
    <xf numFmtId="0" fontId="6" fillId="0" borderId="0" applyNumberFormat="0" applyFill="0" applyBorder="0" applyAlignment="0">
      <protection/>
    </xf>
    <xf numFmtId="0" fontId="43" fillId="0" borderId="0" applyNumberFormat="0" applyFill="0" applyBorder="0" applyAlignment="0" applyProtection="0"/>
    <xf numFmtId="181" fontId="44" fillId="0" borderId="0" applyNumberFormat="0" applyFill="0" applyBorder="0" applyAlignment="0">
      <protection/>
    </xf>
    <xf numFmtId="0" fontId="45" fillId="0" borderId="0">
      <alignment/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182" fontId="5" fillId="0" borderId="0" applyFill="0" applyBorder="0" applyAlignment="0">
      <protection/>
    </xf>
    <xf numFmtId="183" fontId="5" fillId="0" borderId="0" applyFill="0" applyBorder="0" applyAlignment="0">
      <protection/>
    </xf>
    <xf numFmtId="184" fontId="7" fillId="0" borderId="0" applyFill="0" applyBorder="0" applyAlignment="0">
      <protection/>
    </xf>
    <xf numFmtId="184" fontId="7" fillId="0" borderId="0" applyFill="0" applyBorder="0" applyAlignment="0">
      <protection/>
    </xf>
    <xf numFmtId="184" fontId="7" fillId="0" borderId="0" applyFill="0" applyBorder="0" applyAlignment="0">
      <protection/>
    </xf>
    <xf numFmtId="184" fontId="7" fillId="0" borderId="0" applyFill="0" applyBorder="0" applyAlignment="0">
      <protection/>
    </xf>
    <xf numFmtId="185" fontId="7" fillId="0" borderId="0" applyFill="0" applyBorder="0" applyAlignment="0">
      <protection/>
    </xf>
    <xf numFmtId="185" fontId="7" fillId="0" borderId="0" applyFill="0" applyBorder="0" applyAlignment="0">
      <protection/>
    </xf>
    <xf numFmtId="185" fontId="7" fillId="0" borderId="0" applyFill="0" applyBorder="0" applyAlignment="0">
      <protection/>
    </xf>
    <xf numFmtId="185" fontId="7" fillId="0" borderId="0" applyFill="0" applyBorder="0" applyAlignment="0">
      <protection/>
    </xf>
    <xf numFmtId="186" fontId="5" fillId="0" borderId="0" applyFill="0" applyBorder="0" applyAlignment="0">
      <protection/>
    </xf>
    <xf numFmtId="187" fontId="5" fillId="0" borderId="0" applyFill="0" applyBorder="0" applyAlignment="0">
      <protection/>
    </xf>
    <xf numFmtId="182" fontId="5" fillId="0" borderId="0" applyFill="0" applyBorder="0" applyAlignment="0">
      <protection/>
    </xf>
    <xf numFmtId="0" fontId="10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180" fontId="16" fillId="0" borderId="1" applyProtection="0">
      <alignment horizontal="right" vertical="center"/>
    </xf>
    <xf numFmtId="5" fontId="46" fillId="0" borderId="6" applyNumberFormat="0" applyFont="0" applyAlignment="0" applyProtection="0"/>
    <xf numFmtId="188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188" fontId="47" fillId="0" borderId="0">
      <alignment/>
      <protection/>
    </xf>
    <xf numFmtId="164" fontId="7" fillId="0" borderId="0" applyFont="0" applyFill="0" applyBorder="0" applyAlignment="0" applyProtection="0"/>
    <xf numFmtId="186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7" fillId="0" borderId="0" applyFont="0" applyFill="0" applyBorder="0" applyAlignment="0" applyProtection="0"/>
    <xf numFmtId="182" fontId="5" fillId="0" borderId="0" applyFont="0" applyFill="0" applyBorder="0" applyAlignment="0" applyProtection="0"/>
    <xf numFmtId="175" fontId="7" fillId="0" borderId="0" applyFont="0" applyFill="0" applyBorder="0" applyAlignment="0" applyProtection="0"/>
    <xf numFmtId="3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5" fontId="48" fillId="0" borderId="0" applyFont="0" applyFill="0" applyBorder="0" applyAlignment="0" applyProtection="0"/>
    <xf numFmtId="14" fontId="49" fillId="0" borderId="0" applyFill="0" applyBorder="0" applyAlignment="0">
      <protection/>
    </xf>
    <xf numFmtId="0" fontId="50" fillId="0" borderId="7" applyProtection="0">
      <alignment horizontal="center" vertical="top" wrapText="1"/>
    </xf>
    <xf numFmtId="189" fontId="48" fillId="0" borderId="0" applyFont="0" applyFill="0" applyBorder="0" applyProtection="0">
      <alignment horizontal="left"/>
    </xf>
    <xf numFmtId="182" fontId="51" fillId="0" borderId="0" applyFont="0" applyFill="0" applyBorder="0" applyAlignment="0" applyProtection="0"/>
    <xf numFmtId="39" fontId="5" fillId="0" borderId="0" applyFont="0" applyFill="0" applyBorder="0" applyAlignment="0" applyProtection="0"/>
    <xf numFmtId="190" fontId="52" fillId="0" borderId="0" applyFont="0" applyFill="0" applyBorder="0" applyAlignment="0">
      <protection/>
    </xf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5" fillId="0" borderId="0" applyFill="0" applyBorder="0" applyAlignment="0">
      <protection/>
    </xf>
    <xf numFmtId="182" fontId="5" fillId="0" borderId="0" applyFill="0" applyBorder="0" applyAlignment="0">
      <protection/>
    </xf>
    <xf numFmtId="186" fontId="5" fillId="0" borderId="0" applyFill="0" applyBorder="0" applyAlignment="0">
      <protection/>
    </xf>
    <xf numFmtId="187" fontId="5" fillId="0" borderId="0" applyFill="0" applyBorder="0" applyAlignment="0">
      <protection/>
    </xf>
    <xf numFmtId="182" fontId="5" fillId="0" borderId="0" applyFill="0" applyBorder="0" applyAlignment="0">
      <protection/>
    </xf>
    <xf numFmtId="0" fontId="53" fillId="52" borderId="8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38" fontId="53" fillId="53" borderId="0" applyNumberFormat="0" applyBorder="0" applyAlignment="0" applyProtection="0"/>
    <xf numFmtId="0" fontId="54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5" fillId="54" borderId="0">
      <alignment/>
      <protection/>
    </xf>
    <xf numFmtId="0" fontId="56" fillId="0" borderId="0">
      <alignment horizontal="left"/>
      <protection/>
    </xf>
    <xf numFmtId="0" fontId="57" fillId="0" borderId="9" applyNumberFormat="0" applyAlignment="0" applyProtection="0"/>
    <xf numFmtId="0" fontId="57" fillId="0" borderId="10">
      <alignment horizontal="left" vertical="center"/>
      <protection/>
    </xf>
    <xf numFmtId="0" fontId="58" fillId="0" borderId="11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5" fillId="0" borderId="0">
      <alignment/>
      <protection/>
    </xf>
    <xf numFmtId="37" fontId="60" fillId="0" borderId="0" applyFill="0" applyBorder="0" applyAlignment="0">
      <protection locked="0"/>
    </xf>
    <xf numFmtId="171" fontId="60" fillId="0" borderId="12" applyFill="0" applyBorder="0" applyAlignment="0">
      <protection locked="0"/>
    </xf>
    <xf numFmtId="10" fontId="53" fillId="16" borderId="8" applyNumberFormat="0" applyBorder="0" applyAlignment="0" applyProtection="0"/>
    <xf numFmtId="182" fontId="60" fillId="0" borderId="0" applyFill="0" applyBorder="0" applyAlignment="0">
      <protection locked="0"/>
    </xf>
    <xf numFmtId="190" fontId="60" fillId="0" borderId="0" applyFill="0" applyBorder="0" applyAlignment="0" applyProtection="0"/>
    <xf numFmtId="0" fontId="61" fillId="55" borderId="1" applyAlignment="0">
      <protection locked="0"/>
    </xf>
    <xf numFmtId="0" fontId="44" fillId="0" borderId="0">
      <alignment/>
      <protection/>
    </xf>
    <xf numFmtId="0" fontId="102" fillId="56" borderId="13" applyNumberFormat="0" applyAlignment="0" applyProtection="0"/>
    <xf numFmtId="0" fontId="25" fillId="57" borderId="14" applyNumberFormat="0" applyAlignment="0" applyProtection="0"/>
    <xf numFmtId="0" fontId="25" fillId="58" borderId="14" applyNumberFormat="0" applyAlignment="0" applyProtection="0"/>
    <xf numFmtId="0" fontId="25" fillId="57" borderId="14" applyNumberFormat="0" applyAlignment="0" applyProtection="0"/>
    <xf numFmtId="0" fontId="25" fillId="58" borderId="14" applyNumberFormat="0" applyAlignment="0" applyProtection="0"/>
    <xf numFmtId="0" fontId="10" fillId="0" borderId="15" applyNumberFormat="0" applyFont="0" applyFill="0" applyAlignment="0" applyProtection="0"/>
    <xf numFmtId="186" fontId="5" fillId="0" borderId="0" applyFill="0" applyBorder="0" applyAlignment="0">
      <protection/>
    </xf>
    <xf numFmtId="182" fontId="5" fillId="0" borderId="0" applyFill="0" applyBorder="0" applyAlignment="0">
      <protection/>
    </xf>
    <xf numFmtId="186" fontId="5" fillId="0" borderId="0" applyFill="0" applyBorder="0" applyAlignment="0">
      <protection/>
    </xf>
    <xf numFmtId="187" fontId="5" fillId="0" borderId="0" applyFill="0" applyBorder="0" applyAlignment="0">
      <protection/>
    </xf>
    <xf numFmtId="182" fontId="5" fillId="0" borderId="0" applyFill="0" applyBorder="0" applyAlignment="0"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62" fillId="0" borderId="0" applyFont="0" applyFill="0" applyBorder="0" applyAlignment="0" applyProtection="0"/>
    <xf numFmtId="0" fontId="63" fillId="0" borderId="16">
      <alignment/>
      <protection/>
    </xf>
    <xf numFmtId="191" fontId="64" fillId="0" borderId="0" applyFont="0" applyFill="0" applyBorder="0" applyAlignment="0" applyProtection="0"/>
    <xf numFmtId="0" fontId="57" fillId="59" borderId="17">
      <alignment/>
      <protection/>
    </xf>
    <xf numFmtId="0" fontId="103" fillId="0" borderId="18" applyNumberFormat="0" applyFill="0" applyAlignment="0" applyProtection="0"/>
    <xf numFmtId="0" fontId="26" fillId="0" borderId="19" applyNumberFormat="0" applyFill="0" applyAlignment="0" applyProtection="0"/>
    <xf numFmtId="0" fontId="82" fillId="0" borderId="0" applyNumberFormat="0" applyFill="0" applyBorder="0" applyProtection="0">
      <alignment horizontal="center"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104" fillId="0" borderId="20" applyNumberFormat="0" applyFill="0" applyAlignment="0" applyProtection="0"/>
    <xf numFmtId="0" fontId="27" fillId="0" borderId="21" applyNumberFormat="0" applyFill="0" applyAlignment="0" applyProtection="0"/>
    <xf numFmtId="0" fontId="83" fillId="0" borderId="22" applyNumberFormat="0" applyFill="0" applyAlignment="0" applyProtection="0"/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105" fillId="0" borderId="23" applyNumberFormat="0" applyFill="0" applyAlignment="0" applyProtection="0"/>
    <xf numFmtId="0" fontId="28" fillId="0" borderId="24" applyNumberFormat="0" applyFill="0" applyAlignment="0" applyProtection="0"/>
    <xf numFmtId="0" fontId="84" fillId="0" borderId="25" applyNumberFormat="0" applyFill="0" applyAlignment="0" applyProtection="0"/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10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79" fillId="60" borderId="0">
      <alignment horizontal="center" vertical="center" wrapText="1"/>
      <protection/>
    </xf>
    <xf numFmtId="0" fontId="80" fillId="0" borderId="0">
      <alignment horizontal="left" vertical="top" wrapText="1"/>
      <protection/>
    </xf>
    <xf numFmtId="0" fontId="10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>
      <alignment/>
      <protection/>
    </xf>
    <xf numFmtId="0" fontId="107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33" borderId="0" applyNumberFormat="0" applyBorder="0" applyAlignment="0" applyProtection="0"/>
    <xf numFmtId="0" fontId="30" fillId="62" borderId="0" applyNumberFormat="0" applyBorder="0" applyAlignment="0" applyProtection="0"/>
    <xf numFmtId="0" fontId="30" fillId="33" borderId="0" applyNumberFormat="0" applyBorder="0" applyAlignment="0" applyProtection="0"/>
    <xf numFmtId="0" fontId="86" fillId="33" borderId="0" applyNumberFormat="0" applyBorder="0" applyAlignment="0" applyProtection="0"/>
    <xf numFmtId="37" fontId="65" fillId="0" borderId="0">
      <alignment/>
      <protection/>
    </xf>
    <xf numFmtId="180" fontId="16" fillId="0" borderId="1">
      <alignment vertical="center"/>
      <protection locked="0"/>
    </xf>
    <xf numFmtId="0" fontId="0" fillId="0" borderId="0" applyNumberFormat="0" applyFill="0" applyBorder="0" applyAlignment="0" applyProtection="0"/>
    <xf numFmtId="192" fontId="6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67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8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8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180" fontId="40" fillId="55" borderId="1" applyProtection="0">
      <alignment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187" fontId="52" fillId="0" borderId="26" applyFont="0" applyFill="0" applyBorder="0" applyAlignment="0" applyProtection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96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71" fillId="0" borderId="27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1">
      <alignment vertical="center" wrapText="1"/>
      <protection locked="0"/>
    </xf>
    <xf numFmtId="0" fontId="72" fillId="0" borderId="0">
      <alignment horizontal="justify" vertical="top" wrapText="1"/>
      <protection/>
    </xf>
    <xf numFmtId="0" fontId="17" fillId="0" borderId="1">
      <alignment horizontal="justify" vertical="center" wrapText="1"/>
      <protection locked="0"/>
    </xf>
    <xf numFmtId="0" fontId="2" fillId="0" borderId="0" applyNumberFormat="0" applyFill="0" applyBorder="0" applyAlignment="0" applyProtection="0"/>
    <xf numFmtId="0" fontId="0" fillId="63" borderId="28" applyNumberFormat="0" applyFont="0" applyAlignment="0" applyProtection="0"/>
    <xf numFmtId="0" fontId="0" fillId="64" borderId="29" applyNumberFormat="0" applyAlignment="0" applyProtection="0"/>
    <xf numFmtId="0" fontId="7" fillId="16" borderId="29" applyNumberFormat="0" applyFont="0" applyAlignment="0" applyProtection="0"/>
    <xf numFmtId="0" fontId="0" fillId="16" borderId="29" applyNumberFormat="0" applyFont="0" applyAlignment="0" applyProtection="0"/>
    <xf numFmtId="0" fontId="0" fillId="64" borderId="29" applyNumberFormat="0" applyAlignment="0" applyProtection="0"/>
    <xf numFmtId="0" fontId="0" fillId="16" borderId="29" applyNumberFormat="0" applyFont="0" applyAlignment="0" applyProtection="0"/>
    <xf numFmtId="0" fontId="7" fillId="16" borderId="29" applyNumberFormat="0" applyFont="0" applyAlignment="0" applyProtection="0"/>
    <xf numFmtId="0" fontId="0" fillId="16" borderId="29" applyNumberFormat="0" applyFont="0" applyAlignment="0" applyProtection="0"/>
    <xf numFmtId="0" fontId="53" fillId="53" borderId="8">
      <alignment/>
      <protection/>
    </xf>
    <xf numFmtId="186" fontId="5" fillId="0" borderId="0" applyFill="0" applyBorder="0" applyAlignment="0">
      <protection/>
    </xf>
    <xf numFmtId="182" fontId="5" fillId="0" borderId="0" applyFill="0" applyBorder="0" applyAlignment="0">
      <protection/>
    </xf>
    <xf numFmtId="186" fontId="5" fillId="0" borderId="0" applyFill="0" applyBorder="0" applyAlignment="0">
      <protection/>
    </xf>
    <xf numFmtId="187" fontId="5" fillId="0" borderId="0" applyFill="0" applyBorder="0" applyAlignment="0">
      <protection/>
    </xf>
    <xf numFmtId="182" fontId="5" fillId="0" borderId="0" applyFill="0" applyBorder="0" applyAlignment="0">
      <protection/>
    </xf>
    <xf numFmtId="9" fontId="0" fillId="0" borderId="0" applyFont="0" applyFill="0" applyBorder="0" applyAlignment="0" applyProtection="0"/>
    <xf numFmtId="0" fontId="108" fillId="0" borderId="30" applyNumberFormat="0" applyFill="0" applyAlignment="0" applyProtection="0"/>
    <xf numFmtId="0" fontId="31" fillId="0" borderId="31" applyNumberFormat="0" applyFill="0" applyAlignment="0" applyProtection="0"/>
    <xf numFmtId="0" fontId="33" fillId="0" borderId="32" applyNumberFormat="0" applyFill="0" applyAlignment="0" applyProtection="0"/>
    <xf numFmtId="3" fontId="42" fillId="0" borderId="8" applyFill="0">
      <alignment horizontal="right" vertical="center"/>
      <protection/>
    </xf>
    <xf numFmtId="0" fontId="42" fillId="0" borderId="8">
      <alignment horizontal="left" vertical="center" wrapText="1"/>
      <protection/>
    </xf>
    <xf numFmtId="38" fontId="48" fillId="65" borderId="0" applyNumberFormat="0" applyFont="0" applyBorder="0" applyAlignment="0" applyProtection="0"/>
    <xf numFmtId="0" fontId="13" fillId="0" borderId="0" applyNumberFormat="0">
      <alignment/>
      <protection/>
    </xf>
    <xf numFmtId="0" fontId="3" fillId="0" borderId="0">
      <alignment/>
      <protection/>
    </xf>
    <xf numFmtId="180" fontId="40" fillId="66" borderId="1" applyProtection="0">
      <alignment vertical="center"/>
    </xf>
    <xf numFmtId="0" fontId="109" fillId="67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2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" fillId="68" borderId="0">
      <alignment horizontal="left"/>
      <protection/>
    </xf>
    <xf numFmtId="0" fontId="14" fillId="69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63" fillId="0" borderId="0">
      <alignment/>
      <protection/>
    </xf>
    <xf numFmtId="38" fontId="73" fillId="0" borderId="0" applyFill="0" applyBorder="0" applyAlignment="0" applyProtection="0"/>
    <xf numFmtId="196" fontId="74" fillId="0" borderId="0" applyFill="0" applyBorder="0" applyAlignment="0" applyProtection="0"/>
    <xf numFmtId="0" fontId="110" fillId="70" borderId="0" applyNumberFormat="0" applyBorder="0" applyAlignment="0" applyProtection="0"/>
    <xf numFmtId="198" fontId="75" fillId="0" borderId="10">
      <alignment vertical="top" wrapText="1"/>
      <protection locked="0"/>
    </xf>
    <xf numFmtId="49" fontId="49" fillId="0" borderId="0" applyFill="0" applyBorder="0" applyAlignment="0">
      <protection/>
    </xf>
    <xf numFmtId="199" fontId="7" fillId="0" borderId="0" applyFill="0" applyBorder="0" applyAlignment="0">
      <protection/>
    </xf>
    <xf numFmtId="199" fontId="7" fillId="0" borderId="0" applyFill="0" applyBorder="0" applyAlignment="0">
      <protection/>
    </xf>
    <xf numFmtId="199" fontId="7" fillId="0" borderId="0" applyFill="0" applyBorder="0" applyAlignment="0">
      <protection/>
    </xf>
    <xf numFmtId="199" fontId="7" fillId="0" borderId="0" applyFill="0" applyBorder="0" applyAlignment="0">
      <protection/>
    </xf>
    <xf numFmtId="200" fontId="7" fillId="0" borderId="0" applyFill="0" applyBorder="0" applyAlignment="0">
      <protection/>
    </xf>
    <xf numFmtId="200" fontId="7" fillId="0" borderId="0" applyFill="0" applyBorder="0" applyAlignment="0">
      <protection/>
    </xf>
    <xf numFmtId="200" fontId="7" fillId="0" borderId="0" applyFill="0" applyBorder="0" applyAlignment="0">
      <protection/>
    </xf>
    <xf numFmtId="200" fontId="7" fillId="0" borderId="0" applyFill="0" applyBorder="0" applyAlignment="0">
      <protection/>
    </xf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1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18" fontId="51" fillId="0" borderId="0" applyFont="0" applyFill="0" applyBorder="0" applyAlignment="0" applyProtection="0"/>
    <xf numFmtId="38" fontId="48" fillId="0" borderId="33" applyNumberFormat="0" applyFont="0" applyFill="0" applyAlignment="0" applyProtection="0"/>
    <xf numFmtId="0" fontId="3" fillId="0" borderId="0">
      <alignment/>
      <protection/>
    </xf>
    <xf numFmtId="166" fontId="15" fillId="0" borderId="8">
      <alignment horizontal="right" vertical="center"/>
      <protection/>
    </xf>
    <xf numFmtId="10" fontId="70" fillId="0" borderId="34" applyNumberFormat="0" applyFont="0" applyFill="0" applyAlignment="0" applyProtection="0"/>
    <xf numFmtId="0" fontId="112" fillId="71" borderId="35" applyNumberFormat="0" applyAlignment="0" applyProtection="0"/>
    <xf numFmtId="0" fontId="34" fillId="22" borderId="36" applyNumberFormat="0" applyAlignment="0" applyProtection="0"/>
    <xf numFmtId="0" fontId="34" fillId="19" borderId="36" applyNumberFormat="0" applyAlignment="0" applyProtection="0"/>
    <xf numFmtId="0" fontId="34" fillId="22" borderId="36" applyNumberFormat="0" applyAlignment="0" applyProtection="0"/>
    <xf numFmtId="0" fontId="34" fillId="19" borderId="36" applyNumberFormat="0" applyAlignment="0" applyProtection="0"/>
    <xf numFmtId="0" fontId="34" fillId="33" borderId="36" applyNumberFormat="0" applyAlignment="0" applyProtection="0"/>
    <xf numFmtId="0" fontId="113" fillId="72" borderId="35" applyNumberFormat="0" applyAlignment="0" applyProtection="0"/>
    <xf numFmtId="0" fontId="35" fillId="73" borderId="36" applyNumberFormat="0" applyAlignment="0" applyProtection="0"/>
    <xf numFmtId="0" fontId="35" fillId="53" borderId="36" applyNumberFormat="0" applyAlignment="0" applyProtection="0"/>
    <xf numFmtId="0" fontId="35" fillId="73" borderId="36" applyNumberFormat="0" applyAlignment="0" applyProtection="0"/>
    <xf numFmtId="0" fontId="35" fillId="53" borderId="36" applyNumberFormat="0" applyAlignment="0" applyProtection="0"/>
    <xf numFmtId="0" fontId="87" fillId="74" borderId="36" applyNumberFormat="0" applyAlignment="0" applyProtection="0"/>
    <xf numFmtId="180" fontId="76" fillId="75" borderId="1">
      <alignment horizontal="right" vertical="center"/>
      <protection locked="0"/>
    </xf>
    <xf numFmtId="0" fontId="114" fillId="72" borderId="37" applyNumberFormat="0" applyAlignment="0" applyProtection="0"/>
    <xf numFmtId="0" fontId="36" fillId="73" borderId="38" applyNumberFormat="0" applyAlignment="0" applyProtection="0"/>
    <xf numFmtId="0" fontId="36" fillId="53" borderId="38" applyNumberFormat="0" applyAlignment="0" applyProtection="0"/>
    <xf numFmtId="0" fontId="36" fillId="73" borderId="38" applyNumberFormat="0" applyAlignment="0" applyProtection="0"/>
    <xf numFmtId="0" fontId="36" fillId="53" borderId="38" applyNumberFormat="0" applyAlignment="0" applyProtection="0"/>
    <xf numFmtId="0" fontId="36" fillId="74" borderId="38" applyNumberFormat="0" applyAlignment="0" applyProtection="0"/>
    <xf numFmtId="0" fontId="1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3" fontId="15" fillId="0" borderId="1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50" fillId="0" borderId="0">
      <alignment/>
      <protection/>
    </xf>
    <xf numFmtId="0" fontId="99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79" borderId="0" applyNumberFormat="0" applyBorder="0" applyAlignment="0" applyProtection="0"/>
    <xf numFmtId="0" fontId="99" fillId="80" borderId="0" applyNumberFormat="0" applyBorder="0" applyAlignment="0" applyProtection="0"/>
    <xf numFmtId="0" fontId="22" fillId="66" borderId="0" applyNumberFormat="0" applyBorder="0" applyAlignment="0" applyProtection="0"/>
    <xf numFmtId="0" fontId="22" fillId="81" borderId="0" applyNumberFormat="0" applyBorder="0" applyAlignment="0" applyProtection="0"/>
    <xf numFmtId="0" fontId="22" fillId="66" borderId="0" applyNumberFormat="0" applyBorder="0" applyAlignment="0" applyProtection="0"/>
    <xf numFmtId="0" fontId="22" fillId="81" borderId="0" applyNumberFormat="0" applyBorder="0" applyAlignment="0" applyProtection="0"/>
    <xf numFmtId="0" fontId="22" fillId="44" borderId="0" applyNumberFormat="0" applyBorder="0" applyAlignment="0" applyProtection="0"/>
    <xf numFmtId="0" fontId="99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35" borderId="0" applyNumberFormat="0" applyBorder="0" applyAlignment="0" applyProtection="0"/>
    <xf numFmtId="0" fontId="99" fillId="8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86" borderId="0" applyNumberFormat="0" applyBorder="0" applyAlignment="0" applyProtection="0"/>
    <xf numFmtId="0" fontId="99" fillId="8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99" fillId="88" borderId="0" applyNumberFormat="0" applyBorder="0" applyAlignment="0" applyProtection="0"/>
    <xf numFmtId="0" fontId="22" fillId="89" borderId="0" applyNumberFormat="0" applyBorder="0" applyAlignment="0" applyProtection="0"/>
    <xf numFmtId="0" fontId="22" fillId="44" borderId="0" applyNumberFormat="0" applyBorder="0" applyAlignment="0" applyProtection="0"/>
    <xf numFmtId="0" fontId="22" fillId="89" borderId="0" applyNumberFormat="0" applyBorder="0" applyAlignment="0" applyProtection="0"/>
    <xf numFmtId="0" fontId="22" fillId="44" borderId="0" applyNumberFormat="0" applyBorder="0" applyAlignment="0" applyProtection="0"/>
    <xf numFmtId="0" fontId="22" fillId="81" borderId="0" applyNumberFormat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</cellStyleXfs>
  <cellXfs count="1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39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justify" vertical="top"/>
    </xf>
    <xf numFmtId="0" fontId="18" fillId="0" borderId="41" xfId="0" applyFont="1" applyFill="1" applyBorder="1" applyAlignment="1">
      <alignment horizontal="justify" vertical="top"/>
    </xf>
    <xf numFmtId="0" fontId="18" fillId="0" borderId="0" xfId="0" applyFont="1" applyFill="1" applyAlignment="1">
      <alignment/>
    </xf>
    <xf numFmtId="0" fontId="18" fillId="0" borderId="42" xfId="0" applyFont="1" applyFill="1" applyBorder="1" applyAlignment="1">
      <alignment/>
    </xf>
    <xf numFmtId="0" fontId="19" fillId="0" borderId="43" xfId="0" applyFont="1" applyFill="1" applyBorder="1" applyAlignment="1">
      <alignment vertical="center"/>
    </xf>
    <xf numFmtId="0" fontId="18" fillId="0" borderId="44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0" fontId="94" fillId="0" borderId="0" xfId="0" applyFont="1" applyFill="1" applyBorder="1" applyAlignment="1">
      <alignment vertical="center"/>
    </xf>
    <xf numFmtId="4" fontId="19" fillId="0" borderId="9" xfId="0" applyNumberFormat="1" applyFont="1" applyFill="1" applyBorder="1" applyAlignment="1">
      <alignment/>
    </xf>
    <xf numFmtId="4" fontId="19" fillId="0" borderId="41" xfId="0" applyNumberFormat="1" applyFont="1" applyFill="1" applyBorder="1" applyAlignment="1">
      <alignment/>
    </xf>
    <xf numFmtId="0" fontId="19" fillId="0" borderId="40" xfId="0" applyFont="1" applyFill="1" applyBorder="1" applyAlignment="1">
      <alignment vertical="center"/>
    </xf>
    <xf numFmtId="0" fontId="94" fillId="90" borderId="39" xfId="0" applyFont="1" applyFill="1" applyBorder="1" applyAlignment="1">
      <alignment vertical="center"/>
    </xf>
    <xf numFmtId="0" fontId="94" fillId="90" borderId="9" xfId="0" applyFont="1" applyFill="1" applyBorder="1" applyAlignment="1">
      <alignment/>
    </xf>
    <xf numFmtId="0" fontId="94" fillId="90" borderId="41" xfId="0" applyFont="1" applyFill="1" applyBorder="1" applyAlignment="1">
      <alignment/>
    </xf>
    <xf numFmtId="0" fontId="19" fillId="0" borderId="3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4" fontId="94" fillId="90" borderId="9" xfId="0" applyNumberFormat="1" applyFont="1" applyFill="1" applyBorder="1" applyAlignment="1">
      <alignment vertical="center"/>
    </xf>
    <xf numFmtId="4" fontId="20" fillId="90" borderId="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40" xfId="0" applyFont="1" applyFill="1" applyBorder="1" applyAlignment="1">
      <alignment/>
    </xf>
    <xf numFmtId="4" fontId="18" fillId="0" borderId="8" xfId="0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>
      <alignment/>
    </xf>
    <xf numFmtId="0" fontId="18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 applyProtection="1">
      <alignment horizontal="left" wrapText="1"/>
      <protection hidden="1" locked="0"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/>
    </xf>
    <xf numFmtId="0" fontId="94" fillId="0" borderId="9" xfId="0" applyFont="1" applyFill="1" applyBorder="1" applyAlignment="1">
      <alignment/>
    </xf>
    <xf numFmtId="4" fontId="18" fillId="0" borderId="46" xfId="0" applyNumberFormat="1" applyFont="1" applyFill="1" applyBorder="1" applyAlignment="1" quotePrefix="1">
      <alignment horizontal="right" vertical="center"/>
    </xf>
    <xf numFmtId="0" fontId="18" fillId="0" borderId="46" xfId="0" applyNumberFormat="1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right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49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96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8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 quotePrefix="1">
      <alignment horizontal="right" vertical="center"/>
    </xf>
    <xf numFmtId="4" fontId="18" fillId="0" borderId="54" xfId="0" applyNumberFormat="1" applyFont="1" applyFill="1" applyBorder="1" applyAlignment="1" quotePrefix="1">
      <alignment horizontal="right" vertical="center"/>
    </xf>
    <xf numFmtId="0" fontId="18" fillId="0" borderId="40" xfId="0" applyFont="1" applyFill="1" applyBorder="1" applyAlignment="1">
      <alignment/>
    </xf>
    <xf numFmtId="3" fontId="18" fillId="0" borderId="8" xfId="0" applyNumberFormat="1" applyFont="1" applyFill="1" applyBorder="1" applyAlignment="1">
      <alignment horizontal="left" vertical="center"/>
    </xf>
    <xf numFmtId="0" fontId="19" fillId="0" borderId="8" xfId="0" applyFont="1" applyFill="1" applyBorder="1" applyAlignment="1" applyProtection="1">
      <alignment horizontal="left" vertical="center" wrapText="1"/>
      <protection hidden="1" locked="0"/>
    </xf>
    <xf numFmtId="4" fontId="18" fillId="0" borderId="8" xfId="0" applyNumberFormat="1" applyFont="1" applyFill="1" applyBorder="1" applyAlignment="1" quotePrefix="1">
      <alignment horizontal="right"/>
    </xf>
    <xf numFmtId="0" fontId="18" fillId="0" borderId="8" xfId="0" applyNumberFormat="1" applyFont="1" applyFill="1" applyBorder="1" applyAlignment="1">
      <alignment horizontal="left"/>
    </xf>
    <xf numFmtId="4" fontId="18" fillId="0" borderId="0" xfId="0" applyNumberFormat="1" applyFont="1" applyFill="1" applyAlignment="1">
      <alignment/>
    </xf>
    <xf numFmtId="4" fontId="94" fillId="0" borderId="9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 quotePrefix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0" fontId="19" fillId="0" borderId="48" xfId="0" applyFont="1" applyFill="1" applyBorder="1" applyAlignment="1">
      <alignment horizontal="center" vertical="center"/>
    </xf>
    <xf numFmtId="4" fontId="18" fillId="0" borderId="46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/>
    </xf>
    <xf numFmtId="0" fontId="18" fillId="0" borderId="46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>
      <alignment horizontal="left"/>
    </xf>
    <xf numFmtId="4" fontId="18" fillId="0" borderId="8" xfId="0" applyNumberFormat="1" applyFont="1" applyFill="1" applyBorder="1" applyAlignment="1" quotePrefix="1">
      <alignment horizontal="right" vertical="center"/>
    </xf>
    <xf numFmtId="0" fontId="19" fillId="0" borderId="8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/>
    </xf>
    <xf numFmtId="0" fontId="18" fillId="0" borderId="26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left" vertical="center" wrapText="1"/>
      <protection hidden="1" locked="0"/>
    </xf>
    <xf numFmtId="0" fontId="18" fillId="0" borderId="8" xfId="0" applyNumberFormat="1" applyFont="1" applyFill="1" applyBorder="1" applyAlignment="1">
      <alignment horizontal="left" vertical="center"/>
    </xf>
    <xf numFmtId="3" fontId="18" fillId="0" borderId="8" xfId="0" applyNumberFormat="1" applyFont="1" applyFill="1" applyBorder="1" applyAlignment="1">
      <alignment horizontal="left"/>
    </xf>
    <xf numFmtId="0" fontId="18" fillId="0" borderId="8" xfId="0" applyFont="1" applyFill="1" applyBorder="1" applyAlignment="1" applyProtection="1">
      <alignment horizontal="left" vertical="center" wrapText="1"/>
      <protection hidden="1" locked="0"/>
    </xf>
    <xf numFmtId="4" fontId="18" fillId="0" borderId="8" xfId="0" applyNumberFormat="1" applyFont="1" applyFill="1" applyBorder="1" applyAlignment="1">
      <alignment vertical="center"/>
    </xf>
    <xf numFmtId="0" fontId="18" fillId="0" borderId="8" xfId="0" applyNumberFormat="1" applyFont="1" applyFill="1" applyBorder="1" applyAlignment="1" quotePrefix="1">
      <alignment horizontal="left" vertical="center"/>
    </xf>
    <xf numFmtId="0" fontId="18" fillId="0" borderId="8" xfId="0" applyNumberFormat="1" applyFont="1" applyFill="1" applyBorder="1" applyAlignment="1">
      <alignment horizontal="left" vertical="center"/>
    </xf>
    <xf numFmtId="3" fontId="18" fillId="0" borderId="8" xfId="0" applyNumberFormat="1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 quotePrefix="1">
      <alignment vertical="center"/>
    </xf>
    <xf numFmtId="0" fontId="18" fillId="0" borderId="0" xfId="0" applyFont="1" applyFill="1" applyAlignment="1">
      <alignment/>
    </xf>
    <xf numFmtId="0" fontId="18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 wrapText="1"/>
    </xf>
    <xf numFmtId="4" fontId="18" fillId="0" borderId="54" xfId="0" applyNumberFormat="1" applyFont="1" applyFill="1" applyBorder="1" applyAlignment="1" quotePrefix="1">
      <alignment horizontal="right" vertical="center"/>
    </xf>
    <xf numFmtId="4" fontId="18" fillId="0" borderId="8" xfId="0" applyNumberFormat="1" applyFont="1" applyFill="1" applyBorder="1" applyAlignment="1">
      <alignment horizontal="right" vertical="center"/>
    </xf>
    <xf numFmtId="0" fontId="19" fillId="0" borderId="46" xfId="0" applyFont="1" applyFill="1" applyBorder="1" applyAlignment="1" applyProtection="1">
      <alignment horizontal="left" wrapText="1"/>
      <protection hidden="1" locked="0"/>
    </xf>
    <xf numFmtId="0" fontId="18" fillId="0" borderId="5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55" xfId="0" applyNumberFormat="1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left" wrapText="1"/>
      <protection hidden="1" locked="0"/>
    </xf>
    <xf numFmtId="0" fontId="18" fillId="0" borderId="8" xfId="0" applyFont="1" applyFill="1" applyBorder="1" applyAlignment="1" applyProtection="1">
      <alignment horizontal="left" vertical="center" wrapText="1"/>
      <protection hidden="1" locked="0"/>
    </xf>
    <xf numFmtId="0" fontId="18" fillId="0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 applyProtection="1">
      <alignment horizontal="left" vertical="center" wrapText="1"/>
      <protection hidden="1" locked="0"/>
    </xf>
    <xf numFmtId="0" fontId="19" fillId="0" borderId="8" xfId="0" applyFont="1" applyFill="1" applyBorder="1" applyAlignment="1">
      <alignment/>
    </xf>
    <xf numFmtId="0" fontId="19" fillId="0" borderId="26" xfId="0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>
      <alignment/>
    </xf>
    <xf numFmtId="0" fontId="19" fillId="0" borderId="8" xfId="0" applyFont="1" applyFill="1" applyBorder="1" applyAlignment="1">
      <alignment horizontal="left" vertical="center" wrapText="1"/>
    </xf>
    <xf numFmtId="3" fontId="18" fillId="0" borderId="8" xfId="0" applyNumberFormat="1" applyFont="1" applyFill="1" applyBorder="1" applyAlignment="1">
      <alignment/>
    </xf>
    <xf numFmtId="0" fontId="92" fillId="0" borderId="8" xfId="0" applyFont="1" applyFill="1" applyBorder="1" applyAlignment="1">
      <alignment horizontal="left" vertical="center" wrapText="1"/>
    </xf>
    <xf numFmtId="0" fontId="92" fillId="0" borderId="8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8" fillId="0" borderId="54" xfId="0" applyFont="1" applyFill="1" applyBorder="1" applyAlignment="1" applyProtection="1">
      <alignment horizontal="left" vertical="center" wrapText="1"/>
      <protection hidden="1" locked="0"/>
    </xf>
    <xf numFmtId="0" fontId="18" fillId="0" borderId="54" xfId="0" applyNumberFormat="1" applyFont="1" applyFill="1" applyBorder="1" applyAlignment="1">
      <alignment horizontal="left" vertical="center"/>
    </xf>
    <xf numFmtId="0" fontId="18" fillId="0" borderId="54" xfId="0" applyFont="1" applyFill="1" applyBorder="1" applyAlignment="1">
      <alignment horizontal="left" vertical="center"/>
    </xf>
    <xf numFmtId="4" fontId="18" fillId="0" borderId="54" xfId="0" applyNumberFormat="1" applyFont="1" applyFill="1" applyBorder="1" applyAlignment="1">
      <alignment horizontal="right" vertical="center"/>
    </xf>
    <xf numFmtId="4" fontId="18" fillId="0" borderId="54" xfId="0" applyNumberFormat="1" applyFont="1" applyFill="1" applyBorder="1" applyAlignment="1" quotePrefix="1">
      <alignment horizontal="right" vertical="center"/>
    </xf>
    <xf numFmtId="0" fontId="18" fillId="0" borderId="57" xfId="0" applyFont="1" applyFill="1" applyBorder="1" applyAlignment="1" applyProtection="1">
      <alignment horizontal="left" vertical="center" wrapText="1"/>
      <protection hidden="1" locked="0"/>
    </xf>
    <xf numFmtId="0" fontId="18" fillId="0" borderId="57" xfId="0" applyNumberFormat="1" applyFont="1" applyFill="1" applyBorder="1" applyAlignment="1">
      <alignment horizontal="left" vertical="center"/>
    </xf>
    <xf numFmtId="3" fontId="18" fillId="0" borderId="57" xfId="0" applyNumberFormat="1" applyFont="1" applyFill="1" applyBorder="1" applyAlignment="1">
      <alignment horizontal="left" vertical="center"/>
    </xf>
    <xf numFmtId="4" fontId="18" fillId="0" borderId="57" xfId="0" applyNumberFormat="1" applyFont="1" applyFill="1" applyBorder="1" applyAlignment="1" quotePrefix="1">
      <alignment horizontal="right" vertical="center"/>
    </xf>
    <xf numFmtId="0" fontId="18" fillId="0" borderId="54" xfId="0" applyFont="1" applyFill="1" applyBorder="1" applyAlignment="1" applyProtection="1">
      <alignment horizontal="left" vertical="center" wrapText="1"/>
      <protection hidden="1" locked="0"/>
    </xf>
    <xf numFmtId="0" fontId="18" fillId="0" borderId="54" xfId="0" applyNumberFormat="1" applyFont="1" applyFill="1" applyBorder="1" applyAlignment="1" quotePrefix="1">
      <alignment horizontal="left" vertical="center"/>
    </xf>
    <xf numFmtId="0" fontId="18" fillId="0" borderId="54" xfId="0" applyFont="1" applyFill="1" applyBorder="1" applyAlignment="1">
      <alignment horizontal="left" vertical="center"/>
    </xf>
    <xf numFmtId="0" fontId="18" fillId="0" borderId="8" xfId="0" applyNumberFormat="1" applyFont="1" applyFill="1" applyBorder="1" applyAlignment="1" quotePrefix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 quotePrefix="1">
      <alignment horizontal="right" vertical="center"/>
    </xf>
    <xf numFmtId="4" fontId="18" fillId="0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/>
    </xf>
    <xf numFmtId="0" fontId="18" fillId="0" borderId="8" xfId="0" applyNumberFormat="1" applyFont="1" applyFill="1" applyBorder="1" applyAlignment="1" quotePrefix="1">
      <alignment/>
    </xf>
    <xf numFmtId="0" fontId="18" fillId="0" borderId="8" xfId="0" applyFont="1" applyFill="1" applyBorder="1" applyAlignment="1">
      <alignment horizontal="left"/>
    </xf>
    <xf numFmtId="4" fontId="18" fillId="0" borderId="8" xfId="0" applyNumberFormat="1" applyFont="1" applyFill="1" applyBorder="1" applyAlignment="1">
      <alignment/>
    </xf>
    <xf numFmtId="4" fontId="18" fillId="0" borderId="54" xfId="0" applyNumberFormat="1" applyFont="1" applyFill="1" applyBorder="1" applyAlignment="1" quotePrefix="1">
      <alignment vertical="center"/>
    </xf>
    <xf numFmtId="0" fontId="18" fillId="0" borderId="8" xfId="0" applyFont="1" applyFill="1" applyBorder="1" applyAlignment="1">
      <alignment wrapText="1"/>
    </xf>
    <xf numFmtId="0" fontId="18" fillId="0" borderId="54" xfId="0" applyNumberFormat="1" applyFont="1" applyFill="1" applyBorder="1" applyAlignment="1">
      <alignment horizontal="left" vertical="center"/>
    </xf>
    <xf numFmtId="0" fontId="18" fillId="0" borderId="57" xfId="0" applyFont="1" applyFill="1" applyBorder="1" applyAlignment="1" applyProtection="1">
      <alignment horizontal="left" vertical="center" wrapText="1"/>
      <protection hidden="1" locked="0"/>
    </xf>
    <xf numFmtId="0" fontId="18" fillId="0" borderId="57" xfId="0" applyNumberFormat="1" applyFont="1" applyFill="1" applyBorder="1" applyAlignment="1">
      <alignment horizontal="left" vertical="center"/>
    </xf>
    <xf numFmtId="3" fontId="18" fillId="0" borderId="57" xfId="0" applyNumberFormat="1" applyFont="1" applyFill="1" applyBorder="1" applyAlignment="1">
      <alignment horizontal="left" vertical="center"/>
    </xf>
    <xf numFmtId="0" fontId="19" fillId="0" borderId="8" xfId="0" applyFont="1" applyFill="1" applyBorder="1" applyAlignment="1" applyProtection="1">
      <alignment horizontal="left" vertical="center" wrapText="1"/>
      <protection hidden="1" locked="0"/>
    </xf>
    <xf numFmtId="0" fontId="18" fillId="0" borderId="54" xfId="0" applyFont="1" applyFill="1" applyBorder="1" applyAlignment="1">
      <alignment wrapText="1"/>
    </xf>
    <xf numFmtId="0" fontId="18" fillId="0" borderId="54" xfId="0" applyNumberFormat="1" applyFont="1" applyFill="1" applyBorder="1" applyAlignment="1">
      <alignment vertical="center"/>
    </xf>
    <xf numFmtId="4" fontId="18" fillId="0" borderId="54" xfId="0" applyNumberFormat="1" applyFont="1" applyFill="1" applyBorder="1" applyAlignment="1">
      <alignment horizontal="right" vertical="center"/>
    </xf>
    <xf numFmtId="0" fontId="18" fillId="0" borderId="8" xfId="0" applyFont="1" applyFill="1" applyBorder="1" applyAlignment="1">
      <alignment vertical="center" wrapText="1"/>
    </xf>
    <xf numFmtId="0" fontId="18" fillId="0" borderId="8" xfId="0" applyNumberFormat="1" applyFont="1" applyFill="1" applyBorder="1" applyAlignment="1" quotePrefix="1">
      <alignment vertical="center"/>
    </xf>
    <xf numFmtId="0" fontId="18" fillId="0" borderId="8" xfId="0" applyFont="1" applyFill="1" applyBorder="1" applyAlignment="1">
      <alignment horizontal="right"/>
    </xf>
    <xf numFmtId="4" fontId="18" fillId="0" borderId="54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horizontal="left" vertical="center"/>
    </xf>
    <xf numFmtId="4" fontId="18" fillId="0" borderId="57" xfId="0" applyNumberFormat="1" applyFont="1" applyFill="1" applyBorder="1" applyAlignment="1">
      <alignment vertical="center"/>
    </xf>
    <xf numFmtId="4" fontId="18" fillId="0" borderId="57" xfId="0" applyNumberFormat="1" applyFont="1" applyFill="1" applyBorder="1" applyAlignment="1" quotePrefix="1">
      <alignment vertical="center"/>
    </xf>
    <xf numFmtId="3" fontId="18" fillId="0" borderId="54" xfId="0" applyNumberFormat="1" applyFont="1" applyFill="1" applyBorder="1" applyAlignment="1">
      <alignment horizontal="left" vertical="center"/>
    </xf>
    <xf numFmtId="4" fontId="94" fillId="0" borderId="41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58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97" fillId="0" borderId="43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9" fillId="0" borderId="3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8" fillId="0" borderId="6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4" fontId="18" fillId="0" borderId="63" xfId="0" applyNumberFormat="1" applyFont="1" applyFill="1" applyBorder="1" applyAlignment="1" quotePrefix="1">
      <alignment horizontal="right" vertical="center"/>
    </xf>
    <xf numFmtId="0" fontId="19" fillId="0" borderId="64" xfId="0" applyFont="1" applyFill="1" applyBorder="1" applyAlignment="1">
      <alignment horizontal="left" vertical="center"/>
    </xf>
    <xf numFmtId="4" fontId="18" fillId="0" borderId="62" xfId="0" applyNumberFormat="1" applyFont="1" applyFill="1" applyBorder="1" applyAlignment="1" quotePrefix="1">
      <alignment horizontal="right" vertical="center"/>
    </xf>
    <xf numFmtId="4" fontId="18" fillId="0" borderId="62" xfId="0" applyNumberFormat="1" applyFont="1" applyFill="1" applyBorder="1" applyAlignment="1" quotePrefix="1">
      <alignment horizontal="right" vertical="center"/>
    </xf>
    <xf numFmtId="4" fontId="18" fillId="0" borderId="62" xfId="0" applyNumberFormat="1" applyFont="1" applyFill="1" applyBorder="1" applyAlignment="1" quotePrefix="1">
      <alignment horizontal="right" vertical="center"/>
    </xf>
    <xf numFmtId="4" fontId="18" fillId="0" borderId="62" xfId="0" applyNumberFormat="1" applyFont="1" applyFill="1" applyBorder="1" applyAlignment="1" quotePrefix="1">
      <alignment vertical="center"/>
    </xf>
    <xf numFmtId="4" fontId="18" fillId="0" borderId="63" xfId="0" applyNumberFormat="1" applyFont="1" applyFill="1" applyBorder="1" applyAlignment="1" quotePrefix="1">
      <alignment horizontal="right"/>
    </xf>
    <xf numFmtId="0" fontId="18" fillId="0" borderId="57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9" fillId="0" borderId="64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vertical="center"/>
    </xf>
  </cellXfs>
  <cellStyles count="828">
    <cellStyle name="Normal" xfId="0"/>
    <cellStyle name="_10661-soupis.výkonů" xfId="15"/>
    <cellStyle name="_10661-soupis.výkonů 2" xfId="16"/>
    <cellStyle name="_10661-soupis.výkonů 3" xfId="17"/>
    <cellStyle name="_10661-soupis.výkonů 4" xfId="18"/>
    <cellStyle name="_10661-soupis.výkonů 4 2" xfId="19"/>
    <cellStyle name="_10661-soupis.výkonů 4 3" xfId="20"/>
    <cellStyle name="_2004_04_08_komplet" xfId="21"/>
    <cellStyle name="_2006 HiPath 3800 A.Budova Petrof HK1" xfId="22"/>
    <cellStyle name="_222_4-5-R-12-B_ZV" xfId="23"/>
    <cellStyle name="_222_4-5-R-12-B_ZV 2" xfId="24"/>
    <cellStyle name="_222_4-5-R-12-B_ZV 3" xfId="25"/>
    <cellStyle name="_222_4-5-R-12-B_ZV 4" xfId="26"/>
    <cellStyle name="_222_4-5-R-12-B_ZV 4 2" xfId="27"/>
    <cellStyle name="_222_4-5-R-12-B_ZV 4 3" xfId="28"/>
    <cellStyle name="_222_4-5-R-12-B_ZV_1" xfId="29"/>
    <cellStyle name="_222_4-5-R-12-B_ZV_1 2" xfId="30"/>
    <cellStyle name="_222_4-5-R-12-B_ZV_1 3" xfId="31"/>
    <cellStyle name="_222_4-5-R-12-B_ZV_1 4" xfId="32"/>
    <cellStyle name="_222_4-5-R-12-B_ZV_1 4 2" xfId="33"/>
    <cellStyle name="_222_4-5-R-12-B_ZV_1 4 3" xfId="34"/>
    <cellStyle name="_ALL" xfId="35"/>
    <cellStyle name="_CCTV" xfId="36"/>
    <cellStyle name="_CCTV_1-SK" xfId="37"/>
    <cellStyle name="_CCTV_2-AP" xfId="38"/>
    <cellStyle name="_CCTV_5-STA" xfId="39"/>
    <cellStyle name="_CCTV_Budova_A-rozpočet-FINAL" xfId="40"/>
    <cellStyle name="_CCTV_EZS" xfId="41"/>
    <cellStyle name="_CCTV_Kabelové žlaby a trubkovody" xfId="42"/>
    <cellStyle name="_CCTV_rozpočet- FINAL-" xfId="43"/>
    <cellStyle name="_CCTV_Rozpočet-final-" xfId="44"/>
    <cellStyle name="_CCTV_ROZPOČET-v rozpracovanosti-all" xfId="45"/>
    <cellStyle name="_CCTV_ROZPOOČET-final" xfId="46"/>
    <cellStyle name="_CCTV_SK" xfId="47"/>
    <cellStyle name="_CCTV_SSK" xfId="48"/>
    <cellStyle name="_CCTV_STA" xfId="49"/>
    <cellStyle name="_CCTV_VDT" xfId="50"/>
    <cellStyle name="_CCTV_VDT_1" xfId="51"/>
    <cellStyle name="_cenová nabídka" xfId="52"/>
    <cellStyle name="_DT" xfId="53"/>
    <cellStyle name="_EBC_vykaz_vymer" xfId="54"/>
    <cellStyle name="_EZS" xfId="55"/>
    <cellStyle name="_Inotex1" xfId="56"/>
    <cellStyle name="_Inotex1c" xfId="57"/>
    <cellStyle name="_Inotex2" xfId="58"/>
    <cellStyle name="_List1" xfId="59"/>
    <cellStyle name="_MESA IIa-SO-03z Slabopr.." xfId="60"/>
    <cellStyle name="_MESA IIa-SO-03z Slabopr.. 2" xfId="61"/>
    <cellStyle name="_MESA IIa-SO-03z Slabopr.. 3" xfId="62"/>
    <cellStyle name="_MESA IIa-SO-03z Slabopr.. 4" xfId="63"/>
    <cellStyle name="_MESA IIa-SO-03z Slabopr.. 4 2" xfId="64"/>
    <cellStyle name="_MESA IIa-SO-03z Slabopr.. 4 3" xfId="65"/>
    <cellStyle name="_MESA IIa-SO-03z Slabopr.._1" xfId="66"/>
    <cellStyle name="_MESA IIa-SO-03z Slabopr.._1 2" xfId="67"/>
    <cellStyle name="_MESA IIa-SO-03z Slabopr.._1 3" xfId="68"/>
    <cellStyle name="_MESA IIa-SO-03z Slabopr.._1 4" xfId="69"/>
    <cellStyle name="_MESA IIa-SO-03z Slabopr.._1 4 2" xfId="70"/>
    <cellStyle name="_MESA IIa-SO-03z Slabopr.._1 4 3" xfId="71"/>
    <cellStyle name="_MESA Vysokov - II. etapa" xfId="72"/>
    <cellStyle name="_MESA Vysokov - II. etapa 2" xfId="73"/>
    <cellStyle name="_MESA Vysokov - II. etapa 3" xfId="74"/>
    <cellStyle name="_MESA Vysokov - II. etapa 4" xfId="75"/>
    <cellStyle name="_MESA Vysokov - II. etapa 4 2" xfId="76"/>
    <cellStyle name="_MESA Vysokov - II. etapa 4 3" xfId="77"/>
    <cellStyle name="_MESA-II et-Zpřistavek-ROZPOČET-včSANI uprav1" xfId="78"/>
    <cellStyle name="_MESA-II et-Zpřistavek-ROZPOČET-včSANI uprav1 2" xfId="79"/>
    <cellStyle name="_MESA-II et-Zpřistavek-ROZPOČET-včSANI uprav1 3" xfId="80"/>
    <cellStyle name="_MESA-II et-Zpřistavek-ROZPOČET-včSANI uprav1 4" xfId="81"/>
    <cellStyle name="_MESA-II et-Zpřistavek-ROZPOČET-včSANI uprav1 4 2" xfId="82"/>
    <cellStyle name="_MESA-II et-Zpřistavek-ROZPOČET-včSANI uprav1 4 3" xfId="83"/>
    <cellStyle name="_MESA-II et-Zpřistavek-ROZPOČET-včSANI uprav1_1" xfId="84"/>
    <cellStyle name="_MESA-II et-Zpřistavek-ROZPOČET-včSANI uprav1_1 2" xfId="85"/>
    <cellStyle name="_MESA-II et-Zpřistavek-ROZPOČET-včSANI uprav1_1 3" xfId="86"/>
    <cellStyle name="_MESA-II et-Zpřistavek-ROZPOČET-včSANI uprav1_1 4" xfId="87"/>
    <cellStyle name="_MESA-II et-Zpřistavek-ROZPOČET-včSANI uprav1_1 4 2" xfId="88"/>
    <cellStyle name="_MESA-II et-Zpřistavek-ROZPOČET-včSANI uprav1_1 4 3" xfId="89"/>
    <cellStyle name="_N020198A" xfId="90"/>
    <cellStyle name="_N02117-ELSYCO SK Socialnu Poistvnu Zilina SK" xfId="91"/>
    <cellStyle name="_N02129-Johnson Controls-EUROPAPIR Bratislava" xfId="92"/>
    <cellStyle name="_N02132-Johnson Controls-UNIPHARMA Bratislava - CCTV, ACCES" xfId="93"/>
    <cellStyle name="_N0214X-ROSS-EUROPAPIR Bratislava" xfId="94"/>
    <cellStyle name="_Np_00110a" xfId="95"/>
    <cellStyle name="_Np_00118a" xfId="96"/>
    <cellStyle name="_Np_00159" xfId="97"/>
    <cellStyle name="_Np_00164a" xfId="98"/>
    <cellStyle name="_NXXXXX-Johnson Controls -vzor cen pro SK, EZS, EPS" xfId="99"/>
    <cellStyle name="_rozpočet" xfId="100"/>
    <cellStyle name="_Rozpočet-FINAL" xfId="101"/>
    <cellStyle name="_Rozpočet-FINAL-" xfId="102"/>
    <cellStyle name="_Rozpočet-FINAL 2" xfId="103"/>
    <cellStyle name="_Rozpočet-FINAL- 2" xfId="104"/>
    <cellStyle name="_Rozpočet-FINAL 3" xfId="105"/>
    <cellStyle name="_Rozpočet-FINAL- 3" xfId="106"/>
    <cellStyle name="_Rozpočet-FINAL 4" xfId="107"/>
    <cellStyle name="_Rozpočet-FINAL- 4" xfId="108"/>
    <cellStyle name="_ROZPOČET-FINAL-ALL" xfId="109"/>
    <cellStyle name="_Rozpočet-IKEM-pro jiné účely" xfId="110"/>
    <cellStyle name="_Rozpočet-IKEM-pro jiné účely 2" xfId="111"/>
    <cellStyle name="_Rozpočet-KABELY-20072010-" xfId="112"/>
    <cellStyle name="_Rozpočet-KABELY-20072010- 2" xfId="113"/>
    <cellStyle name="_SO 01.070 Slaboproudé rozvody 1" xfId="114"/>
    <cellStyle name="_SO 01.070 Slaboproudé rozvody 1 2" xfId="115"/>
    <cellStyle name="_SO 01.070 Slaboproudé rozvody 1 3" xfId="116"/>
    <cellStyle name="_SO 01.070 Slaboproudé rozvody 1 4" xfId="117"/>
    <cellStyle name="_SO04" xfId="118"/>
    <cellStyle name="_STA - A" xfId="119"/>
    <cellStyle name="_Tendr,konvence-soupis.výkonů,07.08.05" xfId="120"/>
    <cellStyle name="_Tendr,konvence-soupis.výkonů,07.08.05 2" xfId="121"/>
    <cellStyle name="_Tendr,konvence-soupis.výkonů,07.08.05 3" xfId="122"/>
    <cellStyle name="_Tendr,konvence-soupis.výkonů,07.08.05 4" xfId="123"/>
    <cellStyle name="_Tendr,konvence-soupis.výkonů,07.08.05 4 2" xfId="124"/>
    <cellStyle name="_Tendr,konvence-soupis.výkonů,07.08.05 4 3" xfId="125"/>
    <cellStyle name="_Tendr,konvence-soupis.výkonů,07.08.05_1" xfId="126"/>
    <cellStyle name="_Tendr,konvence-soupis.výkonů,07.08.05_1 2" xfId="127"/>
    <cellStyle name="_Tendr,konvence-soupis.výkonů,07.08.05_1 3" xfId="128"/>
    <cellStyle name="_Tendr,konvence-soupis.výkonů,07.08.05_1 4" xfId="129"/>
    <cellStyle name="_Tendr,konvence-soupis.výkonů,07.08.05_1 4 2" xfId="130"/>
    <cellStyle name="_Tendr,konvence-soupis.výkonů,07.08.05_1 4 3" xfId="131"/>
    <cellStyle name="_Výkaz výměr PSHZ" xfId="132"/>
    <cellStyle name="_Výkaz výměr PSHZ 2" xfId="133"/>
    <cellStyle name="_Výkaz výměr PSHZ 3" xfId="134"/>
    <cellStyle name="_Výkaz výměr PSHZ 4" xfId="135"/>
    <cellStyle name="_Výkaz výměr SHZ" xfId="136"/>
    <cellStyle name="_Výkaz výměr SHZ 2" xfId="137"/>
    <cellStyle name="_Výkaz výměr SHZ 3" xfId="138"/>
    <cellStyle name="_Výkaz výměr SHZ 4" xfId="139"/>
    <cellStyle name="_Vysokov, Mesa - Západní administrativně provozní přístavba, 25.10.2006 ostrý" xfId="140"/>
    <cellStyle name="_Vzor vyplněného formuláře" xfId="141"/>
    <cellStyle name="_Z_00159A" xfId="142"/>
    <cellStyle name="_Západní křídlo - El. rozpočet" xfId="143"/>
    <cellStyle name="_Západní křídlo - El. rozpočet 2" xfId="144"/>
    <cellStyle name="_Západní křídlo - El. rozpočet 3" xfId="145"/>
    <cellStyle name="_Západní křídlo - El. rozpočet 4" xfId="146"/>
    <cellStyle name="_Západní křídlo - El. rozpočet 4 2" xfId="147"/>
    <cellStyle name="_Západní křídlo - El. rozpočet 4 3" xfId="148"/>
    <cellStyle name="_Západní křídlo - El. rozpočet_1" xfId="149"/>
    <cellStyle name="_Západní křídlo - El. rozpočet_1 2" xfId="150"/>
    <cellStyle name="_Západní křídlo - El. rozpočet_1 3" xfId="151"/>
    <cellStyle name="_Západní křídlo - El. rozpočet_1 4" xfId="152"/>
    <cellStyle name="_Západní křídlo - El. rozpočet_1 4 2" xfId="153"/>
    <cellStyle name="_Západní křídlo - El. rozpočet_1 4 3" xfId="154"/>
    <cellStyle name="=C:\WINDOWS\SYSTEM32\COMMAND.COM" xfId="155"/>
    <cellStyle name="=C:\WINDOWS\SYSTEM32\COMMAND.COM 2" xfId="156"/>
    <cellStyle name="=C:\WINDOWS\SYSTEM32\COMMAND.COM 3" xfId="157"/>
    <cellStyle name="=C:\WINDOWS\SYSTEM32\COMMAND.COM 4" xfId="158"/>
    <cellStyle name="•W_laroux" xfId="159"/>
    <cellStyle name="0,0&#13;&#10;NA&#13;&#10;" xfId="160"/>
    <cellStyle name="20 % – Zvýraznění 1" xfId="161"/>
    <cellStyle name="20 % – Zvýraznění 2" xfId="162"/>
    <cellStyle name="20 % – Zvýraznění 3" xfId="163"/>
    <cellStyle name="20 % – Zvýraznění 4" xfId="164"/>
    <cellStyle name="20 % – Zvýraznění 5" xfId="165"/>
    <cellStyle name="20 % – Zvýraznění 6" xfId="166"/>
    <cellStyle name="20 % – Zvýraznění1 2" xfId="167"/>
    <cellStyle name="20 % – Zvýraznění1 2 2" xfId="168"/>
    <cellStyle name="20 % – Zvýraznění1 3" xfId="169"/>
    <cellStyle name="20 % – Zvýraznění1 4" xfId="170"/>
    <cellStyle name="20 % – Zvýraznění1 5" xfId="171"/>
    <cellStyle name="20 % – Zvýraznění2 2" xfId="172"/>
    <cellStyle name="20 % – Zvýraznění2 2 2" xfId="173"/>
    <cellStyle name="20 % – Zvýraznění2 3" xfId="174"/>
    <cellStyle name="20 % – Zvýraznění2 4" xfId="175"/>
    <cellStyle name="20 % – Zvýraznění2 5" xfId="176"/>
    <cellStyle name="20 % – Zvýraznění3 2" xfId="177"/>
    <cellStyle name="20 % – Zvýraznění3 2 2" xfId="178"/>
    <cellStyle name="20 % – Zvýraznění3 3" xfId="179"/>
    <cellStyle name="20 % – Zvýraznění3 4" xfId="180"/>
    <cellStyle name="20 % – Zvýraznění3 5" xfId="181"/>
    <cellStyle name="20 % – Zvýraznění4 2" xfId="182"/>
    <cellStyle name="20 % – Zvýraznění4 2 2" xfId="183"/>
    <cellStyle name="20 % – Zvýraznění4 3" xfId="184"/>
    <cellStyle name="20 % – Zvýraznění4 4" xfId="185"/>
    <cellStyle name="20 % – Zvýraznění4 5" xfId="186"/>
    <cellStyle name="20 % – Zvýraznění5 2" xfId="187"/>
    <cellStyle name="20 % – Zvýraznění5 2 2" xfId="188"/>
    <cellStyle name="20 % – Zvýraznění5 3" xfId="189"/>
    <cellStyle name="20 % – Zvýraznění5 4" xfId="190"/>
    <cellStyle name="20 % – Zvýraznění6 2" xfId="191"/>
    <cellStyle name="20 % – Zvýraznění6 2 2" xfId="192"/>
    <cellStyle name="20 % – Zvýraznění6 3" xfId="193"/>
    <cellStyle name="20 % – Zvýraznění6 4" xfId="194"/>
    <cellStyle name="20 % – Zvýraznění6 5" xfId="195"/>
    <cellStyle name="40 % – Zvýraznění 1" xfId="196"/>
    <cellStyle name="40 % – Zvýraznění 2" xfId="197"/>
    <cellStyle name="40 % – Zvýraznění 3" xfId="198"/>
    <cellStyle name="40 % – Zvýraznění 4" xfId="199"/>
    <cellStyle name="40 % – Zvýraznění 5" xfId="200"/>
    <cellStyle name="40 % – Zvýraznění 6" xfId="201"/>
    <cellStyle name="40 % – Zvýraznění1 2" xfId="202"/>
    <cellStyle name="40 % – Zvýraznění1 2 2" xfId="203"/>
    <cellStyle name="40 % – Zvýraznění1 3" xfId="204"/>
    <cellStyle name="40 % – Zvýraznění1 4" xfId="205"/>
    <cellStyle name="40 % – Zvýraznění1 5" xfId="206"/>
    <cellStyle name="40 % – Zvýraznění2 2" xfId="207"/>
    <cellStyle name="40 % – Zvýraznění2 2 2" xfId="208"/>
    <cellStyle name="40 % – Zvýraznění2 3" xfId="209"/>
    <cellStyle name="40 % – Zvýraznění2 4" xfId="210"/>
    <cellStyle name="40 % – Zvýraznění3 2" xfId="211"/>
    <cellStyle name="40 % – Zvýraznění3 2 2" xfId="212"/>
    <cellStyle name="40 % – Zvýraznění3 3" xfId="213"/>
    <cellStyle name="40 % – Zvýraznění3 4" xfId="214"/>
    <cellStyle name="40 % – Zvýraznění3 5" xfId="215"/>
    <cellStyle name="40 % – Zvýraznění4 2" xfId="216"/>
    <cellStyle name="40 % – Zvýraznění4 2 2" xfId="217"/>
    <cellStyle name="40 % – Zvýraznění4 3" xfId="218"/>
    <cellStyle name="40 % – Zvýraznění4 4" xfId="219"/>
    <cellStyle name="40 % – Zvýraznění4 5" xfId="220"/>
    <cellStyle name="40 % – Zvýraznění5 2" xfId="221"/>
    <cellStyle name="40 % – Zvýraznění5 2 2" xfId="222"/>
    <cellStyle name="40 % – Zvýraznění5 3" xfId="223"/>
    <cellStyle name="40 % – Zvýraznění5 4" xfId="224"/>
    <cellStyle name="40 % – Zvýraznění5 5" xfId="225"/>
    <cellStyle name="40 % – Zvýraznění6 2" xfId="226"/>
    <cellStyle name="40 % – Zvýraznění6 2 2" xfId="227"/>
    <cellStyle name="40 % – Zvýraznění6 3" xfId="228"/>
    <cellStyle name="40 % – Zvýraznění6 4" xfId="229"/>
    <cellStyle name="40 % – Zvýraznění6 5" xfId="230"/>
    <cellStyle name="60 % – Zvýraznění 1" xfId="231"/>
    <cellStyle name="60 % – Zvýraznění 2" xfId="232"/>
    <cellStyle name="60 % – Zvýraznění 3" xfId="233"/>
    <cellStyle name="60 % – Zvýraznění 4" xfId="234"/>
    <cellStyle name="60 % – Zvýraznění 5" xfId="235"/>
    <cellStyle name="60 % – Zvýraznění 6" xfId="236"/>
    <cellStyle name="60 % – Zvýraznění1 2" xfId="237"/>
    <cellStyle name="60 % – Zvýraznění1 2 2" xfId="238"/>
    <cellStyle name="60 % – Zvýraznění1 3" xfId="239"/>
    <cellStyle name="60 % – Zvýraznění1 4" xfId="240"/>
    <cellStyle name="60 % – Zvýraznění1 5" xfId="241"/>
    <cellStyle name="60 % – Zvýraznění2 2" xfId="242"/>
    <cellStyle name="60 % – Zvýraznění2 2 2" xfId="243"/>
    <cellStyle name="60 % – Zvýraznění2 3" xfId="244"/>
    <cellStyle name="60 % – Zvýraznění2 4" xfId="245"/>
    <cellStyle name="60 % – Zvýraznění2 5" xfId="246"/>
    <cellStyle name="60 % – Zvýraznění3 2" xfId="247"/>
    <cellStyle name="60 % – Zvýraznění3 2 2" xfId="248"/>
    <cellStyle name="60 % – Zvýraznění3 3" xfId="249"/>
    <cellStyle name="60 % – Zvýraznění3 4" xfId="250"/>
    <cellStyle name="60 % – Zvýraznění3 5" xfId="251"/>
    <cellStyle name="60 % – Zvýraznění4 2" xfId="252"/>
    <cellStyle name="60 % – Zvýraznění4 2 2" xfId="253"/>
    <cellStyle name="60 % – Zvýraznění4 3" xfId="254"/>
    <cellStyle name="60 % – Zvýraznění4 4" xfId="255"/>
    <cellStyle name="60 % – Zvýraznění4 5" xfId="256"/>
    <cellStyle name="60 % – Zvýraznění5 2" xfId="257"/>
    <cellStyle name="60 % – Zvýraznění5 2 2" xfId="258"/>
    <cellStyle name="60 % – Zvýraznění5 3" xfId="259"/>
    <cellStyle name="60 % – Zvýraznění5 4" xfId="260"/>
    <cellStyle name="60 % – Zvýraznění5 5" xfId="261"/>
    <cellStyle name="60 % – Zvýraznění6 2" xfId="262"/>
    <cellStyle name="60 % – Zvýraznění6 2 2" xfId="263"/>
    <cellStyle name="60 % – Zvýraznění6 3" xfId="264"/>
    <cellStyle name="60 % – Zvýraznění6 4" xfId="265"/>
    <cellStyle name="60 % – Zvýraznění6 5" xfId="266"/>
    <cellStyle name="Äåíåæíûé [0]_PERSONAL" xfId="267"/>
    <cellStyle name="Äåíåæíûé_PERSONAL" xfId="268"/>
    <cellStyle name="ÅëÈ­ [0]_laroux" xfId="269"/>
    <cellStyle name="ÅëÈ­_laroux" xfId="270"/>
    <cellStyle name="ÄÞ¸¶ [0]_laroux" xfId="271"/>
    <cellStyle name="ÄÞ¸¶_laroux" xfId="272"/>
    <cellStyle name="balicek" xfId="273"/>
    <cellStyle name="Besuchter Hyperlink" xfId="274"/>
    <cellStyle name="blok_cen" xfId="275"/>
    <cellStyle name="blokcen" xfId="276"/>
    <cellStyle name="Body" xfId="277"/>
    <cellStyle name="Bold 11" xfId="278"/>
    <cellStyle name="Ç¥ÁØ_ÀÎÀç°³¹ß¿ø" xfId="279"/>
    <cellStyle name="Calc Currency (0)" xfId="280"/>
    <cellStyle name="Calc Currency (0) 2" xfId="281"/>
    <cellStyle name="Calc Currency (0) 3" xfId="282"/>
    <cellStyle name="Calc Currency (0) 4" xfId="283"/>
    <cellStyle name="Calc Currency (2)" xfId="284"/>
    <cellStyle name="Calc Percent (0)" xfId="285"/>
    <cellStyle name="Calc Percent (1)" xfId="286"/>
    <cellStyle name="Calc Percent (1) 2" xfId="287"/>
    <cellStyle name="Calc Percent (1) 3" xfId="288"/>
    <cellStyle name="Calc Percent (1) 4" xfId="289"/>
    <cellStyle name="Calc Percent (2)" xfId="290"/>
    <cellStyle name="Calc Percent (2) 2" xfId="291"/>
    <cellStyle name="Calc Percent (2) 3" xfId="292"/>
    <cellStyle name="Calc Percent (2) 4" xfId="293"/>
    <cellStyle name="Calc Units (0)" xfId="294"/>
    <cellStyle name="Calc Units (1)" xfId="295"/>
    <cellStyle name="Calc Units (2)" xfId="296"/>
    <cellStyle name="Celkem" xfId="297"/>
    <cellStyle name="Celkem 2" xfId="298"/>
    <cellStyle name="Celkem 3" xfId="299"/>
    <cellStyle name="cena" xfId="300"/>
    <cellStyle name="ceník" xfId="301"/>
    <cellStyle name="Comma  - Style1" xfId="302"/>
    <cellStyle name="Comma  - Style2" xfId="303"/>
    <cellStyle name="Comma  - Style3" xfId="304"/>
    <cellStyle name="Comma  - Style4" xfId="305"/>
    <cellStyle name="Comma  - Style5" xfId="306"/>
    <cellStyle name="Comma  - Style6" xfId="307"/>
    <cellStyle name="Comma  - Style7" xfId="308"/>
    <cellStyle name="Comma  - Style8" xfId="309"/>
    <cellStyle name="Comma [0]_1995" xfId="310"/>
    <cellStyle name="Comma [00]" xfId="311"/>
    <cellStyle name="Comma_1995" xfId="312"/>
    <cellStyle name="Currency (0)" xfId="313"/>
    <cellStyle name="Currency (2)" xfId="314"/>
    <cellStyle name="Currency [0]_1995" xfId="315"/>
    <cellStyle name="Currency [00]" xfId="316"/>
    <cellStyle name="Currency_1995" xfId="317"/>
    <cellStyle name="Currency0" xfId="318"/>
    <cellStyle name="Comma" xfId="319"/>
    <cellStyle name="Čárka 2" xfId="320"/>
    <cellStyle name="Comma [0]" xfId="321"/>
    <cellStyle name="Date" xfId="322"/>
    <cellStyle name="Date Short" xfId="323"/>
    <cellStyle name="daten" xfId="324"/>
    <cellStyle name="Date-Time" xfId="325"/>
    <cellStyle name="Decimal 1" xfId="326"/>
    <cellStyle name="Decimal 2" xfId="327"/>
    <cellStyle name="Decimal 3" xfId="328"/>
    <cellStyle name="Dezimal [0]_Tabelle1" xfId="329"/>
    <cellStyle name="Dezimal_Tabelle1" xfId="330"/>
    <cellStyle name="Enter Currency (0)" xfId="331"/>
    <cellStyle name="Enter Currency (2)" xfId="332"/>
    <cellStyle name="Enter Units (0)" xfId="333"/>
    <cellStyle name="Enter Units (1)" xfId="334"/>
    <cellStyle name="Enter Units (2)" xfId="335"/>
    <cellStyle name="entry box" xfId="336"/>
    <cellStyle name="Firma" xfId="337"/>
    <cellStyle name="fnRegressQ" xfId="338"/>
    <cellStyle name="Grey" xfId="339"/>
    <cellStyle name="GroupHead" xfId="340"/>
    <cellStyle name="Halere" xfId="341"/>
    <cellStyle name="Halere 2" xfId="342"/>
    <cellStyle name="Halere 3" xfId="343"/>
    <cellStyle name="Halere 4" xfId="344"/>
    <cellStyle name="Head 1" xfId="345"/>
    <cellStyle name="HEADER" xfId="346"/>
    <cellStyle name="Header1" xfId="347"/>
    <cellStyle name="Header2" xfId="348"/>
    <cellStyle name="Hlavička" xfId="349"/>
    <cellStyle name="Hlavní nadpis" xfId="350"/>
    <cellStyle name="Hlavní nadpis 2" xfId="351"/>
    <cellStyle name="Hlavní nadpis 3" xfId="352"/>
    <cellStyle name="Hlavní nadpis 3 2" xfId="353"/>
    <cellStyle name="Hlavní nadpis 3 3" xfId="354"/>
    <cellStyle name="Hlavní nadpis 3 4" xfId="355"/>
    <cellStyle name="Hyperlink" xfId="356"/>
    <cellStyle name="Hypertextový odkaz 2" xfId="357"/>
    <cellStyle name="Hypertextový odkaz 3" xfId="358"/>
    <cellStyle name="Hypertextový odkaz 4" xfId="359"/>
    <cellStyle name="Hypertextový odkaz 5" xfId="360"/>
    <cellStyle name="Hypertextový odkaz 6" xfId="361"/>
    <cellStyle name="Chybně 2" xfId="362"/>
    <cellStyle name="Chybně 2 2" xfId="363"/>
    <cellStyle name="Chybně 3" xfId="364"/>
    <cellStyle name="Chybně 4" xfId="365"/>
    <cellStyle name="Chybně 5" xfId="366"/>
    <cellStyle name="Îáû÷íûé_PERSONAL" xfId="367"/>
    <cellStyle name="Input" xfId="368"/>
    <cellStyle name="Input %" xfId="369"/>
    <cellStyle name="Input [yellow]" xfId="370"/>
    <cellStyle name="Input 1" xfId="371"/>
    <cellStyle name="Input 3" xfId="372"/>
    <cellStyle name="KAPITOLA" xfId="373"/>
    <cellStyle name="Kategorie" xfId="374"/>
    <cellStyle name="Kontrolní buňka" xfId="375"/>
    <cellStyle name="Kontrolní buňka 2" xfId="376"/>
    <cellStyle name="Kontrolní buňka 2 2" xfId="377"/>
    <cellStyle name="Kontrolní buňka 3" xfId="378"/>
    <cellStyle name="Kontrolní buňka 4" xfId="379"/>
    <cellStyle name="lehký dolní okraj" xfId="380"/>
    <cellStyle name="Link Currency (0)" xfId="381"/>
    <cellStyle name="Link Currency (2)" xfId="382"/>
    <cellStyle name="Link Units (0)" xfId="383"/>
    <cellStyle name="Link Units (1)" xfId="384"/>
    <cellStyle name="Link Units (2)" xfId="385"/>
    <cellStyle name="Currency" xfId="386"/>
    <cellStyle name="Měna 2" xfId="387"/>
    <cellStyle name="měny 2" xfId="388"/>
    <cellStyle name="měny 2 2" xfId="389"/>
    <cellStyle name="měny 2 3" xfId="390"/>
    <cellStyle name="měny 2 4" xfId="391"/>
    <cellStyle name="Currency [0]" xfId="392"/>
    <cellStyle name="Millares_Proyecto MINFAR 20020516" xfId="393"/>
    <cellStyle name="Model" xfId="394"/>
    <cellStyle name="Month" xfId="395"/>
    <cellStyle name="Nadpis" xfId="396"/>
    <cellStyle name="Nadpis 1" xfId="397"/>
    <cellStyle name="Nadpis 1 2" xfId="398"/>
    <cellStyle name="Nadpis 1 3" xfId="399"/>
    <cellStyle name="nadpis 10" xfId="400"/>
    <cellStyle name="nadpis 11" xfId="401"/>
    <cellStyle name="nadpis 12" xfId="402"/>
    <cellStyle name="nadpis 13" xfId="403"/>
    <cellStyle name="nadpis 14" xfId="404"/>
    <cellStyle name="nadpis 15" xfId="405"/>
    <cellStyle name="nadpis 16" xfId="406"/>
    <cellStyle name="nadpis 17" xfId="407"/>
    <cellStyle name="nadpis 18" xfId="408"/>
    <cellStyle name="nadpis 19" xfId="409"/>
    <cellStyle name="Nadpis 2" xfId="410"/>
    <cellStyle name="Nadpis 2 2" xfId="411"/>
    <cellStyle name="Nadpis 2 3" xfId="412"/>
    <cellStyle name="nadpis 20" xfId="413"/>
    <cellStyle name="nadpis 21" xfId="414"/>
    <cellStyle name="nadpis 22" xfId="415"/>
    <cellStyle name="nadpis 23" xfId="416"/>
    <cellStyle name="nadpis 24" xfId="417"/>
    <cellStyle name="nadpis 25" xfId="418"/>
    <cellStyle name="nadpis 26" xfId="419"/>
    <cellStyle name="nadpis 27" xfId="420"/>
    <cellStyle name="nadpis 28" xfId="421"/>
    <cellStyle name="nadpis 29" xfId="422"/>
    <cellStyle name="Nadpis 3" xfId="423"/>
    <cellStyle name="Nadpis 3 2" xfId="424"/>
    <cellStyle name="Nadpis 3 3" xfId="425"/>
    <cellStyle name="nadpis 30" xfId="426"/>
    <cellStyle name="nadpis 31" xfId="427"/>
    <cellStyle name="nadpis 32" xfId="428"/>
    <cellStyle name="nadpis 33" xfId="429"/>
    <cellStyle name="nadpis 34" xfId="430"/>
    <cellStyle name="Nadpis 4" xfId="431"/>
    <cellStyle name="Nadpis 4 2" xfId="432"/>
    <cellStyle name="Nadpis 4 3" xfId="433"/>
    <cellStyle name="nadpis 5" xfId="434"/>
    <cellStyle name="nadpis 6" xfId="435"/>
    <cellStyle name="nadpis 7" xfId="436"/>
    <cellStyle name="nadpis 8" xfId="437"/>
    <cellStyle name="nadpis 9" xfId="438"/>
    <cellStyle name="nadpis1" xfId="439"/>
    <cellStyle name="Název" xfId="440"/>
    <cellStyle name="Název 2" xfId="441"/>
    <cellStyle name="Název 3" xfId="442"/>
    <cellStyle name="nazev_skup" xfId="443"/>
    <cellStyle name="Neutrální" xfId="444"/>
    <cellStyle name="Neutrální 2" xfId="445"/>
    <cellStyle name="Neutrální 2 2" xfId="446"/>
    <cellStyle name="Neutrální 3" xfId="447"/>
    <cellStyle name="Neutrální 4" xfId="448"/>
    <cellStyle name="Neutrální 5" xfId="449"/>
    <cellStyle name="no dec" xfId="450"/>
    <cellStyle name="nor.cena" xfId="451"/>
    <cellStyle name="normal" xfId="452"/>
    <cellStyle name="Normal - Style1" xfId="453"/>
    <cellStyle name="normal 10" xfId="454"/>
    <cellStyle name="normal 100" xfId="455"/>
    <cellStyle name="normal 101" xfId="456"/>
    <cellStyle name="normal 102" xfId="457"/>
    <cellStyle name="normal 103" xfId="458"/>
    <cellStyle name="normal 104" xfId="459"/>
    <cellStyle name="normal 105" xfId="460"/>
    <cellStyle name="normal 106" xfId="461"/>
    <cellStyle name="normal 107" xfId="462"/>
    <cellStyle name="normal 108" xfId="463"/>
    <cellStyle name="normal 109" xfId="464"/>
    <cellStyle name="Normal 11" xfId="465"/>
    <cellStyle name="normal 110" xfId="466"/>
    <cellStyle name="normal 111" xfId="467"/>
    <cellStyle name="normal 112" xfId="468"/>
    <cellStyle name="normal 113" xfId="469"/>
    <cellStyle name="normal 114" xfId="470"/>
    <cellStyle name="normal 115" xfId="471"/>
    <cellStyle name="normal 116" xfId="472"/>
    <cellStyle name="normal 117" xfId="473"/>
    <cellStyle name="normal 118" xfId="474"/>
    <cellStyle name="normal 119" xfId="475"/>
    <cellStyle name="normal 12" xfId="476"/>
    <cellStyle name="normal 120" xfId="477"/>
    <cellStyle name="normal 121" xfId="478"/>
    <cellStyle name="normal 122" xfId="479"/>
    <cellStyle name="normal 123" xfId="480"/>
    <cellStyle name="normal 124" xfId="481"/>
    <cellStyle name="normal 125" xfId="482"/>
    <cellStyle name="normal 126" xfId="483"/>
    <cellStyle name="normal 127" xfId="484"/>
    <cellStyle name="normal 128" xfId="485"/>
    <cellStyle name="normal 129" xfId="486"/>
    <cellStyle name="normal 13" xfId="487"/>
    <cellStyle name="normal 130" xfId="488"/>
    <cellStyle name="normal 131" xfId="489"/>
    <cellStyle name="normal 132" xfId="490"/>
    <cellStyle name="normal 133" xfId="491"/>
    <cellStyle name="normal 134" xfId="492"/>
    <cellStyle name="normal 135" xfId="493"/>
    <cellStyle name="normal 136" xfId="494"/>
    <cellStyle name="normal 137" xfId="495"/>
    <cellStyle name="normal 138" xfId="496"/>
    <cellStyle name="normal 139" xfId="497"/>
    <cellStyle name="normal 14" xfId="498"/>
    <cellStyle name="normal 140" xfId="499"/>
    <cellStyle name="normal 141" xfId="500"/>
    <cellStyle name="normal 142" xfId="501"/>
    <cellStyle name="normal 143" xfId="502"/>
    <cellStyle name="normal 144" xfId="503"/>
    <cellStyle name="normal 145" xfId="504"/>
    <cellStyle name="normal 146" xfId="505"/>
    <cellStyle name="normal 147" xfId="506"/>
    <cellStyle name="normal 148" xfId="507"/>
    <cellStyle name="normal 149" xfId="508"/>
    <cellStyle name="normal 15" xfId="509"/>
    <cellStyle name="normal 150" xfId="510"/>
    <cellStyle name="normal 151" xfId="511"/>
    <cellStyle name="normal 152" xfId="512"/>
    <cellStyle name="normal 153" xfId="513"/>
    <cellStyle name="normal 154" xfId="514"/>
    <cellStyle name="normal 155" xfId="515"/>
    <cellStyle name="normal 156" xfId="516"/>
    <cellStyle name="normal 157" xfId="517"/>
    <cellStyle name="normal 158" xfId="518"/>
    <cellStyle name="normal 159" xfId="519"/>
    <cellStyle name="normal 16" xfId="520"/>
    <cellStyle name="normal 160" xfId="521"/>
    <cellStyle name="normal 161" xfId="522"/>
    <cellStyle name="normal 162" xfId="523"/>
    <cellStyle name="normal 163" xfId="524"/>
    <cellStyle name="normal 164" xfId="525"/>
    <cellStyle name="normal 165" xfId="526"/>
    <cellStyle name="normal 166" xfId="527"/>
    <cellStyle name="normal 167" xfId="528"/>
    <cellStyle name="normal 168" xfId="529"/>
    <cellStyle name="normal 169" xfId="530"/>
    <cellStyle name="normal 17" xfId="531"/>
    <cellStyle name="normal 170" xfId="532"/>
    <cellStyle name="normal 171" xfId="533"/>
    <cellStyle name="normal 172" xfId="534"/>
    <cellStyle name="normal 173" xfId="535"/>
    <cellStyle name="normal 174" xfId="536"/>
    <cellStyle name="normal 175" xfId="537"/>
    <cellStyle name="normal 176" xfId="538"/>
    <cellStyle name="normal 177" xfId="539"/>
    <cellStyle name="normal 18" xfId="540"/>
    <cellStyle name="normal 19" xfId="541"/>
    <cellStyle name="normal 2" xfId="542"/>
    <cellStyle name="normal 20" xfId="543"/>
    <cellStyle name="normal 21" xfId="544"/>
    <cellStyle name="normal 22" xfId="545"/>
    <cellStyle name="normal 23" xfId="546"/>
    <cellStyle name="normal 24" xfId="547"/>
    <cellStyle name="normal 25" xfId="548"/>
    <cellStyle name="normal 26" xfId="549"/>
    <cellStyle name="normal 27" xfId="550"/>
    <cellStyle name="normal 28" xfId="551"/>
    <cellStyle name="normal 29" xfId="552"/>
    <cellStyle name="normal 3" xfId="553"/>
    <cellStyle name="normal 30" xfId="554"/>
    <cellStyle name="normal 31" xfId="555"/>
    <cellStyle name="normal 32" xfId="556"/>
    <cellStyle name="normal 33" xfId="557"/>
    <cellStyle name="normal 34" xfId="558"/>
    <cellStyle name="normal 35" xfId="559"/>
    <cellStyle name="normal 36" xfId="560"/>
    <cellStyle name="normal 37" xfId="561"/>
    <cellStyle name="normal 38" xfId="562"/>
    <cellStyle name="normal 39" xfId="563"/>
    <cellStyle name="normal 4" xfId="564"/>
    <cellStyle name="normal 40" xfId="565"/>
    <cellStyle name="normal 41" xfId="566"/>
    <cellStyle name="normal 42" xfId="567"/>
    <cellStyle name="normal 43" xfId="568"/>
    <cellStyle name="normal 44" xfId="569"/>
    <cellStyle name="normal 45" xfId="570"/>
    <cellStyle name="normal 46" xfId="571"/>
    <cellStyle name="normal 47" xfId="572"/>
    <cellStyle name="normal 48" xfId="573"/>
    <cellStyle name="normal 49" xfId="574"/>
    <cellStyle name="normal 5" xfId="575"/>
    <cellStyle name="normal 50" xfId="576"/>
    <cellStyle name="normal 51" xfId="577"/>
    <cellStyle name="normal 52" xfId="578"/>
    <cellStyle name="normal 53" xfId="579"/>
    <cellStyle name="normal 54" xfId="580"/>
    <cellStyle name="normal 55" xfId="581"/>
    <cellStyle name="normal 56" xfId="582"/>
    <cellStyle name="normal 57" xfId="583"/>
    <cellStyle name="normal 58" xfId="584"/>
    <cellStyle name="normal 59" xfId="585"/>
    <cellStyle name="normal 6" xfId="586"/>
    <cellStyle name="normal 60" xfId="587"/>
    <cellStyle name="normal 61" xfId="588"/>
    <cellStyle name="normal 62" xfId="589"/>
    <cellStyle name="normal 63" xfId="590"/>
    <cellStyle name="normal 64" xfId="591"/>
    <cellStyle name="normal 65" xfId="592"/>
    <cellStyle name="normal 66" xfId="593"/>
    <cellStyle name="normal 67" xfId="594"/>
    <cellStyle name="normal 68" xfId="595"/>
    <cellStyle name="normal 69" xfId="596"/>
    <cellStyle name="normal 7" xfId="597"/>
    <cellStyle name="normal 70" xfId="598"/>
    <cellStyle name="normal 71" xfId="599"/>
    <cellStyle name="normal 72" xfId="600"/>
    <cellStyle name="normal 73" xfId="601"/>
    <cellStyle name="normal 74" xfId="602"/>
    <cellStyle name="normal 75" xfId="603"/>
    <cellStyle name="normal 76" xfId="604"/>
    <cellStyle name="normal 77" xfId="605"/>
    <cellStyle name="normal 78" xfId="606"/>
    <cellStyle name="normal 79" xfId="607"/>
    <cellStyle name="normal 8" xfId="608"/>
    <cellStyle name="normal 80" xfId="609"/>
    <cellStyle name="normal 81" xfId="610"/>
    <cellStyle name="normal 82" xfId="611"/>
    <cellStyle name="normal 83" xfId="612"/>
    <cellStyle name="normal 84" xfId="613"/>
    <cellStyle name="normal 85" xfId="614"/>
    <cellStyle name="normal 86" xfId="615"/>
    <cellStyle name="normal 87" xfId="616"/>
    <cellStyle name="normal 88" xfId="617"/>
    <cellStyle name="normal 89" xfId="618"/>
    <cellStyle name="normal 9" xfId="619"/>
    <cellStyle name="normal 90" xfId="620"/>
    <cellStyle name="normal 91" xfId="621"/>
    <cellStyle name="normal 92" xfId="622"/>
    <cellStyle name="normal 93" xfId="623"/>
    <cellStyle name="normal 94" xfId="624"/>
    <cellStyle name="normal 95" xfId="625"/>
    <cellStyle name="normal 96" xfId="626"/>
    <cellStyle name="normal 97" xfId="627"/>
    <cellStyle name="normal 98" xfId="628"/>
    <cellStyle name="normal 99" xfId="629"/>
    <cellStyle name="Normal__VZOR" xfId="630"/>
    <cellStyle name="Normální 10" xfId="631"/>
    <cellStyle name="Normální 10 2" xfId="632"/>
    <cellStyle name="Normální 11" xfId="633"/>
    <cellStyle name="Normální 11 2" xfId="634"/>
    <cellStyle name="Normální 12" xfId="635"/>
    <cellStyle name="Normální 13" xfId="636"/>
    <cellStyle name="Normální 14" xfId="637"/>
    <cellStyle name="Normální 14 2" xfId="638"/>
    <cellStyle name="Normální 15" xfId="639"/>
    <cellStyle name="Normální 15 2" xfId="640"/>
    <cellStyle name="Normální 15 2 2" xfId="641"/>
    <cellStyle name="Normální 15 2 2 2" xfId="642"/>
    <cellStyle name="Normální 15 2 3" xfId="643"/>
    <cellStyle name="Normální 15 2 4" xfId="644"/>
    <cellStyle name="Normální 16" xfId="645"/>
    <cellStyle name="Normální 17" xfId="646"/>
    <cellStyle name="Normální 18" xfId="647"/>
    <cellStyle name="Normální 19" xfId="648"/>
    <cellStyle name="normální 2" xfId="649"/>
    <cellStyle name="normální 2 2" xfId="650"/>
    <cellStyle name="normální 2 2 2" xfId="651"/>
    <cellStyle name="normální 2 2 3" xfId="652"/>
    <cellStyle name="normální 2 2 4" xfId="653"/>
    <cellStyle name="normální 2 3" xfId="654"/>
    <cellStyle name="normální 2 4" xfId="655"/>
    <cellStyle name="Normální 20" xfId="656"/>
    <cellStyle name="Normální 21" xfId="657"/>
    <cellStyle name="Normální 22" xfId="658"/>
    <cellStyle name="Normální 23" xfId="659"/>
    <cellStyle name="Normální 24" xfId="660"/>
    <cellStyle name="Normální 3" xfId="661"/>
    <cellStyle name="Normální 3 2" xfId="662"/>
    <cellStyle name="normální 30" xfId="663"/>
    <cellStyle name="Normální 4" xfId="664"/>
    <cellStyle name="Normální 4 2" xfId="665"/>
    <cellStyle name="Normální 5" xfId="666"/>
    <cellStyle name="Normální 5 2" xfId="667"/>
    <cellStyle name="Normální 6" xfId="668"/>
    <cellStyle name="Normální 6 2" xfId="669"/>
    <cellStyle name="Normální 7" xfId="670"/>
    <cellStyle name="Normální 7 2" xfId="671"/>
    <cellStyle name="Normální 8" xfId="672"/>
    <cellStyle name="Normální 8 2" xfId="673"/>
    <cellStyle name="Normální 9" xfId="674"/>
    <cellStyle name="Normální 9 2" xfId="675"/>
    <cellStyle name="Normalny_Arkusz1" xfId="676"/>
    <cellStyle name="NormalText" xfId="677"/>
    <cellStyle name="novinka" xfId="678"/>
    <cellStyle name="Œ…‹æØ‚è [0.00]_laroux" xfId="679"/>
    <cellStyle name="Œ…‹æØ‚è_laroux" xfId="680"/>
    <cellStyle name="Ôèíàíñîâûé [0]_PERSONAL" xfId="681"/>
    <cellStyle name="Ôèíàíñîâûé_PERSONAL" xfId="682"/>
    <cellStyle name="Percent ()" xfId="683"/>
    <cellStyle name="Percent (0)" xfId="684"/>
    <cellStyle name="Percent (1)" xfId="685"/>
    <cellStyle name="Percent [0]" xfId="686"/>
    <cellStyle name="Percent [0] 2" xfId="687"/>
    <cellStyle name="Percent [0] 3" xfId="688"/>
    <cellStyle name="Percent [0] 4" xfId="689"/>
    <cellStyle name="Percent [00]" xfId="690"/>
    <cellStyle name="Percent [00] 2" xfId="691"/>
    <cellStyle name="Percent [00] 3" xfId="692"/>
    <cellStyle name="Percent [00] 4" xfId="693"/>
    <cellStyle name="Percent [2]" xfId="694"/>
    <cellStyle name="Percent [2] 2" xfId="695"/>
    <cellStyle name="Percent [2] 3" xfId="696"/>
    <cellStyle name="Percent [2] 4" xfId="697"/>
    <cellStyle name="Percent 1" xfId="698"/>
    <cellStyle name="Percent 2" xfId="699"/>
    <cellStyle name="Percent_Account Detail" xfId="700"/>
    <cellStyle name="podkapitola" xfId="701"/>
    <cellStyle name="Podnadpis" xfId="702"/>
    <cellStyle name="Podnadpis 2" xfId="703"/>
    <cellStyle name="Podnadpis 3" xfId="704"/>
    <cellStyle name="Podnadpis 3 2" xfId="705"/>
    <cellStyle name="Podnadpis 3 3" xfId="706"/>
    <cellStyle name="Podnadpis 3 4" xfId="707"/>
    <cellStyle name="polozka" xfId="708"/>
    <cellStyle name="Popis" xfId="709"/>
    <cellStyle name="popis polozky" xfId="710"/>
    <cellStyle name="Followed Hyperlink" xfId="711"/>
    <cellStyle name="Poznámka" xfId="712"/>
    <cellStyle name="Poznámka 2" xfId="713"/>
    <cellStyle name="Poznámka 2 2" xfId="714"/>
    <cellStyle name="Poznámka 2 3" xfId="715"/>
    <cellStyle name="Poznámka 3" xfId="716"/>
    <cellStyle name="Poznámka 3 2" xfId="717"/>
    <cellStyle name="Poznámka 4" xfId="718"/>
    <cellStyle name="Poznámka 5" xfId="719"/>
    <cellStyle name="Prefilled" xfId="720"/>
    <cellStyle name="PrePop Currency (0)" xfId="721"/>
    <cellStyle name="PrePop Currency (2)" xfId="722"/>
    <cellStyle name="PrePop Units (0)" xfId="723"/>
    <cellStyle name="PrePop Units (1)" xfId="724"/>
    <cellStyle name="PrePop Units (2)" xfId="725"/>
    <cellStyle name="Percent" xfId="726"/>
    <cellStyle name="Propojená buňka" xfId="727"/>
    <cellStyle name="Propojená buňka 2" xfId="728"/>
    <cellStyle name="Propojená buňka 3" xfId="729"/>
    <cellStyle name="R_price" xfId="730"/>
    <cellStyle name="R_type" xfId="731"/>
    <cellStyle name="Shaded" xfId="732"/>
    <cellStyle name="SKP" xfId="733"/>
    <cellStyle name="Skupina" xfId="734"/>
    <cellStyle name="snizeni" xfId="735"/>
    <cellStyle name="Správně" xfId="736"/>
    <cellStyle name="Správně 2" xfId="737"/>
    <cellStyle name="Správně 2 2" xfId="738"/>
    <cellStyle name="Správně 3" xfId="739"/>
    <cellStyle name="Správně 4" xfId="740"/>
    <cellStyle name="Správně 5" xfId="741"/>
    <cellStyle name="Standaard_Blad1_3" xfId="742"/>
    <cellStyle name="Standard_Tabelle1" xfId="743"/>
    <cellStyle name="Stín+tučně" xfId="744"/>
    <cellStyle name="Stín+tučně+velké písmo" xfId="745"/>
    <cellStyle name="Styl 1" xfId="746"/>
    <cellStyle name="Styl 1 2" xfId="747"/>
    <cellStyle name="Styl 1 3" xfId="748"/>
    <cellStyle name="subhead" xfId="749"/>
    <cellStyle name="Sum" xfId="750"/>
    <cellStyle name="Sum %of HV" xfId="751"/>
    <cellStyle name="Špatně" xfId="752"/>
    <cellStyle name="tabulka cenník" xfId="753"/>
    <cellStyle name="Text Indent A" xfId="754"/>
    <cellStyle name="Text Indent B" xfId="755"/>
    <cellStyle name="Text Indent B 2" xfId="756"/>
    <cellStyle name="Text Indent B 3" xfId="757"/>
    <cellStyle name="Text Indent B 4" xfId="758"/>
    <cellStyle name="Text Indent C" xfId="759"/>
    <cellStyle name="Text Indent C 2" xfId="760"/>
    <cellStyle name="Text Indent C 3" xfId="761"/>
    <cellStyle name="Text Indent C 4" xfId="762"/>
    <cellStyle name="Text upozornění" xfId="763"/>
    <cellStyle name="Text upozornění 2" xfId="764"/>
    <cellStyle name="Thousands (0)" xfId="765"/>
    <cellStyle name="Thousands (1)" xfId="766"/>
    <cellStyle name="time" xfId="767"/>
    <cellStyle name="Total" xfId="768"/>
    <cellStyle name="Tučně" xfId="769"/>
    <cellStyle name="TYP ŘÁDKU_4(sloupceJ-L)" xfId="770"/>
    <cellStyle name="Underline 2" xfId="771"/>
    <cellStyle name="Vstup" xfId="772"/>
    <cellStyle name="Vstup 2" xfId="773"/>
    <cellStyle name="Vstup 2 2" xfId="774"/>
    <cellStyle name="Vstup 3" xfId="775"/>
    <cellStyle name="Vstup 4" xfId="776"/>
    <cellStyle name="Vstup 5" xfId="777"/>
    <cellStyle name="Výpočet" xfId="778"/>
    <cellStyle name="Výpočet 2" xfId="779"/>
    <cellStyle name="Výpočet 2 2" xfId="780"/>
    <cellStyle name="Výpočet 3" xfId="781"/>
    <cellStyle name="Výpočet 4" xfId="782"/>
    <cellStyle name="Výpočet 5" xfId="783"/>
    <cellStyle name="výprodej" xfId="784"/>
    <cellStyle name="Výstup" xfId="785"/>
    <cellStyle name="Výstup 2" xfId="786"/>
    <cellStyle name="Výstup 2 2" xfId="787"/>
    <cellStyle name="Výstup 3" xfId="788"/>
    <cellStyle name="Výstup 4" xfId="789"/>
    <cellStyle name="Výstup 5" xfId="790"/>
    <cellStyle name="Vysvětlující text" xfId="791"/>
    <cellStyle name="Vysvětlující text 2" xfId="792"/>
    <cellStyle name="Währung [0]_Tabelle1" xfId="793"/>
    <cellStyle name="Währung_Tabelle1" xfId="794"/>
    <cellStyle name="Year" xfId="795"/>
    <cellStyle name="základní" xfId="796"/>
    <cellStyle name="základní 2" xfId="797"/>
    <cellStyle name="základní 3" xfId="798"/>
    <cellStyle name="základní 4" xfId="799"/>
    <cellStyle name="Zboží" xfId="800"/>
    <cellStyle name="Zvýraznění 1" xfId="801"/>
    <cellStyle name="Zvýraznění 1 2" xfId="802"/>
    <cellStyle name="Zvýraznění 1 2 2" xfId="803"/>
    <cellStyle name="Zvýraznění 1 3" xfId="804"/>
    <cellStyle name="Zvýraznění 1 4" xfId="805"/>
    <cellStyle name="Zvýraznění 1 5" xfId="806"/>
    <cellStyle name="Zvýraznění 2" xfId="807"/>
    <cellStyle name="Zvýraznění 2 2" xfId="808"/>
    <cellStyle name="Zvýraznění 2 2 2" xfId="809"/>
    <cellStyle name="Zvýraznění 2 3" xfId="810"/>
    <cellStyle name="Zvýraznění 2 4" xfId="811"/>
    <cellStyle name="Zvýraznění 2 5" xfId="812"/>
    <cellStyle name="Zvýraznění 3" xfId="813"/>
    <cellStyle name="Zvýraznění 3 2" xfId="814"/>
    <cellStyle name="Zvýraznění 3 2 2" xfId="815"/>
    <cellStyle name="Zvýraznění 3 3" xfId="816"/>
    <cellStyle name="Zvýraznění 3 4" xfId="817"/>
    <cellStyle name="Zvýraznění 3 5" xfId="818"/>
    <cellStyle name="Zvýraznění 4" xfId="819"/>
    <cellStyle name="Zvýraznění 4 2" xfId="820"/>
    <cellStyle name="Zvýraznění 4 2 2" xfId="821"/>
    <cellStyle name="Zvýraznění 4 3" xfId="822"/>
    <cellStyle name="Zvýraznění 4 4" xfId="823"/>
    <cellStyle name="Zvýraznění 4 5" xfId="824"/>
    <cellStyle name="Zvýraznění 5" xfId="825"/>
    <cellStyle name="Zvýraznění 5 2" xfId="826"/>
    <cellStyle name="Zvýraznění 5 2 2" xfId="827"/>
    <cellStyle name="Zvýraznění 5 3" xfId="828"/>
    <cellStyle name="Zvýraznění 5 4" xfId="829"/>
    <cellStyle name="Zvýraznění 6" xfId="830"/>
    <cellStyle name="Zvýraznění 6 2" xfId="831"/>
    <cellStyle name="Zvýraznění 6 2 2" xfId="832"/>
    <cellStyle name="Zvýraznění 6 3" xfId="833"/>
    <cellStyle name="Zvýraznění 6 4" xfId="834"/>
    <cellStyle name="Zvýraznění 6 5" xfId="835"/>
    <cellStyle name="千位[0]_laroux" xfId="836"/>
    <cellStyle name="千位_laroux" xfId="837"/>
    <cellStyle name="千分位[0]_laroux" xfId="838"/>
    <cellStyle name="千分位_laroux" xfId="839"/>
    <cellStyle name="常规_~0053317" xfId="840"/>
    <cellStyle name="普通_laroux" xfId="8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-zak&#225;zky\2005\OS+OSZ%20N&#225;chod\Prov&#225;d&#283;c&#237;%20projekt%202005\Cenovky%20od%20dodavatel&#367;\Reh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zoomScale="160" zoomScaleNormal="160" zoomScalePageLayoutView="0" workbookViewId="0" topLeftCell="A25">
      <selection activeCell="G25" sqref="G25"/>
    </sheetView>
  </sheetViews>
  <sheetFormatPr defaultColWidth="9.00390625" defaultRowHeight="12.75"/>
  <cols>
    <col min="1" max="1" width="9.125" style="12" customWidth="1"/>
    <col min="2" max="2" width="9.125" style="1" customWidth="1"/>
    <col min="3" max="3" width="47.875" style="1" customWidth="1"/>
    <col min="4" max="5" width="9.125" style="1" customWidth="1"/>
    <col min="6" max="6" width="15.125" style="1" customWidth="1"/>
    <col min="7" max="7" width="14.125" style="1" customWidth="1"/>
    <col min="8" max="8" width="13.00390625" style="1" customWidth="1"/>
    <col min="9" max="16384" width="9.125" style="1" customWidth="1"/>
  </cols>
  <sheetData>
    <row r="1" s="12" customFormat="1" ht="13.5" thickBot="1"/>
    <row r="2" spans="2:8" ht="18" thickBot="1">
      <c r="B2" s="169" t="s">
        <v>47</v>
      </c>
      <c r="C2" s="170"/>
      <c r="D2" s="170"/>
      <c r="E2" s="170"/>
      <c r="F2" s="170"/>
      <c r="G2" s="170"/>
      <c r="H2" s="171"/>
    </row>
    <row r="3" spans="2:8" ht="12.75">
      <c r="B3" s="14"/>
      <c r="C3" s="13"/>
      <c r="D3" s="13"/>
      <c r="E3" s="13"/>
      <c r="F3" s="13"/>
      <c r="G3" s="13"/>
      <c r="H3" s="15"/>
    </row>
    <row r="4" spans="2:8" ht="12.75">
      <c r="B4" s="25" t="s">
        <v>29</v>
      </c>
      <c r="C4" s="172" t="s">
        <v>176</v>
      </c>
      <c r="D4" s="173"/>
      <c r="E4" s="173"/>
      <c r="F4" s="17"/>
      <c r="G4" s="17"/>
      <c r="H4" s="18"/>
    </row>
    <row r="5" spans="2:8" ht="12.75">
      <c r="B5" s="25" t="s">
        <v>30</v>
      </c>
      <c r="C5" s="4" t="s">
        <v>114</v>
      </c>
      <c r="D5" s="17"/>
      <c r="E5" s="17"/>
      <c r="F5" s="17"/>
      <c r="G5" s="17"/>
      <c r="H5" s="18"/>
    </row>
    <row r="6" spans="2:8" ht="12.75">
      <c r="B6" s="25"/>
      <c r="C6" s="17"/>
      <c r="D6" s="17"/>
      <c r="E6" s="17"/>
      <c r="F6" s="19" t="s">
        <v>34</v>
      </c>
      <c r="G6" s="9">
        <v>43845</v>
      </c>
      <c r="H6" s="18"/>
    </row>
    <row r="7" spans="2:8" ht="12.75">
      <c r="B7" s="25" t="s">
        <v>31</v>
      </c>
      <c r="C7" s="30"/>
      <c r="D7" s="17"/>
      <c r="E7" s="17"/>
      <c r="F7" s="17"/>
      <c r="G7" s="17"/>
      <c r="H7" s="18"/>
    </row>
    <row r="8" spans="2:8" ht="12.75">
      <c r="B8" s="25"/>
      <c r="C8" s="30"/>
      <c r="D8" s="17"/>
      <c r="E8" s="17"/>
      <c r="F8" s="17" t="s">
        <v>43</v>
      </c>
      <c r="G8" s="17"/>
      <c r="H8" s="18"/>
    </row>
    <row r="9" spans="2:8" ht="12.75">
      <c r="B9" s="25" t="s">
        <v>32</v>
      </c>
      <c r="C9" s="17"/>
      <c r="D9" s="17"/>
      <c r="E9" s="17"/>
      <c r="F9" s="17" t="s">
        <v>44</v>
      </c>
      <c r="G9" s="17"/>
      <c r="H9" s="18"/>
    </row>
    <row r="10" spans="2:8" ht="12.75">
      <c r="B10" s="25"/>
      <c r="C10" s="17"/>
      <c r="D10" s="17"/>
      <c r="E10" s="17"/>
      <c r="F10" s="17"/>
      <c r="G10" s="17"/>
      <c r="H10" s="18"/>
    </row>
    <row r="11" spans="2:8" s="12" customFormat="1" ht="12.75">
      <c r="B11" s="25" t="s">
        <v>45</v>
      </c>
      <c r="C11" s="17"/>
      <c r="D11" s="17"/>
      <c r="E11" s="17"/>
      <c r="F11" s="17" t="s">
        <v>43</v>
      </c>
      <c r="G11" s="17"/>
      <c r="H11" s="18"/>
    </row>
    <row r="12" spans="2:8" s="12" customFormat="1" ht="12.75">
      <c r="B12" s="25"/>
      <c r="C12" s="17"/>
      <c r="D12" s="17"/>
      <c r="E12" s="17"/>
      <c r="F12" s="17" t="s">
        <v>44</v>
      </c>
      <c r="G12" s="17"/>
      <c r="H12" s="18"/>
    </row>
    <row r="13" spans="2:8" s="12" customFormat="1" ht="12.75">
      <c r="B13" s="25"/>
      <c r="C13" s="17"/>
      <c r="D13" s="17"/>
      <c r="E13" s="17"/>
      <c r="F13" s="17"/>
      <c r="G13" s="17"/>
      <c r="H13" s="18"/>
    </row>
    <row r="14" spans="2:8" ht="12.75">
      <c r="B14" s="25" t="s">
        <v>33</v>
      </c>
      <c r="C14" s="17"/>
      <c r="D14" s="17"/>
      <c r="E14" s="17"/>
      <c r="F14" s="17" t="s">
        <v>43</v>
      </c>
      <c r="G14" s="17"/>
      <c r="H14" s="18"/>
    </row>
    <row r="15" spans="2:8" ht="12.75">
      <c r="B15" s="25"/>
      <c r="C15" s="17"/>
      <c r="D15" s="17"/>
      <c r="E15" s="17"/>
      <c r="F15" s="17" t="s">
        <v>44</v>
      </c>
      <c r="G15" s="17"/>
      <c r="H15" s="18"/>
    </row>
    <row r="16" spans="2:8" ht="21" customHeight="1">
      <c r="B16" s="25" t="s">
        <v>46</v>
      </c>
      <c r="C16" s="33"/>
      <c r="D16" s="17"/>
      <c r="E16" s="17"/>
      <c r="F16" s="17"/>
      <c r="G16" s="17"/>
      <c r="H16" s="18"/>
    </row>
    <row r="17" spans="2:8" s="12" customFormat="1" ht="12.75">
      <c r="B17" s="25"/>
      <c r="C17" s="17"/>
      <c r="D17" s="17"/>
      <c r="E17" s="17"/>
      <c r="F17" s="17"/>
      <c r="G17" s="17"/>
      <c r="H17" s="18"/>
    </row>
    <row r="18" spans="2:8" s="12" customFormat="1" ht="12.75">
      <c r="B18" s="25"/>
      <c r="C18" s="17"/>
      <c r="D18" s="17"/>
      <c r="E18" s="17"/>
      <c r="F18" s="17"/>
      <c r="G18" s="17"/>
      <c r="H18" s="18"/>
    </row>
    <row r="19" spans="2:8" s="12" customFormat="1" ht="12.75">
      <c r="B19" s="25"/>
      <c r="C19" s="17"/>
      <c r="D19" s="17"/>
      <c r="E19" s="17"/>
      <c r="F19" s="17"/>
      <c r="G19" s="17"/>
      <c r="H19" s="18"/>
    </row>
    <row r="20" spans="2:8" s="12" customFormat="1" ht="12.75">
      <c r="B20" s="25"/>
      <c r="C20" s="17" t="s">
        <v>48</v>
      </c>
      <c r="D20" s="17"/>
      <c r="E20" s="17"/>
      <c r="F20" s="20">
        <f>'REKAPITULACE '!F28</f>
        <v>0</v>
      </c>
      <c r="G20" s="20"/>
      <c r="H20" s="18"/>
    </row>
    <row r="21" spans="2:8" s="12" customFormat="1" ht="12.75">
      <c r="B21" s="25"/>
      <c r="C21" s="17" t="s">
        <v>7</v>
      </c>
      <c r="D21" s="17"/>
      <c r="E21" s="17"/>
      <c r="F21" s="20">
        <f>'REKAPITULACE '!F38</f>
        <v>0</v>
      </c>
      <c r="G21" s="20"/>
      <c r="H21" s="18"/>
    </row>
    <row r="22" spans="2:8" s="12" customFormat="1" ht="12.75">
      <c r="B22" s="25"/>
      <c r="C22" s="4" t="s">
        <v>49</v>
      </c>
      <c r="D22" s="17"/>
      <c r="E22" s="17"/>
      <c r="F22" s="20"/>
      <c r="G22" s="20"/>
      <c r="H22" s="18"/>
    </row>
    <row r="23" spans="2:8" s="12" customFormat="1" ht="12.75">
      <c r="B23" s="25"/>
      <c r="C23" s="17"/>
      <c r="D23" s="17"/>
      <c r="E23" s="17"/>
      <c r="F23" s="20"/>
      <c r="G23" s="20"/>
      <c r="H23" s="18"/>
    </row>
    <row r="24" spans="2:8" s="12" customFormat="1" ht="12.75">
      <c r="B24" s="25"/>
      <c r="C24" s="17" t="s">
        <v>50</v>
      </c>
      <c r="D24" s="5">
        <v>0.21</v>
      </c>
      <c r="E24" s="6" t="s">
        <v>51</v>
      </c>
      <c r="F24" s="20"/>
      <c r="G24" s="20"/>
      <c r="H24" s="18"/>
    </row>
    <row r="25" spans="2:8" s="12" customFormat="1" ht="12.75">
      <c r="B25" s="25"/>
      <c r="C25" s="17" t="s">
        <v>52</v>
      </c>
      <c r="D25" s="7">
        <v>0.15</v>
      </c>
      <c r="E25" s="6" t="s">
        <v>51</v>
      </c>
      <c r="F25" s="77">
        <f>F20+F21</f>
        <v>0</v>
      </c>
      <c r="G25" s="77">
        <f>F25*0.15</f>
        <v>0</v>
      </c>
      <c r="H25" s="18"/>
    </row>
    <row r="26" spans="2:8" s="12" customFormat="1" ht="13.5" thickBot="1">
      <c r="B26" s="25"/>
      <c r="C26" s="17"/>
      <c r="D26" s="17"/>
      <c r="E26" s="17"/>
      <c r="F26" s="20"/>
      <c r="G26" s="20"/>
      <c r="H26" s="18"/>
    </row>
    <row r="27" spans="2:8" s="12" customFormat="1" ht="15.75" thickBot="1">
      <c r="B27" s="26"/>
      <c r="C27" s="27" t="s">
        <v>54</v>
      </c>
      <c r="D27" s="27"/>
      <c r="E27" s="27"/>
      <c r="F27" s="31">
        <f>F25+G25</f>
        <v>0</v>
      </c>
      <c r="G27" s="32"/>
      <c r="H27" s="28"/>
    </row>
  </sheetData>
  <sheetProtection/>
  <mergeCells count="2">
    <mergeCell ref="B2:H2"/>
    <mergeCell ref="C4:E4"/>
  </mergeCells>
  <printOptions/>
  <pageMargins left="0.31496062992125984" right="0.2755905511811024" top="0.35433070866141736" bottom="0.2362204724409449" header="0.5118110236220472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6"/>
  <sheetViews>
    <sheetView zoomScale="160" zoomScaleNormal="160" zoomScalePageLayoutView="0" workbookViewId="0" topLeftCell="A19">
      <selection activeCell="C43" sqref="C43"/>
    </sheetView>
  </sheetViews>
  <sheetFormatPr defaultColWidth="9.00390625" defaultRowHeight="12.75"/>
  <cols>
    <col min="1" max="2" width="9.125" style="12" customWidth="1"/>
    <col min="3" max="3" width="47.875" style="12" customWidth="1"/>
    <col min="4" max="5" width="9.125" style="12" customWidth="1"/>
    <col min="6" max="6" width="12.875" style="12" customWidth="1"/>
    <col min="7" max="7" width="14.125" style="12" customWidth="1"/>
    <col min="8" max="8" width="13.00390625" style="12" customWidth="1"/>
    <col min="9" max="16384" width="9.125" style="12" customWidth="1"/>
  </cols>
  <sheetData>
    <row r="1" ht="13.5" thickBot="1"/>
    <row r="2" spans="2:8" ht="18" thickBot="1">
      <c r="B2" s="169" t="s">
        <v>27</v>
      </c>
      <c r="C2" s="170"/>
      <c r="D2" s="170"/>
      <c r="E2" s="170"/>
      <c r="F2" s="170"/>
      <c r="G2" s="170"/>
      <c r="H2" s="171"/>
    </row>
    <row r="3" spans="2:8" ht="12.75">
      <c r="B3" s="14"/>
      <c r="C3" s="13"/>
      <c r="D3" s="13"/>
      <c r="E3" s="13"/>
      <c r="F3" s="13"/>
      <c r="G3" s="13"/>
      <c r="H3" s="15"/>
    </row>
    <row r="4" spans="2:8" ht="12.75">
      <c r="B4" s="25" t="s">
        <v>29</v>
      </c>
      <c r="C4" s="4" t="str">
        <f>'KRYCÍ LIST'!C4</f>
        <v>Pobytové služby pro seniory v objektu č. p. 431 areálu nemocnice Opočno</v>
      </c>
      <c r="D4" s="17"/>
      <c r="E4" s="17"/>
      <c r="F4" s="17"/>
      <c r="G4" s="17"/>
      <c r="H4" s="18"/>
    </row>
    <row r="5" spans="2:8" ht="12.75">
      <c r="B5" s="25" t="s">
        <v>30</v>
      </c>
      <c r="C5" s="4" t="str">
        <f>'KRYCÍ LIST'!C5</f>
        <v>Elektronické komunikace</v>
      </c>
      <c r="D5" s="17"/>
      <c r="E5" s="17"/>
      <c r="F5" s="17"/>
      <c r="G5" s="17"/>
      <c r="H5" s="18"/>
    </row>
    <row r="6" spans="2:8" ht="12.75">
      <c r="B6" s="25"/>
      <c r="C6" s="17"/>
      <c r="D6" s="17"/>
      <c r="E6" s="17"/>
      <c r="F6" s="19" t="s">
        <v>34</v>
      </c>
      <c r="G6" s="9">
        <f>'KRYCÍ LIST'!G6</f>
        <v>43845</v>
      </c>
      <c r="H6" s="18"/>
    </row>
    <row r="7" spans="2:8" ht="12.75">
      <c r="B7" s="25" t="s">
        <v>31</v>
      </c>
      <c r="C7" s="17"/>
      <c r="D7" s="17"/>
      <c r="E7" s="17"/>
      <c r="F7" s="17"/>
      <c r="G7" s="17"/>
      <c r="H7" s="18"/>
    </row>
    <row r="8" spans="2:8" ht="12.75">
      <c r="B8" s="25"/>
      <c r="C8" s="17"/>
      <c r="D8" s="17"/>
      <c r="E8" s="17"/>
      <c r="F8" s="17" t="s">
        <v>43</v>
      </c>
      <c r="G8" s="17"/>
      <c r="H8" s="18"/>
    </row>
    <row r="9" spans="2:8" ht="12.75">
      <c r="B9" s="25" t="s">
        <v>32</v>
      </c>
      <c r="C9" s="17"/>
      <c r="D9" s="17"/>
      <c r="E9" s="17"/>
      <c r="F9" s="17" t="s">
        <v>44</v>
      </c>
      <c r="G9" s="17"/>
      <c r="H9" s="18"/>
    </row>
    <row r="10" spans="2:8" ht="12.75">
      <c r="B10" s="25"/>
      <c r="C10" s="17"/>
      <c r="D10" s="17"/>
      <c r="E10" s="17"/>
      <c r="F10" s="17"/>
      <c r="G10" s="17"/>
      <c r="H10" s="18"/>
    </row>
    <row r="11" spans="2:8" ht="12.75">
      <c r="B11" s="25" t="s">
        <v>45</v>
      </c>
      <c r="C11" s="17"/>
      <c r="D11" s="17"/>
      <c r="E11" s="17"/>
      <c r="F11" s="17" t="s">
        <v>43</v>
      </c>
      <c r="G11" s="17"/>
      <c r="H11" s="18"/>
    </row>
    <row r="12" spans="2:8" ht="12.75">
      <c r="B12" s="25"/>
      <c r="C12" s="17"/>
      <c r="D12" s="17"/>
      <c r="E12" s="17"/>
      <c r="F12" s="17" t="s">
        <v>44</v>
      </c>
      <c r="G12" s="17"/>
      <c r="H12" s="18"/>
    </row>
    <row r="13" spans="2:8" ht="12.75">
      <c r="B13" s="25"/>
      <c r="C13" s="17"/>
      <c r="D13" s="17"/>
      <c r="E13" s="17"/>
      <c r="F13" s="17"/>
      <c r="G13" s="17"/>
      <c r="H13" s="18"/>
    </row>
    <row r="14" spans="2:8" ht="12.75">
      <c r="B14" s="25" t="s">
        <v>33</v>
      </c>
      <c r="C14" s="17"/>
      <c r="D14" s="17"/>
      <c r="E14" s="17"/>
      <c r="F14" s="17" t="s">
        <v>43</v>
      </c>
      <c r="G14" s="17"/>
      <c r="H14" s="18"/>
    </row>
    <row r="15" spans="2:8" ht="12.75">
      <c r="B15" s="25"/>
      <c r="C15" s="17"/>
      <c r="D15" s="17"/>
      <c r="E15" s="17"/>
      <c r="F15" s="17" t="s">
        <v>44</v>
      </c>
      <c r="G15" s="17"/>
      <c r="H15" s="18"/>
    </row>
    <row r="16" spans="2:8" ht="12.75">
      <c r="B16" s="25" t="s">
        <v>46</v>
      </c>
      <c r="C16" s="34"/>
      <c r="D16" s="17"/>
      <c r="E16" s="17"/>
      <c r="F16" s="17"/>
      <c r="G16" s="17"/>
      <c r="H16" s="18"/>
    </row>
    <row r="17" spans="2:8" ht="13.5" thickBot="1">
      <c r="B17" s="25"/>
      <c r="C17" s="17"/>
      <c r="D17" s="17"/>
      <c r="E17" s="17"/>
      <c r="F17" s="17"/>
      <c r="G17" s="17"/>
      <c r="H17" s="18"/>
    </row>
    <row r="18" spans="2:8" ht="13.5" thickBot="1">
      <c r="B18" s="2"/>
      <c r="C18" s="3"/>
      <c r="D18" s="3"/>
      <c r="E18" s="3"/>
      <c r="F18" s="10" t="s">
        <v>10</v>
      </c>
      <c r="G18" s="10" t="s">
        <v>11</v>
      </c>
      <c r="H18" s="11" t="s">
        <v>12</v>
      </c>
    </row>
    <row r="19" spans="2:8" ht="12.75">
      <c r="B19" s="25"/>
      <c r="C19" s="17"/>
      <c r="D19" s="17"/>
      <c r="E19" s="17"/>
      <c r="F19" s="17"/>
      <c r="G19" s="17"/>
      <c r="H19" s="18"/>
    </row>
    <row r="20" spans="2:8" ht="12.75">
      <c r="B20" s="8" t="s">
        <v>56</v>
      </c>
      <c r="C20" s="17"/>
      <c r="D20" s="17"/>
      <c r="E20" s="17"/>
      <c r="F20" s="17"/>
      <c r="G20" s="17"/>
      <c r="H20" s="18"/>
    </row>
    <row r="21" spans="2:8" ht="12.75">
      <c r="B21" s="16" t="s">
        <v>80</v>
      </c>
      <c r="C21" s="41" t="s">
        <v>78</v>
      </c>
      <c r="D21" s="17"/>
      <c r="E21" s="17"/>
      <c r="F21" s="17"/>
      <c r="G21" s="20"/>
      <c r="H21" s="21">
        <f>ALL!I6</f>
        <v>0</v>
      </c>
    </row>
    <row r="22" spans="2:8" ht="12.75">
      <c r="B22" s="66" t="s">
        <v>81</v>
      </c>
      <c r="C22" s="41" t="s">
        <v>63</v>
      </c>
      <c r="D22" s="17"/>
      <c r="E22" s="17"/>
      <c r="F22" s="17"/>
      <c r="G22" s="20"/>
      <c r="H22" s="21">
        <f>ALL!I45</f>
        <v>0</v>
      </c>
    </row>
    <row r="23" spans="2:8" ht="12.75">
      <c r="B23" s="66" t="s">
        <v>82</v>
      </c>
      <c r="C23" s="41" t="s">
        <v>76</v>
      </c>
      <c r="D23" s="17"/>
      <c r="E23" s="17"/>
      <c r="F23" s="17"/>
      <c r="G23" s="20"/>
      <c r="H23" s="21">
        <f>ALL!I115</f>
        <v>0</v>
      </c>
    </row>
    <row r="24" spans="2:8" s="35" customFormat="1" ht="12.75">
      <c r="B24" s="89" t="s">
        <v>83</v>
      </c>
      <c r="C24" s="41" t="s">
        <v>198</v>
      </c>
      <c r="D24" s="17"/>
      <c r="E24" s="17"/>
      <c r="F24" s="17"/>
      <c r="G24" s="20"/>
      <c r="H24" s="21">
        <f>ALL!I126</f>
        <v>0</v>
      </c>
    </row>
    <row r="25" spans="2:8" s="100" customFormat="1" ht="12.75">
      <c r="B25" s="89" t="s">
        <v>84</v>
      </c>
      <c r="C25" s="76" t="s">
        <v>111</v>
      </c>
      <c r="D25" s="75"/>
      <c r="E25" s="75"/>
      <c r="F25" s="75"/>
      <c r="G25" s="77"/>
      <c r="H25" s="78">
        <f>ALL!I187</f>
        <v>0</v>
      </c>
    </row>
    <row r="26" spans="2:8" s="35" customFormat="1" ht="12.75">
      <c r="B26" s="89" t="s">
        <v>85</v>
      </c>
      <c r="C26" s="41" t="s">
        <v>141</v>
      </c>
      <c r="D26" s="17"/>
      <c r="E26" s="17"/>
      <c r="F26" s="17"/>
      <c r="G26" s="20"/>
      <c r="H26" s="21">
        <f>ALL!I224</f>
        <v>0</v>
      </c>
    </row>
    <row r="27" spans="2:8" s="74" customFormat="1" ht="12.75">
      <c r="B27" s="89" t="s">
        <v>86</v>
      </c>
      <c r="C27" s="76" t="s">
        <v>147</v>
      </c>
      <c r="D27" s="75"/>
      <c r="E27" s="75"/>
      <c r="F27" s="75"/>
      <c r="G27" s="77"/>
      <c r="H27" s="78">
        <f>ALL!I277</f>
        <v>0</v>
      </c>
    </row>
    <row r="28" spans="2:8" ht="15">
      <c r="B28" s="16"/>
      <c r="C28" s="22" t="s">
        <v>53</v>
      </c>
      <c r="D28" s="17"/>
      <c r="E28" s="17"/>
      <c r="F28" s="20">
        <f>SUM(H21:H27)</f>
        <v>0</v>
      </c>
      <c r="G28" s="20"/>
      <c r="H28" s="21"/>
    </row>
    <row r="29" spans="2:8" ht="15">
      <c r="B29" s="16"/>
      <c r="C29" s="22"/>
      <c r="D29" s="17"/>
      <c r="E29" s="17"/>
      <c r="F29" s="20"/>
      <c r="G29" s="20"/>
      <c r="H29" s="21"/>
    </row>
    <row r="30" spans="2:8" ht="12.75">
      <c r="B30" s="8" t="s">
        <v>56</v>
      </c>
      <c r="C30" s="17"/>
      <c r="D30" s="17"/>
      <c r="E30" s="17"/>
      <c r="F30" s="20"/>
      <c r="G30" s="20"/>
      <c r="H30" s="21"/>
    </row>
    <row r="31" spans="2:8" ht="12.75">
      <c r="B31" s="89" t="s">
        <v>80</v>
      </c>
      <c r="C31" s="41" t="s">
        <v>79</v>
      </c>
      <c r="D31" s="17"/>
      <c r="E31" s="17"/>
      <c r="F31" s="17"/>
      <c r="G31" s="20">
        <f>ALL!K6+ALL!M6</f>
        <v>0</v>
      </c>
      <c r="H31" s="21"/>
    </row>
    <row r="32" spans="2:8" ht="12.75">
      <c r="B32" s="89" t="s">
        <v>81</v>
      </c>
      <c r="C32" s="41" t="s">
        <v>64</v>
      </c>
      <c r="D32" s="17"/>
      <c r="E32" s="17"/>
      <c r="F32" s="17"/>
      <c r="G32" s="20">
        <f>ALL!K45+ALL!M45</f>
        <v>0</v>
      </c>
      <c r="H32" s="21"/>
    </row>
    <row r="33" spans="2:8" ht="12.75">
      <c r="B33" s="89" t="s">
        <v>82</v>
      </c>
      <c r="C33" s="41" t="s">
        <v>77</v>
      </c>
      <c r="D33" s="17"/>
      <c r="E33" s="17"/>
      <c r="F33" s="17"/>
      <c r="G33" s="20">
        <f>ALL!K115+ALL!M115</f>
        <v>0</v>
      </c>
      <c r="H33" s="21"/>
    </row>
    <row r="34" spans="2:8" s="35" customFormat="1" ht="12.75">
      <c r="B34" s="89" t="s">
        <v>83</v>
      </c>
      <c r="C34" s="41" t="s">
        <v>199</v>
      </c>
      <c r="D34" s="17"/>
      <c r="E34" s="17"/>
      <c r="F34" s="17"/>
      <c r="G34" s="20">
        <f>ALL!K126+ALL!M126</f>
        <v>0</v>
      </c>
      <c r="H34" s="21"/>
    </row>
    <row r="35" spans="2:8" s="100" customFormat="1" ht="12.75">
      <c r="B35" s="89" t="s">
        <v>84</v>
      </c>
      <c r="C35" s="76" t="s">
        <v>112</v>
      </c>
      <c r="D35" s="75"/>
      <c r="E35" s="75"/>
      <c r="F35" s="75"/>
      <c r="G35" s="77">
        <f>ALL!K187+ALL!M187</f>
        <v>0</v>
      </c>
      <c r="H35" s="78"/>
    </row>
    <row r="36" spans="2:8" s="74" customFormat="1" ht="12.75">
      <c r="B36" s="89" t="s">
        <v>85</v>
      </c>
      <c r="C36" s="76" t="s">
        <v>142</v>
      </c>
      <c r="D36" s="75"/>
      <c r="E36" s="75"/>
      <c r="F36" s="75"/>
      <c r="G36" s="77">
        <f>ALL!K224+ALL!M224</f>
        <v>0</v>
      </c>
      <c r="H36" s="78"/>
    </row>
    <row r="37" spans="2:8" s="74" customFormat="1" ht="12.75">
      <c r="B37" s="89" t="s">
        <v>86</v>
      </c>
      <c r="C37" s="76" t="s">
        <v>146</v>
      </c>
      <c r="D37" s="75"/>
      <c r="E37" s="75"/>
      <c r="F37" s="75"/>
      <c r="G37" s="77">
        <f>ALL!K277+ALL!M277</f>
        <v>0</v>
      </c>
      <c r="H37" s="78"/>
    </row>
    <row r="38" spans="2:8" ht="15">
      <c r="B38" s="36"/>
      <c r="C38" s="22" t="s">
        <v>14</v>
      </c>
      <c r="D38" s="17"/>
      <c r="E38" s="17"/>
      <c r="F38" s="20">
        <f>SUM(G31:G37)</f>
        <v>0</v>
      </c>
      <c r="G38" s="20"/>
      <c r="H38" s="21"/>
    </row>
    <row r="39" spans="2:8" ht="12.75">
      <c r="B39" s="16"/>
      <c r="C39" s="17"/>
      <c r="D39" s="17"/>
      <c r="E39" s="17"/>
      <c r="F39" s="20"/>
      <c r="G39" s="20"/>
      <c r="H39" s="21"/>
    </row>
    <row r="40" spans="2:8" ht="13.5" thickBot="1">
      <c r="B40" s="16"/>
      <c r="C40" s="17"/>
      <c r="D40" s="17"/>
      <c r="E40" s="17"/>
      <c r="F40" s="17"/>
      <c r="G40" s="17"/>
      <c r="H40" s="18"/>
    </row>
    <row r="41" spans="2:8" ht="13.5" thickBot="1">
      <c r="B41" s="29" t="s">
        <v>55</v>
      </c>
      <c r="C41" s="3"/>
      <c r="D41" s="3"/>
      <c r="E41" s="3"/>
      <c r="F41" s="23">
        <f>SUM(F28:F38)</f>
        <v>0</v>
      </c>
      <c r="G41" s="23"/>
      <c r="H41" s="24"/>
    </row>
    <row r="46" ht="12.75">
      <c r="F46" s="71"/>
    </row>
  </sheetData>
  <sheetProtection/>
  <mergeCells count="1">
    <mergeCell ref="B2:H2"/>
  </mergeCells>
  <printOptions/>
  <pageMargins left="0.31496062992125984" right="0.2755905511811024" top="0.35433070866141736" bottom="0.2362204724409449" header="0.5118110236220472" footer="0.196850393700787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88"/>
  <sheetViews>
    <sheetView tabSelected="1" zoomScale="66" zoomScaleNormal="66" zoomScalePageLayoutView="0" workbookViewId="0" topLeftCell="A1">
      <selection activeCell="M5" sqref="M5"/>
    </sheetView>
  </sheetViews>
  <sheetFormatPr defaultColWidth="8.875" defaultRowHeight="12.75"/>
  <cols>
    <col min="1" max="1" width="8.875" style="107" customWidth="1"/>
    <col min="2" max="2" width="4.875" style="107" customWidth="1"/>
    <col min="3" max="3" width="7.125" style="107" customWidth="1"/>
    <col min="4" max="4" width="11.875" style="107" customWidth="1"/>
    <col min="5" max="5" width="88.00390625" style="107" customWidth="1"/>
    <col min="6" max="6" width="6.25390625" style="107" customWidth="1"/>
    <col min="7" max="7" width="8.125" style="107" customWidth="1"/>
    <col min="8" max="8" width="11.25390625" style="107" customWidth="1"/>
    <col min="9" max="9" width="12.875" style="107" customWidth="1"/>
    <col min="10" max="10" width="11.125" style="107" customWidth="1"/>
    <col min="11" max="11" width="12.875" style="107" customWidth="1"/>
    <col min="12" max="12" width="18.25390625" style="107" customWidth="1"/>
    <col min="13" max="13" width="21.625" style="107" customWidth="1"/>
    <col min="14" max="16384" width="8.875" style="107" customWidth="1"/>
  </cols>
  <sheetData>
    <row r="1" ht="13.5" thickBot="1"/>
    <row r="2" spans="2:14" ht="13.5" thickBot="1">
      <c r="B2" s="174" t="s">
        <v>13</v>
      </c>
      <c r="C2" s="175"/>
      <c r="D2" s="175"/>
      <c r="E2" s="175"/>
      <c r="F2" s="175"/>
      <c r="G2" s="175"/>
      <c r="H2" s="175"/>
      <c r="I2" s="175"/>
      <c r="J2" s="175"/>
      <c r="K2" s="176"/>
      <c r="L2" s="51"/>
      <c r="M2" s="51"/>
      <c r="N2" s="89"/>
    </row>
    <row r="3" spans="2:14" ht="12.75">
      <c r="B3" s="53" t="s">
        <v>57</v>
      </c>
      <c r="C3" s="54" t="s">
        <v>58</v>
      </c>
      <c r="D3" s="54" t="s">
        <v>26</v>
      </c>
      <c r="E3" s="54" t="s">
        <v>0</v>
      </c>
      <c r="F3" s="54" t="s">
        <v>1</v>
      </c>
      <c r="G3" s="55" t="s">
        <v>2</v>
      </c>
      <c r="H3" s="177" t="s">
        <v>3</v>
      </c>
      <c r="I3" s="178"/>
      <c r="J3" s="178"/>
      <c r="K3" s="179"/>
      <c r="L3" s="168"/>
      <c r="M3" s="180"/>
      <c r="N3" s="89"/>
    </row>
    <row r="4" spans="2:14" ht="41.25" customHeight="1" thickBot="1">
      <c r="B4" s="56"/>
      <c r="C4" s="57"/>
      <c r="D4" s="57"/>
      <c r="E4" s="57"/>
      <c r="F4" s="57" t="s">
        <v>5</v>
      </c>
      <c r="G4" s="58" t="s">
        <v>4</v>
      </c>
      <c r="H4" s="59" t="s">
        <v>6</v>
      </c>
      <c r="I4" s="59" t="s">
        <v>9</v>
      </c>
      <c r="J4" s="59" t="s">
        <v>6</v>
      </c>
      <c r="K4" s="185" t="s">
        <v>7</v>
      </c>
      <c r="L4" s="194" t="s">
        <v>6</v>
      </c>
      <c r="M4" s="193" t="s">
        <v>316</v>
      </c>
      <c r="N4" s="89"/>
    </row>
    <row r="5" spans="2:14" ht="16.5" thickBot="1">
      <c r="B5" s="122"/>
      <c r="C5" s="123"/>
      <c r="D5" s="63" t="s">
        <v>56</v>
      </c>
      <c r="E5" s="60" t="s">
        <v>36</v>
      </c>
      <c r="F5" s="61"/>
      <c r="G5" s="61"/>
      <c r="H5" s="61"/>
      <c r="I5" s="61"/>
      <c r="J5" s="61"/>
      <c r="K5" s="61"/>
      <c r="L5" s="167"/>
      <c r="M5" s="181"/>
      <c r="N5" s="89"/>
    </row>
    <row r="6" spans="2:14" ht="13.5" thickBot="1">
      <c r="B6" s="50"/>
      <c r="C6" s="49"/>
      <c r="D6" s="48" t="s">
        <v>80</v>
      </c>
      <c r="E6" s="83" t="s">
        <v>168</v>
      </c>
      <c r="F6" s="82"/>
      <c r="G6" s="82"/>
      <c r="H6" s="47"/>
      <c r="I6" s="81">
        <f>SUM(I7:I44)</f>
        <v>0</v>
      </c>
      <c r="J6" s="47"/>
      <c r="K6" s="81">
        <f>SUM(K7:K44)</f>
        <v>0</v>
      </c>
      <c r="L6" s="166"/>
      <c r="M6" s="81">
        <f>SUM(M7:M44)</f>
        <v>0</v>
      </c>
      <c r="N6" s="89"/>
    </row>
    <row r="7" spans="2:14" ht="15.75" customHeight="1">
      <c r="B7" s="109">
        <v>1</v>
      </c>
      <c r="C7" s="90" t="s">
        <v>35</v>
      </c>
      <c r="D7" s="90">
        <v>220990001</v>
      </c>
      <c r="E7" s="124" t="s">
        <v>164</v>
      </c>
      <c r="F7" s="125" t="s">
        <v>8</v>
      </c>
      <c r="G7" s="126">
        <v>1</v>
      </c>
      <c r="H7" s="127">
        <v>0</v>
      </c>
      <c r="I7" s="128" t="str">
        <f aca="true" t="shared" si="0" ref="I7:I44">IF(G7*H7&gt;0,G7*H7,"-")</f>
        <v>-</v>
      </c>
      <c r="J7" s="127">
        <v>0</v>
      </c>
      <c r="K7" s="186" t="str">
        <f aca="true" t="shared" si="1" ref="K7:K36">IF(G7*J7&gt;0,G7*J7,"-")</f>
        <v>-</v>
      </c>
      <c r="L7" s="165"/>
      <c r="M7" s="182"/>
      <c r="N7" s="89"/>
    </row>
    <row r="8" spans="2:14" ht="15" customHeight="1">
      <c r="B8" s="109">
        <f>B7+1</f>
        <v>2</v>
      </c>
      <c r="C8" s="108" t="s">
        <v>35</v>
      </c>
      <c r="D8" s="108">
        <f aca="true" t="shared" si="2" ref="D8:D44">D7+1</f>
        <v>220990002</v>
      </c>
      <c r="E8" s="112" t="s">
        <v>37</v>
      </c>
      <c r="F8" s="92" t="s">
        <v>8</v>
      </c>
      <c r="G8" s="101">
        <v>1</v>
      </c>
      <c r="H8" s="127">
        <v>0</v>
      </c>
      <c r="I8" s="128" t="str">
        <f t="shared" si="0"/>
        <v>-</v>
      </c>
      <c r="J8" s="127">
        <v>0</v>
      </c>
      <c r="K8" s="186" t="str">
        <f t="shared" si="1"/>
        <v>-</v>
      </c>
      <c r="L8" s="164"/>
      <c r="M8" s="183"/>
      <c r="N8" s="89"/>
    </row>
    <row r="9" spans="2:14" ht="15.75" customHeight="1">
      <c r="B9" s="109">
        <f aca="true" t="shared" si="3" ref="B9:B81">B8+1</f>
        <v>3</v>
      </c>
      <c r="C9" s="108" t="s">
        <v>35</v>
      </c>
      <c r="D9" s="108">
        <f t="shared" si="2"/>
        <v>220990003</v>
      </c>
      <c r="E9" s="112" t="s">
        <v>59</v>
      </c>
      <c r="F9" s="73" t="s">
        <v>8</v>
      </c>
      <c r="G9" s="101">
        <v>2</v>
      </c>
      <c r="H9" s="127">
        <v>0</v>
      </c>
      <c r="I9" s="128" t="str">
        <f t="shared" si="0"/>
        <v>-</v>
      </c>
      <c r="J9" s="127">
        <v>0</v>
      </c>
      <c r="K9" s="186" t="str">
        <f t="shared" si="1"/>
        <v>-</v>
      </c>
      <c r="L9" s="164"/>
      <c r="M9" s="183"/>
      <c r="N9" s="89"/>
    </row>
    <row r="10" spans="2:14" ht="18" customHeight="1">
      <c r="B10" s="109">
        <f t="shared" si="3"/>
        <v>4</v>
      </c>
      <c r="C10" s="108" t="s">
        <v>35</v>
      </c>
      <c r="D10" s="108">
        <f t="shared" si="2"/>
        <v>220990004</v>
      </c>
      <c r="E10" s="112" t="s">
        <v>89</v>
      </c>
      <c r="F10" s="73" t="s">
        <v>8</v>
      </c>
      <c r="G10" s="101">
        <v>2</v>
      </c>
      <c r="H10" s="127">
        <v>0</v>
      </c>
      <c r="I10" s="128" t="str">
        <f t="shared" si="0"/>
        <v>-</v>
      </c>
      <c r="J10" s="127">
        <v>0</v>
      </c>
      <c r="K10" s="186" t="str">
        <f t="shared" si="1"/>
        <v>-</v>
      </c>
      <c r="L10" s="164"/>
      <c r="M10" s="183"/>
      <c r="N10" s="89"/>
    </row>
    <row r="11" spans="2:14" ht="12.75">
      <c r="B11" s="109">
        <f t="shared" si="3"/>
        <v>5</v>
      </c>
      <c r="C11" s="108" t="s">
        <v>35</v>
      </c>
      <c r="D11" s="108">
        <f t="shared" si="2"/>
        <v>220990005</v>
      </c>
      <c r="E11" s="112" t="s">
        <v>60</v>
      </c>
      <c r="F11" s="73" t="s">
        <v>8</v>
      </c>
      <c r="G11" s="101">
        <v>4</v>
      </c>
      <c r="H11" s="127">
        <v>0</v>
      </c>
      <c r="I11" s="128" t="str">
        <f t="shared" si="0"/>
        <v>-</v>
      </c>
      <c r="J11" s="127">
        <v>0</v>
      </c>
      <c r="K11" s="186" t="str">
        <f t="shared" si="1"/>
        <v>-</v>
      </c>
      <c r="L11" s="164"/>
      <c r="M11" s="183"/>
      <c r="N11" s="89"/>
    </row>
    <row r="12" spans="2:14" ht="21" customHeight="1">
      <c r="B12" s="109">
        <f t="shared" si="3"/>
        <v>6</v>
      </c>
      <c r="C12" s="108" t="s">
        <v>35</v>
      </c>
      <c r="D12" s="108">
        <f t="shared" si="2"/>
        <v>220990006</v>
      </c>
      <c r="E12" s="112" t="s">
        <v>72</v>
      </c>
      <c r="F12" s="73" t="s">
        <v>8</v>
      </c>
      <c r="G12" s="101">
        <v>1</v>
      </c>
      <c r="H12" s="127">
        <v>0</v>
      </c>
      <c r="I12" s="128" t="str">
        <f t="shared" si="0"/>
        <v>-</v>
      </c>
      <c r="J12" s="127">
        <v>0</v>
      </c>
      <c r="K12" s="186" t="str">
        <f t="shared" si="1"/>
        <v>-</v>
      </c>
      <c r="L12" s="164"/>
      <c r="M12" s="183"/>
      <c r="N12" s="89"/>
    </row>
    <row r="13" spans="2:14" ht="16.5" customHeight="1">
      <c r="B13" s="109">
        <f t="shared" si="3"/>
        <v>7</v>
      </c>
      <c r="C13" s="108" t="s">
        <v>35</v>
      </c>
      <c r="D13" s="108">
        <f t="shared" si="2"/>
        <v>220990007</v>
      </c>
      <c r="E13" s="112" t="s">
        <v>73</v>
      </c>
      <c r="F13" s="73" t="s">
        <v>8</v>
      </c>
      <c r="G13" s="101">
        <v>1</v>
      </c>
      <c r="H13" s="127">
        <v>0</v>
      </c>
      <c r="I13" s="128" t="str">
        <f t="shared" si="0"/>
        <v>-</v>
      </c>
      <c r="J13" s="127">
        <v>0</v>
      </c>
      <c r="K13" s="186" t="str">
        <f t="shared" si="1"/>
        <v>-</v>
      </c>
      <c r="L13" s="164"/>
      <c r="M13" s="183"/>
      <c r="N13" s="89"/>
    </row>
    <row r="14" spans="2:14" ht="18" customHeight="1">
      <c r="B14" s="109">
        <f t="shared" si="3"/>
        <v>8</v>
      </c>
      <c r="C14" s="108" t="s">
        <v>35</v>
      </c>
      <c r="D14" s="108">
        <f t="shared" si="2"/>
        <v>220990008</v>
      </c>
      <c r="E14" s="112" t="s">
        <v>115</v>
      </c>
      <c r="F14" s="92" t="s">
        <v>8</v>
      </c>
      <c r="G14" s="101">
        <v>2</v>
      </c>
      <c r="H14" s="127">
        <v>0</v>
      </c>
      <c r="I14" s="128" t="str">
        <f t="shared" si="0"/>
        <v>-</v>
      </c>
      <c r="J14" s="127">
        <v>0</v>
      </c>
      <c r="K14" s="186" t="str">
        <f t="shared" si="1"/>
        <v>-</v>
      </c>
      <c r="L14" s="164"/>
      <c r="M14" s="183"/>
      <c r="N14" s="89"/>
    </row>
    <row r="15" spans="2:14" ht="18" customHeight="1">
      <c r="B15" s="109">
        <f t="shared" si="3"/>
        <v>9</v>
      </c>
      <c r="C15" s="108" t="s">
        <v>35</v>
      </c>
      <c r="D15" s="108">
        <f t="shared" si="2"/>
        <v>220990009</v>
      </c>
      <c r="E15" s="112" t="s">
        <v>116</v>
      </c>
      <c r="F15" s="92" t="s">
        <v>8</v>
      </c>
      <c r="G15" s="101">
        <v>1</v>
      </c>
      <c r="H15" s="127">
        <v>0</v>
      </c>
      <c r="I15" s="128" t="str">
        <f t="shared" si="0"/>
        <v>-</v>
      </c>
      <c r="J15" s="127">
        <v>0</v>
      </c>
      <c r="K15" s="186" t="str">
        <f t="shared" si="1"/>
        <v>-</v>
      </c>
      <c r="L15" s="164"/>
      <c r="M15" s="183"/>
      <c r="N15" s="89"/>
    </row>
    <row r="16" spans="2:14" ht="16.5" customHeight="1">
      <c r="B16" s="109">
        <f t="shared" si="3"/>
        <v>10</v>
      </c>
      <c r="C16" s="108" t="s">
        <v>35</v>
      </c>
      <c r="D16" s="108">
        <f t="shared" si="2"/>
        <v>220990010</v>
      </c>
      <c r="E16" s="112" t="s">
        <v>165</v>
      </c>
      <c r="F16" s="92" t="s">
        <v>8</v>
      </c>
      <c r="G16" s="101">
        <v>4</v>
      </c>
      <c r="H16" s="127">
        <v>0</v>
      </c>
      <c r="I16" s="128" t="str">
        <f t="shared" si="0"/>
        <v>-</v>
      </c>
      <c r="J16" s="127">
        <v>0</v>
      </c>
      <c r="K16" s="186" t="str">
        <f t="shared" si="1"/>
        <v>-</v>
      </c>
      <c r="L16" s="164"/>
      <c r="M16" s="183"/>
      <c r="N16" s="89"/>
    </row>
    <row r="17" spans="2:14" ht="16.5" customHeight="1">
      <c r="B17" s="109">
        <f t="shared" si="3"/>
        <v>11</v>
      </c>
      <c r="C17" s="108" t="s">
        <v>35</v>
      </c>
      <c r="D17" s="108">
        <f t="shared" si="2"/>
        <v>220990011</v>
      </c>
      <c r="E17" s="112" t="s">
        <v>166</v>
      </c>
      <c r="F17" s="92" t="s">
        <v>8</v>
      </c>
      <c r="G17" s="101">
        <v>1</v>
      </c>
      <c r="H17" s="127">
        <v>0</v>
      </c>
      <c r="I17" s="128" t="str">
        <f t="shared" si="0"/>
        <v>-</v>
      </c>
      <c r="J17" s="127">
        <v>0</v>
      </c>
      <c r="K17" s="186" t="str">
        <f t="shared" si="1"/>
        <v>-</v>
      </c>
      <c r="L17" s="164"/>
      <c r="M17" s="183"/>
      <c r="N17" s="89"/>
    </row>
    <row r="18" spans="2:14" ht="16.5" customHeight="1">
      <c r="B18" s="109">
        <f t="shared" si="3"/>
        <v>12</v>
      </c>
      <c r="C18" s="108" t="s">
        <v>35</v>
      </c>
      <c r="D18" s="108">
        <f t="shared" si="2"/>
        <v>220990012</v>
      </c>
      <c r="E18" s="112" t="s">
        <v>167</v>
      </c>
      <c r="F18" s="92" t="s">
        <v>8</v>
      </c>
      <c r="G18" s="101">
        <v>1</v>
      </c>
      <c r="H18" s="127">
        <v>0</v>
      </c>
      <c r="I18" s="128" t="str">
        <f t="shared" si="0"/>
        <v>-</v>
      </c>
      <c r="J18" s="127">
        <v>0</v>
      </c>
      <c r="K18" s="186" t="str">
        <f t="shared" si="1"/>
        <v>-</v>
      </c>
      <c r="L18" s="164"/>
      <c r="M18" s="183"/>
      <c r="N18" s="89"/>
    </row>
    <row r="19" spans="2:14" ht="16.5" customHeight="1">
      <c r="B19" s="109">
        <f t="shared" si="3"/>
        <v>13</v>
      </c>
      <c r="C19" s="108" t="s">
        <v>35</v>
      </c>
      <c r="D19" s="108">
        <f t="shared" si="2"/>
        <v>220990013</v>
      </c>
      <c r="E19" s="112" t="s">
        <v>169</v>
      </c>
      <c r="F19" s="92" t="s">
        <v>8</v>
      </c>
      <c r="G19" s="101">
        <v>1</v>
      </c>
      <c r="H19" s="127">
        <v>0</v>
      </c>
      <c r="I19" s="128" t="str">
        <f t="shared" si="0"/>
        <v>-</v>
      </c>
      <c r="J19" s="127">
        <v>0</v>
      </c>
      <c r="K19" s="186" t="str">
        <f t="shared" si="1"/>
        <v>-</v>
      </c>
      <c r="L19" s="164"/>
      <c r="M19" s="183"/>
      <c r="N19" s="89"/>
    </row>
    <row r="20" spans="2:14" ht="16.5" customHeight="1">
      <c r="B20" s="109">
        <f t="shared" si="3"/>
        <v>14</v>
      </c>
      <c r="C20" s="108" t="s">
        <v>35</v>
      </c>
      <c r="D20" s="108">
        <f t="shared" si="2"/>
        <v>220990014</v>
      </c>
      <c r="E20" s="112" t="s">
        <v>74</v>
      </c>
      <c r="F20" s="92" t="s">
        <v>8</v>
      </c>
      <c r="G20" s="101">
        <v>11</v>
      </c>
      <c r="H20" s="127">
        <v>0</v>
      </c>
      <c r="I20" s="128" t="str">
        <f t="shared" si="0"/>
        <v>-</v>
      </c>
      <c r="J20" s="127">
        <v>0</v>
      </c>
      <c r="K20" s="186" t="str">
        <f t="shared" si="1"/>
        <v>-</v>
      </c>
      <c r="L20" s="164"/>
      <c r="M20" s="183"/>
      <c r="N20" s="89"/>
    </row>
    <row r="21" spans="2:14" ht="30" customHeight="1">
      <c r="B21" s="109">
        <f t="shared" si="3"/>
        <v>15</v>
      </c>
      <c r="C21" s="108" t="s">
        <v>35</v>
      </c>
      <c r="D21" s="108">
        <f t="shared" si="2"/>
        <v>220990015</v>
      </c>
      <c r="E21" s="112" t="s">
        <v>42</v>
      </c>
      <c r="F21" s="92" t="s">
        <v>8</v>
      </c>
      <c r="G21" s="101">
        <v>11</v>
      </c>
      <c r="H21" s="127">
        <v>0</v>
      </c>
      <c r="I21" s="128" t="str">
        <f t="shared" si="0"/>
        <v>-</v>
      </c>
      <c r="J21" s="127">
        <v>0</v>
      </c>
      <c r="K21" s="186" t="str">
        <f t="shared" si="1"/>
        <v>-</v>
      </c>
      <c r="L21" s="164"/>
      <c r="M21" s="183"/>
      <c r="N21" s="89"/>
    </row>
    <row r="22" spans="2:14" ht="18" customHeight="1">
      <c r="B22" s="109">
        <f t="shared" si="3"/>
        <v>16</v>
      </c>
      <c r="C22" s="108" t="s">
        <v>35</v>
      </c>
      <c r="D22" s="108">
        <f t="shared" si="2"/>
        <v>220990016</v>
      </c>
      <c r="E22" s="112" t="s">
        <v>87</v>
      </c>
      <c r="F22" s="92" t="s">
        <v>8</v>
      </c>
      <c r="G22" s="101">
        <v>2</v>
      </c>
      <c r="H22" s="127">
        <v>0</v>
      </c>
      <c r="I22" s="128" t="str">
        <f t="shared" si="0"/>
        <v>-</v>
      </c>
      <c r="J22" s="127">
        <v>0</v>
      </c>
      <c r="K22" s="186" t="str">
        <f t="shared" si="1"/>
        <v>-</v>
      </c>
      <c r="L22" s="164"/>
      <c r="M22" s="183"/>
      <c r="N22" s="89"/>
    </row>
    <row r="23" spans="2:14" ht="26.25" customHeight="1">
      <c r="B23" s="109">
        <f t="shared" si="3"/>
        <v>17</v>
      </c>
      <c r="C23" s="108" t="s">
        <v>35</v>
      </c>
      <c r="D23" s="108">
        <f t="shared" si="2"/>
        <v>220990017</v>
      </c>
      <c r="E23" s="112" t="s">
        <v>41</v>
      </c>
      <c r="F23" s="92" t="s">
        <v>8</v>
      </c>
      <c r="G23" s="85">
        <v>1</v>
      </c>
      <c r="H23" s="127">
        <v>0</v>
      </c>
      <c r="I23" s="128" t="str">
        <f t="shared" si="0"/>
        <v>-</v>
      </c>
      <c r="J23" s="127">
        <v>0</v>
      </c>
      <c r="K23" s="186" t="str">
        <f t="shared" si="1"/>
        <v>-</v>
      </c>
      <c r="L23" s="164"/>
      <c r="M23" s="183"/>
      <c r="N23" s="89"/>
    </row>
    <row r="24" spans="2:14" ht="18" customHeight="1">
      <c r="B24" s="109">
        <f t="shared" si="3"/>
        <v>18</v>
      </c>
      <c r="C24" s="108" t="s">
        <v>35</v>
      </c>
      <c r="D24" s="108">
        <f t="shared" si="2"/>
        <v>220990018</v>
      </c>
      <c r="E24" s="112" t="s">
        <v>88</v>
      </c>
      <c r="F24" s="92" t="s">
        <v>8</v>
      </c>
      <c r="G24" s="85">
        <v>2</v>
      </c>
      <c r="H24" s="127">
        <v>0</v>
      </c>
      <c r="I24" s="128" t="str">
        <f t="shared" si="0"/>
        <v>-</v>
      </c>
      <c r="J24" s="127">
        <v>0</v>
      </c>
      <c r="K24" s="186" t="str">
        <f t="shared" si="1"/>
        <v>-</v>
      </c>
      <c r="L24" s="164"/>
      <c r="M24" s="183"/>
      <c r="N24" s="89"/>
    </row>
    <row r="25" spans="2:14" ht="14.25" customHeight="1">
      <c r="B25" s="109">
        <f t="shared" si="3"/>
        <v>19</v>
      </c>
      <c r="C25" s="108" t="s">
        <v>35</v>
      </c>
      <c r="D25" s="108">
        <f t="shared" si="2"/>
        <v>220990019</v>
      </c>
      <c r="E25" s="112" t="s">
        <v>68</v>
      </c>
      <c r="F25" s="92" t="s">
        <v>8</v>
      </c>
      <c r="G25" s="101">
        <v>1</v>
      </c>
      <c r="H25" s="127">
        <v>0</v>
      </c>
      <c r="I25" s="128" t="str">
        <f t="shared" si="0"/>
        <v>-</v>
      </c>
      <c r="J25" s="127">
        <v>0</v>
      </c>
      <c r="K25" s="186" t="str">
        <f t="shared" si="1"/>
        <v>-</v>
      </c>
      <c r="L25" s="164"/>
      <c r="M25" s="183"/>
      <c r="N25" s="89"/>
    </row>
    <row r="26" spans="2:14" ht="28.5" customHeight="1">
      <c r="B26" s="109">
        <f t="shared" si="3"/>
        <v>20</v>
      </c>
      <c r="C26" s="108" t="s">
        <v>35</v>
      </c>
      <c r="D26" s="108">
        <f t="shared" si="2"/>
        <v>220990020</v>
      </c>
      <c r="E26" s="112" t="s">
        <v>117</v>
      </c>
      <c r="F26" s="92" t="s">
        <v>8</v>
      </c>
      <c r="G26" s="101">
        <v>1</v>
      </c>
      <c r="H26" s="127">
        <v>0</v>
      </c>
      <c r="I26" s="128" t="str">
        <f t="shared" si="0"/>
        <v>-</v>
      </c>
      <c r="J26" s="127">
        <v>0</v>
      </c>
      <c r="K26" s="186" t="str">
        <f t="shared" si="1"/>
        <v>-</v>
      </c>
      <c r="L26" s="164"/>
      <c r="M26" s="183"/>
      <c r="N26" s="89"/>
    </row>
    <row r="27" spans="2:14" ht="12.75">
      <c r="B27" s="109">
        <f t="shared" si="3"/>
        <v>21</v>
      </c>
      <c r="C27" s="108" t="s">
        <v>35</v>
      </c>
      <c r="D27" s="108">
        <f t="shared" si="2"/>
        <v>220990021</v>
      </c>
      <c r="E27" s="91" t="s">
        <v>18</v>
      </c>
      <c r="F27" s="92"/>
      <c r="G27" s="101"/>
      <c r="H27" s="84"/>
      <c r="I27" s="128" t="str">
        <f t="shared" si="0"/>
        <v>-</v>
      </c>
      <c r="J27" s="84"/>
      <c r="K27" s="186" t="str">
        <f t="shared" si="1"/>
        <v>-</v>
      </c>
      <c r="L27" s="164"/>
      <c r="M27" s="183"/>
      <c r="N27" s="89"/>
    </row>
    <row r="28" spans="2:14" ht="12.75">
      <c r="B28" s="109">
        <f t="shared" si="3"/>
        <v>22</v>
      </c>
      <c r="C28" s="108" t="s">
        <v>35</v>
      </c>
      <c r="D28" s="108">
        <f t="shared" si="2"/>
        <v>220990022</v>
      </c>
      <c r="E28" s="112" t="s">
        <v>61</v>
      </c>
      <c r="F28" s="92" t="s">
        <v>16</v>
      </c>
      <c r="G28" s="101">
        <v>800</v>
      </c>
      <c r="H28" s="84">
        <v>0</v>
      </c>
      <c r="I28" s="128" t="str">
        <f t="shared" si="0"/>
        <v>-</v>
      </c>
      <c r="J28" s="84">
        <v>0</v>
      </c>
      <c r="K28" s="186" t="str">
        <f t="shared" si="1"/>
        <v>-</v>
      </c>
      <c r="L28" s="164"/>
      <c r="M28" s="183"/>
      <c r="N28" s="89"/>
    </row>
    <row r="29" spans="2:14" ht="12.75">
      <c r="B29" s="109">
        <f t="shared" si="3"/>
        <v>23</v>
      </c>
      <c r="C29" s="108" t="s">
        <v>35</v>
      </c>
      <c r="D29" s="108">
        <f t="shared" si="2"/>
        <v>220990023</v>
      </c>
      <c r="E29" s="112" t="s">
        <v>90</v>
      </c>
      <c r="F29" s="92" t="s">
        <v>16</v>
      </c>
      <c r="G29" s="101">
        <v>1050</v>
      </c>
      <c r="H29" s="84">
        <v>0</v>
      </c>
      <c r="I29" s="128" t="str">
        <f t="shared" si="0"/>
        <v>-</v>
      </c>
      <c r="J29" s="84">
        <v>0</v>
      </c>
      <c r="K29" s="186" t="str">
        <f t="shared" si="1"/>
        <v>-</v>
      </c>
      <c r="L29" s="164"/>
      <c r="M29" s="183"/>
      <c r="N29" s="89"/>
    </row>
    <row r="30" spans="2:14" ht="12.75">
      <c r="B30" s="109">
        <f t="shared" si="3"/>
        <v>24</v>
      </c>
      <c r="C30" s="108" t="s">
        <v>35</v>
      </c>
      <c r="D30" s="108">
        <f t="shared" si="2"/>
        <v>220990024</v>
      </c>
      <c r="E30" s="112" t="s">
        <v>118</v>
      </c>
      <c r="F30" s="92" t="s">
        <v>16</v>
      </c>
      <c r="G30" s="101">
        <v>120</v>
      </c>
      <c r="H30" s="84">
        <v>0</v>
      </c>
      <c r="I30" s="128" t="str">
        <f t="shared" si="0"/>
        <v>-</v>
      </c>
      <c r="J30" s="84">
        <v>0</v>
      </c>
      <c r="K30" s="186" t="str">
        <f t="shared" si="1"/>
        <v>-</v>
      </c>
      <c r="L30" s="164"/>
      <c r="M30" s="183"/>
      <c r="N30" s="89"/>
    </row>
    <row r="31" spans="2:14" ht="12.75">
      <c r="B31" s="109">
        <f t="shared" si="3"/>
        <v>25</v>
      </c>
      <c r="C31" s="108" t="s">
        <v>35</v>
      </c>
      <c r="D31" s="108">
        <f t="shared" si="2"/>
        <v>220990025</v>
      </c>
      <c r="E31" s="112" t="s">
        <v>119</v>
      </c>
      <c r="F31" s="92" t="s">
        <v>16</v>
      </c>
      <c r="G31" s="101">
        <v>220</v>
      </c>
      <c r="H31" s="84">
        <v>0</v>
      </c>
      <c r="I31" s="128" t="str">
        <f t="shared" si="0"/>
        <v>-</v>
      </c>
      <c r="J31" s="84">
        <v>0</v>
      </c>
      <c r="K31" s="186" t="str">
        <f t="shared" si="1"/>
        <v>-</v>
      </c>
      <c r="L31" s="164"/>
      <c r="M31" s="183"/>
      <c r="N31" s="89"/>
    </row>
    <row r="32" spans="2:14" ht="12.75">
      <c r="B32" s="109">
        <f t="shared" si="3"/>
        <v>26</v>
      </c>
      <c r="C32" s="108" t="s">
        <v>35</v>
      </c>
      <c r="D32" s="108">
        <f t="shared" si="2"/>
        <v>220990026</v>
      </c>
      <c r="E32" s="111" t="s">
        <v>120</v>
      </c>
      <c r="F32" s="70" t="s">
        <v>16</v>
      </c>
      <c r="G32" s="93">
        <v>160</v>
      </c>
      <c r="H32" s="84">
        <v>0</v>
      </c>
      <c r="I32" s="128" t="str">
        <f t="shared" si="0"/>
        <v>-</v>
      </c>
      <c r="J32" s="84">
        <v>0</v>
      </c>
      <c r="K32" s="186" t="str">
        <f t="shared" si="1"/>
        <v>-</v>
      </c>
      <c r="L32" s="164"/>
      <c r="M32" s="183"/>
      <c r="N32" s="89"/>
    </row>
    <row r="33" spans="2:14" ht="12.75">
      <c r="B33" s="109">
        <f t="shared" si="3"/>
        <v>27</v>
      </c>
      <c r="C33" s="108" t="s">
        <v>35</v>
      </c>
      <c r="D33" s="108">
        <f t="shared" si="2"/>
        <v>220990027</v>
      </c>
      <c r="E33" s="111" t="s">
        <v>121</v>
      </c>
      <c r="F33" s="70" t="s">
        <v>16</v>
      </c>
      <c r="G33" s="93">
        <v>110</v>
      </c>
      <c r="H33" s="84">
        <v>0</v>
      </c>
      <c r="I33" s="128" t="str">
        <f t="shared" si="0"/>
        <v>-</v>
      </c>
      <c r="J33" s="84">
        <v>0</v>
      </c>
      <c r="K33" s="186" t="str">
        <f t="shared" si="1"/>
        <v>-</v>
      </c>
      <c r="L33" s="164"/>
      <c r="M33" s="183"/>
      <c r="N33" s="89"/>
    </row>
    <row r="34" spans="2:14" ht="12.75">
      <c r="B34" s="109">
        <f t="shared" si="3"/>
        <v>28</v>
      </c>
      <c r="C34" s="108" t="s">
        <v>35</v>
      </c>
      <c r="D34" s="108">
        <f t="shared" si="2"/>
        <v>220990028</v>
      </c>
      <c r="E34" s="111" t="s">
        <v>122</v>
      </c>
      <c r="F34" s="70" t="s">
        <v>16</v>
      </c>
      <c r="G34" s="93">
        <v>40</v>
      </c>
      <c r="H34" s="84">
        <v>0</v>
      </c>
      <c r="I34" s="128" t="str">
        <f t="shared" si="0"/>
        <v>-</v>
      </c>
      <c r="J34" s="84">
        <v>0</v>
      </c>
      <c r="K34" s="186" t="str">
        <f t="shared" si="1"/>
        <v>-</v>
      </c>
      <c r="L34" s="164"/>
      <c r="M34" s="183"/>
      <c r="N34" s="89"/>
    </row>
    <row r="35" spans="2:14" ht="12.75">
      <c r="B35" s="109">
        <f t="shared" si="3"/>
        <v>29</v>
      </c>
      <c r="C35" s="108" t="s">
        <v>35</v>
      </c>
      <c r="D35" s="108">
        <f t="shared" si="2"/>
        <v>220990029</v>
      </c>
      <c r="E35" s="112" t="s">
        <v>38</v>
      </c>
      <c r="F35" s="92" t="s">
        <v>8</v>
      </c>
      <c r="G35" s="85">
        <v>25</v>
      </c>
      <c r="H35" s="84">
        <v>0</v>
      </c>
      <c r="I35" s="128" t="str">
        <f t="shared" si="0"/>
        <v>-</v>
      </c>
      <c r="J35" s="84">
        <v>0</v>
      </c>
      <c r="K35" s="186" t="str">
        <f t="shared" si="1"/>
        <v>-</v>
      </c>
      <c r="L35" s="164"/>
      <c r="M35" s="183"/>
      <c r="N35" s="89"/>
    </row>
    <row r="36" spans="2:14" ht="12.75">
      <c r="B36" s="109">
        <f t="shared" si="3"/>
        <v>30</v>
      </c>
      <c r="C36" s="108" t="s">
        <v>35</v>
      </c>
      <c r="D36" s="108">
        <f t="shared" si="2"/>
        <v>220990030</v>
      </c>
      <c r="E36" s="112" t="s">
        <v>39</v>
      </c>
      <c r="F36" s="92" t="s">
        <v>8</v>
      </c>
      <c r="G36" s="85">
        <v>5</v>
      </c>
      <c r="H36" s="84">
        <v>0</v>
      </c>
      <c r="I36" s="128" t="str">
        <f t="shared" si="0"/>
        <v>-</v>
      </c>
      <c r="J36" s="84">
        <v>0</v>
      </c>
      <c r="K36" s="186" t="str">
        <f t="shared" si="1"/>
        <v>-</v>
      </c>
      <c r="L36" s="164"/>
      <c r="M36" s="183"/>
      <c r="N36" s="89"/>
    </row>
    <row r="37" spans="2:14" ht="12.75">
      <c r="B37" s="109">
        <f t="shared" si="3"/>
        <v>31</v>
      </c>
      <c r="C37" s="108" t="s">
        <v>35</v>
      </c>
      <c r="D37" s="108">
        <f t="shared" si="2"/>
        <v>220990031</v>
      </c>
      <c r="E37" s="94" t="s">
        <v>93</v>
      </c>
      <c r="F37" s="113" t="s">
        <v>16</v>
      </c>
      <c r="G37" s="67">
        <v>85</v>
      </c>
      <c r="H37" s="64" t="s">
        <v>315</v>
      </c>
      <c r="I37" s="128" t="s">
        <v>315</v>
      </c>
      <c r="J37" s="95" t="s">
        <v>315</v>
      </c>
      <c r="K37" s="186" t="s">
        <v>315</v>
      </c>
      <c r="L37" s="95">
        <v>0</v>
      </c>
      <c r="M37" s="184" t="str">
        <f>IF(G37*L37&gt;0,G37*L37,"-")</f>
        <v>-</v>
      </c>
      <c r="N37" s="89"/>
    </row>
    <row r="38" spans="2:14" ht="12.75">
      <c r="B38" s="109">
        <f t="shared" si="3"/>
        <v>32</v>
      </c>
      <c r="C38" s="108" t="s">
        <v>35</v>
      </c>
      <c r="D38" s="108">
        <f t="shared" si="2"/>
        <v>220990032</v>
      </c>
      <c r="E38" s="94" t="s">
        <v>94</v>
      </c>
      <c r="F38" s="113" t="s">
        <v>16</v>
      </c>
      <c r="G38" s="67">
        <v>85</v>
      </c>
      <c r="H38" s="64" t="s">
        <v>315</v>
      </c>
      <c r="I38" s="128" t="s">
        <v>315</v>
      </c>
      <c r="J38" s="95" t="s">
        <v>315</v>
      </c>
      <c r="K38" s="186" t="s">
        <v>315</v>
      </c>
      <c r="L38" s="95">
        <v>0</v>
      </c>
      <c r="M38" s="184" t="str">
        <f aca="true" t="shared" si="4" ref="M38:M43">IF(G38*L38&gt;0,G38*L38,"-")</f>
        <v>-</v>
      </c>
      <c r="N38" s="89"/>
    </row>
    <row r="39" spans="2:14" ht="12.75">
      <c r="B39" s="109">
        <f t="shared" si="3"/>
        <v>33</v>
      </c>
      <c r="C39" s="108" t="s">
        <v>35</v>
      </c>
      <c r="D39" s="108">
        <f t="shared" si="2"/>
        <v>220990033</v>
      </c>
      <c r="E39" s="94" t="s">
        <v>95</v>
      </c>
      <c r="F39" s="113" t="s">
        <v>16</v>
      </c>
      <c r="G39" s="67">
        <v>40</v>
      </c>
      <c r="H39" s="64" t="s">
        <v>315</v>
      </c>
      <c r="I39" s="128" t="s">
        <v>315</v>
      </c>
      <c r="J39" s="95" t="s">
        <v>315</v>
      </c>
      <c r="K39" s="186" t="s">
        <v>315</v>
      </c>
      <c r="L39" s="95">
        <v>0</v>
      </c>
      <c r="M39" s="184" t="str">
        <f t="shared" si="4"/>
        <v>-</v>
      </c>
      <c r="N39" s="89"/>
    </row>
    <row r="40" spans="2:14" ht="12.75">
      <c r="B40" s="109">
        <f t="shared" si="3"/>
        <v>34</v>
      </c>
      <c r="C40" s="108" t="s">
        <v>35</v>
      </c>
      <c r="D40" s="108">
        <f t="shared" si="2"/>
        <v>220990034</v>
      </c>
      <c r="E40" s="114" t="s">
        <v>161</v>
      </c>
      <c r="F40" s="62" t="s">
        <v>8</v>
      </c>
      <c r="G40" s="67">
        <v>6</v>
      </c>
      <c r="H40" s="64" t="s">
        <v>315</v>
      </c>
      <c r="I40" s="128" t="s">
        <v>315</v>
      </c>
      <c r="J40" s="95" t="s">
        <v>315</v>
      </c>
      <c r="K40" s="186" t="s">
        <v>315</v>
      </c>
      <c r="L40" s="95">
        <v>0</v>
      </c>
      <c r="M40" s="184" t="str">
        <f t="shared" si="4"/>
        <v>-</v>
      </c>
      <c r="N40" s="89"/>
    </row>
    <row r="41" spans="2:14" ht="25.5">
      <c r="B41" s="109">
        <f t="shared" si="3"/>
        <v>35</v>
      </c>
      <c r="C41" s="108" t="s">
        <v>35</v>
      </c>
      <c r="D41" s="108">
        <f t="shared" si="2"/>
        <v>220990035</v>
      </c>
      <c r="E41" s="112" t="s">
        <v>160</v>
      </c>
      <c r="F41" s="92" t="s">
        <v>15</v>
      </c>
      <c r="G41" s="85">
        <v>24</v>
      </c>
      <c r="H41" s="64" t="s">
        <v>315</v>
      </c>
      <c r="I41" s="128" t="s">
        <v>315</v>
      </c>
      <c r="J41" s="95" t="s">
        <v>315</v>
      </c>
      <c r="K41" s="186" t="s">
        <v>315</v>
      </c>
      <c r="L41" s="95">
        <v>0</v>
      </c>
      <c r="M41" s="184" t="str">
        <f t="shared" si="4"/>
        <v>-</v>
      </c>
      <c r="N41" s="89"/>
    </row>
    <row r="42" spans="2:14" ht="12.75">
      <c r="B42" s="109">
        <f t="shared" si="3"/>
        <v>36</v>
      </c>
      <c r="C42" s="108" t="s">
        <v>35</v>
      </c>
      <c r="D42" s="108">
        <f t="shared" si="2"/>
        <v>220990036</v>
      </c>
      <c r="E42" s="112" t="s">
        <v>20</v>
      </c>
      <c r="F42" s="92" t="s">
        <v>15</v>
      </c>
      <c r="G42" s="85">
        <v>16</v>
      </c>
      <c r="H42" s="64" t="s">
        <v>315</v>
      </c>
      <c r="I42" s="128" t="s">
        <v>315</v>
      </c>
      <c r="J42" s="95" t="s">
        <v>315</v>
      </c>
      <c r="K42" s="186" t="s">
        <v>315</v>
      </c>
      <c r="L42" s="95">
        <v>0</v>
      </c>
      <c r="M42" s="184" t="str">
        <f t="shared" si="4"/>
        <v>-</v>
      </c>
      <c r="N42" s="89"/>
    </row>
    <row r="43" spans="2:14" ht="12.75">
      <c r="B43" s="109">
        <f t="shared" si="3"/>
        <v>37</v>
      </c>
      <c r="C43" s="108" t="s">
        <v>35</v>
      </c>
      <c r="D43" s="108">
        <f t="shared" si="2"/>
        <v>220990037</v>
      </c>
      <c r="E43" s="112" t="s">
        <v>40</v>
      </c>
      <c r="F43" s="92" t="s">
        <v>15</v>
      </c>
      <c r="G43" s="85">
        <v>3</v>
      </c>
      <c r="H43" s="64" t="s">
        <v>315</v>
      </c>
      <c r="I43" s="128" t="s">
        <v>315</v>
      </c>
      <c r="J43" s="95" t="s">
        <v>315</v>
      </c>
      <c r="K43" s="186" t="s">
        <v>315</v>
      </c>
      <c r="L43" s="95">
        <v>0</v>
      </c>
      <c r="M43" s="184" t="str">
        <f t="shared" si="4"/>
        <v>-</v>
      </c>
      <c r="N43" s="89"/>
    </row>
    <row r="44" spans="2:14" ht="13.5" thickBot="1">
      <c r="B44" s="109">
        <f t="shared" si="3"/>
        <v>38</v>
      </c>
      <c r="C44" s="108" t="s">
        <v>35</v>
      </c>
      <c r="D44" s="108">
        <f t="shared" si="2"/>
        <v>220990038</v>
      </c>
      <c r="E44" s="129" t="s">
        <v>100</v>
      </c>
      <c r="F44" s="130" t="s">
        <v>22</v>
      </c>
      <c r="G44" s="131">
        <v>1</v>
      </c>
      <c r="H44" s="132">
        <v>0</v>
      </c>
      <c r="I44" s="128" t="str">
        <f t="shared" si="0"/>
        <v>-</v>
      </c>
      <c r="J44" s="132">
        <v>0</v>
      </c>
      <c r="K44" s="186" t="str">
        <f>IF(G44*J44&gt;0,G44*J44,"-")</f>
        <v>-</v>
      </c>
      <c r="L44" s="191"/>
      <c r="M44" s="183"/>
      <c r="N44" s="89"/>
    </row>
    <row r="45" spans="2:14" ht="13.5" thickBot="1">
      <c r="B45" s="109">
        <f t="shared" si="3"/>
        <v>39</v>
      </c>
      <c r="C45" s="108" t="s">
        <v>35</v>
      </c>
      <c r="D45" s="48" t="s">
        <v>81</v>
      </c>
      <c r="E45" s="83" t="s">
        <v>24</v>
      </c>
      <c r="F45" s="82"/>
      <c r="G45" s="82"/>
      <c r="H45" s="80"/>
      <c r="I45" s="81">
        <f>SUM(I46:I114)</f>
        <v>0</v>
      </c>
      <c r="J45" s="80"/>
      <c r="K45" s="81">
        <f>SUM(K46:K114)</f>
        <v>0</v>
      </c>
      <c r="L45" s="166"/>
      <c r="M45" s="81">
        <f>SUM(M46:M114)</f>
        <v>0</v>
      </c>
      <c r="N45" s="89"/>
    </row>
    <row r="46" spans="2:14" ht="12.75">
      <c r="B46" s="109">
        <f t="shared" si="3"/>
        <v>40</v>
      </c>
      <c r="C46" s="108" t="s">
        <v>35</v>
      </c>
      <c r="D46" s="90">
        <f>D44+1</f>
        <v>220990039</v>
      </c>
      <c r="E46" s="133" t="s">
        <v>65</v>
      </c>
      <c r="F46" s="134" t="s">
        <v>8</v>
      </c>
      <c r="G46" s="135">
        <v>29</v>
      </c>
      <c r="H46" s="65">
        <v>0</v>
      </c>
      <c r="I46" s="65" t="str">
        <f aca="true" t="shared" si="5" ref="I46:I57">IF(G46*H46&gt;0,G46*H46,"-")</f>
        <v>-</v>
      </c>
      <c r="J46" s="65">
        <v>0</v>
      </c>
      <c r="K46" s="187" t="str">
        <f>IF(G46*J46&gt;0,G46*J46,"-")</f>
        <v>-</v>
      </c>
      <c r="L46" s="165"/>
      <c r="M46" s="183"/>
      <c r="N46" s="89"/>
    </row>
    <row r="47" spans="2:14" ht="12.75">
      <c r="B47" s="109">
        <f t="shared" si="3"/>
        <v>41</v>
      </c>
      <c r="C47" s="108" t="s">
        <v>35</v>
      </c>
      <c r="D47" s="108">
        <f>D46+1</f>
        <v>220990040</v>
      </c>
      <c r="E47" s="94" t="s">
        <v>66</v>
      </c>
      <c r="F47" s="96" t="s">
        <v>8</v>
      </c>
      <c r="G47" s="39">
        <v>12</v>
      </c>
      <c r="H47" s="65">
        <v>0</v>
      </c>
      <c r="I47" s="65" t="str">
        <f t="shared" si="5"/>
        <v>-</v>
      </c>
      <c r="J47" s="64">
        <v>0</v>
      </c>
      <c r="K47" s="187" t="str">
        <f>IF(G47*J47&gt;0,G47*J47,"-")</f>
        <v>-</v>
      </c>
      <c r="L47" s="164"/>
      <c r="M47" s="183"/>
      <c r="N47" s="89"/>
    </row>
    <row r="48" spans="2:14" ht="12.75">
      <c r="B48" s="109">
        <f t="shared" si="3"/>
        <v>42</v>
      </c>
      <c r="C48" s="108" t="s">
        <v>35</v>
      </c>
      <c r="D48" s="108">
        <f aca="true" t="shared" si="6" ref="D48:D103">D47+1</f>
        <v>220990041</v>
      </c>
      <c r="E48" s="94" t="s">
        <v>170</v>
      </c>
      <c r="F48" s="96" t="s">
        <v>8</v>
      </c>
      <c r="G48" s="39">
        <v>22</v>
      </c>
      <c r="H48" s="65">
        <v>0</v>
      </c>
      <c r="I48" s="65" t="str">
        <f t="shared" si="5"/>
        <v>-</v>
      </c>
      <c r="J48" s="64">
        <v>0</v>
      </c>
      <c r="K48" s="187" t="str">
        <f>IF(G48*J48&gt;0,G48*J48,"-")</f>
        <v>-</v>
      </c>
      <c r="L48" s="164"/>
      <c r="M48" s="183"/>
      <c r="N48" s="89"/>
    </row>
    <row r="49" spans="2:14" ht="12.75">
      <c r="B49" s="109">
        <f t="shared" si="3"/>
        <v>43</v>
      </c>
      <c r="C49" s="108" t="s">
        <v>35</v>
      </c>
      <c r="D49" s="108">
        <f t="shared" si="6"/>
        <v>220990042</v>
      </c>
      <c r="E49" s="91" t="s">
        <v>171</v>
      </c>
      <c r="F49" s="92"/>
      <c r="G49" s="101"/>
      <c r="H49" s="65"/>
      <c r="I49" s="65" t="str">
        <f t="shared" si="5"/>
        <v>-</v>
      </c>
      <c r="J49" s="87"/>
      <c r="K49" s="187" t="str">
        <f aca="true" t="shared" si="7" ref="K49:K56">IF(G49*J49&gt;0,G49*J49,"-")</f>
        <v>-</v>
      </c>
      <c r="L49" s="164"/>
      <c r="M49" s="183"/>
      <c r="N49" s="89"/>
    </row>
    <row r="50" spans="2:14" ht="12.75">
      <c r="B50" s="109">
        <f t="shared" si="3"/>
        <v>44</v>
      </c>
      <c r="C50" s="108" t="s">
        <v>35</v>
      </c>
      <c r="D50" s="108">
        <f t="shared" si="6"/>
        <v>220990043</v>
      </c>
      <c r="E50" s="112" t="s">
        <v>300</v>
      </c>
      <c r="F50" s="73" t="s">
        <v>8</v>
      </c>
      <c r="G50" s="101">
        <v>1</v>
      </c>
      <c r="H50" s="65">
        <v>0</v>
      </c>
      <c r="I50" s="65" t="str">
        <f t="shared" si="5"/>
        <v>-</v>
      </c>
      <c r="J50" s="87">
        <v>0</v>
      </c>
      <c r="K50" s="187" t="str">
        <f t="shared" si="7"/>
        <v>-</v>
      </c>
      <c r="L50" s="164"/>
      <c r="M50" s="183"/>
      <c r="N50" s="89"/>
    </row>
    <row r="51" spans="2:14" ht="12.75">
      <c r="B51" s="109">
        <f t="shared" si="3"/>
        <v>45</v>
      </c>
      <c r="C51" s="108" t="s">
        <v>35</v>
      </c>
      <c r="D51" s="108">
        <f t="shared" si="6"/>
        <v>220990044</v>
      </c>
      <c r="E51" s="114" t="s">
        <v>139</v>
      </c>
      <c r="F51" s="136" t="s">
        <v>8</v>
      </c>
      <c r="G51" s="137">
        <v>1</v>
      </c>
      <c r="H51" s="65">
        <v>0</v>
      </c>
      <c r="I51" s="65" t="str">
        <f t="shared" si="5"/>
        <v>-</v>
      </c>
      <c r="J51" s="87">
        <v>0</v>
      </c>
      <c r="K51" s="187" t="str">
        <f t="shared" si="7"/>
        <v>-</v>
      </c>
      <c r="L51" s="164"/>
      <c r="M51" s="183"/>
      <c r="N51" s="89"/>
    </row>
    <row r="52" spans="2:14" ht="12.75">
      <c r="B52" s="109">
        <f t="shared" si="3"/>
        <v>46</v>
      </c>
      <c r="C52" s="108" t="s">
        <v>35</v>
      </c>
      <c r="D52" s="108">
        <f t="shared" si="6"/>
        <v>220990045</v>
      </c>
      <c r="E52" s="114" t="s">
        <v>138</v>
      </c>
      <c r="F52" s="136" t="s">
        <v>8</v>
      </c>
      <c r="G52" s="137">
        <v>1</v>
      </c>
      <c r="H52" s="65">
        <v>0</v>
      </c>
      <c r="I52" s="65" t="str">
        <f t="shared" si="5"/>
        <v>-</v>
      </c>
      <c r="J52" s="87">
        <v>0</v>
      </c>
      <c r="K52" s="187" t="str">
        <f t="shared" si="7"/>
        <v>-</v>
      </c>
      <c r="L52" s="164"/>
      <c r="M52" s="183"/>
      <c r="N52" s="89"/>
    </row>
    <row r="53" spans="2:14" ht="12.75">
      <c r="B53" s="109">
        <f t="shared" si="3"/>
        <v>47</v>
      </c>
      <c r="C53" s="108" t="s">
        <v>35</v>
      </c>
      <c r="D53" s="108">
        <f t="shared" si="6"/>
        <v>220990046</v>
      </c>
      <c r="E53" s="112" t="s">
        <v>126</v>
      </c>
      <c r="F53" s="73" t="s">
        <v>8</v>
      </c>
      <c r="G53" s="101">
        <v>2</v>
      </c>
      <c r="H53" s="65">
        <v>0</v>
      </c>
      <c r="I53" s="65" t="str">
        <f t="shared" si="5"/>
        <v>-</v>
      </c>
      <c r="J53" s="87">
        <v>0</v>
      </c>
      <c r="K53" s="187" t="str">
        <f t="shared" si="7"/>
        <v>-</v>
      </c>
      <c r="L53" s="164"/>
      <c r="M53" s="183"/>
      <c r="N53" s="89"/>
    </row>
    <row r="54" spans="2:14" ht="12.75">
      <c r="B54" s="109">
        <f t="shared" si="3"/>
        <v>48</v>
      </c>
      <c r="C54" s="108" t="s">
        <v>35</v>
      </c>
      <c r="D54" s="108">
        <f t="shared" si="6"/>
        <v>220990047</v>
      </c>
      <c r="E54" s="112" t="s">
        <v>70</v>
      </c>
      <c r="F54" s="73" t="s">
        <v>8</v>
      </c>
      <c r="G54" s="101">
        <v>1</v>
      </c>
      <c r="H54" s="65">
        <v>0</v>
      </c>
      <c r="I54" s="65" t="str">
        <f t="shared" si="5"/>
        <v>-</v>
      </c>
      <c r="J54" s="87">
        <v>0</v>
      </c>
      <c r="K54" s="187" t="str">
        <f t="shared" si="7"/>
        <v>-</v>
      </c>
      <c r="L54" s="164"/>
      <c r="M54" s="183"/>
      <c r="N54" s="89"/>
    </row>
    <row r="55" spans="2:14" ht="12.75">
      <c r="B55" s="109">
        <f t="shared" si="3"/>
        <v>49</v>
      </c>
      <c r="C55" s="108" t="s">
        <v>35</v>
      </c>
      <c r="D55" s="108">
        <f t="shared" si="6"/>
        <v>220990048</v>
      </c>
      <c r="E55" s="112" t="s">
        <v>124</v>
      </c>
      <c r="F55" s="73" t="s">
        <v>8</v>
      </c>
      <c r="G55" s="101">
        <v>1</v>
      </c>
      <c r="H55" s="65">
        <v>0</v>
      </c>
      <c r="I55" s="65" t="str">
        <f t="shared" si="5"/>
        <v>-</v>
      </c>
      <c r="J55" s="87">
        <v>0</v>
      </c>
      <c r="K55" s="187" t="str">
        <f t="shared" si="7"/>
        <v>-</v>
      </c>
      <c r="L55" s="164"/>
      <c r="M55" s="183"/>
      <c r="N55" s="89"/>
    </row>
    <row r="56" spans="2:14" ht="12.75">
      <c r="B56" s="109">
        <f t="shared" si="3"/>
        <v>50</v>
      </c>
      <c r="C56" s="108" t="s">
        <v>35</v>
      </c>
      <c r="D56" s="108">
        <f t="shared" si="6"/>
        <v>220990049</v>
      </c>
      <c r="E56" s="112" t="s">
        <v>125</v>
      </c>
      <c r="F56" s="73" t="s">
        <v>8</v>
      </c>
      <c r="G56" s="101">
        <v>1</v>
      </c>
      <c r="H56" s="65">
        <v>0</v>
      </c>
      <c r="I56" s="65" t="str">
        <f t="shared" si="5"/>
        <v>-</v>
      </c>
      <c r="J56" s="87">
        <v>0</v>
      </c>
      <c r="K56" s="187" t="str">
        <f t="shared" si="7"/>
        <v>-</v>
      </c>
      <c r="L56" s="164"/>
      <c r="M56" s="183"/>
      <c r="N56" s="89"/>
    </row>
    <row r="57" spans="2:14" ht="12.75">
      <c r="B57" s="109">
        <f t="shared" si="3"/>
        <v>51</v>
      </c>
      <c r="C57" s="108" t="s">
        <v>35</v>
      </c>
      <c r="D57" s="108">
        <f t="shared" si="6"/>
        <v>220990050</v>
      </c>
      <c r="E57" s="112" t="s">
        <v>175</v>
      </c>
      <c r="F57" s="92" t="s">
        <v>8</v>
      </c>
      <c r="G57" s="101">
        <v>7</v>
      </c>
      <c r="H57" s="65">
        <v>0</v>
      </c>
      <c r="I57" s="65" t="str">
        <f t="shared" si="5"/>
        <v>-</v>
      </c>
      <c r="J57" s="87">
        <v>0</v>
      </c>
      <c r="K57" s="187" t="str">
        <f aca="true" t="shared" si="8" ref="K57:K81">IF(G57*J57&gt;0,G57*J57,"-")</f>
        <v>-</v>
      </c>
      <c r="L57" s="164"/>
      <c r="M57" s="183"/>
      <c r="N57" s="89"/>
    </row>
    <row r="58" spans="2:14" ht="12.75">
      <c r="B58" s="109">
        <f t="shared" si="3"/>
        <v>52</v>
      </c>
      <c r="C58" s="108" t="s">
        <v>35</v>
      </c>
      <c r="D58" s="108">
        <f t="shared" si="6"/>
        <v>220990051</v>
      </c>
      <c r="E58" s="112" t="s">
        <v>23</v>
      </c>
      <c r="F58" s="92" t="s">
        <v>8</v>
      </c>
      <c r="G58" s="101">
        <v>8</v>
      </c>
      <c r="H58" s="65">
        <v>0</v>
      </c>
      <c r="I58" s="65" t="str">
        <f>IF(G58*H58&gt;0,G58*H58,"-")</f>
        <v>-</v>
      </c>
      <c r="J58" s="87">
        <v>0</v>
      </c>
      <c r="K58" s="187" t="str">
        <f t="shared" si="8"/>
        <v>-</v>
      </c>
      <c r="L58" s="164"/>
      <c r="M58" s="183"/>
      <c r="N58" s="89"/>
    </row>
    <row r="59" spans="2:14" ht="12.75">
      <c r="B59" s="109">
        <f t="shared" si="3"/>
        <v>53</v>
      </c>
      <c r="C59" s="108" t="s">
        <v>35</v>
      </c>
      <c r="D59" s="108">
        <f t="shared" si="6"/>
        <v>220990052</v>
      </c>
      <c r="E59" s="112" t="s">
        <v>25</v>
      </c>
      <c r="F59" s="92" t="s">
        <v>8</v>
      </c>
      <c r="G59" s="101">
        <v>1</v>
      </c>
      <c r="H59" s="65">
        <v>0</v>
      </c>
      <c r="I59" s="65" t="str">
        <f>IF(G59*H59&gt;0,G59*H59,"-")</f>
        <v>-</v>
      </c>
      <c r="J59" s="87">
        <v>0</v>
      </c>
      <c r="K59" s="187" t="str">
        <f t="shared" si="8"/>
        <v>-</v>
      </c>
      <c r="L59" s="164"/>
      <c r="M59" s="183"/>
      <c r="N59" s="89"/>
    </row>
    <row r="60" spans="2:14" ht="12.75">
      <c r="B60" s="109">
        <f t="shared" si="3"/>
        <v>54</v>
      </c>
      <c r="C60" s="108" t="s">
        <v>35</v>
      </c>
      <c r="D60" s="108">
        <f t="shared" si="6"/>
        <v>220990053</v>
      </c>
      <c r="E60" s="94" t="s">
        <v>91</v>
      </c>
      <c r="F60" s="62" t="s">
        <v>8</v>
      </c>
      <c r="G60" s="39">
        <v>60</v>
      </c>
      <c r="H60" s="65">
        <v>0</v>
      </c>
      <c r="I60" s="65" t="str">
        <f>IF(G60*H60&gt;0,G60*H60,"-")</f>
        <v>-</v>
      </c>
      <c r="J60" s="87">
        <v>0</v>
      </c>
      <c r="K60" s="187" t="str">
        <f t="shared" si="8"/>
        <v>-</v>
      </c>
      <c r="L60" s="164"/>
      <c r="M60" s="183"/>
      <c r="N60" s="89"/>
    </row>
    <row r="61" spans="2:14" ht="12.75">
      <c r="B61" s="109">
        <f t="shared" si="3"/>
        <v>55</v>
      </c>
      <c r="C61" s="108" t="s">
        <v>35</v>
      </c>
      <c r="D61" s="108">
        <f t="shared" si="6"/>
        <v>220990054</v>
      </c>
      <c r="E61" s="94" t="s">
        <v>137</v>
      </c>
      <c r="F61" s="62" t="s">
        <v>8</v>
      </c>
      <c r="G61" s="39">
        <v>60</v>
      </c>
      <c r="H61" s="65">
        <v>0</v>
      </c>
      <c r="I61" s="65" t="str">
        <f>IF(G61*H61&gt;0,G61*H61,"-")</f>
        <v>-</v>
      </c>
      <c r="J61" s="87">
        <v>0</v>
      </c>
      <c r="K61" s="187" t="str">
        <f>IF(G61*J61&gt;0,G61*J61,"-")</f>
        <v>-</v>
      </c>
      <c r="L61" s="164"/>
      <c r="M61" s="183"/>
      <c r="N61" s="89"/>
    </row>
    <row r="62" spans="2:14" ht="12.75">
      <c r="B62" s="109">
        <f t="shared" si="3"/>
        <v>56</v>
      </c>
      <c r="C62" s="108" t="s">
        <v>35</v>
      </c>
      <c r="D62" s="108">
        <f t="shared" si="6"/>
        <v>220990055</v>
      </c>
      <c r="E62" s="94" t="s">
        <v>299</v>
      </c>
      <c r="F62" s="62" t="s">
        <v>8</v>
      </c>
      <c r="G62" s="39">
        <v>1</v>
      </c>
      <c r="H62" s="65">
        <v>0</v>
      </c>
      <c r="I62" s="65" t="str">
        <f>IF(G62*H62&gt;0,G62*H62,"-")</f>
        <v>-</v>
      </c>
      <c r="J62" s="87">
        <v>0</v>
      </c>
      <c r="K62" s="187" t="str">
        <f>IF(G62*J62&gt;0,G62*J62,"-")</f>
        <v>-</v>
      </c>
      <c r="L62" s="164"/>
      <c r="M62" s="183"/>
      <c r="N62" s="89"/>
    </row>
    <row r="63" spans="2:14" ht="12.75">
      <c r="B63" s="109">
        <f t="shared" si="3"/>
        <v>57</v>
      </c>
      <c r="C63" s="108" t="s">
        <v>35</v>
      </c>
      <c r="D63" s="108">
        <f t="shared" si="6"/>
        <v>220990056</v>
      </c>
      <c r="E63" s="88" t="s">
        <v>172</v>
      </c>
      <c r="F63" s="92"/>
      <c r="G63" s="101"/>
      <c r="H63" s="65"/>
      <c r="I63" s="65" t="str">
        <f aca="true" t="shared" si="9" ref="I63:I81">IF(G63*H63&gt;0,G63*H63,"-")</f>
        <v>-</v>
      </c>
      <c r="J63" s="87"/>
      <c r="K63" s="187" t="str">
        <f t="shared" si="8"/>
        <v>-</v>
      </c>
      <c r="L63" s="164"/>
      <c r="M63" s="183"/>
      <c r="N63" s="89"/>
    </row>
    <row r="64" spans="2:14" ht="51">
      <c r="B64" s="109">
        <f t="shared" si="3"/>
        <v>58</v>
      </c>
      <c r="C64" s="108" t="s">
        <v>35</v>
      </c>
      <c r="D64" s="108">
        <f t="shared" si="6"/>
        <v>220990057</v>
      </c>
      <c r="E64" s="94" t="s">
        <v>177</v>
      </c>
      <c r="F64" s="62" t="s">
        <v>8</v>
      </c>
      <c r="G64" s="39">
        <v>1</v>
      </c>
      <c r="H64" s="65">
        <v>0</v>
      </c>
      <c r="I64" s="65" t="str">
        <f t="shared" si="9"/>
        <v>-</v>
      </c>
      <c r="J64" s="87">
        <v>0</v>
      </c>
      <c r="K64" s="187" t="str">
        <f t="shared" si="8"/>
        <v>-</v>
      </c>
      <c r="L64" s="164"/>
      <c r="M64" s="183"/>
      <c r="N64" s="89"/>
    </row>
    <row r="65" spans="2:14" ht="25.5">
      <c r="B65" s="109">
        <f t="shared" si="3"/>
        <v>59</v>
      </c>
      <c r="C65" s="108" t="s">
        <v>35</v>
      </c>
      <c r="D65" s="108">
        <f t="shared" si="6"/>
        <v>220990058</v>
      </c>
      <c r="E65" s="94" t="s">
        <v>178</v>
      </c>
      <c r="F65" s="62" t="s">
        <v>8</v>
      </c>
      <c r="G65" s="39">
        <v>1</v>
      </c>
      <c r="H65" s="65">
        <v>0</v>
      </c>
      <c r="I65" s="65" t="str">
        <f t="shared" si="9"/>
        <v>-</v>
      </c>
      <c r="J65" s="87">
        <v>0</v>
      </c>
      <c r="K65" s="187" t="str">
        <f t="shared" si="8"/>
        <v>-</v>
      </c>
      <c r="L65" s="164"/>
      <c r="M65" s="183"/>
      <c r="N65" s="89"/>
    </row>
    <row r="66" spans="2:14" ht="12.75">
      <c r="B66" s="109">
        <f t="shared" si="3"/>
        <v>60</v>
      </c>
      <c r="C66" s="108" t="s">
        <v>35</v>
      </c>
      <c r="D66" s="108">
        <f t="shared" si="6"/>
        <v>220990059</v>
      </c>
      <c r="E66" s="88" t="s">
        <v>173</v>
      </c>
      <c r="F66" s="73"/>
      <c r="G66" s="101"/>
      <c r="H66" s="65"/>
      <c r="I66" s="65" t="str">
        <f t="shared" si="9"/>
        <v>-</v>
      </c>
      <c r="J66" s="84"/>
      <c r="K66" s="187" t="str">
        <f t="shared" si="8"/>
        <v>-</v>
      </c>
      <c r="L66" s="164"/>
      <c r="M66" s="183"/>
      <c r="N66" s="89"/>
    </row>
    <row r="67" spans="2:14" ht="71.25" customHeight="1">
      <c r="B67" s="109">
        <f t="shared" si="3"/>
        <v>61</v>
      </c>
      <c r="C67" s="108" t="s">
        <v>35</v>
      </c>
      <c r="D67" s="108">
        <f t="shared" si="6"/>
        <v>220990060</v>
      </c>
      <c r="E67" s="94" t="s">
        <v>181</v>
      </c>
      <c r="F67" s="62" t="s">
        <v>8</v>
      </c>
      <c r="G67" s="67">
        <v>3</v>
      </c>
      <c r="H67" s="65">
        <v>0</v>
      </c>
      <c r="I67" s="65" t="str">
        <f t="shared" si="9"/>
        <v>-</v>
      </c>
      <c r="J67" s="37">
        <v>0</v>
      </c>
      <c r="K67" s="187" t="str">
        <f t="shared" si="8"/>
        <v>-</v>
      </c>
      <c r="L67" s="164"/>
      <c r="M67" s="183"/>
      <c r="N67" s="89"/>
    </row>
    <row r="68" spans="2:14" ht="24.75" customHeight="1">
      <c r="B68" s="109">
        <f t="shared" si="3"/>
        <v>62</v>
      </c>
      <c r="C68" s="108" t="s">
        <v>35</v>
      </c>
      <c r="D68" s="108">
        <f t="shared" si="6"/>
        <v>220990061</v>
      </c>
      <c r="E68" s="94" t="s">
        <v>179</v>
      </c>
      <c r="F68" s="62" t="s">
        <v>8</v>
      </c>
      <c r="G68" s="67">
        <v>3</v>
      </c>
      <c r="H68" s="65">
        <v>0</v>
      </c>
      <c r="I68" s="65" t="str">
        <f>IF(G68*H68&gt;0,G68*H68,"-")</f>
        <v>-</v>
      </c>
      <c r="J68" s="37">
        <v>0</v>
      </c>
      <c r="K68" s="187" t="str">
        <f t="shared" si="8"/>
        <v>-</v>
      </c>
      <c r="L68" s="164"/>
      <c r="M68" s="183"/>
      <c r="N68" s="89"/>
    </row>
    <row r="69" spans="2:14" ht="15.75" customHeight="1">
      <c r="B69" s="109">
        <f t="shared" si="3"/>
        <v>63</v>
      </c>
      <c r="C69" s="108" t="s">
        <v>35</v>
      </c>
      <c r="D69" s="108">
        <f t="shared" si="6"/>
        <v>220990062</v>
      </c>
      <c r="E69" s="94" t="s">
        <v>180</v>
      </c>
      <c r="F69" s="62" t="s">
        <v>8</v>
      </c>
      <c r="G69" s="67">
        <v>7</v>
      </c>
      <c r="H69" s="65">
        <v>0</v>
      </c>
      <c r="I69" s="65" t="str">
        <f t="shared" si="9"/>
        <v>-</v>
      </c>
      <c r="J69" s="37">
        <v>0</v>
      </c>
      <c r="K69" s="187" t="str">
        <f t="shared" si="8"/>
        <v>-</v>
      </c>
      <c r="L69" s="164"/>
      <c r="M69" s="183"/>
      <c r="N69" s="89"/>
    </row>
    <row r="70" spans="2:14" ht="15.75" customHeight="1">
      <c r="B70" s="109">
        <f t="shared" si="3"/>
        <v>64</v>
      </c>
      <c r="C70" s="108" t="s">
        <v>35</v>
      </c>
      <c r="D70" s="108">
        <f t="shared" si="6"/>
        <v>220990063</v>
      </c>
      <c r="E70" s="121" t="s">
        <v>301</v>
      </c>
      <c r="F70" s="62"/>
      <c r="G70" s="67"/>
      <c r="H70" s="65"/>
      <c r="I70" s="65"/>
      <c r="J70" s="37"/>
      <c r="K70" s="187"/>
      <c r="L70" s="164"/>
      <c r="M70" s="183"/>
      <c r="N70" s="89"/>
    </row>
    <row r="71" spans="2:14" ht="73.5" customHeight="1">
      <c r="B71" s="109">
        <f t="shared" si="3"/>
        <v>65</v>
      </c>
      <c r="C71" s="108" t="s">
        <v>35</v>
      </c>
      <c r="D71" s="108">
        <f t="shared" si="6"/>
        <v>220990064</v>
      </c>
      <c r="E71" s="94" t="s">
        <v>302</v>
      </c>
      <c r="F71" s="62" t="s">
        <v>8</v>
      </c>
      <c r="G71" s="67">
        <v>1</v>
      </c>
      <c r="H71" s="65">
        <v>0</v>
      </c>
      <c r="I71" s="65" t="str">
        <f>IF(G71*H71&gt;0,G71*H71,"-")</f>
        <v>-</v>
      </c>
      <c r="J71" s="37">
        <v>0</v>
      </c>
      <c r="K71" s="187" t="str">
        <f>IF(G71*J71&gt;0,G71*J71,"-")</f>
        <v>-</v>
      </c>
      <c r="L71" s="164"/>
      <c r="M71" s="183"/>
      <c r="N71" s="89"/>
    </row>
    <row r="72" spans="2:14" ht="36.75" customHeight="1">
      <c r="B72" s="109">
        <f t="shared" si="3"/>
        <v>66</v>
      </c>
      <c r="C72" s="108" t="s">
        <v>35</v>
      </c>
      <c r="D72" s="108">
        <f t="shared" si="6"/>
        <v>220990065</v>
      </c>
      <c r="E72" s="94" t="s">
        <v>179</v>
      </c>
      <c r="F72" s="62" t="s">
        <v>8</v>
      </c>
      <c r="G72" s="67">
        <v>1</v>
      </c>
      <c r="H72" s="65">
        <v>0</v>
      </c>
      <c r="I72" s="65" t="str">
        <f>IF(G72*H72&gt;0,G72*H72,"-")</f>
        <v>-</v>
      </c>
      <c r="J72" s="37">
        <v>0</v>
      </c>
      <c r="K72" s="187" t="str">
        <f>IF(G72*J72&gt;0,G72*J72,"-")</f>
        <v>-</v>
      </c>
      <c r="L72" s="164"/>
      <c r="M72" s="183"/>
      <c r="N72" s="89"/>
    </row>
    <row r="73" spans="2:14" ht="15.75" customHeight="1">
      <c r="B73" s="109">
        <f t="shared" si="3"/>
        <v>67</v>
      </c>
      <c r="C73" s="108" t="s">
        <v>35</v>
      </c>
      <c r="D73" s="108">
        <f t="shared" si="6"/>
        <v>220990066</v>
      </c>
      <c r="E73" s="94" t="s">
        <v>180</v>
      </c>
      <c r="F73" s="62" t="s">
        <v>8</v>
      </c>
      <c r="G73" s="67">
        <v>1</v>
      </c>
      <c r="H73" s="65">
        <v>0</v>
      </c>
      <c r="I73" s="65" t="str">
        <f>IF(G73*H73&gt;0,G73*H73,"-")</f>
        <v>-</v>
      </c>
      <c r="J73" s="37">
        <v>0</v>
      </c>
      <c r="K73" s="187" t="str">
        <f>IF(G73*J73&gt;0,G73*J73,"-")</f>
        <v>-</v>
      </c>
      <c r="L73" s="164"/>
      <c r="M73" s="183"/>
      <c r="N73" s="89"/>
    </row>
    <row r="74" spans="2:14" ht="15.75" customHeight="1">
      <c r="B74" s="109">
        <f t="shared" si="3"/>
        <v>68</v>
      </c>
      <c r="C74" s="108" t="s">
        <v>35</v>
      </c>
      <c r="D74" s="108">
        <f t="shared" si="6"/>
        <v>220990067</v>
      </c>
      <c r="E74" s="116" t="s">
        <v>183</v>
      </c>
      <c r="F74" s="92"/>
      <c r="G74" s="101"/>
      <c r="H74" s="65"/>
      <c r="I74" s="65" t="str">
        <f>IF(G74*H74&gt;0,G74*H74,"-")</f>
        <v>-</v>
      </c>
      <c r="J74" s="87"/>
      <c r="K74" s="187" t="str">
        <f>IF(G74*J74&gt;0,G74*J74,"-")</f>
        <v>-</v>
      </c>
      <c r="L74" s="164"/>
      <c r="M74" s="183"/>
      <c r="N74" s="89"/>
    </row>
    <row r="75" spans="2:14" ht="15.75" customHeight="1">
      <c r="B75" s="109">
        <f t="shared" si="3"/>
        <v>69</v>
      </c>
      <c r="C75" s="108" t="s">
        <v>35</v>
      </c>
      <c r="D75" s="108">
        <f t="shared" si="6"/>
        <v>220990068</v>
      </c>
      <c r="E75" s="112" t="s">
        <v>182</v>
      </c>
      <c r="F75" s="73" t="s">
        <v>8</v>
      </c>
      <c r="G75" s="101">
        <v>12</v>
      </c>
      <c r="H75" s="65">
        <v>0</v>
      </c>
      <c r="I75" s="65" t="str">
        <f>IF(G75*H75&gt;0,G75*H75,"-")</f>
        <v>-</v>
      </c>
      <c r="J75" s="87">
        <v>0</v>
      </c>
      <c r="K75" s="187" t="str">
        <f>IF(G75*J75&gt;0,G75*J75,"-")</f>
        <v>-</v>
      </c>
      <c r="L75" s="164"/>
      <c r="M75" s="183"/>
      <c r="N75" s="89"/>
    </row>
    <row r="76" spans="2:14" ht="12.75">
      <c r="B76" s="109">
        <f t="shared" si="3"/>
        <v>70</v>
      </c>
      <c r="C76" s="108" t="s">
        <v>35</v>
      </c>
      <c r="D76" s="108">
        <f t="shared" si="6"/>
        <v>220990069</v>
      </c>
      <c r="E76" s="88" t="s">
        <v>174</v>
      </c>
      <c r="F76" s="62"/>
      <c r="G76" s="67"/>
      <c r="H76" s="65"/>
      <c r="I76" s="65"/>
      <c r="J76" s="37"/>
      <c r="K76" s="187"/>
      <c r="L76" s="164"/>
      <c r="M76" s="183"/>
      <c r="N76" s="89"/>
    </row>
    <row r="77" spans="2:14" ht="12.75">
      <c r="B77" s="109">
        <f t="shared" si="3"/>
        <v>71</v>
      </c>
      <c r="C77" s="108" t="s">
        <v>35</v>
      </c>
      <c r="D77" s="108">
        <f t="shared" si="6"/>
        <v>220990070</v>
      </c>
      <c r="E77" s="94" t="s">
        <v>92</v>
      </c>
      <c r="F77" s="62" t="s">
        <v>8</v>
      </c>
      <c r="G77" s="67">
        <v>1</v>
      </c>
      <c r="H77" s="65">
        <v>0</v>
      </c>
      <c r="I77" s="65" t="str">
        <f t="shared" si="9"/>
        <v>-</v>
      </c>
      <c r="J77" s="37">
        <v>0</v>
      </c>
      <c r="K77" s="187" t="str">
        <f t="shared" si="8"/>
        <v>-</v>
      </c>
      <c r="L77" s="164"/>
      <c r="M77" s="183"/>
      <c r="N77" s="89"/>
    </row>
    <row r="78" spans="2:14" ht="15" customHeight="1">
      <c r="B78" s="109">
        <f t="shared" si="3"/>
        <v>72</v>
      </c>
      <c r="C78" s="108" t="s">
        <v>35</v>
      </c>
      <c r="D78" s="108">
        <f t="shared" si="6"/>
        <v>220990071</v>
      </c>
      <c r="E78" s="116" t="s">
        <v>306</v>
      </c>
      <c r="F78" s="92"/>
      <c r="G78" s="101"/>
      <c r="H78" s="65"/>
      <c r="I78" s="65" t="str">
        <f t="shared" si="9"/>
        <v>-</v>
      </c>
      <c r="J78" s="87"/>
      <c r="K78" s="187" t="str">
        <f t="shared" si="8"/>
        <v>-</v>
      </c>
      <c r="L78" s="164"/>
      <c r="M78" s="183"/>
      <c r="N78" s="89"/>
    </row>
    <row r="79" spans="2:14" ht="75.75" customHeight="1">
      <c r="B79" s="109">
        <f t="shared" si="3"/>
        <v>73</v>
      </c>
      <c r="C79" s="108" t="s">
        <v>35</v>
      </c>
      <c r="D79" s="108">
        <f t="shared" si="6"/>
        <v>220990072</v>
      </c>
      <c r="E79" s="114" t="s">
        <v>307</v>
      </c>
      <c r="F79" s="62" t="s">
        <v>8</v>
      </c>
      <c r="G79" s="39">
        <v>1</v>
      </c>
      <c r="H79" s="65">
        <v>0</v>
      </c>
      <c r="I79" s="65" t="str">
        <f t="shared" si="9"/>
        <v>-</v>
      </c>
      <c r="J79" s="64">
        <v>0</v>
      </c>
      <c r="K79" s="187" t="str">
        <f t="shared" si="8"/>
        <v>-</v>
      </c>
      <c r="L79" s="164"/>
      <c r="M79" s="183"/>
      <c r="N79" s="89"/>
    </row>
    <row r="80" spans="2:14" ht="19.5" customHeight="1">
      <c r="B80" s="109">
        <f t="shared" si="3"/>
        <v>74</v>
      </c>
      <c r="C80" s="108" t="s">
        <v>35</v>
      </c>
      <c r="D80" s="108">
        <f t="shared" si="6"/>
        <v>220990073</v>
      </c>
      <c r="E80" s="94" t="s">
        <v>309</v>
      </c>
      <c r="F80" s="62" t="s">
        <v>8</v>
      </c>
      <c r="G80" s="39">
        <v>1</v>
      </c>
      <c r="H80" s="65">
        <v>0</v>
      </c>
      <c r="I80" s="65" t="str">
        <f t="shared" si="9"/>
        <v>-</v>
      </c>
      <c r="J80" s="64">
        <v>0</v>
      </c>
      <c r="K80" s="187" t="str">
        <f t="shared" si="8"/>
        <v>-</v>
      </c>
      <c r="L80" s="164"/>
      <c r="M80" s="183"/>
      <c r="N80" s="89"/>
    </row>
    <row r="81" spans="2:14" ht="15" customHeight="1">
      <c r="B81" s="109">
        <f t="shared" si="3"/>
        <v>75</v>
      </c>
      <c r="C81" s="108" t="s">
        <v>35</v>
      </c>
      <c r="D81" s="108">
        <f t="shared" si="6"/>
        <v>220990074</v>
      </c>
      <c r="E81" s="94" t="s">
        <v>308</v>
      </c>
      <c r="F81" s="62" t="s">
        <v>8</v>
      </c>
      <c r="G81" s="39">
        <v>1</v>
      </c>
      <c r="H81" s="65">
        <v>0</v>
      </c>
      <c r="I81" s="65" t="str">
        <f t="shared" si="9"/>
        <v>-</v>
      </c>
      <c r="J81" s="64">
        <v>0</v>
      </c>
      <c r="K81" s="187" t="str">
        <f t="shared" si="8"/>
        <v>-</v>
      </c>
      <c r="L81" s="164"/>
      <c r="M81" s="183"/>
      <c r="N81" s="89"/>
    </row>
    <row r="82" spans="2:14" ht="15" customHeight="1">
      <c r="B82" s="109">
        <f aca="true" t="shared" si="10" ref="B82:B93">B81+1</f>
        <v>76</v>
      </c>
      <c r="C82" s="108" t="s">
        <v>35</v>
      </c>
      <c r="D82" s="108">
        <f t="shared" si="6"/>
        <v>220990075</v>
      </c>
      <c r="E82" s="94" t="s">
        <v>310</v>
      </c>
      <c r="F82" s="62" t="s">
        <v>8</v>
      </c>
      <c r="G82" s="39">
        <v>1</v>
      </c>
      <c r="H82" s="65">
        <v>0</v>
      </c>
      <c r="I82" s="65" t="str">
        <f>IF(G82*H82&gt;0,G82*H82,"-")</f>
        <v>-</v>
      </c>
      <c r="J82" s="64">
        <v>0</v>
      </c>
      <c r="K82" s="187" t="str">
        <f>IF(G82*J82&gt;0,G82*J82,"-")</f>
        <v>-</v>
      </c>
      <c r="L82" s="164"/>
      <c r="M82" s="183"/>
      <c r="N82" s="89"/>
    </row>
    <row r="83" spans="2:14" ht="15" customHeight="1">
      <c r="B83" s="109">
        <f t="shared" si="10"/>
        <v>77</v>
      </c>
      <c r="C83" s="108" t="s">
        <v>35</v>
      </c>
      <c r="D83" s="108">
        <f t="shared" si="6"/>
        <v>220990076</v>
      </c>
      <c r="E83" s="94" t="s">
        <v>311</v>
      </c>
      <c r="F83" s="62" t="s">
        <v>8</v>
      </c>
      <c r="G83" s="39">
        <v>3</v>
      </c>
      <c r="H83" s="65">
        <v>0</v>
      </c>
      <c r="I83" s="65" t="str">
        <f>IF(G83*H83&gt;0,G83*H83,"-")</f>
        <v>-</v>
      </c>
      <c r="J83" s="64">
        <v>0</v>
      </c>
      <c r="K83" s="187" t="str">
        <f>IF(G83*J83&gt;0,G83*J83,"-")</f>
        <v>-</v>
      </c>
      <c r="L83" s="164"/>
      <c r="M83" s="183"/>
      <c r="N83" s="89"/>
    </row>
    <row r="84" spans="2:14" ht="28.5" customHeight="1">
      <c r="B84" s="109">
        <f t="shared" si="10"/>
        <v>78</v>
      </c>
      <c r="C84" s="108" t="s">
        <v>35</v>
      </c>
      <c r="D84" s="108">
        <f t="shared" si="6"/>
        <v>220990077</v>
      </c>
      <c r="E84" s="94" t="s">
        <v>314</v>
      </c>
      <c r="F84" s="62" t="s">
        <v>8</v>
      </c>
      <c r="G84" s="39">
        <v>1</v>
      </c>
      <c r="H84" s="65">
        <v>0</v>
      </c>
      <c r="I84" s="65" t="str">
        <f>IF(G84*H84&gt;0,G84*H84,"-")</f>
        <v>-</v>
      </c>
      <c r="J84" s="64">
        <v>0</v>
      </c>
      <c r="K84" s="187" t="str">
        <f>IF(G84*J84&gt;0,G84*J84,"-")</f>
        <v>-</v>
      </c>
      <c r="L84" s="164"/>
      <c r="M84" s="183"/>
      <c r="N84" s="89"/>
    </row>
    <row r="85" spans="2:14" ht="15" customHeight="1">
      <c r="B85" s="109">
        <f t="shared" si="10"/>
        <v>79</v>
      </c>
      <c r="C85" s="108" t="s">
        <v>35</v>
      </c>
      <c r="D85" s="108">
        <f t="shared" si="6"/>
        <v>220990078</v>
      </c>
      <c r="E85" s="94" t="s">
        <v>313</v>
      </c>
      <c r="F85" s="62" t="s">
        <v>8</v>
      </c>
      <c r="G85" s="39">
        <v>3</v>
      </c>
      <c r="H85" s="65">
        <v>0</v>
      </c>
      <c r="I85" s="65" t="str">
        <f>IF(G85*H85&gt;0,G85*H85,"-")</f>
        <v>-</v>
      </c>
      <c r="J85" s="64">
        <v>0</v>
      </c>
      <c r="K85" s="187" t="str">
        <f>IF(G85*J85&gt;0,G85*J85,"-")</f>
        <v>-</v>
      </c>
      <c r="L85" s="164"/>
      <c r="M85" s="183"/>
      <c r="N85" s="89"/>
    </row>
    <row r="86" spans="2:14" ht="15" customHeight="1">
      <c r="B86" s="109">
        <f t="shared" si="10"/>
        <v>80</v>
      </c>
      <c r="C86" s="108" t="s">
        <v>35</v>
      </c>
      <c r="D86" s="108">
        <f t="shared" si="6"/>
        <v>220990079</v>
      </c>
      <c r="E86" s="88" t="s">
        <v>312</v>
      </c>
      <c r="F86" s="97"/>
      <c r="G86" s="98"/>
      <c r="H86" s="65"/>
      <c r="I86" s="103"/>
      <c r="J86" s="104"/>
      <c r="K86" s="188"/>
      <c r="L86" s="164"/>
      <c r="M86" s="183"/>
      <c r="N86" s="89"/>
    </row>
    <row r="87" spans="2:14" ht="27.75" customHeight="1">
      <c r="B87" s="109">
        <f t="shared" si="10"/>
        <v>81</v>
      </c>
      <c r="C87" s="108" t="s">
        <v>35</v>
      </c>
      <c r="D87" s="108">
        <f t="shared" si="6"/>
        <v>220990080</v>
      </c>
      <c r="E87" s="114" t="s">
        <v>184</v>
      </c>
      <c r="F87" s="97" t="s">
        <v>8</v>
      </c>
      <c r="G87" s="98">
        <v>3</v>
      </c>
      <c r="H87" s="65">
        <v>0</v>
      </c>
      <c r="I87" s="103" t="str">
        <f aca="true" t="shared" si="11" ref="I87:I93">IF(G87*H87&gt;0,G87*H87,"-")</f>
        <v>-</v>
      </c>
      <c r="J87" s="104">
        <v>0</v>
      </c>
      <c r="K87" s="188" t="str">
        <f aca="true" t="shared" si="12" ref="K87:K97">IF(G87*J87&gt;0,G87*J87,"-")</f>
        <v>-</v>
      </c>
      <c r="L87" s="164"/>
      <c r="M87" s="183"/>
      <c r="N87" s="89"/>
    </row>
    <row r="88" spans="2:14" ht="57" customHeight="1">
      <c r="B88" s="109">
        <f t="shared" si="10"/>
        <v>82</v>
      </c>
      <c r="C88" s="108" t="s">
        <v>35</v>
      </c>
      <c r="D88" s="108">
        <f t="shared" si="6"/>
        <v>220990081</v>
      </c>
      <c r="E88" s="114" t="s">
        <v>185</v>
      </c>
      <c r="F88" s="97" t="s">
        <v>8</v>
      </c>
      <c r="G88" s="98">
        <v>3</v>
      </c>
      <c r="H88" s="65">
        <v>0</v>
      </c>
      <c r="I88" s="103" t="str">
        <f t="shared" si="11"/>
        <v>-</v>
      </c>
      <c r="J88" s="104">
        <v>0</v>
      </c>
      <c r="K88" s="188" t="str">
        <f t="shared" si="12"/>
        <v>-</v>
      </c>
      <c r="L88" s="164"/>
      <c r="M88" s="183"/>
      <c r="N88" s="89"/>
    </row>
    <row r="89" spans="2:14" ht="15" customHeight="1">
      <c r="B89" s="109">
        <f t="shared" si="10"/>
        <v>83</v>
      </c>
      <c r="C89" s="108" t="s">
        <v>35</v>
      </c>
      <c r="D89" s="108">
        <f t="shared" si="6"/>
        <v>220990082</v>
      </c>
      <c r="E89" s="114" t="s">
        <v>186</v>
      </c>
      <c r="F89" s="97" t="s">
        <v>8</v>
      </c>
      <c r="G89" s="98">
        <v>3</v>
      </c>
      <c r="H89" s="65">
        <v>0</v>
      </c>
      <c r="I89" s="103" t="str">
        <f t="shared" si="11"/>
        <v>-</v>
      </c>
      <c r="J89" s="104">
        <v>0</v>
      </c>
      <c r="K89" s="188" t="str">
        <f t="shared" si="12"/>
        <v>-</v>
      </c>
      <c r="L89" s="164"/>
      <c r="M89" s="183"/>
      <c r="N89" s="89"/>
    </row>
    <row r="90" spans="2:14" ht="15" customHeight="1">
      <c r="B90" s="109">
        <f t="shared" si="10"/>
        <v>84</v>
      </c>
      <c r="C90" s="108" t="s">
        <v>35</v>
      </c>
      <c r="D90" s="108">
        <f t="shared" si="6"/>
        <v>220990083</v>
      </c>
      <c r="E90" s="114" t="s">
        <v>188</v>
      </c>
      <c r="F90" s="97" t="s">
        <v>8</v>
      </c>
      <c r="G90" s="98">
        <v>3</v>
      </c>
      <c r="H90" s="65">
        <v>0</v>
      </c>
      <c r="I90" s="103" t="str">
        <f t="shared" si="11"/>
        <v>-</v>
      </c>
      <c r="J90" s="104">
        <v>0</v>
      </c>
      <c r="K90" s="188" t="str">
        <f t="shared" si="12"/>
        <v>-</v>
      </c>
      <c r="L90" s="164"/>
      <c r="M90" s="183"/>
      <c r="N90" s="89"/>
    </row>
    <row r="91" spans="2:14" ht="15" customHeight="1">
      <c r="B91" s="109">
        <f t="shared" si="10"/>
        <v>85</v>
      </c>
      <c r="C91" s="108" t="s">
        <v>35</v>
      </c>
      <c r="D91" s="108">
        <f t="shared" si="6"/>
        <v>220990084</v>
      </c>
      <c r="E91" s="114" t="s">
        <v>187</v>
      </c>
      <c r="F91" s="97" t="s">
        <v>8</v>
      </c>
      <c r="G91" s="98">
        <v>3</v>
      </c>
      <c r="H91" s="65">
        <v>0</v>
      </c>
      <c r="I91" s="103" t="str">
        <f t="shared" si="11"/>
        <v>-</v>
      </c>
      <c r="J91" s="104">
        <v>0</v>
      </c>
      <c r="K91" s="188" t="str">
        <f t="shared" si="12"/>
        <v>-</v>
      </c>
      <c r="L91" s="164"/>
      <c r="M91" s="183"/>
      <c r="N91" s="89"/>
    </row>
    <row r="92" spans="2:14" ht="15" customHeight="1">
      <c r="B92" s="109">
        <f t="shared" si="10"/>
        <v>86</v>
      </c>
      <c r="C92" s="108" t="s">
        <v>35</v>
      </c>
      <c r="D92" s="108">
        <f t="shared" si="6"/>
        <v>220990085</v>
      </c>
      <c r="E92" s="114" t="s">
        <v>189</v>
      </c>
      <c r="F92" s="97" t="s">
        <v>8</v>
      </c>
      <c r="G92" s="98">
        <v>1</v>
      </c>
      <c r="H92" s="65">
        <v>0</v>
      </c>
      <c r="I92" s="103" t="str">
        <f t="shared" si="11"/>
        <v>-</v>
      </c>
      <c r="J92" s="104">
        <v>0</v>
      </c>
      <c r="K92" s="188" t="str">
        <f t="shared" si="12"/>
        <v>-</v>
      </c>
      <c r="L92" s="164"/>
      <c r="M92" s="183"/>
      <c r="N92" s="89"/>
    </row>
    <row r="93" spans="2:14" ht="15" customHeight="1">
      <c r="B93" s="109">
        <f t="shared" si="10"/>
        <v>87</v>
      </c>
      <c r="C93" s="108" t="s">
        <v>35</v>
      </c>
      <c r="D93" s="108">
        <f t="shared" si="6"/>
        <v>220990086</v>
      </c>
      <c r="E93" s="88" t="s">
        <v>190</v>
      </c>
      <c r="F93" s="62"/>
      <c r="G93" s="39"/>
      <c r="H93" s="65"/>
      <c r="I93" s="65"/>
      <c r="J93" s="64"/>
      <c r="K93" s="187"/>
      <c r="L93" s="164"/>
      <c r="M93" s="183"/>
      <c r="N93" s="89"/>
    </row>
    <row r="94" spans="2:14" ht="15" customHeight="1">
      <c r="B94" s="109">
        <f aca="true" t="shared" si="13" ref="B94:B150">B93+1</f>
        <v>88</v>
      </c>
      <c r="C94" s="108" t="s">
        <v>35</v>
      </c>
      <c r="D94" s="108">
        <f t="shared" si="6"/>
        <v>220990087</v>
      </c>
      <c r="E94" s="111" t="s">
        <v>296</v>
      </c>
      <c r="F94" s="62" t="s">
        <v>8</v>
      </c>
      <c r="G94" s="101">
        <v>3</v>
      </c>
      <c r="H94" s="65">
        <v>0</v>
      </c>
      <c r="I94" s="128" t="str">
        <f>IF(G94*H94&gt;0,G94*H94,"-")</f>
        <v>-</v>
      </c>
      <c r="J94" s="139">
        <v>0</v>
      </c>
      <c r="K94" s="186" t="str">
        <f t="shared" si="12"/>
        <v>-</v>
      </c>
      <c r="L94" s="164"/>
      <c r="M94" s="183"/>
      <c r="N94" s="89"/>
    </row>
    <row r="95" spans="2:14" ht="15" customHeight="1">
      <c r="B95" s="109">
        <f t="shared" si="13"/>
        <v>89</v>
      </c>
      <c r="C95" s="108" t="s">
        <v>35</v>
      </c>
      <c r="D95" s="108">
        <f t="shared" si="6"/>
        <v>220990088</v>
      </c>
      <c r="E95" s="140" t="s">
        <v>191</v>
      </c>
      <c r="F95" s="141" t="s">
        <v>8</v>
      </c>
      <c r="G95" s="142">
        <v>3</v>
      </c>
      <c r="H95" s="65">
        <v>0</v>
      </c>
      <c r="I95" s="144" t="str">
        <f>IF(G95*H95&gt;0,G95*H95,"-")</f>
        <v>-</v>
      </c>
      <c r="J95" s="143">
        <v>0</v>
      </c>
      <c r="K95" s="189" t="str">
        <f t="shared" si="12"/>
        <v>-</v>
      </c>
      <c r="L95" s="164"/>
      <c r="M95" s="183"/>
      <c r="N95" s="89"/>
    </row>
    <row r="96" spans="2:14" ht="15" customHeight="1">
      <c r="B96" s="109">
        <f t="shared" si="13"/>
        <v>90</v>
      </c>
      <c r="C96" s="108" t="s">
        <v>35</v>
      </c>
      <c r="D96" s="108">
        <f t="shared" si="6"/>
        <v>220990089</v>
      </c>
      <c r="E96" s="140" t="s">
        <v>192</v>
      </c>
      <c r="F96" s="141" t="s">
        <v>8</v>
      </c>
      <c r="G96" s="142">
        <v>3</v>
      </c>
      <c r="H96" s="65">
        <v>0</v>
      </c>
      <c r="I96" s="144" t="str">
        <f>IF(G96*H96&gt;0,G96*H96,"-")</f>
        <v>-</v>
      </c>
      <c r="J96" s="143">
        <v>0</v>
      </c>
      <c r="K96" s="189" t="str">
        <f t="shared" si="12"/>
        <v>-</v>
      </c>
      <c r="L96" s="164"/>
      <c r="M96" s="183"/>
      <c r="N96" s="89"/>
    </row>
    <row r="97" spans="2:14" ht="15" customHeight="1">
      <c r="B97" s="109">
        <f t="shared" si="13"/>
        <v>91</v>
      </c>
      <c r="C97" s="108" t="s">
        <v>35</v>
      </c>
      <c r="D97" s="108">
        <f t="shared" si="6"/>
        <v>220990090</v>
      </c>
      <c r="E97" s="145" t="s">
        <v>193</v>
      </c>
      <c r="F97" s="141" t="s">
        <v>8</v>
      </c>
      <c r="G97" s="142">
        <v>3</v>
      </c>
      <c r="H97" s="65">
        <v>0</v>
      </c>
      <c r="I97" s="144" t="str">
        <f>IF(G97*H97&gt;0,G97*H97,"-")</f>
        <v>-</v>
      </c>
      <c r="J97" s="143">
        <v>0</v>
      </c>
      <c r="K97" s="189" t="str">
        <f t="shared" si="12"/>
        <v>-</v>
      </c>
      <c r="L97" s="164"/>
      <c r="M97" s="183"/>
      <c r="N97" s="89"/>
    </row>
    <row r="98" spans="2:14" ht="12.75">
      <c r="B98" s="109">
        <f t="shared" si="13"/>
        <v>92</v>
      </c>
      <c r="C98" s="108" t="s">
        <v>35</v>
      </c>
      <c r="D98" s="108">
        <f t="shared" si="6"/>
        <v>220990091</v>
      </c>
      <c r="E98" s="88" t="s">
        <v>21</v>
      </c>
      <c r="F98" s="62"/>
      <c r="G98" s="85"/>
      <c r="H98" s="65"/>
      <c r="I98" s="65"/>
      <c r="J98" s="87"/>
      <c r="K98" s="187"/>
      <c r="L98" s="164"/>
      <c r="M98" s="183"/>
      <c r="N98" s="89"/>
    </row>
    <row r="99" spans="2:14" ht="15" customHeight="1">
      <c r="B99" s="109">
        <f t="shared" si="13"/>
        <v>93</v>
      </c>
      <c r="C99" s="108" t="s">
        <v>35</v>
      </c>
      <c r="D99" s="108">
        <f t="shared" si="6"/>
        <v>220990092</v>
      </c>
      <c r="E99" s="112" t="s">
        <v>194</v>
      </c>
      <c r="F99" s="92" t="s">
        <v>16</v>
      </c>
      <c r="G99" s="85">
        <v>7500</v>
      </c>
      <c r="H99" s="65">
        <v>0</v>
      </c>
      <c r="I99" s="65" t="str">
        <f aca="true" t="shared" si="14" ref="I99:I107">IF(G99*H99&gt;0,G99*H99,"-")</f>
        <v>-</v>
      </c>
      <c r="J99" s="87">
        <v>0</v>
      </c>
      <c r="K99" s="187" t="str">
        <f aca="true" t="shared" si="15" ref="K98:K107">IF(G99*J99&gt;0,G99*J99,"-")</f>
        <v>-</v>
      </c>
      <c r="L99" s="164"/>
      <c r="M99" s="183"/>
      <c r="N99" s="89"/>
    </row>
    <row r="100" spans="2:14" ht="15" customHeight="1">
      <c r="B100" s="109">
        <f t="shared" si="13"/>
        <v>94</v>
      </c>
      <c r="C100" s="108" t="s">
        <v>35</v>
      </c>
      <c r="D100" s="108">
        <f t="shared" si="6"/>
        <v>220990093</v>
      </c>
      <c r="E100" s="112" t="s">
        <v>140</v>
      </c>
      <c r="F100" s="92" t="s">
        <v>16</v>
      </c>
      <c r="G100" s="101">
        <v>3000</v>
      </c>
      <c r="H100" s="65">
        <v>0</v>
      </c>
      <c r="I100" s="128" t="str">
        <f>IF(G100*H100&gt;0,G100*H100,"-")</f>
        <v>-</v>
      </c>
      <c r="J100" s="87">
        <v>0</v>
      </c>
      <c r="K100" s="186" t="str">
        <f>IF(G100*J100&gt;0,G100*J100,"-")</f>
        <v>-</v>
      </c>
      <c r="L100" s="164"/>
      <c r="M100" s="183"/>
      <c r="N100" s="89"/>
    </row>
    <row r="101" spans="2:14" ht="15" customHeight="1">
      <c r="B101" s="109">
        <f t="shared" si="13"/>
        <v>95</v>
      </c>
      <c r="C101" s="108" t="s">
        <v>35</v>
      </c>
      <c r="D101" s="108">
        <f t="shared" si="6"/>
        <v>220990094</v>
      </c>
      <c r="E101" s="111" t="s">
        <v>120</v>
      </c>
      <c r="F101" s="70" t="s">
        <v>16</v>
      </c>
      <c r="G101" s="93">
        <v>420</v>
      </c>
      <c r="H101" s="65">
        <v>0</v>
      </c>
      <c r="I101" s="65" t="str">
        <f t="shared" si="14"/>
        <v>-</v>
      </c>
      <c r="J101" s="87">
        <v>0</v>
      </c>
      <c r="K101" s="187" t="str">
        <f t="shared" si="15"/>
        <v>-</v>
      </c>
      <c r="L101" s="164"/>
      <c r="M101" s="183"/>
      <c r="N101" s="89"/>
    </row>
    <row r="102" spans="2:14" ht="15" customHeight="1">
      <c r="B102" s="109">
        <f t="shared" si="13"/>
        <v>96</v>
      </c>
      <c r="C102" s="108" t="s">
        <v>35</v>
      </c>
      <c r="D102" s="108">
        <f t="shared" si="6"/>
        <v>220990095</v>
      </c>
      <c r="E102" s="111" t="s">
        <v>121</v>
      </c>
      <c r="F102" s="70" t="s">
        <v>16</v>
      </c>
      <c r="G102" s="93">
        <v>850</v>
      </c>
      <c r="H102" s="65">
        <v>0</v>
      </c>
      <c r="I102" s="65" t="str">
        <f t="shared" si="14"/>
        <v>-</v>
      </c>
      <c r="J102" s="87">
        <v>0</v>
      </c>
      <c r="K102" s="187" t="str">
        <f t="shared" si="15"/>
        <v>-</v>
      </c>
      <c r="L102" s="164"/>
      <c r="M102" s="183"/>
      <c r="N102" s="89"/>
    </row>
    <row r="103" spans="2:14" ht="15" customHeight="1">
      <c r="B103" s="109">
        <f t="shared" si="13"/>
        <v>97</v>
      </c>
      <c r="C103" s="108" t="s">
        <v>35</v>
      </c>
      <c r="D103" s="108">
        <f t="shared" si="6"/>
        <v>220990096</v>
      </c>
      <c r="E103" s="111" t="s">
        <v>122</v>
      </c>
      <c r="F103" s="70" t="s">
        <v>16</v>
      </c>
      <c r="G103" s="93">
        <v>240</v>
      </c>
      <c r="H103" s="65">
        <v>0</v>
      </c>
      <c r="I103" s="65" t="str">
        <f t="shared" si="14"/>
        <v>-</v>
      </c>
      <c r="J103" s="87">
        <v>0</v>
      </c>
      <c r="K103" s="187" t="str">
        <f t="shared" si="15"/>
        <v>-</v>
      </c>
      <c r="L103" s="164"/>
      <c r="M103" s="183"/>
      <c r="N103" s="89"/>
    </row>
    <row r="104" spans="2:14" ht="15" customHeight="1">
      <c r="B104" s="109">
        <f t="shared" si="13"/>
        <v>98</v>
      </c>
      <c r="C104" s="108" t="s">
        <v>35</v>
      </c>
      <c r="D104" s="108">
        <f aca="true" t="shared" si="16" ref="D104:D114">D103+1</f>
        <v>220990097</v>
      </c>
      <c r="E104" s="111" t="s">
        <v>127</v>
      </c>
      <c r="F104" s="70" t="s">
        <v>16</v>
      </c>
      <c r="G104" s="93">
        <v>120</v>
      </c>
      <c r="H104" s="65">
        <v>0</v>
      </c>
      <c r="I104" s="65" t="str">
        <f t="shared" si="14"/>
        <v>-</v>
      </c>
      <c r="J104" s="87">
        <v>0</v>
      </c>
      <c r="K104" s="187" t="str">
        <f t="shared" si="15"/>
        <v>-</v>
      </c>
      <c r="L104" s="164"/>
      <c r="M104" s="183"/>
      <c r="N104" s="89"/>
    </row>
    <row r="105" spans="2:14" ht="15" customHeight="1">
      <c r="B105" s="109">
        <f t="shared" si="13"/>
        <v>99</v>
      </c>
      <c r="C105" s="108" t="s">
        <v>35</v>
      </c>
      <c r="D105" s="108">
        <f t="shared" si="16"/>
        <v>220990098</v>
      </c>
      <c r="E105" s="114" t="s">
        <v>128</v>
      </c>
      <c r="F105" s="97" t="s">
        <v>8</v>
      </c>
      <c r="G105" s="98">
        <v>5</v>
      </c>
      <c r="H105" s="65">
        <v>0</v>
      </c>
      <c r="I105" s="65" t="str">
        <f t="shared" si="14"/>
        <v>-</v>
      </c>
      <c r="J105" s="87">
        <v>0</v>
      </c>
      <c r="K105" s="187" t="str">
        <f t="shared" si="15"/>
        <v>-</v>
      </c>
      <c r="L105" s="164"/>
      <c r="M105" s="183"/>
      <c r="N105" s="89"/>
    </row>
    <row r="106" spans="2:14" ht="15" customHeight="1">
      <c r="B106" s="109">
        <f t="shared" si="13"/>
        <v>100</v>
      </c>
      <c r="C106" s="108" t="s">
        <v>35</v>
      </c>
      <c r="D106" s="108">
        <f t="shared" si="16"/>
        <v>220990099</v>
      </c>
      <c r="E106" s="112" t="s">
        <v>19</v>
      </c>
      <c r="F106" s="92" t="s">
        <v>8</v>
      </c>
      <c r="G106" s="85">
        <v>55</v>
      </c>
      <c r="H106" s="65">
        <v>0</v>
      </c>
      <c r="I106" s="65" t="str">
        <f t="shared" si="14"/>
        <v>-</v>
      </c>
      <c r="J106" s="87">
        <v>0</v>
      </c>
      <c r="K106" s="187" t="str">
        <f t="shared" si="15"/>
        <v>-</v>
      </c>
      <c r="L106" s="164"/>
      <c r="M106" s="183"/>
      <c r="N106" s="89"/>
    </row>
    <row r="107" spans="2:14" ht="15" customHeight="1">
      <c r="B107" s="109">
        <f t="shared" si="13"/>
        <v>101</v>
      </c>
      <c r="C107" s="108" t="s">
        <v>35</v>
      </c>
      <c r="D107" s="108">
        <f t="shared" si="16"/>
        <v>220990100</v>
      </c>
      <c r="E107" s="112" t="s">
        <v>38</v>
      </c>
      <c r="F107" s="92" t="s">
        <v>8</v>
      </c>
      <c r="G107" s="85">
        <v>160</v>
      </c>
      <c r="H107" s="65">
        <v>0</v>
      </c>
      <c r="I107" s="65" t="str">
        <f t="shared" si="14"/>
        <v>-</v>
      </c>
      <c r="J107" s="87">
        <v>0</v>
      </c>
      <c r="K107" s="187" t="str">
        <f t="shared" si="15"/>
        <v>-</v>
      </c>
      <c r="L107" s="164"/>
      <c r="M107" s="183"/>
      <c r="N107" s="89"/>
    </row>
    <row r="108" spans="2:14" ht="15" customHeight="1">
      <c r="B108" s="109">
        <f t="shared" si="13"/>
        <v>102</v>
      </c>
      <c r="C108" s="108" t="s">
        <v>35</v>
      </c>
      <c r="D108" s="108">
        <f t="shared" si="16"/>
        <v>220990101</v>
      </c>
      <c r="E108" s="94" t="s">
        <v>93</v>
      </c>
      <c r="F108" s="113" t="s">
        <v>16</v>
      </c>
      <c r="G108" s="67">
        <v>280</v>
      </c>
      <c r="H108" s="64" t="s">
        <v>315</v>
      </c>
      <c r="I108" s="128" t="s">
        <v>315</v>
      </c>
      <c r="J108" s="95" t="s">
        <v>315</v>
      </c>
      <c r="K108" s="186" t="s">
        <v>315</v>
      </c>
      <c r="L108" s="95">
        <v>0</v>
      </c>
      <c r="M108" s="184" t="str">
        <f aca="true" t="shared" si="17" ref="M108:M113">IF(G108*L108&gt;0,G108*L108,"-")</f>
        <v>-</v>
      </c>
      <c r="N108" s="89"/>
    </row>
    <row r="109" spans="2:14" ht="15" customHeight="1">
      <c r="B109" s="109">
        <f t="shared" si="13"/>
        <v>103</v>
      </c>
      <c r="C109" s="108" t="s">
        <v>35</v>
      </c>
      <c r="D109" s="108">
        <f t="shared" si="16"/>
        <v>220990102</v>
      </c>
      <c r="E109" s="94" t="s">
        <v>94</v>
      </c>
      <c r="F109" s="113" t="s">
        <v>16</v>
      </c>
      <c r="G109" s="67">
        <v>250</v>
      </c>
      <c r="H109" s="64" t="s">
        <v>315</v>
      </c>
      <c r="I109" s="128" t="s">
        <v>315</v>
      </c>
      <c r="J109" s="95" t="s">
        <v>315</v>
      </c>
      <c r="K109" s="186" t="s">
        <v>315</v>
      </c>
      <c r="L109" s="95">
        <v>0</v>
      </c>
      <c r="M109" s="184" t="str">
        <f t="shared" si="17"/>
        <v>-</v>
      </c>
      <c r="N109" s="89"/>
    </row>
    <row r="110" spans="2:14" ht="15" customHeight="1">
      <c r="B110" s="109">
        <f t="shared" si="13"/>
        <v>104</v>
      </c>
      <c r="C110" s="108" t="s">
        <v>35</v>
      </c>
      <c r="D110" s="108">
        <f t="shared" si="16"/>
        <v>220990103</v>
      </c>
      <c r="E110" s="94" t="s">
        <v>95</v>
      </c>
      <c r="F110" s="113" t="s">
        <v>16</v>
      </c>
      <c r="G110" s="67">
        <v>180</v>
      </c>
      <c r="H110" s="64" t="s">
        <v>315</v>
      </c>
      <c r="I110" s="128" t="s">
        <v>315</v>
      </c>
      <c r="J110" s="95" t="s">
        <v>315</v>
      </c>
      <c r="K110" s="186" t="s">
        <v>315</v>
      </c>
      <c r="L110" s="95">
        <v>0</v>
      </c>
      <c r="M110" s="184" t="str">
        <f t="shared" si="17"/>
        <v>-</v>
      </c>
      <c r="N110" s="89"/>
    </row>
    <row r="111" spans="2:14" ht="15" customHeight="1">
      <c r="B111" s="109">
        <f t="shared" si="13"/>
        <v>105</v>
      </c>
      <c r="C111" s="108" t="s">
        <v>35</v>
      </c>
      <c r="D111" s="108">
        <f t="shared" si="16"/>
        <v>220990104</v>
      </c>
      <c r="E111" s="114" t="s">
        <v>161</v>
      </c>
      <c r="F111" s="62" t="s">
        <v>8</v>
      </c>
      <c r="G111" s="67">
        <v>6</v>
      </c>
      <c r="H111" s="64" t="s">
        <v>315</v>
      </c>
      <c r="I111" s="128" t="s">
        <v>315</v>
      </c>
      <c r="J111" s="95" t="s">
        <v>315</v>
      </c>
      <c r="K111" s="186" t="s">
        <v>315</v>
      </c>
      <c r="L111" s="37">
        <v>0</v>
      </c>
      <c r="M111" s="184" t="str">
        <f t="shared" si="17"/>
        <v>-</v>
      </c>
      <c r="N111" s="89"/>
    </row>
    <row r="112" spans="2:14" ht="15" customHeight="1">
      <c r="B112" s="109">
        <f t="shared" si="13"/>
        <v>106</v>
      </c>
      <c r="C112" s="108" t="s">
        <v>35</v>
      </c>
      <c r="D112" s="108">
        <f t="shared" si="16"/>
        <v>220990105</v>
      </c>
      <c r="E112" s="112" t="s">
        <v>195</v>
      </c>
      <c r="F112" s="92" t="s">
        <v>8</v>
      </c>
      <c r="G112" s="85">
        <v>144</v>
      </c>
      <c r="H112" s="64" t="s">
        <v>315</v>
      </c>
      <c r="I112" s="128" t="s">
        <v>315</v>
      </c>
      <c r="J112" s="95" t="s">
        <v>315</v>
      </c>
      <c r="K112" s="186" t="s">
        <v>315</v>
      </c>
      <c r="L112" s="84">
        <v>0</v>
      </c>
      <c r="M112" s="184" t="str">
        <f t="shared" si="17"/>
        <v>-</v>
      </c>
      <c r="N112" s="89"/>
    </row>
    <row r="113" spans="2:14" ht="30.75" customHeight="1">
      <c r="B113" s="109">
        <f t="shared" si="13"/>
        <v>107</v>
      </c>
      <c r="C113" s="108" t="s">
        <v>35</v>
      </c>
      <c r="D113" s="108">
        <f t="shared" si="16"/>
        <v>220990106</v>
      </c>
      <c r="E113" s="94" t="s">
        <v>160</v>
      </c>
      <c r="F113" s="113" t="s">
        <v>15</v>
      </c>
      <c r="G113" s="67">
        <v>65</v>
      </c>
      <c r="H113" s="64" t="s">
        <v>315</v>
      </c>
      <c r="I113" s="128" t="s">
        <v>315</v>
      </c>
      <c r="J113" s="95" t="s">
        <v>315</v>
      </c>
      <c r="K113" s="186" t="s">
        <v>315</v>
      </c>
      <c r="L113" s="64">
        <v>0</v>
      </c>
      <c r="M113" s="184" t="str">
        <f t="shared" si="17"/>
        <v>-</v>
      </c>
      <c r="N113" s="89"/>
    </row>
    <row r="114" spans="2:14" ht="13.5" thickBot="1">
      <c r="B114" s="109">
        <f t="shared" si="13"/>
        <v>108</v>
      </c>
      <c r="C114" s="108" t="s">
        <v>35</v>
      </c>
      <c r="D114" s="108">
        <f t="shared" si="16"/>
        <v>220990107</v>
      </c>
      <c r="E114" s="129" t="s">
        <v>123</v>
      </c>
      <c r="F114" s="130" t="s">
        <v>22</v>
      </c>
      <c r="G114" s="131">
        <v>1</v>
      </c>
      <c r="H114" s="132">
        <v>0</v>
      </c>
      <c r="I114" s="65" t="str">
        <f>IF(G114*H114&gt;0,G114*H114,"-")</f>
        <v>-</v>
      </c>
      <c r="J114" s="132">
        <v>0</v>
      </c>
      <c r="K114" s="187" t="str">
        <f>IF(G114*J114&gt;0,G114*J114,"-")</f>
        <v>-</v>
      </c>
      <c r="L114" s="191"/>
      <c r="M114" s="183"/>
      <c r="N114" s="89"/>
    </row>
    <row r="115" spans="2:14" ht="13.5" thickBot="1">
      <c r="B115" s="109">
        <f t="shared" si="13"/>
        <v>109</v>
      </c>
      <c r="C115" s="108" t="s">
        <v>35</v>
      </c>
      <c r="D115" s="79" t="s">
        <v>82</v>
      </c>
      <c r="E115" s="46" t="s">
        <v>75</v>
      </c>
      <c r="F115" s="45"/>
      <c r="G115" s="82"/>
      <c r="H115" s="44"/>
      <c r="I115" s="81">
        <f>SUM(I116:I125)</f>
        <v>0</v>
      </c>
      <c r="J115" s="80"/>
      <c r="K115" s="81">
        <f>SUM(K116:K125)</f>
        <v>0</v>
      </c>
      <c r="L115" s="166"/>
      <c r="M115" s="81">
        <f>SUM(M116:M125)</f>
        <v>0</v>
      </c>
      <c r="N115" s="89"/>
    </row>
    <row r="116" spans="2:14" ht="15" customHeight="1">
      <c r="B116" s="109">
        <f t="shared" si="13"/>
        <v>110</v>
      </c>
      <c r="C116" s="108" t="s">
        <v>35</v>
      </c>
      <c r="D116" s="90">
        <f>D114+1</f>
        <v>220990108</v>
      </c>
      <c r="E116" s="94" t="s">
        <v>96</v>
      </c>
      <c r="F116" s="146" t="s">
        <v>8</v>
      </c>
      <c r="G116" s="135">
        <v>4</v>
      </c>
      <c r="H116" s="65">
        <v>0</v>
      </c>
      <c r="I116" s="65" t="str">
        <f>IF(G116*H116&gt;0,G116*H116,"-")</f>
        <v>-</v>
      </c>
      <c r="J116" s="65">
        <v>0</v>
      </c>
      <c r="K116" s="187" t="str">
        <f>IF(G116*J116&gt;0,G116*J116,"-")</f>
        <v>-</v>
      </c>
      <c r="L116" s="165"/>
      <c r="M116" s="183"/>
      <c r="N116" s="89"/>
    </row>
    <row r="117" spans="2:14" ht="15" customHeight="1">
      <c r="B117" s="109">
        <f t="shared" si="13"/>
        <v>111</v>
      </c>
      <c r="C117" s="108" t="s">
        <v>35</v>
      </c>
      <c r="D117" s="108">
        <f>D116+1</f>
        <v>220990109</v>
      </c>
      <c r="E117" s="94" t="s">
        <v>97</v>
      </c>
      <c r="F117" s="146" t="s">
        <v>8</v>
      </c>
      <c r="G117" s="135">
        <v>15</v>
      </c>
      <c r="H117" s="65">
        <v>0</v>
      </c>
      <c r="I117" s="65" t="str">
        <f>IF(G117*H117&gt;0,G117*H117,"-")</f>
        <v>-</v>
      </c>
      <c r="J117" s="65">
        <v>0</v>
      </c>
      <c r="K117" s="187" t="str">
        <f>IF(G117*J117&gt;0,G117*J117,"-")</f>
        <v>-</v>
      </c>
      <c r="L117" s="164"/>
      <c r="M117" s="183"/>
      <c r="N117" s="89"/>
    </row>
    <row r="118" spans="2:14" ht="76.5">
      <c r="B118" s="109">
        <f t="shared" si="13"/>
        <v>112</v>
      </c>
      <c r="C118" s="108" t="s">
        <v>35</v>
      </c>
      <c r="D118" s="108">
        <f aca="true" t="shared" si="18" ref="D118:D125">D117+1</f>
        <v>220990110</v>
      </c>
      <c r="E118" s="114" t="s">
        <v>144</v>
      </c>
      <c r="F118" s="62" t="s">
        <v>8</v>
      </c>
      <c r="G118" s="39">
        <v>1</v>
      </c>
      <c r="H118" s="65">
        <v>0</v>
      </c>
      <c r="I118" s="65" t="str">
        <f aca="true" t="shared" si="19" ref="I118:I123">IF(G118*H118&gt;0,G118*H118,"-")</f>
        <v>-</v>
      </c>
      <c r="J118" s="65">
        <v>0</v>
      </c>
      <c r="K118" s="187" t="str">
        <f aca="true" t="shared" si="20" ref="K118:K123">IF(G118*J118&gt;0,G118*J118,"-")</f>
        <v>-</v>
      </c>
      <c r="L118" s="164"/>
      <c r="M118" s="183"/>
      <c r="N118" s="89"/>
    </row>
    <row r="119" spans="2:14" ht="12.75">
      <c r="B119" s="109">
        <f t="shared" si="13"/>
        <v>113</v>
      </c>
      <c r="C119" s="108" t="s">
        <v>35</v>
      </c>
      <c r="D119" s="108">
        <f t="shared" si="18"/>
        <v>220990111</v>
      </c>
      <c r="E119" s="94" t="s">
        <v>69</v>
      </c>
      <c r="F119" s="62" t="s">
        <v>8</v>
      </c>
      <c r="G119" s="39">
        <v>2</v>
      </c>
      <c r="H119" s="65">
        <v>0</v>
      </c>
      <c r="I119" s="65" t="str">
        <f t="shared" si="19"/>
        <v>-</v>
      </c>
      <c r="J119" s="65">
        <v>0</v>
      </c>
      <c r="K119" s="187" t="str">
        <f t="shared" si="20"/>
        <v>-</v>
      </c>
      <c r="L119" s="164"/>
      <c r="M119" s="183"/>
      <c r="N119" s="89"/>
    </row>
    <row r="120" spans="2:14" ht="12.75">
      <c r="B120" s="109">
        <f t="shared" si="13"/>
        <v>114</v>
      </c>
      <c r="C120" s="108" t="s">
        <v>35</v>
      </c>
      <c r="D120" s="108">
        <f t="shared" si="18"/>
        <v>220990112</v>
      </c>
      <c r="E120" s="94" t="s">
        <v>113</v>
      </c>
      <c r="F120" s="62" t="s">
        <v>8</v>
      </c>
      <c r="G120" s="67">
        <v>1</v>
      </c>
      <c r="H120" s="65">
        <v>0</v>
      </c>
      <c r="I120" s="65" t="str">
        <f t="shared" si="19"/>
        <v>-</v>
      </c>
      <c r="J120" s="65">
        <v>0</v>
      </c>
      <c r="K120" s="187" t="str">
        <f t="shared" si="20"/>
        <v>-</v>
      </c>
      <c r="L120" s="164"/>
      <c r="M120" s="183"/>
      <c r="N120" s="89"/>
    </row>
    <row r="121" spans="2:14" ht="12.75">
      <c r="B121" s="109">
        <f t="shared" si="13"/>
        <v>115</v>
      </c>
      <c r="C121" s="108" t="s">
        <v>35</v>
      </c>
      <c r="D121" s="108">
        <f t="shared" si="18"/>
        <v>220990113</v>
      </c>
      <c r="E121" s="88" t="s">
        <v>196</v>
      </c>
      <c r="F121" s="62"/>
      <c r="G121" s="39"/>
      <c r="H121" s="65">
        <v>0</v>
      </c>
      <c r="I121" s="65" t="str">
        <f t="shared" si="19"/>
        <v>-</v>
      </c>
      <c r="J121" s="65">
        <v>0</v>
      </c>
      <c r="K121" s="187" t="str">
        <f t="shared" si="20"/>
        <v>-</v>
      </c>
      <c r="L121" s="164"/>
      <c r="M121" s="183"/>
      <c r="N121" s="89"/>
    </row>
    <row r="122" spans="2:14" ht="27.75" customHeight="1">
      <c r="B122" s="109">
        <f t="shared" si="13"/>
        <v>116</v>
      </c>
      <c r="C122" s="108" t="s">
        <v>35</v>
      </c>
      <c r="D122" s="108">
        <f t="shared" si="18"/>
        <v>220990114</v>
      </c>
      <c r="E122" s="94" t="s">
        <v>98</v>
      </c>
      <c r="F122" s="62" t="s">
        <v>8</v>
      </c>
      <c r="G122" s="67">
        <v>3</v>
      </c>
      <c r="H122" s="65">
        <v>0</v>
      </c>
      <c r="I122" s="65" t="str">
        <f t="shared" si="19"/>
        <v>-</v>
      </c>
      <c r="J122" s="65">
        <v>0</v>
      </c>
      <c r="K122" s="187" t="str">
        <f t="shared" si="20"/>
        <v>-</v>
      </c>
      <c r="L122" s="164"/>
      <c r="M122" s="183"/>
      <c r="N122" s="89"/>
    </row>
    <row r="123" spans="2:14" ht="15.75" customHeight="1">
      <c r="B123" s="109">
        <f t="shared" si="13"/>
        <v>117</v>
      </c>
      <c r="C123" s="108" t="s">
        <v>35</v>
      </c>
      <c r="D123" s="108">
        <f t="shared" si="18"/>
        <v>220990115</v>
      </c>
      <c r="E123" s="94" t="s">
        <v>99</v>
      </c>
      <c r="F123" s="62" t="s">
        <v>8</v>
      </c>
      <c r="G123" s="67">
        <v>3</v>
      </c>
      <c r="H123" s="65">
        <v>0</v>
      </c>
      <c r="I123" s="65" t="str">
        <f t="shared" si="19"/>
        <v>-</v>
      </c>
      <c r="J123" s="65">
        <v>0</v>
      </c>
      <c r="K123" s="187" t="str">
        <f t="shared" si="20"/>
        <v>-</v>
      </c>
      <c r="L123" s="164"/>
      <c r="M123" s="183"/>
      <c r="N123" s="89"/>
    </row>
    <row r="124" spans="2:14" ht="12.75">
      <c r="B124" s="109">
        <f t="shared" si="13"/>
        <v>118</v>
      </c>
      <c r="C124" s="108" t="s">
        <v>35</v>
      </c>
      <c r="D124" s="108">
        <f t="shared" si="18"/>
        <v>220990116</v>
      </c>
      <c r="E124" s="68" t="s">
        <v>132</v>
      </c>
      <c r="F124" s="62"/>
      <c r="G124" s="39"/>
      <c r="H124" s="37"/>
      <c r="I124" s="65" t="str">
        <f>IF(G124*H124&gt;0,G124*H124,"-")</f>
        <v>-</v>
      </c>
      <c r="J124" s="37"/>
      <c r="K124" s="187" t="str">
        <f>IF(G124*J124&gt;0,G124*J124,"-")</f>
        <v>-</v>
      </c>
      <c r="L124" s="164"/>
      <c r="M124" s="183"/>
      <c r="N124" s="89"/>
    </row>
    <row r="125" spans="2:14" ht="13.5" thickBot="1">
      <c r="B125" s="109">
        <f t="shared" si="13"/>
        <v>119</v>
      </c>
      <c r="C125" s="108" t="s">
        <v>35</v>
      </c>
      <c r="D125" s="108">
        <f t="shared" si="18"/>
        <v>220990117</v>
      </c>
      <c r="E125" s="147" t="s">
        <v>71</v>
      </c>
      <c r="F125" s="148" t="s">
        <v>15</v>
      </c>
      <c r="G125" s="149">
        <v>40</v>
      </c>
      <c r="H125" s="64" t="s">
        <v>315</v>
      </c>
      <c r="I125" s="128" t="s">
        <v>315</v>
      </c>
      <c r="J125" s="95" t="s">
        <v>315</v>
      </c>
      <c r="K125" s="186" t="s">
        <v>315</v>
      </c>
      <c r="L125" s="191">
        <v>0</v>
      </c>
      <c r="M125" s="184" t="str">
        <f>IF(G125*L125&gt;0,G125*L125,"-")</f>
        <v>-</v>
      </c>
      <c r="N125" s="89"/>
    </row>
    <row r="126" spans="2:14" ht="13.5" thickBot="1">
      <c r="B126" s="109">
        <f t="shared" si="13"/>
        <v>120</v>
      </c>
      <c r="C126" s="108" t="s">
        <v>35</v>
      </c>
      <c r="D126" s="79" t="s">
        <v>83</v>
      </c>
      <c r="E126" s="46" t="s">
        <v>197</v>
      </c>
      <c r="F126" s="82"/>
      <c r="G126" s="82"/>
      <c r="H126" s="80"/>
      <c r="I126" s="81">
        <f>SUM(I127:I186)</f>
        <v>0</v>
      </c>
      <c r="J126" s="80"/>
      <c r="K126" s="81">
        <f>SUM(K127:K186)</f>
        <v>0</v>
      </c>
      <c r="L126" s="166"/>
      <c r="M126" s="81">
        <f>SUM(M127:M186)</f>
        <v>0</v>
      </c>
      <c r="N126" s="89"/>
    </row>
    <row r="127" spans="2:14" ht="55.5" customHeight="1">
      <c r="B127" s="109">
        <f t="shared" si="13"/>
        <v>121</v>
      </c>
      <c r="C127" s="108" t="s">
        <v>35</v>
      </c>
      <c r="D127" s="90">
        <f>D125+1</f>
        <v>220990118</v>
      </c>
      <c r="E127" s="94" t="s">
        <v>231</v>
      </c>
      <c r="F127" s="146" t="s">
        <v>8</v>
      </c>
      <c r="G127" s="135">
        <v>4</v>
      </c>
      <c r="H127" s="144">
        <v>0</v>
      </c>
      <c r="I127" s="65" t="str">
        <f aca="true" t="shared" si="21" ref="I127:I183">IF(G127*H127&gt;0,G127*H127,"-")</f>
        <v>-</v>
      </c>
      <c r="J127" s="144">
        <f>H127*0.07</f>
        <v>0</v>
      </c>
      <c r="K127" s="187" t="str">
        <f aca="true" t="shared" si="22" ref="K127:K183">IF(G127*J127&gt;0,G127*J127,"-")</f>
        <v>-</v>
      </c>
      <c r="L127" s="165"/>
      <c r="M127" s="183"/>
      <c r="N127" s="89"/>
    </row>
    <row r="128" spans="2:14" ht="15" customHeight="1">
      <c r="B128" s="109">
        <f t="shared" si="13"/>
        <v>122</v>
      </c>
      <c r="C128" s="108" t="s">
        <v>35</v>
      </c>
      <c r="D128" s="108">
        <f>D127+1</f>
        <v>220990119</v>
      </c>
      <c r="E128" s="94" t="s">
        <v>200</v>
      </c>
      <c r="F128" s="146" t="s">
        <v>8</v>
      </c>
      <c r="G128" s="135">
        <v>1</v>
      </c>
      <c r="H128" s="144">
        <v>0</v>
      </c>
      <c r="I128" s="65" t="str">
        <f t="shared" si="21"/>
        <v>-</v>
      </c>
      <c r="J128" s="144">
        <f aca="true" t="shared" si="23" ref="J128:J156">H128*0.07</f>
        <v>0</v>
      </c>
      <c r="K128" s="187" t="str">
        <f t="shared" si="22"/>
        <v>-</v>
      </c>
      <c r="L128" s="164"/>
      <c r="M128" s="183"/>
      <c r="N128" s="89"/>
    </row>
    <row r="129" spans="2:14" ht="15" customHeight="1">
      <c r="B129" s="109">
        <f t="shared" si="13"/>
        <v>123</v>
      </c>
      <c r="C129" s="108" t="s">
        <v>35</v>
      </c>
      <c r="D129" s="108">
        <f>D128+1</f>
        <v>220990120</v>
      </c>
      <c r="E129" s="94" t="s">
        <v>201</v>
      </c>
      <c r="F129" s="146" t="s">
        <v>8</v>
      </c>
      <c r="G129" s="135">
        <v>2</v>
      </c>
      <c r="H129" s="144">
        <v>0</v>
      </c>
      <c r="I129" s="65" t="str">
        <f t="shared" si="21"/>
        <v>-</v>
      </c>
      <c r="J129" s="144">
        <f t="shared" si="23"/>
        <v>0</v>
      </c>
      <c r="K129" s="187" t="str">
        <f t="shared" si="22"/>
        <v>-</v>
      </c>
      <c r="L129" s="164"/>
      <c r="M129" s="183"/>
      <c r="N129" s="89"/>
    </row>
    <row r="130" spans="2:14" ht="15" customHeight="1">
      <c r="B130" s="109">
        <f t="shared" si="13"/>
        <v>124</v>
      </c>
      <c r="C130" s="108" t="s">
        <v>35</v>
      </c>
      <c r="D130" s="106">
        <f aca="true" t="shared" si="24" ref="D130:D186">D129+1</f>
        <v>220990121</v>
      </c>
      <c r="E130" s="94" t="s">
        <v>202</v>
      </c>
      <c r="F130" s="146" t="s">
        <v>8</v>
      </c>
      <c r="G130" s="135">
        <v>2</v>
      </c>
      <c r="H130" s="144">
        <v>0</v>
      </c>
      <c r="I130" s="65" t="str">
        <f t="shared" si="21"/>
        <v>-</v>
      </c>
      <c r="J130" s="144">
        <f t="shared" si="23"/>
        <v>0</v>
      </c>
      <c r="K130" s="187" t="str">
        <f t="shared" si="22"/>
        <v>-</v>
      </c>
      <c r="L130" s="164"/>
      <c r="M130" s="183"/>
      <c r="N130" s="89"/>
    </row>
    <row r="131" spans="2:14" ht="15" customHeight="1">
      <c r="B131" s="109">
        <f t="shared" si="13"/>
        <v>125</v>
      </c>
      <c r="C131" s="108" t="s">
        <v>35</v>
      </c>
      <c r="D131" s="106">
        <f t="shared" si="24"/>
        <v>220990122</v>
      </c>
      <c r="E131" s="94" t="s">
        <v>203</v>
      </c>
      <c r="F131" s="146" t="s">
        <v>8</v>
      </c>
      <c r="G131" s="135">
        <v>47</v>
      </c>
      <c r="H131" s="144">
        <v>0</v>
      </c>
      <c r="I131" s="65" t="str">
        <f t="shared" si="21"/>
        <v>-</v>
      </c>
      <c r="J131" s="144">
        <f>H131*0.07</f>
        <v>0</v>
      </c>
      <c r="K131" s="187" t="str">
        <f t="shared" si="22"/>
        <v>-</v>
      </c>
      <c r="L131" s="164"/>
      <c r="M131" s="183"/>
      <c r="N131" s="89"/>
    </row>
    <row r="132" spans="2:14" ht="15" customHeight="1">
      <c r="B132" s="109">
        <f t="shared" si="13"/>
        <v>126</v>
      </c>
      <c r="C132" s="108" t="s">
        <v>35</v>
      </c>
      <c r="D132" s="106">
        <f t="shared" si="24"/>
        <v>220990123</v>
      </c>
      <c r="E132" s="94" t="s">
        <v>204</v>
      </c>
      <c r="F132" s="146" t="s">
        <v>8</v>
      </c>
      <c r="G132" s="135">
        <v>4</v>
      </c>
      <c r="H132" s="144">
        <v>0</v>
      </c>
      <c r="I132" s="65" t="str">
        <f t="shared" si="21"/>
        <v>-</v>
      </c>
      <c r="J132" s="144">
        <f>H132*0.07</f>
        <v>0</v>
      </c>
      <c r="K132" s="187" t="str">
        <f t="shared" si="22"/>
        <v>-</v>
      </c>
      <c r="L132" s="164"/>
      <c r="M132" s="183"/>
      <c r="N132" s="89"/>
    </row>
    <row r="133" spans="2:14" ht="15" customHeight="1">
      <c r="B133" s="109">
        <f t="shared" si="13"/>
        <v>127</v>
      </c>
      <c r="C133" s="108" t="s">
        <v>35</v>
      </c>
      <c r="D133" s="106">
        <f t="shared" si="24"/>
        <v>220990124</v>
      </c>
      <c r="E133" s="94" t="s">
        <v>205</v>
      </c>
      <c r="F133" s="146" t="s">
        <v>8</v>
      </c>
      <c r="G133" s="135">
        <v>4</v>
      </c>
      <c r="H133" s="144">
        <v>0</v>
      </c>
      <c r="I133" s="65" t="str">
        <f t="shared" si="21"/>
        <v>-</v>
      </c>
      <c r="J133" s="144">
        <f>H133*0.07</f>
        <v>0</v>
      </c>
      <c r="K133" s="187" t="str">
        <f t="shared" si="22"/>
        <v>-</v>
      </c>
      <c r="L133" s="164"/>
      <c r="M133" s="183"/>
      <c r="N133" s="89"/>
    </row>
    <row r="134" spans="2:14" ht="15" customHeight="1">
      <c r="B134" s="109">
        <f t="shared" si="13"/>
        <v>128</v>
      </c>
      <c r="C134" s="108" t="s">
        <v>35</v>
      </c>
      <c r="D134" s="106">
        <f t="shared" si="24"/>
        <v>220990125</v>
      </c>
      <c r="E134" s="94" t="s">
        <v>206</v>
      </c>
      <c r="F134" s="146" t="s">
        <v>8</v>
      </c>
      <c r="G134" s="135">
        <v>1</v>
      </c>
      <c r="H134" s="144">
        <v>0</v>
      </c>
      <c r="I134" s="65" t="str">
        <f t="shared" si="21"/>
        <v>-</v>
      </c>
      <c r="J134" s="144">
        <f>H134*0.07</f>
        <v>0</v>
      </c>
      <c r="K134" s="187" t="str">
        <f t="shared" si="22"/>
        <v>-</v>
      </c>
      <c r="L134" s="164"/>
      <c r="M134" s="183"/>
      <c r="N134" s="89"/>
    </row>
    <row r="135" spans="2:14" ht="15" customHeight="1">
      <c r="B135" s="109">
        <f t="shared" si="13"/>
        <v>129</v>
      </c>
      <c r="C135" s="108" t="s">
        <v>35</v>
      </c>
      <c r="D135" s="106">
        <f t="shared" si="24"/>
        <v>220990126</v>
      </c>
      <c r="E135" s="94" t="s">
        <v>207</v>
      </c>
      <c r="F135" s="146" t="s">
        <v>8</v>
      </c>
      <c r="G135" s="135">
        <v>3</v>
      </c>
      <c r="H135" s="144">
        <v>0</v>
      </c>
      <c r="I135" s="65" t="str">
        <f t="shared" si="21"/>
        <v>-</v>
      </c>
      <c r="J135" s="144">
        <f t="shared" si="23"/>
        <v>0</v>
      </c>
      <c r="K135" s="187" t="str">
        <f t="shared" si="22"/>
        <v>-</v>
      </c>
      <c r="L135" s="164"/>
      <c r="M135" s="183"/>
      <c r="N135" s="89"/>
    </row>
    <row r="136" spans="2:14" ht="15" customHeight="1">
      <c r="B136" s="109">
        <f t="shared" si="13"/>
        <v>130</v>
      </c>
      <c r="C136" s="108" t="s">
        <v>35</v>
      </c>
      <c r="D136" s="106">
        <f t="shared" si="24"/>
        <v>220990127</v>
      </c>
      <c r="E136" s="94" t="s">
        <v>208</v>
      </c>
      <c r="F136" s="146" t="s">
        <v>8</v>
      </c>
      <c r="G136" s="135">
        <v>2</v>
      </c>
      <c r="H136" s="144">
        <v>0</v>
      </c>
      <c r="I136" s="65" t="str">
        <f t="shared" si="21"/>
        <v>-</v>
      </c>
      <c r="J136" s="144">
        <f t="shared" si="23"/>
        <v>0</v>
      </c>
      <c r="K136" s="187" t="str">
        <f t="shared" si="22"/>
        <v>-</v>
      </c>
      <c r="L136" s="164"/>
      <c r="M136" s="183"/>
      <c r="N136" s="89"/>
    </row>
    <row r="137" spans="2:14" ht="15" customHeight="1">
      <c r="B137" s="109">
        <f t="shared" si="13"/>
        <v>131</v>
      </c>
      <c r="C137" s="108" t="s">
        <v>35</v>
      </c>
      <c r="D137" s="106">
        <f t="shared" si="24"/>
        <v>220990128</v>
      </c>
      <c r="E137" s="94" t="s">
        <v>209</v>
      </c>
      <c r="F137" s="146" t="s">
        <v>8</v>
      </c>
      <c r="G137" s="135">
        <v>3</v>
      </c>
      <c r="H137" s="144">
        <v>0</v>
      </c>
      <c r="I137" s="65" t="str">
        <f t="shared" si="21"/>
        <v>-</v>
      </c>
      <c r="J137" s="144">
        <f t="shared" si="23"/>
        <v>0</v>
      </c>
      <c r="K137" s="187" t="str">
        <f t="shared" si="22"/>
        <v>-</v>
      </c>
      <c r="L137" s="164"/>
      <c r="M137" s="183"/>
      <c r="N137" s="89"/>
    </row>
    <row r="138" spans="2:14" ht="15" customHeight="1">
      <c r="B138" s="109">
        <f t="shared" si="13"/>
        <v>132</v>
      </c>
      <c r="C138" s="108" t="s">
        <v>35</v>
      </c>
      <c r="D138" s="106">
        <f t="shared" si="24"/>
        <v>220990129</v>
      </c>
      <c r="E138" s="94" t="s">
        <v>210</v>
      </c>
      <c r="F138" s="146" t="s">
        <v>8</v>
      </c>
      <c r="G138" s="135">
        <v>4</v>
      </c>
      <c r="H138" s="144">
        <v>0</v>
      </c>
      <c r="I138" s="65" t="str">
        <f t="shared" si="21"/>
        <v>-</v>
      </c>
      <c r="J138" s="144">
        <f t="shared" si="23"/>
        <v>0</v>
      </c>
      <c r="K138" s="187" t="str">
        <f t="shared" si="22"/>
        <v>-</v>
      </c>
      <c r="L138" s="164"/>
      <c r="M138" s="183"/>
      <c r="N138" s="89"/>
    </row>
    <row r="139" spans="2:14" ht="15" customHeight="1">
      <c r="B139" s="109">
        <f t="shared" si="13"/>
        <v>133</v>
      </c>
      <c r="C139" s="108" t="s">
        <v>35</v>
      </c>
      <c r="D139" s="106">
        <f t="shared" si="24"/>
        <v>220990130</v>
      </c>
      <c r="E139" s="94" t="s">
        <v>211</v>
      </c>
      <c r="F139" s="146" t="s">
        <v>8</v>
      </c>
      <c r="G139" s="135">
        <v>3</v>
      </c>
      <c r="H139" s="144">
        <v>0</v>
      </c>
      <c r="I139" s="65" t="str">
        <f t="shared" si="21"/>
        <v>-</v>
      </c>
      <c r="J139" s="144">
        <f t="shared" si="23"/>
        <v>0</v>
      </c>
      <c r="K139" s="187" t="str">
        <f t="shared" si="22"/>
        <v>-</v>
      </c>
      <c r="L139" s="164"/>
      <c r="M139" s="183"/>
      <c r="N139" s="89"/>
    </row>
    <row r="140" spans="2:14" ht="15" customHeight="1">
      <c r="B140" s="109">
        <f t="shared" si="13"/>
        <v>134</v>
      </c>
      <c r="C140" s="108" t="s">
        <v>35</v>
      </c>
      <c r="D140" s="106">
        <f t="shared" si="24"/>
        <v>220990131</v>
      </c>
      <c r="E140" s="94" t="s">
        <v>212</v>
      </c>
      <c r="F140" s="146" t="s">
        <v>8</v>
      </c>
      <c r="G140" s="135">
        <v>3</v>
      </c>
      <c r="H140" s="144">
        <v>0</v>
      </c>
      <c r="I140" s="65" t="str">
        <f t="shared" si="21"/>
        <v>-</v>
      </c>
      <c r="J140" s="144">
        <f t="shared" si="23"/>
        <v>0</v>
      </c>
      <c r="K140" s="187" t="str">
        <f t="shared" si="22"/>
        <v>-</v>
      </c>
      <c r="L140" s="164"/>
      <c r="M140" s="183"/>
      <c r="N140" s="89"/>
    </row>
    <row r="141" spans="2:14" ht="15" customHeight="1">
      <c r="B141" s="109">
        <f t="shared" si="13"/>
        <v>135</v>
      </c>
      <c r="C141" s="108" t="s">
        <v>35</v>
      </c>
      <c r="D141" s="106">
        <f t="shared" si="24"/>
        <v>220990132</v>
      </c>
      <c r="E141" s="94" t="s">
        <v>213</v>
      </c>
      <c r="F141" s="146" t="s">
        <v>8</v>
      </c>
      <c r="G141" s="135">
        <v>6</v>
      </c>
      <c r="H141" s="144">
        <v>0</v>
      </c>
      <c r="I141" s="65" t="str">
        <f t="shared" si="21"/>
        <v>-</v>
      </c>
      <c r="J141" s="144">
        <f t="shared" si="23"/>
        <v>0</v>
      </c>
      <c r="K141" s="187" t="str">
        <f t="shared" si="22"/>
        <v>-</v>
      </c>
      <c r="L141" s="164"/>
      <c r="M141" s="183"/>
      <c r="N141" s="89"/>
    </row>
    <row r="142" spans="2:14" ht="15" customHeight="1">
      <c r="B142" s="109">
        <f t="shared" si="13"/>
        <v>136</v>
      </c>
      <c r="C142" s="108" t="s">
        <v>35</v>
      </c>
      <c r="D142" s="106">
        <f t="shared" si="24"/>
        <v>220990133</v>
      </c>
      <c r="E142" s="94" t="s">
        <v>214</v>
      </c>
      <c r="F142" s="146" t="s">
        <v>8</v>
      </c>
      <c r="G142" s="135">
        <v>1</v>
      </c>
      <c r="H142" s="144">
        <v>0</v>
      </c>
      <c r="I142" s="65" t="str">
        <f t="shared" si="21"/>
        <v>-</v>
      </c>
      <c r="J142" s="144">
        <f t="shared" si="23"/>
        <v>0</v>
      </c>
      <c r="K142" s="187" t="str">
        <f t="shared" si="22"/>
        <v>-</v>
      </c>
      <c r="L142" s="164"/>
      <c r="M142" s="183"/>
      <c r="N142" s="89"/>
    </row>
    <row r="143" spans="2:14" ht="15" customHeight="1">
      <c r="B143" s="109">
        <f t="shared" si="13"/>
        <v>137</v>
      </c>
      <c r="C143" s="108" t="s">
        <v>35</v>
      </c>
      <c r="D143" s="106">
        <f t="shared" si="24"/>
        <v>220990134</v>
      </c>
      <c r="E143" s="94" t="s">
        <v>215</v>
      </c>
      <c r="F143" s="146" t="s">
        <v>8</v>
      </c>
      <c r="G143" s="135">
        <v>4</v>
      </c>
      <c r="H143" s="144">
        <v>0</v>
      </c>
      <c r="I143" s="65" t="str">
        <f t="shared" si="21"/>
        <v>-</v>
      </c>
      <c r="J143" s="144">
        <f t="shared" si="23"/>
        <v>0</v>
      </c>
      <c r="K143" s="187" t="str">
        <f t="shared" si="22"/>
        <v>-</v>
      </c>
      <c r="L143" s="164"/>
      <c r="M143" s="183"/>
      <c r="N143" s="89"/>
    </row>
    <row r="144" spans="2:14" ht="15" customHeight="1">
      <c r="B144" s="109">
        <f t="shared" si="13"/>
        <v>138</v>
      </c>
      <c r="C144" s="108" t="s">
        <v>35</v>
      </c>
      <c r="D144" s="106">
        <f t="shared" si="24"/>
        <v>220990135</v>
      </c>
      <c r="E144" s="94" t="s">
        <v>216</v>
      </c>
      <c r="F144" s="146" t="s">
        <v>8</v>
      </c>
      <c r="G144" s="135">
        <v>47</v>
      </c>
      <c r="H144" s="144">
        <v>0</v>
      </c>
      <c r="I144" s="65" t="str">
        <f t="shared" si="21"/>
        <v>-</v>
      </c>
      <c r="J144" s="144">
        <f>H144*0.07</f>
        <v>0</v>
      </c>
      <c r="K144" s="187" t="str">
        <f t="shared" si="22"/>
        <v>-</v>
      </c>
      <c r="L144" s="164"/>
      <c r="M144" s="183"/>
      <c r="N144" s="89"/>
    </row>
    <row r="145" spans="2:14" ht="46.5" customHeight="1">
      <c r="B145" s="109">
        <f t="shared" si="13"/>
        <v>139</v>
      </c>
      <c r="C145" s="108" t="s">
        <v>35</v>
      </c>
      <c r="D145" s="106">
        <f t="shared" si="24"/>
        <v>220990136</v>
      </c>
      <c r="E145" s="94" t="s">
        <v>233</v>
      </c>
      <c r="F145" s="146" t="s">
        <v>8</v>
      </c>
      <c r="G145" s="135">
        <v>43</v>
      </c>
      <c r="H145" s="144">
        <v>0</v>
      </c>
      <c r="I145" s="65" t="str">
        <f t="shared" si="21"/>
        <v>-</v>
      </c>
      <c r="J145" s="144">
        <f t="shared" si="23"/>
        <v>0</v>
      </c>
      <c r="K145" s="187" t="str">
        <f t="shared" si="22"/>
        <v>-</v>
      </c>
      <c r="L145" s="164"/>
      <c r="M145" s="183"/>
      <c r="N145" s="89"/>
    </row>
    <row r="146" spans="2:14" ht="58.5" customHeight="1">
      <c r="B146" s="109">
        <f t="shared" si="13"/>
        <v>140</v>
      </c>
      <c r="C146" s="108" t="s">
        <v>35</v>
      </c>
      <c r="D146" s="106">
        <f t="shared" si="24"/>
        <v>220990137</v>
      </c>
      <c r="E146" s="94" t="s">
        <v>217</v>
      </c>
      <c r="F146" s="146" t="s">
        <v>8</v>
      </c>
      <c r="G146" s="135">
        <v>3</v>
      </c>
      <c r="H146" s="144">
        <v>0</v>
      </c>
      <c r="I146" s="65" t="str">
        <f t="shared" si="21"/>
        <v>-</v>
      </c>
      <c r="J146" s="144">
        <f t="shared" si="23"/>
        <v>0</v>
      </c>
      <c r="K146" s="187" t="str">
        <f t="shared" si="22"/>
        <v>-</v>
      </c>
      <c r="L146" s="164"/>
      <c r="M146" s="183"/>
      <c r="N146" s="89"/>
    </row>
    <row r="147" spans="2:14" ht="15" customHeight="1">
      <c r="B147" s="109">
        <f t="shared" si="13"/>
        <v>141</v>
      </c>
      <c r="C147" s="108" t="s">
        <v>35</v>
      </c>
      <c r="D147" s="106">
        <f t="shared" si="24"/>
        <v>220990138</v>
      </c>
      <c r="E147" s="94" t="s">
        <v>218</v>
      </c>
      <c r="F147" s="146" t="s">
        <v>8</v>
      </c>
      <c r="G147" s="135">
        <v>3</v>
      </c>
      <c r="H147" s="144">
        <v>0</v>
      </c>
      <c r="I147" s="65" t="str">
        <f t="shared" si="21"/>
        <v>-</v>
      </c>
      <c r="J147" s="144">
        <f t="shared" si="23"/>
        <v>0</v>
      </c>
      <c r="K147" s="187" t="str">
        <f t="shared" si="22"/>
        <v>-</v>
      </c>
      <c r="L147" s="164"/>
      <c r="M147" s="183"/>
      <c r="N147" s="89"/>
    </row>
    <row r="148" spans="2:14" ht="43.5" customHeight="1">
      <c r="B148" s="109">
        <f t="shared" si="13"/>
        <v>142</v>
      </c>
      <c r="C148" s="108" t="s">
        <v>35</v>
      </c>
      <c r="D148" s="106">
        <f t="shared" si="24"/>
        <v>220990139</v>
      </c>
      <c r="E148" s="94" t="s">
        <v>219</v>
      </c>
      <c r="F148" s="146" t="s">
        <v>8</v>
      </c>
      <c r="G148" s="135">
        <v>47</v>
      </c>
      <c r="H148" s="144">
        <v>0</v>
      </c>
      <c r="I148" s="65" t="str">
        <f t="shared" si="21"/>
        <v>-</v>
      </c>
      <c r="J148" s="144">
        <f t="shared" si="23"/>
        <v>0</v>
      </c>
      <c r="K148" s="187" t="str">
        <f t="shared" si="22"/>
        <v>-</v>
      </c>
      <c r="L148" s="164"/>
      <c r="M148" s="183"/>
      <c r="N148" s="89"/>
    </row>
    <row r="149" spans="2:14" ht="55.5" customHeight="1">
      <c r="B149" s="109">
        <f t="shared" si="13"/>
        <v>143</v>
      </c>
      <c r="C149" s="108" t="s">
        <v>35</v>
      </c>
      <c r="D149" s="106">
        <f t="shared" si="24"/>
        <v>220990140</v>
      </c>
      <c r="E149" s="94" t="s">
        <v>232</v>
      </c>
      <c r="F149" s="146" t="s">
        <v>8</v>
      </c>
      <c r="G149" s="135">
        <v>47</v>
      </c>
      <c r="H149" s="144">
        <v>0</v>
      </c>
      <c r="I149" s="65" t="str">
        <f t="shared" si="21"/>
        <v>-</v>
      </c>
      <c r="J149" s="144">
        <f t="shared" si="23"/>
        <v>0</v>
      </c>
      <c r="K149" s="187" t="str">
        <f t="shared" si="22"/>
        <v>-</v>
      </c>
      <c r="L149" s="164"/>
      <c r="M149" s="183"/>
      <c r="N149" s="89"/>
    </row>
    <row r="150" spans="2:14" ht="15" customHeight="1">
      <c r="B150" s="109">
        <f t="shared" si="13"/>
        <v>144</v>
      </c>
      <c r="C150" s="108" t="s">
        <v>35</v>
      </c>
      <c r="D150" s="106">
        <f t="shared" si="24"/>
        <v>220990141</v>
      </c>
      <c r="E150" s="94" t="s">
        <v>220</v>
      </c>
      <c r="F150" s="146" t="s">
        <v>8</v>
      </c>
      <c r="G150" s="135">
        <v>12</v>
      </c>
      <c r="H150" s="144">
        <v>0</v>
      </c>
      <c r="I150" s="65" t="str">
        <f t="shared" si="21"/>
        <v>-</v>
      </c>
      <c r="J150" s="144">
        <f t="shared" si="23"/>
        <v>0</v>
      </c>
      <c r="K150" s="187" t="str">
        <f t="shared" si="22"/>
        <v>-</v>
      </c>
      <c r="L150" s="164"/>
      <c r="M150" s="183"/>
      <c r="N150" s="89"/>
    </row>
    <row r="151" spans="2:14" ht="15" customHeight="1">
      <c r="B151" s="109">
        <f aca="true" t="shared" si="25" ref="B151:B214">B150+1</f>
        <v>145</v>
      </c>
      <c r="C151" s="108" t="s">
        <v>35</v>
      </c>
      <c r="D151" s="106">
        <f t="shared" si="24"/>
        <v>220990142</v>
      </c>
      <c r="E151" s="94" t="s">
        <v>221</v>
      </c>
      <c r="F151" s="146" t="s">
        <v>8</v>
      </c>
      <c r="G151" s="135">
        <v>26</v>
      </c>
      <c r="H151" s="144">
        <v>0</v>
      </c>
      <c r="I151" s="65" t="str">
        <f t="shared" si="21"/>
        <v>-</v>
      </c>
      <c r="J151" s="144">
        <f t="shared" si="23"/>
        <v>0</v>
      </c>
      <c r="K151" s="187" t="str">
        <f t="shared" si="22"/>
        <v>-</v>
      </c>
      <c r="L151" s="164"/>
      <c r="M151" s="183"/>
      <c r="N151" s="89"/>
    </row>
    <row r="152" spans="2:14" ht="15" customHeight="1">
      <c r="B152" s="109">
        <f t="shared" si="25"/>
        <v>146</v>
      </c>
      <c r="C152" s="108" t="s">
        <v>35</v>
      </c>
      <c r="D152" s="106">
        <f t="shared" si="24"/>
        <v>220990143</v>
      </c>
      <c r="E152" s="94" t="s">
        <v>222</v>
      </c>
      <c r="F152" s="146" t="s">
        <v>8</v>
      </c>
      <c r="G152" s="135">
        <v>60</v>
      </c>
      <c r="H152" s="144">
        <v>0</v>
      </c>
      <c r="I152" s="65" t="str">
        <f t="shared" si="21"/>
        <v>-</v>
      </c>
      <c r="J152" s="144">
        <f t="shared" si="23"/>
        <v>0</v>
      </c>
      <c r="K152" s="187" t="str">
        <f t="shared" si="22"/>
        <v>-</v>
      </c>
      <c r="L152" s="164"/>
      <c r="M152" s="183"/>
      <c r="N152" s="89"/>
    </row>
    <row r="153" spans="2:14" ht="15" customHeight="1">
      <c r="B153" s="109">
        <f t="shared" si="25"/>
        <v>147</v>
      </c>
      <c r="C153" s="108" t="s">
        <v>35</v>
      </c>
      <c r="D153" s="106">
        <f t="shared" si="24"/>
        <v>220990144</v>
      </c>
      <c r="E153" s="94" t="s">
        <v>223</v>
      </c>
      <c r="F153" s="146" t="s">
        <v>8</v>
      </c>
      <c r="G153" s="135">
        <v>9</v>
      </c>
      <c r="H153" s="144">
        <v>0</v>
      </c>
      <c r="I153" s="65" t="str">
        <f t="shared" si="21"/>
        <v>-</v>
      </c>
      <c r="J153" s="144">
        <f t="shared" si="23"/>
        <v>0</v>
      </c>
      <c r="K153" s="187" t="str">
        <f t="shared" si="22"/>
        <v>-</v>
      </c>
      <c r="L153" s="164"/>
      <c r="M153" s="183"/>
      <c r="N153" s="89"/>
    </row>
    <row r="154" spans="2:14" ht="15" customHeight="1">
      <c r="B154" s="109">
        <f t="shared" si="25"/>
        <v>148</v>
      </c>
      <c r="C154" s="108" t="s">
        <v>35</v>
      </c>
      <c r="D154" s="106">
        <f t="shared" si="24"/>
        <v>220990145</v>
      </c>
      <c r="E154" s="94" t="s">
        <v>224</v>
      </c>
      <c r="F154" s="146" t="s">
        <v>8</v>
      </c>
      <c r="G154" s="135">
        <v>9</v>
      </c>
      <c r="H154" s="144">
        <v>0</v>
      </c>
      <c r="I154" s="65" t="str">
        <f t="shared" si="21"/>
        <v>-</v>
      </c>
      <c r="J154" s="144">
        <f>H154*0.07</f>
        <v>0</v>
      </c>
      <c r="K154" s="187" t="str">
        <f t="shared" si="22"/>
        <v>-</v>
      </c>
      <c r="L154" s="164"/>
      <c r="M154" s="183"/>
      <c r="N154" s="89"/>
    </row>
    <row r="155" spans="2:14" ht="15" customHeight="1">
      <c r="B155" s="109">
        <f t="shared" si="25"/>
        <v>149</v>
      </c>
      <c r="C155" s="108" t="s">
        <v>35</v>
      </c>
      <c r="D155" s="106">
        <f t="shared" si="24"/>
        <v>220990146</v>
      </c>
      <c r="E155" s="94" t="s">
        <v>225</v>
      </c>
      <c r="F155" s="146" t="s">
        <v>8</v>
      </c>
      <c r="G155" s="135">
        <v>9</v>
      </c>
      <c r="H155" s="144">
        <v>0</v>
      </c>
      <c r="I155" s="65" t="str">
        <f t="shared" si="21"/>
        <v>-</v>
      </c>
      <c r="J155" s="144">
        <f>H155*0.07</f>
        <v>0</v>
      </c>
      <c r="K155" s="187" t="str">
        <f t="shared" si="22"/>
        <v>-</v>
      </c>
      <c r="L155" s="164"/>
      <c r="M155" s="183"/>
      <c r="N155" s="89"/>
    </row>
    <row r="156" spans="2:14" ht="15" customHeight="1">
      <c r="B156" s="109">
        <f t="shared" si="25"/>
        <v>150</v>
      </c>
      <c r="C156" s="108" t="s">
        <v>35</v>
      </c>
      <c r="D156" s="106">
        <f t="shared" si="24"/>
        <v>220990147</v>
      </c>
      <c r="E156" s="94" t="s">
        <v>226</v>
      </c>
      <c r="F156" s="146" t="s">
        <v>8</v>
      </c>
      <c r="G156" s="135">
        <v>4</v>
      </c>
      <c r="H156" s="144">
        <v>0</v>
      </c>
      <c r="I156" s="65" t="str">
        <f t="shared" si="21"/>
        <v>-</v>
      </c>
      <c r="J156" s="144">
        <f t="shared" si="23"/>
        <v>0</v>
      </c>
      <c r="K156" s="187" t="str">
        <f t="shared" si="22"/>
        <v>-</v>
      </c>
      <c r="L156" s="164"/>
      <c r="M156" s="183"/>
      <c r="N156" s="89"/>
    </row>
    <row r="157" spans="2:14" ht="15" customHeight="1">
      <c r="B157" s="109">
        <f t="shared" si="25"/>
        <v>151</v>
      </c>
      <c r="C157" s="108" t="s">
        <v>35</v>
      </c>
      <c r="D157" s="106">
        <f t="shared" si="24"/>
        <v>220990148</v>
      </c>
      <c r="E157" s="94" t="s">
        <v>227</v>
      </c>
      <c r="F157" s="146" t="s">
        <v>8</v>
      </c>
      <c r="G157" s="135">
        <v>2</v>
      </c>
      <c r="H157" s="144">
        <v>0</v>
      </c>
      <c r="I157" s="65" t="str">
        <f t="shared" si="21"/>
        <v>-</v>
      </c>
      <c r="J157" s="144">
        <f>H157*0.07</f>
        <v>0</v>
      </c>
      <c r="K157" s="187" t="str">
        <f t="shared" si="22"/>
        <v>-</v>
      </c>
      <c r="L157" s="164"/>
      <c r="M157" s="183"/>
      <c r="N157" s="89"/>
    </row>
    <row r="158" spans="2:14" ht="15" customHeight="1">
      <c r="B158" s="109">
        <f t="shared" si="25"/>
        <v>152</v>
      </c>
      <c r="C158" s="108" t="s">
        <v>35</v>
      </c>
      <c r="D158" s="106">
        <f t="shared" si="24"/>
        <v>220990149</v>
      </c>
      <c r="E158" s="94" t="s">
        <v>228</v>
      </c>
      <c r="F158" s="146" t="s">
        <v>8</v>
      </c>
      <c r="G158" s="135">
        <v>3</v>
      </c>
      <c r="H158" s="144">
        <v>0</v>
      </c>
      <c r="I158" s="65" t="str">
        <f t="shared" si="21"/>
        <v>-</v>
      </c>
      <c r="J158" s="144">
        <f>H158*0.07</f>
        <v>0</v>
      </c>
      <c r="K158" s="187" t="str">
        <f t="shared" si="22"/>
        <v>-</v>
      </c>
      <c r="L158" s="164"/>
      <c r="M158" s="183"/>
      <c r="N158" s="89"/>
    </row>
    <row r="159" spans="2:14" ht="19.5" customHeight="1">
      <c r="B159" s="109">
        <f t="shared" si="25"/>
        <v>153</v>
      </c>
      <c r="C159" s="108" t="s">
        <v>35</v>
      </c>
      <c r="D159" s="106">
        <f t="shared" si="24"/>
        <v>220990150</v>
      </c>
      <c r="E159" s="94" t="s">
        <v>252</v>
      </c>
      <c r="F159" s="146" t="s">
        <v>8</v>
      </c>
      <c r="G159" s="135">
        <v>20</v>
      </c>
      <c r="H159" s="144">
        <v>0</v>
      </c>
      <c r="I159" s="65" t="str">
        <f t="shared" si="21"/>
        <v>-</v>
      </c>
      <c r="J159" s="144">
        <f>H159*0.07</f>
        <v>0</v>
      </c>
      <c r="K159" s="187" t="str">
        <f t="shared" si="22"/>
        <v>-</v>
      </c>
      <c r="L159" s="164"/>
      <c r="M159" s="183"/>
      <c r="N159" s="89"/>
    </row>
    <row r="160" spans="2:14" ht="15" customHeight="1">
      <c r="B160" s="109">
        <f t="shared" si="25"/>
        <v>154</v>
      </c>
      <c r="C160" s="108" t="s">
        <v>35</v>
      </c>
      <c r="D160" s="106">
        <f t="shared" si="24"/>
        <v>220990151</v>
      </c>
      <c r="E160" s="94" t="s">
        <v>253</v>
      </c>
      <c r="F160" s="146" t="s">
        <v>8</v>
      </c>
      <c r="G160" s="135">
        <v>1</v>
      </c>
      <c r="H160" s="144">
        <v>0</v>
      </c>
      <c r="I160" s="65" t="str">
        <f t="shared" si="21"/>
        <v>-</v>
      </c>
      <c r="J160" s="144">
        <f>H160*0.07</f>
        <v>0</v>
      </c>
      <c r="K160" s="187" t="str">
        <f t="shared" si="22"/>
        <v>-</v>
      </c>
      <c r="L160" s="164"/>
      <c r="M160" s="183"/>
      <c r="N160" s="89"/>
    </row>
    <row r="161" spans="2:14" ht="15" customHeight="1">
      <c r="B161" s="109">
        <f t="shared" si="25"/>
        <v>155</v>
      </c>
      <c r="C161" s="108" t="s">
        <v>35</v>
      </c>
      <c r="D161" s="106">
        <f t="shared" si="24"/>
        <v>220990152</v>
      </c>
      <c r="E161" s="94" t="s">
        <v>229</v>
      </c>
      <c r="F161" s="146" t="s">
        <v>8</v>
      </c>
      <c r="G161" s="135">
        <v>125</v>
      </c>
      <c r="H161" s="144">
        <v>0</v>
      </c>
      <c r="I161" s="65" t="str">
        <f t="shared" si="21"/>
        <v>-</v>
      </c>
      <c r="J161" s="144">
        <v>0</v>
      </c>
      <c r="K161" s="187" t="str">
        <f t="shared" si="22"/>
        <v>-</v>
      </c>
      <c r="L161" s="164"/>
      <c r="M161" s="183"/>
      <c r="N161" s="89"/>
    </row>
    <row r="162" spans="2:14" ht="15" customHeight="1">
      <c r="B162" s="109">
        <f t="shared" si="25"/>
        <v>156</v>
      </c>
      <c r="C162" s="108" t="s">
        <v>35</v>
      </c>
      <c r="D162" s="106">
        <f t="shared" si="24"/>
        <v>220990153</v>
      </c>
      <c r="E162" s="94" t="s">
        <v>230</v>
      </c>
      <c r="F162" s="146" t="s">
        <v>8</v>
      </c>
      <c r="G162" s="135">
        <v>350</v>
      </c>
      <c r="H162" s="144">
        <v>0</v>
      </c>
      <c r="I162" s="65" t="str">
        <f t="shared" si="21"/>
        <v>-</v>
      </c>
      <c r="J162" s="144">
        <v>0</v>
      </c>
      <c r="K162" s="187" t="str">
        <f t="shared" si="22"/>
        <v>-</v>
      </c>
      <c r="L162" s="164"/>
      <c r="M162" s="183"/>
      <c r="N162" s="89"/>
    </row>
    <row r="163" spans="2:14" ht="15" customHeight="1">
      <c r="B163" s="109">
        <f t="shared" si="25"/>
        <v>157</v>
      </c>
      <c r="C163" s="108" t="s">
        <v>35</v>
      </c>
      <c r="D163" s="106">
        <f t="shared" si="24"/>
        <v>220990154</v>
      </c>
      <c r="E163" s="150" t="s">
        <v>234</v>
      </c>
      <c r="F163" s="146"/>
      <c r="G163" s="135"/>
      <c r="H163" s="144"/>
      <c r="I163" s="65" t="str">
        <f t="shared" si="21"/>
        <v>-</v>
      </c>
      <c r="J163" s="144"/>
      <c r="K163" s="187" t="str">
        <f t="shared" si="22"/>
        <v>-</v>
      </c>
      <c r="L163" s="164"/>
      <c r="M163" s="183"/>
      <c r="N163" s="89"/>
    </row>
    <row r="164" spans="2:14" ht="15" customHeight="1">
      <c r="B164" s="109">
        <f t="shared" si="25"/>
        <v>158</v>
      </c>
      <c r="C164" s="108" t="s">
        <v>35</v>
      </c>
      <c r="D164" s="106">
        <f t="shared" si="24"/>
        <v>220990155</v>
      </c>
      <c r="E164" s="114" t="s">
        <v>235</v>
      </c>
      <c r="F164" s="146" t="s">
        <v>8</v>
      </c>
      <c r="G164" s="135">
        <v>4</v>
      </c>
      <c r="H164" s="144" t="s">
        <v>315</v>
      </c>
      <c r="I164" s="65" t="s">
        <v>315</v>
      </c>
      <c r="J164" s="144" t="s">
        <v>315</v>
      </c>
      <c r="K164" s="187" t="s">
        <v>315</v>
      </c>
      <c r="L164" s="99">
        <v>0</v>
      </c>
      <c r="M164" s="184" t="str">
        <f>IF(G164*L164&gt;0,G164*L164,"-")</f>
        <v>-</v>
      </c>
      <c r="N164" s="89"/>
    </row>
    <row r="165" spans="2:14" ht="15" customHeight="1">
      <c r="B165" s="109">
        <f t="shared" si="25"/>
        <v>159</v>
      </c>
      <c r="C165" s="108" t="s">
        <v>35</v>
      </c>
      <c r="D165" s="106">
        <f t="shared" si="24"/>
        <v>220990156</v>
      </c>
      <c r="E165" s="114" t="s">
        <v>236</v>
      </c>
      <c r="F165" s="146" t="s">
        <v>8</v>
      </c>
      <c r="G165" s="135">
        <v>4</v>
      </c>
      <c r="H165" s="144" t="s">
        <v>315</v>
      </c>
      <c r="I165" s="65" t="s">
        <v>315</v>
      </c>
      <c r="J165" s="144" t="s">
        <v>315</v>
      </c>
      <c r="K165" s="187" t="s">
        <v>315</v>
      </c>
      <c r="L165" s="99">
        <v>0</v>
      </c>
      <c r="M165" s="184" t="str">
        <f>IF(G165*L165&gt;0,G165*L165,"-")</f>
        <v>-</v>
      </c>
      <c r="N165" s="89"/>
    </row>
    <row r="166" spans="2:14" ht="15" customHeight="1">
      <c r="B166" s="109">
        <f t="shared" si="25"/>
        <v>160</v>
      </c>
      <c r="C166" s="108" t="s">
        <v>35</v>
      </c>
      <c r="D166" s="106">
        <f t="shared" si="24"/>
        <v>220990157</v>
      </c>
      <c r="E166" s="114" t="s">
        <v>237</v>
      </c>
      <c r="F166" s="146" t="s">
        <v>8</v>
      </c>
      <c r="G166" s="135">
        <v>4</v>
      </c>
      <c r="H166" s="144" t="s">
        <v>315</v>
      </c>
      <c r="I166" s="65" t="s">
        <v>315</v>
      </c>
      <c r="J166" s="144" t="s">
        <v>315</v>
      </c>
      <c r="K166" s="187" t="s">
        <v>315</v>
      </c>
      <c r="L166" s="99">
        <v>0</v>
      </c>
      <c r="M166" s="184" t="str">
        <f>IF(G166*L166&gt;0,G166*L166,"-")</f>
        <v>-</v>
      </c>
      <c r="N166" s="89"/>
    </row>
    <row r="167" spans="2:14" ht="15" customHeight="1">
      <c r="B167" s="109">
        <f t="shared" si="25"/>
        <v>161</v>
      </c>
      <c r="C167" s="108" t="s">
        <v>35</v>
      </c>
      <c r="D167" s="106">
        <f t="shared" si="24"/>
        <v>220990158</v>
      </c>
      <c r="E167" s="114" t="s">
        <v>238</v>
      </c>
      <c r="F167" s="146" t="s">
        <v>15</v>
      </c>
      <c r="G167" s="135">
        <v>20</v>
      </c>
      <c r="H167" s="144" t="s">
        <v>315</v>
      </c>
      <c r="I167" s="65" t="s">
        <v>315</v>
      </c>
      <c r="J167" s="144" t="s">
        <v>315</v>
      </c>
      <c r="K167" s="187" t="s">
        <v>315</v>
      </c>
      <c r="L167" s="99">
        <v>0</v>
      </c>
      <c r="M167" s="184" t="str">
        <f>IF(G167*L167&gt;0,G167*L167,"-")</f>
        <v>-</v>
      </c>
      <c r="N167" s="89"/>
    </row>
    <row r="168" spans="2:14" ht="15" customHeight="1">
      <c r="B168" s="109">
        <f t="shared" si="25"/>
        <v>162</v>
      </c>
      <c r="C168" s="108" t="s">
        <v>35</v>
      </c>
      <c r="D168" s="106">
        <f t="shared" si="24"/>
        <v>220990159</v>
      </c>
      <c r="E168" s="150" t="s">
        <v>239</v>
      </c>
      <c r="F168" s="146"/>
      <c r="G168" s="135"/>
      <c r="H168" s="144"/>
      <c r="I168" s="65" t="str">
        <f t="shared" si="21"/>
        <v>-</v>
      </c>
      <c r="J168" s="144"/>
      <c r="K168" s="187" t="str">
        <f t="shared" si="22"/>
        <v>-</v>
      </c>
      <c r="L168" s="164"/>
      <c r="M168" s="183"/>
      <c r="N168" s="89"/>
    </row>
    <row r="169" spans="2:14" ht="15" customHeight="1">
      <c r="B169" s="109">
        <f t="shared" si="25"/>
        <v>163</v>
      </c>
      <c r="C169" s="108" t="s">
        <v>35</v>
      </c>
      <c r="D169" s="106">
        <f t="shared" si="24"/>
        <v>220990160</v>
      </c>
      <c r="E169" s="114" t="s">
        <v>242</v>
      </c>
      <c r="F169" s="146" t="s">
        <v>16</v>
      </c>
      <c r="G169" s="135">
        <v>8700</v>
      </c>
      <c r="H169" s="144">
        <v>0</v>
      </c>
      <c r="I169" s="65" t="str">
        <f t="shared" si="21"/>
        <v>-</v>
      </c>
      <c r="J169" s="144">
        <v>0</v>
      </c>
      <c r="K169" s="187" t="str">
        <f t="shared" si="22"/>
        <v>-</v>
      </c>
      <c r="L169" s="164"/>
      <c r="M169" s="183"/>
      <c r="N169" s="89"/>
    </row>
    <row r="170" spans="2:14" ht="15" customHeight="1">
      <c r="B170" s="109">
        <f t="shared" si="25"/>
        <v>164</v>
      </c>
      <c r="C170" s="108" t="s">
        <v>35</v>
      </c>
      <c r="D170" s="106">
        <f t="shared" si="24"/>
        <v>220990161</v>
      </c>
      <c r="E170" s="114" t="s">
        <v>240</v>
      </c>
      <c r="F170" s="146" t="s">
        <v>16</v>
      </c>
      <c r="G170" s="135">
        <v>110</v>
      </c>
      <c r="H170" s="144">
        <v>0</v>
      </c>
      <c r="I170" s="65" t="str">
        <f t="shared" si="21"/>
        <v>-</v>
      </c>
      <c r="J170" s="144">
        <v>0</v>
      </c>
      <c r="K170" s="187" t="str">
        <f t="shared" si="22"/>
        <v>-</v>
      </c>
      <c r="L170" s="164"/>
      <c r="M170" s="183"/>
      <c r="N170" s="89"/>
    </row>
    <row r="171" spans="2:14" ht="15" customHeight="1">
      <c r="B171" s="109">
        <f t="shared" si="25"/>
        <v>165</v>
      </c>
      <c r="C171" s="108" t="s">
        <v>35</v>
      </c>
      <c r="D171" s="106">
        <f t="shared" si="24"/>
        <v>220990162</v>
      </c>
      <c r="E171" s="114" t="s">
        <v>240</v>
      </c>
      <c r="F171" s="146" t="s">
        <v>16</v>
      </c>
      <c r="G171" s="135">
        <v>300</v>
      </c>
      <c r="H171" s="144">
        <v>0</v>
      </c>
      <c r="I171" s="65" t="str">
        <f t="shared" si="21"/>
        <v>-</v>
      </c>
      <c r="J171" s="144">
        <v>0</v>
      </c>
      <c r="K171" s="187" t="str">
        <f t="shared" si="22"/>
        <v>-</v>
      </c>
      <c r="L171" s="164"/>
      <c r="M171" s="183"/>
      <c r="N171" s="89"/>
    </row>
    <row r="172" spans="2:14" ht="15" customHeight="1">
      <c r="B172" s="109">
        <f t="shared" si="25"/>
        <v>166</v>
      </c>
      <c r="C172" s="108" t="s">
        <v>35</v>
      </c>
      <c r="D172" s="106">
        <f t="shared" si="24"/>
        <v>220990163</v>
      </c>
      <c r="E172" s="114" t="s">
        <v>241</v>
      </c>
      <c r="F172" s="146" t="s">
        <v>8</v>
      </c>
      <c r="G172" s="135">
        <v>9</v>
      </c>
      <c r="H172" s="144" t="s">
        <v>315</v>
      </c>
      <c r="I172" s="65" t="s">
        <v>315</v>
      </c>
      <c r="J172" s="144" t="s">
        <v>315</v>
      </c>
      <c r="K172" s="187" t="s">
        <v>315</v>
      </c>
      <c r="L172" s="164">
        <v>0</v>
      </c>
      <c r="M172" s="184" t="str">
        <f>IF(G172*L172&gt;0,G172*L172,"-")</f>
        <v>-</v>
      </c>
      <c r="N172" s="89"/>
    </row>
    <row r="173" spans="2:14" ht="15" customHeight="1">
      <c r="B173" s="109">
        <f t="shared" si="25"/>
        <v>167</v>
      </c>
      <c r="C173" s="108" t="s">
        <v>35</v>
      </c>
      <c r="D173" s="106">
        <f t="shared" si="24"/>
        <v>220990164</v>
      </c>
      <c r="E173" s="150" t="s">
        <v>243</v>
      </c>
      <c r="F173" s="146"/>
      <c r="G173" s="135"/>
      <c r="H173" s="144"/>
      <c r="I173" s="65"/>
      <c r="J173" s="144"/>
      <c r="K173" s="187"/>
      <c r="L173" s="164"/>
      <c r="M173" s="183"/>
      <c r="N173" s="89"/>
    </row>
    <row r="174" spans="2:14" ht="15" customHeight="1">
      <c r="B174" s="109">
        <f t="shared" si="25"/>
        <v>168</v>
      </c>
      <c r="C174" s="108" t="s">
        <v>35</v>
      </c>
      <c r="D174" s="106">
        <f t="shared" si="24"/>
        <v>220990165</v>
      </c>
      <c r="E174" s="114" t="s">
        <v>244</v>
      </c>
      <c r="F174" s="146" t="s">
        <v>8</v>
      </c>
      <c r="G174" s="135">
        <v>163</v>
      </c>
      <c r="H174" s="144">
        <v>0</v>
      </c>
      <c r="I174" s="65" t="str">
        <f t="shared" si="21"/>
        <v>-</v>
      </c>
      <c r="J174" s="144">
        <v>0</v>
      </c>
      <c r="K174" s="187" t="str">
        <f t="shared" si="22"/>
        <v>-</v>
      </c>
      <c r="L174" s="164"/>
      <c r="M174" s="183"/>
      <c r="N174" s="89"/>
    </row>
    <row r="175" spans="2:14" ht="15" customHeight="1">
      <c r="B175" s="109">
        <f t="shared" si="25"/>
        <v>169</v>
      </c>
      <c r="C175" s="108" t="s">
        <v>35</v>
      </c>
      <c r="D175" s="106">
        <f t="shared" si="24"/>
        <v>220990166</v>
      </c>
      <c r="E175" s="114" t="s">
        <v>244</v>
      </c>
      <c r="F175" s="146" t="s">
        <v>8</v>
      </c>
      <c r="G175" s="135">
        <v>90</v>
      </c>
      <c r="H175" s="144">
        <v>0</v>
      </c>
      <c r="I175" s="65" t="str">
        <f t="shared" si="21"/>
        <v>-</v>
      </c>
      <c r="J175" s="144">
        <v>0</v>
      </c>
      <c r="K175" s="187" t="str">
        <f t="shared" si="22"/>
        <v>-</v>
      </c>
      <c r="L175" s="164"/>
      <c r="M175" s="183"/>
      <c r="N175" s="89"/>
    </row>
    <row r="176" spans="2:14" ht="15" customHeight="1">
      <c r="B176" s="109">
        <f t="shared" si="25"/>
        <v>170</v>
      </c>
      <c r="C176" s="108" t="s">
        <v>35</v>
      </c>
      <c r="D176" s="106">
        <f t="shared" si="24"/>
        <v>220990167</v>
      </c>
      <c r="E176" s="114" t="s">
        <v>244</v>
      </c>
      <c r="F176" s="146" t="s">
        <v>8</v>
      </c>
      <c r="G176" s="135">
        <v>7</v>
      </c>
      <c r="H176" s="144">
        <v>0</v>
      </c>
      <c r="I176" s="65" t="str">
        <f t="shared" si="21"/>
        <v>-</v>
      </c>
      <c r="J176" s="144">
        <v>0</v>
      </c>
      <c r="K176" s="187" t="str">
        <f t="shared" si="22"/>
        <v>-</v>
      </c>
      <c r="L176" s="164"/>
      <c r="M176" s="183"/>
      <c r="N176" s="89"/>
    </row>
    <row r="177" spans="2:14" ht="15" customHeight="1">
      <c r="B177" s="109">
        <f t="shared" si="25"/>
        <v>171</v>
      </c>
      <c r="C177" s="108" t="s">
        <v>35</v>
      </c>
      <c r="D177" s="106">
        <f t="shared" si="24"/>
        <v>220990168</v>
      </c>
      <c r="E177" s="114" t="s">
        <v>245</v>
      </c>
      <c r="F177" s="146" t="s">
        <v>16</v>
      </c>
      <c r="G177" s="135">
        <v>1250</v>
      </c>
      <c r="H177" s="144">
        <v>0</v>
      </c>
      <c r="I177" s="65" t="str">
        <f t="shared" si="21"/>
        <v>-</v>
      </c>
      <c r="J177" s="144">
        <v>0</v>
      </c>
      <c r="K177" s="187" t="str">
        <f t="shared" si="22"/>
        <v>-</v>
      </c>
      <c r="L177" s="164"/>
      <c r="M177" s="183"/>
      <c r="N177" s="89"/>
    </row>
    <row r="178" spans="2:14" ht="15" customHeight="1">
      <c r="B178" s="109">
        <f t="shared" si="25"/>
        <v>172</v>
      </c>
      <c r="C178" s="108" t="s">
        <v>35</v>
      </c>
      <c r="D178" s="106">
        <f t="shared" si="24"/>
        <v>220990169</v>
      </c>
      <c r="E178" s="114" t="s">
        <v>245</v>
      </c>
      <c r="F178" s="146" t="s">
        <v>16</v>
      </c>
      <c r="G178" s="135">
        <v>1280</v>
      </c>
      <c r="H178" s="144">
        <v>0</v>
      </c>
      <c r="I178" s="65" t="str">
        <f t="shared" si="21"/>
        <v>-</v>
      </c>
      <c r="J178" s="144">
        <v>0</v>
      </c>
      <c r="K178" s="187" t="str">
        <f t="shared" si="22"/>
        <v>-</v>
      </c>
      <c r="L178" s="164"/>
      <c r="M178" s="183"/>
      <c r="N178" s="89"/>
    </row>
    <row r="179" spans="2:14" ht="15" customHeight="1">
      <c r="B179" s="109">
        <f t="shared" si="25"/>
        <v>173</v>
      </c>
      <c r="C179" s="108" t="s">
        <v>35</v>
      </c>
      <c r="D179" s="106">
        <f t="shared" si="24"/>
        <v>220990170</v>
      </c>
      <c r="E179" s="114" t="s">
        <v>245</v>
      </c>
      <c r="F179" s="146" t="s">
        <v>16</v>
      </c>
      <c r="G179" s="135">
        <v>100</v>
      </c>
      <c r="H179" s="144">
        <v>0</v>
      </c>
      <c r="I179" s="65" t="str">
        <f t="shared" si="21"/>
        <v>-</v>
      </c>
      <c r="J179" s="144">
        <v>0</v>
      </c>
      <c r="K179" s="187" t="str">
        <f t="shared" si="22"/>
        <v>-</v>
      </c>
      <c r="L179" s="164"/>
      <c r="M179" s="183"/>
      <c r="N179" s="89"/>
    </row>
    <row r="180" spans="2:14" ht="15" customHeight="1">
      <c r="B180" s="109">
        <f t="shared" si="25"/>
        <v>174</v>
      </c>
      <c r="C180" s="108" t="s">
        <v>35</v>
      </c>
      <c r="D180" s="106">
        <f t="shared" si="24"/>
        <v>220990171</v>
      </c>
      <c r="E180" s="114" t="s">
        <v>246</v>
      </c>
      <c r="F180" s="146" t="s">
        <v>16</v>
      </c>
      <c r="G180" s="135">
        <v>2380</v>
      </c>
      <c r="H180" s="144">
        <v>0</v>
      </c>
      <c r="I180" s="65" t="str">
        <f t="shared" si="21"/>
        <v>-</v>
      </c>
      <c r="J180" s="144">
        <v>0</v>
      </c>
      <c r="K180" s="187" t="str">
        <f t="shared" si="22"/>
        <v>-</v>
      </c>
      <c r="L180" s="164"/>
      <c r="M180" s="183"/>
      <c r="N180" s="89"/>
    </row>
    <row r="181" spans="2:14" ht="15" customHeight="1">
      <c r="B181" s="109">
        <f t="shared" si="25"/>
        <v>175</v>
      </c>
      <c r="C181" s="108" t="s">
        <v>35</v>
      </c>
      <c r="D181" s="106">
        <f t="shared" si="24"/>
        <v>220990172</v>
      </c>
      <c r="E181" s="114" t="s">
        <v>247</v>
      </c>
      <c r="F181" s="146" t="s">
        <v>251</v>
      </c>
      <c r="G181" s="135">
        <v>100</v>
      </c>
      <c r="H181" s="144">
        <v>0</v>
      </c>
      <c r="I181" s="65" t="str">
        <f t="shared" si="21"/>
        <v>-</v>
      </c>
      <c r="J181" s="144">
        <v>0</v>
      </c>
      <c r="K181" s="187" t="str">
        <f t="shared" si="22"/>
        <v>-</v>
      </c>
      <c r="L181" s="164"/>
      <c r="M181" s="183"/>
      <c r="N181" s="89"/>
    </row>
    <row r="182" spans="2:14" ht="15" customHeight="1">
      <c r="B182" s="109">
        <f t="shared" si="25"/>
        <v>176</v>
      </c>
      <c r="C182" s="108" t="s">
        <v>35</v>
      </c>
      <c r="D182" s="106">
        <f t="shared" si="24"/>
        <v>220990173</v>
      </c>
      <c r="E182" s="114" t="s">
        <v>248</v>
      </c>
      <c r="F182" s="146" t="s">
        <v>251</v>
      </c>
      <c r="G182" s="135">
        <v>50</v>
      </c>
      <c r="H182" s="144">
        <v>0</v>
      </c>
      <c r="I182" s="65" t="str">
        <f t="shared" si="21"/>
        <v>-</v>
      </c>
      <c r="J182" s="144">
        <v>0</v>
      </c>
      <c r="K182" s="187" t="str">
        <f t="shared" si="22"/>
        <v>-</v>
      </c>
      <c r="L182" s="164"/>
      <c r="M182" s="183"/>
      <c r="N182" s="89"/>
    </row>
    <row r="183" spans="2:14" ht="37.5" customHeight="1">
      <c r="B183" s="109">
        <f t="shared" si="25"/>
        <v>177</v>
      </c>
      <c r="C183" s="108" t="s">
        <v>35</v>
      </c>
      <c r="D183" s="106">
        <f t="shared" si="24"/>
        <v>220990174</v>
      </c>
      <c r="E183" s="114" t="s">
        <v>249</v>
      </c>
      <c r="F183" s="146" t="s">
        <v>22</v>
      </c>
      <c r="G183" s="135">
        <v>1</v>
      </c>
      <c r="H183" s="144">
        <v>0</v>
      </c>
      <c r="I183" s="65" t="str">
        <f t="shared" si="21"/>
        <v>-</v>
      </c>
      <c r="J183" s="144">
        <v>0</v>
      </c>
      <c r="K183" s="187" t="str">
        <f t="shared" si="22"/>
        <v>-</v>
      </c>
      <c r="L183" s="164"/>
      <c r="M183" s="183"/>
      <c r="N183" s="89"/>
    </row>
    <row r="184" spans="2:14" ht="15" customHeight="1">
      <c r="B184" s="109">
        <f t="shared" si="25"/>
        <v>178</v>
      </c>
      <c r="C184" s="108" t="s">
        <v>35</v>
      </c>
      <c r="D184" s="106">
        <f t="shared" si="24"/>
        <v>220990175</v>
      </c>
      <c r="E184" s="114" t="s">
        <v>250</v>
      </c>
      <c r="F184" s="146" t="s">
        <v>16</v>
      </c>
      <c r="G184" s="135">
        <v>800</v>
      </c>
      <c r="H184" s="144" t="s">
        <v>315</v>
      </c>
      <c r="I184" s="65" t="s">
        <v>315</v>
      </c>
      <c r="J184" s="144" t="s">
        <v>315</v>
      </c>
      <c r="K184" s="187" t="s">
        <v>315</v>
      </c>
      <c r="L184" s="99">
        <v>0</v>
      </c>
      <c r="M184" s="184" t="str">
        <f>IF(G184*L184&gt;0,G184*L184,"-")</f>
        <v>-</v>
      </c>
      <c r="N184" s="89"/>
    </row>
    <row r="185" spans="2:14" ht="15" customHeight="1">
      <c r="B185" s="109">
        <f t="shared" si="25"/>
        <v>179</v>
      </c>
      <c r="C185" s="108" t="s">
        <v>35</v>
      </c>
      <c r="D185" s="106">
        <f t="shared" si="24"/>
        <v>220990176</v>
      </c>
      <c r="E185" s="114" t="s">
        <v>161</v>
      </c>
      <c r="F185" s="146" t="s">
        <v>8</v>
      </c>
      <c r="G185" s="135">
        <v>105</v>
      </c>
      <c r="H185" s="144" t="s">
        <v>315</v>
      </c>
      <c r="I185" s="65" t="s">
        <v>315</v>
      </c>
      <c r="J185" s="144" t="s">
        <v>315</v>
      </c>
      <c r="K185" s="187" t="s">
        <v>315</v>
      </c>
      <c r="L185" s="99">
        <v>0</v>
      </c>
      <c r="M185" s="184" t="str">
        <f>IF(G185*L185&gt;0,G185*L185,"-")</f>
        <v>-</v>
      </c>
      <c r="N185" s="89"/>
    </row>
    <row r="186" spans="2:14" ht="34.5" customHeight="1" thickBot="1">
      <c r="B186" s="109">
        <f t="shared" si="25"/>
        <v>180</v>
      </c>
      <c r="C186" s="108" t="s">
        <v>35</v>
      </c>
      <c r="D186" s="106">
        <f t="shared" si="24"/>
        <v>220990177</v>
      </c>
      <c r="E186" s="94" t="s">
        <v>160</v>
      </c>
      <c r="F186" s="146" t="s">
        <v>15</v>
      </c>
      <c r="G186" s="135">
        <v>65</v>
      </c>
      <c r="H186" s="144" t="s">
        <v>315</v>
      </c>
      <c r="I186" s="65" t="s">
        <v>315</v>
      </c>
      <c r="J186" s="144" t="s">
        <v>315</v>
      </c>
      <c r="K186" s="187" t="s">
        <v>315</v>
      </c>
      <c r="L186" s="161">
        <v>0</v>
      </c>
      <c r="M186" s="184" t="str">
        <f>IF(G186*L186&gt;0,G186*L186,"-")</f>
        <v>-</v>
      </c>
      <c r="N186" s="89"/>
    </row>
    <row r="187" spans="2:14" ht="13.5" customHeight="1" thickBot="1">
      <c r="B187" s="109">
        <f t="shared" si="25"/>
        <v>181</v>
      </c>
      <c r="C187" s="108" t="s">
        <v>35</v>
      </c>
      <c r="D187" s="79" t="s">
        <v>84</v>
      </c>
      <c r="E187" s="83" t="s">
        <v>303</v>
      </c>
      <c r="F187" s="82"/>
      <c r="G187" s="82"/>
      <c r="H187" s="80"/>
      <c r="I187" s="81">
        <f>SUM(I188:I223)</f>
        <v>0</v>
      </c>
      <c r="J187" s="80"/>
      <c r="K187" s="81">
        <f>SUM(K188:K223)</f>
        <v>0</v>
      </c>
      <c r="L187" s="166"/>
      <c r="M187" s="81">
        <f>SUM(M188:M223)</f>
        <v>0</v>
      </c>
      <c r="N187" s="89"/>
    </row>
    <row r="188" spans="2:14" ht="43.5" customHeight="1">
      <c r="B188" s="109">
        <f t="shared" si="25"/>
        <v>182</v>
      </c>
      <c r="C188" s="108" t="s">
        <v>35</v>
      </c>
      <c r="D188" s="90">
        <f>D186+1</f>
        <v>220990178</v>
      </c>
      <c r="E188" s="151" t="s">
        <v>304</v>
      </c>
      <c r="F188" s="152" t="s">
        <v>8</v>
      </c>
      <c r="G188" s="135">
        <v>1</v>
      </c>
      <c r="H188" s="153">
        <v>0</v>
      </c>
      <c r="I188" s="65" t="str">
        <f aca="true" t="shared" si="26" ref="I188:I223">IF(G188*H188&gt;0,G188*H188,"-")</f>
        <v>-</v>
      </c>
      <c r="J188" s="153">
        <v>0</v>
      </c>
      <c r="K188" s="187" t="str">
        <f aca="true" t="shared" si="27" ref="K188:K223">IF(G188*J188&gt;0,G188*J188,"-")</f>
        <v>-</v>
      </c>
      <c r="L188" s="165"/>
      <c r="M188" s="183"/>
      <c r="N188" s="89"/>
    </row>
    <row r="189" spans="2:14" ht="16.5" customHeight="1">
      <c r="B189" s="109">
        <f t="shared" si="25"/>
        <v>183</v>
      </c>
      <c r="C189" s="108" t="s">
        <v>35</v>
      </c>
      <c r="D189" s="90">
        <f>D188+1</f>
        <v>220990179</v>
      </c>
      <c r="E189" s="151" t="s">
        <v>150</v>
      </c>
      <c r="F189" s="152" t="s">
        <v>8</v>
      </c>
      <c r="G189" s="135">
        <v>1</v>
      </c>
      <c r="H189" s="153">
        <v>0</v>
      </c>
      <c r="I189" s="65" t="str">
        <f t="shared" si="26"/>
        <v>-</v>
      </c>
      <c r="J189" s="153">
        <v>0</v>
      </c>
      <c r="K189" s="187" t="str">
        <f t="shared" si="27"/>
        <v>-</v>
      </c>
      <c r="L189" s="164"/>
      <c r="M189" s="183"/>
      <c r="N189" s="89"/>
    </row>
    <row r="190" spans="2:14" ht="13.5" customHeight="1">
      <c r="B190" s="109">
        <f t="shared" si="25"/>
        <v>184</v>
      </c>
      <c r="C190" s="108" t="s">
        <v>35</v>
      </c>
      <c r="D190" s="90">
        <f aca="true" t="shared" si="28" ref="D190:D222">D189+1</f>
        <v>220990180</v>
      </c>
      <c r="E190" s="140" t="s">
        <v>151</v>
      </c>
      <c r="F190" s="113" t="s">
        <v>8</v>
      </c>
      <c r="G190" s="39">
        <v>1</v>
      </c>
      <c r="H190" s="37">
        <v>0</v>
      </c>
      <c r="I190" s="65" t="str">
        <f t="shared" si="26"/>
        <v>-</v>
      </c>
      <c r="J190" s="153">
        <v>0</v>
      </c>
      <c r="K190" s="187" t="str">
        <f t="shared" si="27"/>
        <v>-</v>
      </c>
      <c r="L190" s="164"/>
      <c r="M190" s="183"/>
      <c r="N190" s="89"/>
    </row>
    <row r="191" spans="2:14" ht="28.5" customHeight="1">
      <c r="B191" s="109">
        <f t="shared" si="25"/>
        <v>185</v>
      </c>
      <c r="C191" s="108" t="s">
        <v>35</v>
      </c>
      <c r="D191" s="90">
        <f t="shared" si="28"/>
        <v>220990181</v>
      </c>
      <c r="E191" s="151" t="s">
        <v>152</v>
      </c>
      <c r="F191" s="113" t="s">
        <v>8</v>
      </c>
      <c r="G191" s="39">
        <v>1</v>
      </c>
      <c r="H191" s="37">
        <v>0</v>
      </c>
      <c r="I191" s="65" t="str">
        <f t="shared" si="26"/>
        <v>-</v>
      </c>
      <c r="J191" s="153">
        <v>0</v>
      </c>
      <c r="K191" s="187" t="str">
        <f t="shared" si="27"/>
        <v>-</v>
      </c>
      <c r="L191" s="164"/>
      <c r="M191" s="183"/>
      <c r="N191" s="89"/>
    </row>
    <row r="192" spans="2:14" ht="27" customHeight="1">
      <c r="B192" s="109">
        <f t="shared" si="25"/>
        <v>186</v>
      </c>
      <c r="C192" s="108" t="s">
        <v>35</v>
      </c>
      <c r="D192" s="90">
        <f t="shared" si="28"/>
        <v>220990182</v>
      </c>
      <c r="E192" s="151" t="s">
        <v>153</v>
      </c>
      <c r="F192" s="113" t="s">
        <v>8</v>
      </c>
      <c r="G192" s="39">
        <v>2</v>
      </c>
      <c r="H192" s="95">
        <v>0</v>
      </c>
      <c r="I192" s="65" t="str">
        <f t="shared" si="26"/>
        <v>-</v>
      </c>
      <c r="J192" s="153">
        <v>0</v>
      </c>
      <c r="K192" s="187" t="str">
        <f t="shared" si="27"/>
        <v>-</v>
      </c>
      <c r="L192" s="164"/>
      <c r="M192" s="183"/>
      <c r="N192" s="89"/>
    </row>
    <row r="193" spans="2:14" ht="13.5" customHeight="1">
      <c r="B193" s="109">
        <f t="shared" si="25"/>
        <v>187</v>
      </c>
      <c r="C193" s="108" t="s">
        <v>35</v>
      </c>
      <c r="D193" s="90">
        <f t="shared" si="28"/>
        <v>220990183</v>
      </c>
      <c r="E193" s="140" t="s">
        <v>154</v>
      </c>
      <c r="F193" s="38" t="s">
        <v>8</v>
      </c>
      <c r="G193" s="142">
        <v>1</v>
      </c>
      <c r="H193" s="37">
        <v>0</v>
      </c>
      <c r="I193" s="65" t="str">
        <f t="shared" si="26"/>
        <v>-</v>
      </c>
      <c r="J193" s="153">
        <v>0</v>
      </c>
      <c r="K193" s="187" t="str">
        <f t="shared" si="27"/>
        <v>-</v>
      </c>
      <c r="L193" s="164"/>
      <c r="M193" s="183"/>
      <c r="N193" s="89"/>
    </row>
    <row r="194" spans="2:14" ht="16.5" customHeight="1">
      <c r="B194" s="109">
        <f t="shared" si="25"/>
        <v>188</v>
      </c>
      <c r="C194" s="108" t="s">
        <v>35</v>
      </c>
      <c r="D194" s="90">
        <f t="shared" si="28"/>
        <v>220990184</v>
      </c>
      <c r="E194" s="140" t="s">
        <v>101</v>
      </c>
      <c r="F194" s="38" t="s">
        <v>8</v>
      </c>
      <c r="G194" s="142">
        <v>1</v>
      </c>
      <c r="H194" s="37">
        <v>0</v>
      </c>
      <c r="I194" s="65" t="str">
        <f t="shared" si="26"/>
        <v>-</v>
      </c>
      <c r="J194" s="153">
        <v>0</v>
      </c>
      <c r="K194" s="187" t="str">
        <f t="shared" si="27"/>
        <v>-</v>
      </c>
      <c r="L194" s="164"/>
      <c r="M194" s="183"/>
      <c r="N194" s="89"/>
    </row>
    <row r="195" spans="2:14" ht="63" customHeight="1">
      <c r="B195" s="109">
        <f t="shared" si="25"/>
        <v>189</v>
      </c>
      <c r="C195" s="108" t="s">
        <v>35</v>
      </c>
      <c r="D195" s="90">
        <f t="shared" si="28"/>
        <v>220990185</v>
      </c>
      <c r="E195" s="154" t="s">
        <v>155</v>
      </c>
      <c r="F195" s="155" t="s">
        <v>8</v>
      </c>
      <c r="G195" s="39">
        <v>1</v>
      </c>
      <c r="H195" s="95">
        <v>0</v>
      </c>
      <c r="I195" s="65" t="str">
        <f t="shared" si="26"/>
        <v>-</v>
      </c>
      <c r="J195" s="153">
        <v>0</v>
      </c>
      <c r="K195" s="187" t="str">
        <f t="shared" si="27"/>
        <v>-</v>
      </c>
      <c r="L195" s="164"/>
      <c r="M195" s="183"/>
      <c r="N195" s="89"/>
    </row>
    <row r="196" spans="2:14" ht="51" customHeight="1">
      <c r="B196" s="109">
        <f t="shared" si="25"/>
        <v>190</v>
      </c>
      <c r="C196" s="108" t="s">
        <v>35</v>
      </c>
      <c r="D196" s="90">
        <f t="shared" si="28"/>
        <v>220990186</v>
      </c>
      <c r="E196" s="154" t="s">
        <v>159</v>
      </c>
      <c r="F196" s="155" t="s">
        <v>8</v>
      </c>
      <c r="G196" s="39">
        <v>1</v>
      </c>
      <c r="H196" s="95">
        <v>0</v>
      </c>
      <c r="I196" s="65" t="str">
        <f t="shared" si="26"/>
        <v>-</v>
      </c>
      <c r="J196" s="153">
        <v>0</v>
      </c>
      <c r="K196" s="187" t="str">
        <f t="shared" si="27"/>
        <v>-</v>
      </c>
      <c r="L196" s="164"/>
      <c r="M196" s="183"/>
      <c r="N196" s="89"/>
    </row>
    <row r="197" spans="2:14" ht="13.5" customHeight="1">
      <c r="B197" s="109">
        <f t="shared" si="25"/>
        <v>191</v>
      </c>
      <c r="C197" s="108" t="s">
        <v>35</v>
      </c>
      <c r="D197" s="90">
        <f t="shared" si="28"/>
        <v>220990187</v>
      </c>
      <c r="E197" s="145" t="s">
        <v>156</v>
      </c>
      <c r="F197" s="141" t="s">
        <v>8</v>
      </c>
      <c r="G197" s="142">
        <v>2</v>
      </c>
      <c r="H197" s="143">
        <v>0</v>
      </c>
      <c r="I197" s="65" t="str">
        <f t="shared" si="26"/>
        <v>-</v>
      </c>
      <c r="J197" s="153">
        <v>0</v>
      </c>
      <c r="K197" s="187" t="str">
        <f t="shared" si="27"/>
        <v>-</v>
      </c>
      <c r="L197" s="164"/>
      <c r="M197" s="183"/>
      <c r="N197" s="89"/>
    </row>
    <row r="198" spans="2:14" ht="13.5" customHeight="1">
      <c r="B198" s="109">
        <f t="shared" si="25"/>
        <v>192</v>
      </c>
      <c r="C198" s="108" t="s">
        <v>35</v>
      </c>
      <c r="D198" s="90">
        <f t="shared" si="28"/>
        <v>220990188</v>
      </c>
      <c r="E198" s="145" t="s">
        <v>158</v>
      </c>
      <c r="F198" s="141" t="s">
        <v>8</v>
      </c>
      <c r="G198" s="142">
        <v>1</v>
      </c>
      <c r="H198" s="143">
        <v>0</v>
      </c>
      <c r="I198" s="65" t="str">
        <f t="shared" si="26"/>
        <v>-</v>
      </c>
      <c r="J198" s="153">
        <v>0</v>
      </c>
      <c r="K198" s="187" t="str">
        <f t="shared" si="27"/>
        <v>-</v>
      </c>
      <c r="L198" s="164"/>
      <c r="M198" s="183"/>
      <c r="N198" s="89"/>
    </row>
    <row r="199" spans="2:14" ht="13.5" customHeight="1">
      <c r="B199" s="109">
        <f t="shared" si="25"/>
        <v>193</v>
      </c>
      <c r="C199" s="108" t="s">
        <v>35</v>
      </c>
      <c r="D199" s="90">
        <f t="shared" si="28"/>
        <v>220990189</v>
      </c>
      <c r="E199" s="145" t="s">
        <v>157</v>
      </c>
      <c r="F199" s="141" t="s">
        <v>8</v>
      </c>
      <c r="G199" s="142">
        <v>3</v>
      </c>
      <c r="H199" s="143">
        <v>0</v>
      </c>
      <c r="I199" s="65" t="str">
        <f t="shared" si="26"/>
        <v>-</v>
      </c>
      <c r="J199" s="153">
        <v>0</v>
      </c>
      <c r="K199" s="187" t="str">
        <f t="shared" si="27"/>
        <v>-</v>
      </c>
      <c r="L199" s="164"/>
      <c r="M199" s="183"/>
      <c r="N199" s="89"/>
    </row>
    <row r="200" spans="2:14" ht="15" customHeight="1">
      <c r="B200" s="109">
        <f t="shared" si="25"/>
        <v>194</v>
      </c>
      <c r="C200" s="108" t="s">
        <v>35</v>
      </c>
      <c r="D200" s="90">
        <f t="shared" si="28"/>
        <v>220990190</v>
      </c>
      <c r="E200" s="145" t="s">
        <v>162</v>
      </c>
      <c r="F200" s="155" t="s">
        <v>8</v>
      </c>
      <c r="G200" s="39">
        <v>2</v>
      </c>
      <c r="H200" s="37">
        <v>0</v>
      </c>
      <c r="I200" s="65" t="str">
        <f t="shared" si="26"/>
        <v>-</v>
      </c>
      <c r="J200" s="153">
        <v>0</v>
      </c>
      <c r="K200" s="187" t="str">
        <f t="shared" si="27"/>
        <v>-</v>
      </c>
      <c r="L200" s="164"/>
      <c r="M200" s="183"/>
      <c r="N200" s="89"/>
    </row>
    <row r="201" spans="2:14" ht="15" customHeight="1">
      <c r="B201" s="109">
        <f t="shared" si="25"/>
        <v>195</v>
      </c>
      <c r="C201" s="108" t="s">
        <v>35</v>
      </c>
      <c r="D201" s="90">
        <f t="shared" si="28"/>
        <v>220990191</v>
      </c>
      <c r="E201" s="145" t="s">
        <v>103</v>
      </c>
      <c r="F201" s="141" t="s">
        <v>8</v>
      </c>
      <c r="G201" s="39">
        <v>45</v>
      </c>
      <c r="H201" s="37">
        <v>0</v>
      </c>
      <c r="I201" s="65" t="str">
        <f t="shared" si="26"/>
        <v>-</v>
      </c>
      <c r="J201" s="153">
        <v>0</v>
      </c>
      <c r="K201" s="187" t="str">
        <f t="shared" si="27"/>
        <v>-</v>
      </c>
      <c r="L201" s="164"/>
      <c r="M201" s="183"/>
      <c r="N201" s="89"/>
    </row>
    <row r="202" spans="2:14" ht="15" customHeight="1">
      <c r="B202" s="109">
        <f t="shared" si="25"/>
        <v>196</v>
      </c>
      <c r="C202" s="108" t="s">
        <v>35</v>
      </c>
      <c r="D202" s="90">
        <f t="shared" si="28"/>
        <v>220990192</v>
      </c>
      <c r="E202" s="145" t="s">
        <v>102</v>
      </c>
      <c r="F202" s="141" t="s">
        <v>8</v>
      </c>
      <c r="G202" s="142">
        <v>5</v>
      </c>
      <c r="H202" s="143">
        <v>0</v>
      </c>
      <c r="I202" s="65" t="str">
        <f t="shared" si="26"/>
        <v>-</v>
      </c>
      <c r="J202" s="153">
        <v>0</v>
      </c>
      <c r="K202" s="187" t="str">
        <f t="shared" si="27"/>
        <v>-</v>
      </c>
      <c r="L202" s="164"/>
      <c r="M202" s="183"/>
      <c r="N202" s="89"/>
    </row>
    <row r="203" spans="2:14" ht="15" customHeight="1">
      <c r="B203" s="109">
        <f t="shared" si="25"/>
        <v>197</v>
      </c>
      <c r="C203" s="108" t="s">
        <v>35</v>
      </c>
      <c r="D203" s="90">
        <f t="shared" si="28"/>
        <v>220990193</v>
      </c>
      <c r="E203" s="140" t="s">
        <v>109</v>
      </c>
      <c r="F203" s="38" t="s">
        <v>8</v>
      </c>
      <c r="G203" s="142">
        <v>3</v>
      </c>
      <c r="H203" s="143">
        <v>0</v>
      </c>
      <c r="I203" s="65" t="str">
        <f t="shared" si="26"/>
        <v>-</v>
      </c>
      <c r="J203" s="153">
        <v>0</v>
      </c>
      <c r="K203" s="187" t="str">
        <f t="shared" si="27"/>
        <v>-</v>
      </c>
      <c r="L203" s="164"/>
      <c r="M203" s="183"/>
      <c r="N203" s="89"/>
    </row>
    <row r="204" spans="2:14" ht="15" customHeight="1">
      <c r="B204" s="109">
        <f t="shared" si="25"/>
        <v>198</v>
      </c>
      <c r="C204" s="108" t="s">
        <v>35</v>
      </c>
      <c r="D204" s="90">
        <f t="shared" si="28"/>
        <v>220990194</v>
      </c>
      <c r="E204" s="140" t="s">
        <v>104</v>
      </c>
      <c r="F204" s="38" t="s">
        <v>8</v>
      </c>
      <c r="G204" s="39">
        <v>5</v>
      </c>
      <c r="H204" s="37">
        <v>0</v>
      </c>
      <c r="I204" s="65" t="str">
        <f t="shared" si="26"/>
        <v>-</v>
      </c>
      <c r="J204" s="153">
        <v>0</v>
      </c>
      <c r="K204" s="187" t="str">
        <f t="shared" si="27"/>
        <v>-</v>
      </c>
      <c r="L204" s="164"/>
      <c r="M204" s="183"/>
      <c r="N204" s="89"/>
    </row>
    <row r="205" spans="2:14" ht="15" customHeight="1">
      <c r="B205" s="109">
        <f t="shared" si="25"/>
        <v>199</v>
      </c>
      <c r="C205" s="108" t="s">
        <v>35</v>
      </c>
      <c r="D205" s="90">
        <f t="shared" si="28"/>
        <v>220990195</v>
      </c>
      <c r="E205" s="140" t="s">
        <v>105</v>
      </c>
      <c r="F205" s="38" t="s">
        <v>8</v>
      </c>
      <c r="G205" s="39">
        <v>2</v>
      </c>
      <c r="H205" s="37">
        <v>0</v>
      </c>
      <c r="I205" s="65" t="str">
        <f t="shared" si="26"/>
        <v>-</v>
      </c>
      <c r="J205" s="153">
        <v>0</v>
      </c>
      <c r="K205" s="187" t="str">
        <f t="shared" si="27"/>
        <v>-</v>
      </c>
      <c r="L205" s="164"/>
      <c r="M205" s="183"/>
      <c r="N205" s="89"/>
    </row>
    <row r="206" spans="2:14" ht="15" customHeight="1">
      <c r="B206" s="109">
        <f t="shared" si="25"/>
        <v>200</v>
      </c>
      <c r="C206" s="108" t="s">
        <v>35</v>
      </c>
      <c r="D206" s="90">
        <f t="shared" si="28"/>
        <v>220990196</v>
      </c>
      <c r="E206" s="140" t="s">
        <v>106</v>
      </c>
      <c r="F206" s="38" t="s">
        <v>8</v>
      </c>
      <c r="G206" s="39">
        <v>1</v>
      </c>
      <c r="H206" s="37">
        <v>0</v>
      </c>
      <c r="I206" s="65" t="str">
        <f t="shared" si="26"/>
        <v>-</v>
      </c>
      <c r="J206" s="153">
        <v>0</v>
      </c>
      <c r="K206" s="187" t="str">
        <f t="shared" si="27"/>
        <v>-</v>
      </c>
      <c r="L206" s="164"/>
      <c r="M206" s="183"/>
      <c r="N206" s="89"/>
    </row>
    <row r="207" spans="2:14" ht="16.5" customHeight="1">
      <c r="B207" s="109">
        <f t="shared" si="25"/>
        <v>201</v>
      </c>
      <c r="C207" s="108" t="s">
        <v>35</v>
      </c>
      <c r="D207" s="90">
        <f t="shared" si="28"/>
        <v>220990197</v>
      </c>
      <c r="E207" s="115" t="s">
        <v>110</v>
      </c>
      <c r="F207" s="38"/>
      <c r="G207" s="156"/>
      <c r="H207" s="143"/>
      <c r="I207" s="65" t="str">
        <f t="shared" si="26"/>
        <v>-</v>
      </c>
      <c r="J207" s="153"/>
      <c r="K207" s="187" t="str">
        <f t="shared" si="27"/>
        <v>-</v>
      </c>
      <c r="L207" s="164"/>
      <c r="M207" s="183"/>
      <c r="N207" s="89"/>
    </row>
    <row r="208" spans="2:14" ht="13.5" customHeight="1">
      <c r="B208" s="109">
        <f t="shared" si="25"/>
        <v>202</v>
      </c>
      <c r="C208" s="108" t="s">
        <v>35</v>
      </c>
      <c r="D208" s="90">
        <f t="shared" si="28"/>
        <v>220990198</v>
      </c>
      <c r="E208" s="145" t="s">
        <v>163</v>
      </c>
      <c r="F208" s="141" t="s">
        <v>8</v>
      </c>
      <c r="G208" s="142">
        <v>33</v>
      </c>
      <c r="H208" s="143">
        <v>0</v>
      </c>
      <c r="I208" s="65" t="str">
        <f t="shared" si="26"/>
        <v>-</v>
      </c>
      <c r="J208" s="153">
        <v>0</v>
      </c>
      <c r="K208" s="187" t="str">
        <f t="shared" si="27"/>
        <v>-</v>
      </c>
      <c r="L208" s="164"/>
      <c r="M208" s="183"/>
      <c r="N208" s="89"/>
    </row>
    <row r="209" spans="2:14" ht="13.5" customHeight="1">
      <c r="B209" s="109">
        <f t="shared" si="25"/>
        <v>203</v>
      </c>
      <c r="C209" s="108" t="s">
        <v>35</v>
      </c>
      <c r="D209" s="90">
        <f t="shared" si="28"/>
        <v>220990199</v>
      </c>
      <c r="E209" s="40" t="s">
        <v>18</v>
      </c>
      <c r="F209" s="38"/>
      <c r="G209" s="39"/>
      <c r="H209" s="37"/>
      <c r="I209" s="65" t="str">
        <f t="shared" si="26"/>
        <v>-</v>
      </c>
      <c r="J209" s="153"/>
      <c r="K209" s="187" t="str">
        <f t="shared" si="27"/>
        <v>-</v>
      </c>
      <c r="L209" s="164"/>
      <c r="M209" s="183"/>
      <c r="N209" s="89"/>
    </row>
    <row r="210" spans="2:14" ht="15" customHeight="1">
      <c r="B210" s="109">
        <f t="shared" si="25"/>
        <v>204</v>
      </c>
      <c r="C210" s="108" t="s">
        <v>35</v>
      </c>
      <c r="D210" s="90">
        <f t="shared" si="28"/>
        <v>220990200</v>
      </c>
      <c r="E210" s="140" t="s">
        <v>62</v>
      </c>
      <c r="F210" s="38" t="s">
        <v>16</v>
      </c>
      <c r="G210" s="39">
        <v>1800</v>
      </c>
      <c r="H210" s="37">
        <v>0</v>
      </c>
      <c r="I210" s="65" t="str">
        <f t="shared" si="26"/>
        <v>-</v>
      </c>
      <c r="J210" s="153">
        <v>0</v>
      </c>
      <c r="K210" s="187" t="str">
        <f t="shared" si="27"/>
        <v>-</v>
      </c>
      <c r="L210" s="164"/>
      <c r="M210" s="183"/>
      <c r="N210" s="89"/>
    </row>
    <row r="211" spans="2:14" ht="15" customHeight="1">
      <c r="B211" s="109">
        <f t="shared" si="25"/>
        <v>205</v>
      </c>
      <c r="C211" s="108" t="s">
        <v>35</v>
      </c>
      <c r="D211" s="90">
        <f t="shared" si="28"/>
        <v>220990201</v>
      </c>
      <c r="E211" s="140" t="s">
        <v>305</v>
      </c>
      <c r="F211" s="38" t="s">
        <v>16</v>
      </c>
      <c r="G211" s="39">
        <v>200</v>
      </c>
      <c r="H211" s="37">
        <v>0</v>
      </c>
      <c r="I211" s="65" t="str">
        <f t="shared" si="26"/>
        <v>-</v>
      </c>
      <c r="J211" s="153">
        <v>0</v>
      </c>
      <c r="K211" s="187" t="str">
        <f t="shared" si="27"/>
        <v>-</v>
      </c>
      <c r="L211" s="164"/>
      <c r="M211" s="183"/>
      <c r="N211" s="89"/>
    </row>
    <row r="212" spans="2:14" ht="15" customHeight="1">
      <c r="B212" s="109">
        <f t="shared" si="25"/>
        <v>206</v>
      </c>
      <c r="C212" s="108" t="s">
        <v>35</v>
      </c>
      <c r="D212" s="90">
        <f t="shared" si="28"/>
        <v>220990202</v>
      </c>
      <c r="E212" s="111" t="s">
        <v>120</v>
      </c>
      <c r="F212" s="70" t="s">
        <v>16</v>
      </c>
      <c r="G212" s="93">
        <v>240</v>
      </c>
      <c r="H212" s="69">
        <v>0</v>
      </c>
      <c r="I212" s="65" t="str">
        <f t="shared" si="26"/>
        <v>-</v>
      </c>
      <c r="J212" s="153">
        <v>0</v>
      </c>
      <c r="K212" s="187" t="str">
        <f t="shared" si="27"/>
        <v>-</v>
      </c>
      <c r="L212" s="164"/>
      <c r="M212" s="183"/>
      <c r="N212" s="89"/>
    </row>
    <row r="213" spans="2:14" ht="15" customHeight="1">
      <c r="B213" s="109">
        <f t="shared" si="25"/>
        <v>207</v>
      </c>
      <c r="C213" s="108" t="s">
        <v>35</v>
      </c>
      <c r="D213" s="90">
        <f t="shared" si="28"/>
        <v>220990203</v>
      </c>
      <c r="E213" s="111" t="s">
        <v>121</v>
      </c>
      <c r="F213" s="70" t="s">
        <v>16</v>
      </c>
      <c r="G213" s="93">
        <v>360</v>
      </c>
      <c r="H213" s="69">
        <v>0</v>
      </c>
      <c r="I213" s="65" t="str">
        <f t="shared" si="26"/>
        <v>-</v>
      </c>
      <c r="J213" s="153">
        <v>0</v>
      </c>
      <c r="K213" s="187" t="str">
        <f t="shared" si="27"/>
        <v>-</v>
      </c>
      <c r="L213" s="164"/>
      <c r="M213" s="183"/>
      <c r="N213" s="89"/>
    </row>
    <row r="214" spans="2:14" ht="15" customHeight="1">
      <c r="B214" s="109">
        <f t="shared" si="25"/>
        <v>208</v>
      </c>
      <c r="C214" s="108" t="s">
        <v>35</v>
      </c>
      <c r="D214" s="90">
        <f t="shared" si="28"/>
        <v>220990204</v>
      </c>
      <c r="E214" s="111" t="s">
        <v>122</v>
      </c>
      <c r="F214" s="70" t="s">
        <v>16</v>
      </c>
      <c r="G214" s="93">
        <v>210</v>
      </c>
      <c r="H214" s="69">
        <v>0</v>
      </c>
      <c r="I214" s="65" t="str">
        <f t="shared" si="26"/>
        <v>-</v>
      </c>
      <c r="J214" s="153">
        <v>0</v>
      </c>
      <c r="K214" s="187" t="str">
        <f t="shared" si="27"/>
        <v>-</v>
      </c>
      <c r="L214" s="164"/>
      <c r="M214" s="183"/>
      <c r="N214" s="89"/>
    </row>
    <row r="215" spans="2:14" ht="15" customHeight="1">
      <c r="B215" s="109">
        <f aca="true" t="shared" si="29" ref="B215:B278">B214+1</f>
        <v>209</v>
      </c>
      <c r="C215" s="108" t="s">
        <v>35</v>
      </c>
      <c r="D215" s="90">
        <f t="shared" si="28"/>
        <v>220990205</v>
      </c>
      <c r="E215" s="112" t="s">
        <v>107</v>
      </c>
      <c r="F215" s="92" t="s">
        <v>8</v>
      </c>
      <c r="G215" s="85">
        <v>75</v>
      </c>
      <c r="H215" s="84">
        <v>0</v>
      </c>
      <c r="I215" s="65" t="str">
        <f t="shared" si="26"/>
        <v>-</v>
      </c>
      <c r="J215" s="153">
        <v>0</v>
      </c>
      <c r="K215" s="187" t="str">
        <f t="shared" si="27"/>
        <v>-</v>
      </c>
      <c r="L215" s="164"/>
      <c r="M215" s="183"/>
      <c r="N215" s="89"/>
    </row>
    <row r="216" spans="2:14" ht="15" customHeight="1">
      <c r="B216" s="109">
        <f t="shared" si="29"/>
        <v>210</v>
      </c>
      <c r="C216" s="108" t="s">
        <v>35</v>
      </c>
      <c r="D216" s="90">
        <f t="shared" si="28"/>
        <v>220990206</v>
      </c>
      <c r="E216" s="112" t="s">
        <v>19</v>
      </c>
      <c r="F216" s="92" t="s">
        <v>8</v>
      </c>
      <c r="G216" s="85">
        <v>40</v>
      </c>
      <c r="H216" s="84">
        <v>0</v>
      </c>
      <c r="I216" s="65" t="str">
        <f t="shared" si="26"/>
        <v>-</v>
      </c>
      <c r="J216" s="153">
        <v>0</v>
      </c>
      <c r="K216" s="187" t="str">
        <f t="shared" si="27"/>
        <v>-</v>
      </c>
      <c r="L216" s="164"/>
      <c r="M216" s="183"/>
      <c r="N216" s="89"/>
    </row>
    <row r="217" spans="2:14" ht="15" customHeight="1">
      <c r="B217" s="109">
        <f t="shared" si="29"/>
        <v>211</v>
      </c>
      <c r="C217" s="108" t="s">
        <v>35</v>
      </c>
      <c r="D217" s="90">
        <f t="shared" si="28"/>
        <v>220990207</v>
      </c>
      <c r="E217" s="94" t="s">
        <v>93</v>
      </c>
      <c r="F217" s="113" t="s">
        <v>16</v>
      </c>
      <c r="G217" s="67">
        <v>120</v>
      </c>
      <c r="H217" s="64" t="s">
        <v>315</v>
      </c>
      <c r="I217" s="65" t="s">
        <v>315</v>
      </c>
      <c r="J217" s="69" t="s">
        <v>315</v>
      </c>
      <c r="K217" s="187" t="s">
        <v>315</v>
      </c>
      <c r="L217" s="37">
        <v>0</v>
      </c>
      <c r="M217" s="184" t="str">
        <f aca="true" t="shared" si="30" ref="M217:M222">IF(G217*L217&gt;0,G217*L217,"-")</f>
        <v>-</v>
      </c>
      <c r="N217" s="89"/>
    </row>
    <row r="218" spans="2:14" ht="15" customHeight="1">
      <c r="B218" s="109">
        <f t="shared" si="29"/>
        <v>212</v>
      </c>
      <c r="C218" s="108" t="s">
        <v>35</v>
      </c>
      <c r="D218" s="90">
        <f t="shared" si="28"/>
        <v>220990208</v>
      </c>
      <c r="E218" s="94" t="s">
        <v>94</v>
      </c>
      <c r="F218" s="113" t="s">
        <v>16</v>
      </c>
      <c r="G218" s="67">
        <v>185</v>
      </c>
      <c r="H218" s="64" t="s">
        <v>315</v>
      </c>
      <c r="I218" s="65" t="s">
        <v>315</v>
      </c>
      <c r="J218" s="69" t="s">
        <v>315</v>
      </c>
      <c r="K218" s="187" t="s">
        <v>315</v>
      </c>
      <c r="L218" s="37">
        <v>0</v>
      </c>
      <c r="M218" s="184" t="str">
        <f t="shared" si="30"/>
        <v>-</v>
      </c>
      <c r="N218" s="89"/>
    </row>
    <row r="219" spans="2:14" ht="15" customHeight="1">
      <c r="B219" s="109">
        <f t="shared" si="29"/>
        <v>213</v>
      </c>
      <c r="C219" s="108" t="s">
        <v>35</v>
      </c>
      <c r="D219" s="90">
        <f t="shared" si="28"/>
        <v>220990209</v>
      </c>
      <c r="E219" s="94" t="s">
        <v>95</v>
      </c>
      <c r="F219" s="113" t="s">
        <v>16</v>
      </c>
      <c r="G219" s="67">
        <v>95</v>
      </c>
      <c r="H219" s="64" t="s">
        <v>315</v>
      </c>
      <c r="I219" s="65" t="s">
        <v>315</v>
      </c>
      <c r="J219" s="69" t="s">
        <v>315</v>
      </c>
      <c r="K219" s="187" t="s">
        <v>315</v>
      </c>
      <c r="L219" s="37">
        <v>0</v>
      </c>
      <c r="M219" s="184" t="str">
        <f t="shared" si="30"/>
        <v>-</v>
      </c>
      <c r="N219" s="89"/>
    </row>
    <row r="220" spans="2:14" ht="15" customHeight="1">
      <c r="B220" s="109">
        <f t="shared" si="29"/>
        <v>214</v>
      </c>
      <c r="C220" s="108" t="s">
        <v>35</v>
      </c>
      <c r="D220" s="90">
        <f t="shared" si="28"/>
        <v>220990210</v>
      </c>
      <c r="E220" s="114" t="s">
        <v>161</v>
      </c>
      <c r="F220" s="62" t="s">
        <v>8</v>
      </c>
      <c r="G220" s="67">
        <v>55</v>
      </c>
      <c r="H220" s="64" t="s">
        <v>315</v>
      </c>
      <c r="I220" s="65" t="s">
        <v>315</v>
      </c>
      <c r="J220" s="69" t="s">
        <v>315</v>
      </c>
      <c r="K220" s="187" t="s">
        <v>315</v>
      </c>
      <c r="L220" s="37">
        <v>0</v>
      </c>
      <c r="M220" s="184" t="str">
        <f t="shared" si="30"/>
        <v>-</v>
      </c>
      <c r="N220" s="89"/>
    </row>
    <row r="221" spans="2:14" ht="15" customHeight="1">
      <c r="B221" s="109">
        <f t="shared" si="29"/>
        <v>215</v>
      </c>
      <c r="C221" s="108" t="s">
        <v>35</v>
      </c>
      <c r="D221" s="90">
        <f t="shared" si="28"/>
        <v>220990211</v>
      </c>
      <c r="E221" s="111" t="s">
        <v>108</v>
      </c>
      <c r="F221" s="38" t="s">
        <v>15</v>
      </c>
      <c r="G221" s="67">
        <v>10</v>
      </c>
      <c r="H221" s="64" t="s">
        <v>315</v>
      </c>
      <c r="I221" s="65" t="s">
        <v>315</v>
      </c>
      <c r="J221" s="69" t="s">
        <v>315</v>
      </c>
      <c r="K221" s="187" t="s">
        <v>315</v>
      </c>
      <c r="L221" s="37">
        <v>0</v>
      </c>
      <c r="M221" s="184" t="str">
        <f t="shared" si="30"/>
        <v>-</v>
      </c>
      <c r="N221" s="89"/>
    </row>
    <row r="222" spans="2:14" ht="34.5" customHeight="1">
      <c r="B222" s="109">
        <f t="shared" si="29"/>
        <v>216</v>
      </c>
      <c r="C222" s="108" t="s">
        <v>35</v>
      </c>
      <c r="D222" s="90">
        <f t="shared" si="28"/>
        <v>220990212</v>
      </c>
      <c r="E222" s="94" t="s">
        <v>160</v>
      </c>
      <c r="F222" s="62" t="s">
        <v>15</v>
      </c>
      <c r="G222" s="67">
        <v>65</v>
      </c>
      <c r="H222" s="64" t="s">
        <v>315</v>
      </c>
      <c r="I222" s="65" t="s">
        <v>315</v>
      </c>
      <c r="J222" s="69" t="s">
        <v>315</v>
      </c>
      <c r="K222" s="187" t="s">
        <v>315</v>
      </c>
      <c r="L222" s="64">
        <v>0</v>
      </c>
      <c r="M222" s="184" t="str">
        <f t="shared" si="30"/>
        <v>-</v>
      </c>
      <c r="N222" s="89"/>
    </row>
    <row r="223" spans="2:14" ht="13.5" customHeight="1" thickBot="1">
      <c r="B223" s="109">
        <f t="shared" si="29"/>
        <v>217</v>
      </c>
      <c r="C223" s="108" t="s">
        <v>35</v>
      </c>
      <c r="D223" s="110">
        <f>D222+1</f>
        <v>220990213</v>
      </c>
      <c r="E223" s="129" t="s">
        <v>67</v>
      </c>
      <c r="F223" s="130" t="s">
        <v>8</v>
      </c>
      <c r="G223" s="131">
        <v>1</v>
      </c>
      <c r="H223" s="132">
        <v>0</v>
      </c>
      <c r="I223" s="65" t="str">
        <f t="shared" si="26"/>
        <v>-</v>
      </c>
      <c r="J223" s="132">
        <v>0</v>
      </c>
      <c r="K223" s="187" t="str">
        <f t="shared" si="27"/>
        <v>-</v>
      </c>
      <c r="L223" s="191"/>
      <c r="M223" s="183"/>
      <c r="N223" s="89"/>
    </row>
    <row r="224" spans="2:14" ht="13.5" customHeight="1" thickBot="1">
      <c r="B224" s="109">
        <f t="shared" si="29"/>
        <v>218</v>
      </c>
      <c r="C224" s="108" t="s">
        <v>35</v>
      </c>
      <c r="D224" s="79" t="s">
        <v>85</v>
      </c>
      <c r="E224" s="83" t="s">
        <v>254</v>
      </c>
      <c r="F224" s="82"/>
      <c r="G224" s="82"/>
      <c r="H224" s="80"/>
      <c r="I224" s="81">
        <f>SUM(I225:I276)</f>
        <v>0</v>
      </c>
      <c r="J224" s="80"/>
      <c r="K224" s="81">
        <f>SUM(K225:K276)</f>
        <v>0</v>
      </c>
      <c r="L224" s="166"/>
      <c r="M224" s="81">
        <f>SUM(M225:M276)</f>
        <v>0</v>
      </c>
      <c r="N224" s="89"/>
    </row>
    <row r="225" spans="2:14" ht="21" customHeight="1">
      <c r="B225" s="109">
        <f t="shared" si="29"/>
        <v>219</v>
      </c>
      <c r="C225" s="108" t="s">
        <v>35</v>
      </c>
      <c r="D225" s="90">
        <f>D223+1</f>
        <v>220990214</v>
      </c>
      <c r="E225" s="133" t="s">
        <v>255</v>
      </c>
      <c r="F225" s="134" t="s">
        <v>8</v>
      </c>
      <c r="G225" s="135">
        <v>1</v>
      </c>
      <c r="H225" s="157">
        <v>0</v>
      </c>
      <c r="I225" s="65" t="str">
        <f aca="true" t="shared" si="31" ref="I225:I230">IF(G225*H225&gt;0,G225*H225,"-")</f>
        <v>-</v>
      </c>
      <c r="J225" s="157">
        <v>0</v>
      </c>
      <c r="K225" s="187" t="str">
        <f aca="true" t="shared" si="32" ref="K225:K230">IF(G225*J225&gt;0,G225*J225,"-")</f>
        <v>-</v>
      </c>
      <c r="L225" s="165"/>
      <c r="M225" s="183"/>
      <c r="N225" s="89"/>
    </row>
    <row r="226" spans="2:14" ht="18" customHeight="1">
      <c r="B226" s="109">
        <f t="shared" si="29"/>
        <v>220</v>
      </c>
      <c r="C226" s="108" t="s">
        <v>35</v>
      </c>
      <c r="D226" s="90">
        <f>D225+1</f>
        <v>220990215</v>
      </c>
      <c r="E226" s="114" t="s">
        <v>256</v>
      </c>
      <c r="F226" s="97" t="s">
        <v>8</v>
      </c>
      <c r="G226" s="137">
        <v>2</v>
      </c>
      <c r="H226" s="157">
        <v>0</v>
      </c>
      <c r="I226" s="65" t="str">
        <f t="shared" si="31"/>
        <v>-</v>
      </c>
      <c r="J226" s="158">
        <v>0</v>
      </c>
      <c r="K226" s="187" t="str">
        <f t="shared" si="32"/>
        <v>-</v>
      </c>
      <c r="L226" s="164"/>
      <c r="M226" s="183"/>
      <c r="N226" s="89"/>
    </row>
    <row r="227" spans="2:14" ht="18" customHeight="1">
      <c r="B227" s="109">
        <f t="shared" si="29"/>
        <v>221</v>
      </c>
      <c r="C227" s="108" t="s">
        <v>35</v>
      </c>
      <c r="D227" s="90">
        <f aca="true" t="shared" si="33" ref="D227:D276">D226+1</f>
        <v>220990216</v>
      </c>
      <c r="E227" s="94" t="s">
        <v>257</v>
      </c>
      <c r="F227" s="62" t="s">
        <v>8</v>
      </c>
      <c r="G227" s="39">
        <v>1</v>
      </c>
      <c r="H227" s="157">
        <v>0</v>
      </c>
      <c r="I227" s="65" t="str">
        <f t="shared" si="31"/>
        <v>-</v>
      </c>
      <c r="J227" s="95">
        <v>0</v>
      </c>
      <c r="K227" s="187" t="str">
        <f t="shared" si="32"/>
        <v>-</v>
      </c>
      <c r="L227" s="164"/>
      <c r="M227" s="183"/>
      <c r="N227" s="89"/>
    </row>
    <row r="228" spans="2:14" ht="18" customHeight="1">
      <c r="B228" s="109">
        <f t="shared" si="29"/>
        <v>222</v>
      </c>
      <c r="C228" s="108" t="s">
        <v>35</v>
      </c>
      <c r="D228" s="90">
        <f t="shared" si="33"/>
        <v>220990217</v>
      </c>
      <c r="E228" s="94" t="s">
        <v>258</v>
      </c>
      <c r="F228" s="62" t="s">
        <v>8</v>
      </c>
      <c r="G228" s="39">
        <v>1</v>
      </c>
      <c r="H228" s="157">
        <v>0</v>
      </c>
      <c r="I228" s="65" t="str">
        <f t="shared" si="31"/>
        <v>-</v>
      </c>
      <c r="J228" s="99">
        <v>0</v>
      </c>
      <c r="K228" s="187" t="str">
        <f t="shared" si="32"/>
        <v>-</v>
      </c>
      <c r="L228" s="164"/>
      <c r="M228" s="183"/>
      <c r="N228" s="89"/>
    </row>
    <row r="229" spans="2:14" ht="18" customHeight="1">
      <c r="B229" s="109">
        <f t="shared" si="29"/>
        <v>223</v>
      </c>
      <c r="C229" s="108" t="s">
        <v>35</v>
      </c>
      <c r="D229" s="90">
        <f t="shared" si="33"/>
        <v>220990218</v>
      </c>
      <c r="E229" s="94" t="s">
        <v>276</v>
      </c>
      <c r="F229" s="62" t="s">
        <v>8</v>
      </c>
      <c r="G229" s="39">
        <v>3</v>
      </c>
      <c r="H229" s="157">
        <v>0</v>
      </c>
      <c r="I229" s="65" t="str">
        <f t="shared" si="31"/>
        <v>-</v>
      </c>
      <c r="J229" s="99">
        <v>0</v>
      </c>
      <c r="K229" s="187" t="str">
        <f t="shared" si="32"/>
        <v>-</v>
      </c>
      <c r="L229" s="164"/>
      <c r="M229" s="183"/>
      <c r="N229" s="89"/>
    </row>
    <row r="230" spans="2:14" ht="18" customHeight="1">
      <c r="B230" s="109">
        <f t="shared" si="29"/>
        <v>224</v>
      </c>
      <c r="C230" s="108" t="s">
        <v>35</v>
      </c>
      <c r="D230" s="90">
        <f t="shared" si="33"/>
        <v>220990219</v>
      </c>
      <c r="E230" s="94" t="s">
        <v>275</v>
      </c>
      <c r="F230" s="62" t="s">
        <v>8</v>
      </c>
      <c r="G230" s="39">
        <v>3</v>
      </c>
      <c r="H230" s="157">
        <v>0</v>
      </c>
      <c r="I230" s="65" t="str">
        <f t="shared" si="31"/>
        <v>-</v>
      </c>
      <c r="J230" s="99">
        <v>0</v>
      </c>
      <c r="K230" s="187" t="str">
        <f t="shared" si="32"/>
        <v>-</v>
      </c>
      <c r="L230" s="164"/>
      <c r="M230" s="183"/>
      <c r="N230" s="89"/>
    </row>
    <row r="231" spans="2:14" ht="18" customHeight="1">
      <c r="B231" s="109">
        <f t="shared" si="29"/>
        <v>225</v>
      </c>
      <c r="C231" s="108" t="s">
        <v>35</v>
      </c>
      <c r="D231" s="90">
        <f t="shared" si="33"/>
        <v>220990220</v>
      </c>
      <c r="E231" s="111" t="s">
        <v>277</v>
      </c>
      <c r="F231" s="70" t="s">
        <v>8</v>
      </c>
      <c r="G231" s="93">
        <v>17</v>
      </c>
      <c r="H231" s="157">
        <v>0</v>
      </c>
      <c r="I231" s="65" t="str">
        <f aca="true" t="shared" si="34" ref="I231:I237">IF(G231*H231&gt;0,G231*H231,"-")</f>
        <v>-</v>
      </c>
      <c r="J231" s="117">
        <v>0</v>
      </c>
      <c r="K231" s="187" t="str">
        <f aca="true" t="shared" si="35" ref="K231:K236">IF(G231*J231&gt;0,G231*J231,"-")</f>
        <v>-</v>
      </c>
      <c r="L231" s="164"/>
      <c r="M231" s="183"/>
      <c r="N231" s="89"/>
    </row>
    <row r="232" spans="2:14" ht="18" customHeight="1">
      <c r="B232" s="109">
        <f t="shared" si="29"/>
        <v>226</v>
      </c>
      <c r="C232" s="108" t="s">
        <v>35</v>
      </c>
      <c r="D232" s="90">
        <f t="shared" si="33"/>
        <v>220990221</v>
      </c>
      <c r="E232" s="94" t="s">
        <v>259</v>
      </c>
      <c r="F232" s="62" t="s">
        <v>8</v>
      </c>
      <c r="G232" s="67">
        <v>11</v>
      </c>
      <c r="H232" s="157">
        <v>0</v>
      </c>
      <c r="I232" s="65" t="str">
        <f t="shared" si="34"/>
        <v>-</v>
      </c>
      <c r="J232" s="95">
        <v>0</v>
      </c>
      <c r="K232" s="187" t="str">
        <f t="shared" si="35"/>
        <v>-</v>
      </c>
      <c r="L232" s="164"/>
      <c r="M232" s="183"/>
      <c r="N232" s="89"/>
    </row>
    <row r="233" spans="2:14" ht="18" customHeight="1">
      <c r="B233" s="109">
        <f t="shared" si="29"/>
        <v>227</v>
      </c>
      <c r="C233" s="108" t="s">
        <v>35</v>
      </c>
      <c r="D233" s="90">
        <f t="shared" si="33"/>
        <v>220990222</v>
      </c>
      <c r="E233" s="94" t="s">
        <v>286</v>
      </c>
      <c r="F233" s="62" t="s">
        <v>8</v>
      </c>
      <c r="G233" s="39">
        <v>1</v>
      </c>
      <c r="H233" s="157">
        <v>0</v>
      </c>
      <c r="I233" s="65" t="str">
        <f t="shared" si="34"/>
        <v>-</v>
      </c>
      <c r="J233" s="99">
        <v>0</v>
      </c>
      <c r="K233" s="187" t="str">
        <f t="shared" si="35"/>
        <v>-</v>
      </c>
      <c r="L233" s="164"/>
      <c r="M233" s="183"/>
      <c r="N233" s="89"/>
    </row>
    <row r="234" spans="2:14" ht="18" customHeight="1">
      <c r="B234" s="109">
        <f t="shared" si="29"/>
        <v>228</v>
      </c>
      <c r="C234" s="108" t="s">
        <v>35</v>
      </c>
      <c r="D234" s="90">
        <f t="shared" si="33"/>
        <v>220990223</v>
      </c>
      <c r="E234" s="94" t="s">
        <v>260</v>
      </c>
      <c r="F234" s="96" t="s">
        <v>8</v>
      </c>
      <c r="G234" s="39">
        <v>106</v>
      </c>
      <c r="H234" s="157">
        <v>0</v>
      </c>
      <c r="I234" s="65" t="str">
        <f t="shared" si="34"/>
        <v>-</v>
      </c>
      <c r="J234" s="95">
        <v>0</v>
      </c>
      <c r="K234" s="187" t="str">
        <f t="shared" si="35"/>
        <v>-</v>
      </c>
      <c r="L234" s="164"/>
      <c r="M234" s="183"/>
      <c r="N234" s="89"/>
    </row>
    <row r="235" spans="2:14" ht="18" customHeight="1">
      <c r="B235" s="109">
        <f t="shared" si="29"/>
        <v>229</v>
      </c>
      <c r="C235" s="108" t="s">
        <v>35</v>
      </c>
      <c r="D235" s="90">
        <f t="shared" si="33"/>
        <v>220990224</v>
      </c>
      <c r="E235" s="94" t="s">
        <v>261</v>
      </c>
      <c r="F235" s="62" t="s">
        <v>8</v>
      </c>
      <c r="G235" s="39">
        <f>G234</f>
        <v>106</v>
      </c>
      <c r="H235" s="157">
        <v>0</v>
      </c>
      <c r="I235" s="65" t="str">
        <f t="shared" si="34"/>
        <v>-</v>
      </c>
      <c r="J235" s="99">
        <v>0</v>
      </c>
      <c r="K235" s="187" t="str">
        <f t="shared" si="35"/>
        <v>-</v>
      </c>
      <c r="L235" s="164"/>
      <c r="M235" s="183"/>
      <c r="N235" s="89"/>
    </row>
    <row r="236" spans="2:14" ht="18" customHeight="1">
      <c r="B236" s="109">
        <f t="shared" si="29"/>
        <v>230</v>
      </c>
      <c r="C236" s="108" t="s">
        <v>35</v>
      </c>
      <c r="D236" s="90">
        <f t="shared" si="33"/>
        <v>220990225</v>
      </c>
      <c r="E236" s="94" t="s">
        <v>262</v>
      </c>
      <c r="F236" s="96" t="s">
        <v>8</v>
      </c>
      <c r="G236" s="39">
        <v>21</v>
      </c>
      <c r="H236" s="157">
        <v>0</v>
      </c>
      <c r="I236" s="65" t="str">
        <f t="shared" si="34"/>
        <v>-</v>
      </c>
      <c r="J236" s="95">
        <v>0</v>
      </c>
      <c r="K236" s="187" t="str">
        <f t="shared" si="35"/>
        <v>-</v>
      </c>
      <c r="L236" s="164"/>
      <c r="M236" s="183"/>
      <c r="N236" s="89"/>
    </row>
    <row r="237" spans="2:14" ht="18" customHeight="1">
      <c r="B237" s="109">
        <f t="shared" si="29"/>
        <v>231</v>
      </c>
      <c r="C237" s="108" t="s">
        <v>35</v>
      </c>
      <c r="D237" s="90">
        <f t="shared" si="33"/>
        <v>220990226</v>
      </c>
      <c r="E237" s="94" t="s">
        <v>287</v>
      </c>
      <c r="F237" s="96" t="s">
        <v>8</v>
      </c>
      <c r="G237" s="39">
        <v>16</v>
      </c>
      <c r="H237" s="157">
        <v>0</v>
      </c>
      <c r="I237" s="65" t="str">
        <f t="shared" si="34"/>
        <v>-</v>
      </c>
      <c r="J237" s="95">
        <v>0</v>
      </c>
      <c r="K237" s="187" t="str">
        <f>IF(G237*J237&gt;0,G237*J237,"-")</f>
        <v>-</v>
      </c>
      <c r="L237" s="164"/>
      <c r="M237" s="183"/>
      <c r="N237" s="89"/>
    </row>
    <row r="238" spans="2:14" ht="18" customHeight="1">
      <c r="B238" s="109">
        <f t="shared" si="29"/>
        <v>232</v>
      </c>
      <c r="C238" s="108" t="s">
        <v>35</v>
      </c>
      <c r="D238" s="90">
        <f t="shared" si="33"/>
        <v>220990227</v>
      </c>
      <c r="E238" s="120" t="s">
        <v>284</v>
      </c>
      <c r="F238" s="96"/>
      <c r="G238" s="39"/>
      <c r="H238" s="95"/>
      <c r="I238" s="65"/>
      <c r="J238" s="95"/>
      <c r="K238" s="187"/>
      <c r="L238" s="164"/>
      <c r="M238" s="183"/>
      <c r="N238" s="89"/>
    </row>
    <row r="239" spans="2:14" ht="46.5" customHeight="1">
      <c r="B239" s="109">
        <f t="shared" si="29"/>
        <v>233</v>
      </c>
      <c r="C239" s="108" t="s">
        <v>35</v>
      </c>
      <c r="D239" s="90">
        <f t="shared" si="33"/>
        <v>220990228</v>
      </c>
      <c r="E239" s="94" t="s">
        <v>285</v>
      </c>
      <c r="F239" s="96" t="s">
        <v>8</v>
      </c>
      <c r="G239" s="39">
        <v>6</v>
      </c>
      <c r="H239" s="95">
        <v>0</v>
      </c>
      <c r="I239" s="65" t="str">
        <f>IF(G239*H239&gt;0,G239*H239,"-")</f>
        <v>-</v>
      </c>
      <c r="J239" s="95">
        <v>0</v>
      </c>
      <c r="K239" s="187" t="str">
        <f>IF(G239*J239&gt;0,G239*J239,"-")</f>
        <v>-</v>
      </c>
      <c r="L239" s="164"/>
      <c r="M239" s="183"/>
      <c r="N239" s="89"/>
    </row>
    <row r="240" spans="2:14" ht="18" customHeight="1">
      <c r="B240" s="109">
        <f t="shared" si="29"/>
        <v>234</v>
      </c>
      <c r="C240" s="108" t="s">
        <v>35</v>
      </c>
      <c r="D240" s="90">
        <f t="shared" si="33"/>
        <v>220990229</v>
      </c>
      <c r="E240" s="120" t="s">
        <v>281</v>
      </c>
      <c r="F240" s="96"/>
      <c r="G240" s="39"/>
      <c r="H240" s="95"/>
      <c r="I240" s="65"/>
      <c r="J240" s="95"/>
      <c r="K240" s="187"/>
      <c r="L240" s="164"/>
      <c r="M240" s="183"/>
      <c r="N240" s="89"/>
    </row>
    <row r="241" spans="2:14" ht="18" customHeight="1">
      <c r="B241" s="109">
        <f t="shared" si="29"/>
        <v>235</v>
      </c>
      <c r="C241" s="108" t="s">
        <v>35</v>
      </c>
      <c r="D241" s="90">
        <f t="shared" si="33"/>
        <v>220990230</v>
      </c>
      <c r="E241" s="94" t="s">
        <v>282</v>
      </c>
      <c r="F241" s="96" t="s">
        <v>8</v>
      </c>
      <c r="G241" s="39">
        <v>2</v>
      </c>
      <c r="H241" s="95">
        <v>0</v>
      </c>
      <c r="I241" s="65" t="str">
        <f>IF(G241*H241&gt;0,G241*H241,"-")</f>
        <v>-</v>
      </c>
      <c r="J241" s="95">
        <v>0</v>
      </c>
      <c r="K241" s="187" t="str">
        <f>IF(G241*J241&gt;0,G241*J241,"-")</f>
        <v>-</v>
      </c>
      <c r="L241" s="164"/>
      <c r="M241" s="183"/>
      <c r="N241" s="89"/>
    </row>
    <row r="242" spans="2:14" ht="18" customHeight="1">
      <c r="B242" s="109">
        <f t="shared" si="29"/>
        <v>236</v>
      </c>
      <c r="C242" s="108" t="s">
        <v>35</v>
      </c>
      <c r="D242" s="90">
        <f t="shared" si="33"/>
        <v>220990231</v>
      </c>
      <c r="E242" s="94" t="s">
        <v>283</v>
      </c>
      <c r="F242" s="96" t="s">
        <v>8</v>
      </c>
      <c r="G242" s="39">
        <v>2</v>
      </c>
      <c r="H242" s="95">
        <v>0</v>
      </c>
      <c r="I242" s="65" t="str">
        <f>IF(G242*H242&gt;0,G242*H242,"-")</f>
        <v>-</v>
      </c>
      <c r="J242" s="95">
        <v>0</v>
      </c>
      <c r="K242" s="187" t="str">
        <f>IF(G242*J242&gt;0,G242*J242,"-")</f>
        <v>-</v>
      </c>
      <c r="L242" s="164"/>
      <c r="M242" s="183"/>
      <c r="N242" s="89"/>
    </row>
    <row r="243" spans="2:14" ht="18" customHeight="1">
      <c r="B243" s="109">
        <f t="shared" si="29"/>
        <v>237</v>
      </c>
      <c r="C243" s="108" t="s">
        <v>35</v>
      </c>
      <c r="D243" s="90">
        <f t="shared" si="33"/>
        <v>220990232</v>
      </c>
      <c r="E243" s="94" t="s">
        <v>298</v>
      </c>
      <c r="F243" s="96" t="s">
        <v>8</v>
      </c>
      <c r="G243" s="39">
        <v>2</v>
      </c>
      <c r="H243" s="95">
        <v>0</v>
      </c>
      <c r="I243" s="65" t="str">
        <f>IF(G243*H243&gt;0,G243*H243,"-")</f>
        <v>-</v>
      </c>
      <c r="J243" s="95">
        <v>0</v>
      </c>
      <c r="K243" s="187" t="str">
        <f>IF(G243*J243&gt;0,G243*J243,"-")</f>
        <v>-</v>
      </c>
      <c r="L243" s="164"/>
      <c r="M243" s="183"/>
      <c r="N243" s="89"/>
    </row>
    <row r="244" spans="2:14" ht="18" customHeight="1">
      <c r="B244" s="109">
        <f t="shared" si="29"/>
        <v>238</v>
      </c>
      <c r="C244" s="108" t="s">
        <v>35</v>
      </c>
      <c r="D244" s="90">
        <f t="shared" si="33"/>
        <v>220990233</v>
      </c>
      <c r="E244" s="120" t="s">
        <v>288</v>
      </c>
      <c r="F244" s="96"/>
      <c r="G244" s="39"/>
      <c r="H244" s="95">
        <v>0</v>
      </c>
      <c r="I244" s="65"/>
      <c r="J244" s="95"/>
      <c r="K244" s="187"/>
      <c r="L244" s="164"/>
      <c r="M244" s="183"/>
      <c r="N244" s="89"/>
    </row>
    <row r="245" spans="2:14" ht="34.5" customHeight="1">
      <c r="B245" s="109">
        <f t="shared" si="29"/>
        <v>239</v>
      </c>
      <c r="C245" s="108" t="s">
        <v>35</v>
      </c>
      <c r="D245" s="90">
        <f t="shared" si="33"/>
        <v>220990234</v>
      </c>
      <c r="E245" s="94" t="s">
        <v>292</v>
      </c>
      <c r="F245" s="96" t="s">
        <v>8</v>
      </c>
      <c r="G245" s="39">
        <v>4</v>
      </c>
      <c r="H245" s="95">
        <v>0</v>
      </c>
      <c r="I245" s="65" t="str">
        <f>IF(G245*H245&gt;0,G245*H245,"-")</f>
        <v>-</v>
      </c>
      <c r="J245" s="95">
        <v>0</v>
      </c>
      <c r="K245" s="187" t="str">
        <f>IF(G245*J245&gt;0,G245*J245,"-")</f>
        <v>-</v>
      </c>
      <c r="L245" s="164"/>
      <c r="M245" s="183"/>
      <c r="N245" s="89"/>
    </row>
    <row r="246" spans="2:14" ht="18" customHeight="1">
      <c r="B246" s="109">
        <f t="shared" si="29"/>
        <v>240</v>
      </c>
      <c r="C246" s="108" t="s">
        <v>35</v>
      </c>
      <c r="D246" s="90">
        <f t="shared" si="33"/>
        <v>220990235</v>
      </c>
      <c r="E246" s="94" t="s">
        <v>290</v>
      </c>
      <c r="F246" s="96" t="s">
        <v>8</v>
      </c>
      <c r="G246" s="39">
        <v>4</v>
      </c>
      <c r="H246" s="95">
        <v>0</v>
      </c>
      <c r="I246" s="65" t="str">
        <f>IF(G246*H246&gt;0,G246*H246,"-")</f>
        <v>-</v>
      </c>
      <c r="J246" s="95">
        <v>0</v>
      </c>
      <c r="K246" s="187" t="str">
        <f>IF(G246*J246&gt;0,G246*J246,"-")</f>
        <v>-</v>
      </c>
      <c r="L246" s="164"/>
      <c r="M246" s="183"/>
      <c r="N246" s="89"/>
    </row>
    <row r="247" spans="2:14" ht="18" customHeight="1">
      <c r="B247" s="109">
        <f t="shared" si="29"/>
        <v>241</v>
      </c>
      <c r="C247" s="108" t="s">
        <v>35</v>
      </c>
      <c r="D247" s="90">
        <f t="shared" si="33"/>
        <v>220990236</v>
      </c>
      <c r="E247" s="94" t="s">
        <v>291</v>
      </c>
      <c r="F247" s="96" t="s">
        <v>8</v>
      </c>
      <c r="G247" s="39">
        <v>4</v>
      </c>
      <c r="H247" s="95">
        <v>0</v>
      </c>
      <c r="I247" s="65" t="str">
        <f>IF(G247*H247&gt;0,G247*H247,"-")</f>
        <v>-</v>
      </c>
      <c r="J247" s="95">
        <v>0</v>
      </c>
      <c r="K247" s="187" t="str">
        <f>IF(G247*J247&gt;0,G247*J247,"-")</f>
        <v>-</v>
      </c>
      <c r="L247" s="164"/>
      <c r="M247" s="183"/>
      <c r="N247" s="89"/>
    </row>
    <row r="248" spans="2:14" ht="18" customHeight="1">
      <c r="B248" s="109">
        <f t="shared" si="29"/>
        <v>242</v>
      </c>
      <c r="C248" s="108" t="s">
        <v>35</v>
      </c>
      <c r="D248" s="90">
        <f t="shared" si="33"/>
        <v>220990237</v>
      </c>
      <c r="E248" s="120" t="s">
        <v>289</v>
      </c>
      <c r="F248" s="96"/>
      <c r="G248" s="39"/>
      <c r="H248" s="95">
        <v>0</v>
      </c>
      <c r="I248" s="65"/>
      <c r="J248" s="95"/>
      <c r="K248" s="187"/>
      <c r="L248" s="164"/>
      <c r="M248" s="183"/>
      <c r="N248" s="89"/>
    </row>
    <row r="249" spans="2:14" ht="18" customHeight="1">
      <c r="B249" s="109">
        <f t="shared" si="29"/>
        <v>243</v>
      </c>
      <c r="C249" s="108" t="s">
        <v>35</v>
      </c>
      <c r="D249" s="90">
        <f t="shared" si="33"/>
        <v>220990238</v>
      </c>
      <c r="E249" s="94" t="s">
        <v>293</v>
      </c>
      <c r="F249" s="96" t="s">
        <v>8</v>
      </c>
      <c r="G249" s="39">
        <v>1</v>
      </c>
      <c r="H249" s="95">
        <v>0</v>
      </c>
      <c r="I249" s="65" t="str">
        <f aca="true" t="shared" si="36" ref="I249:I266">IF(G249*H249&gt;0,G249*H249,"-")</f>
        <v>-</v>
      </c>
      <c r="J249" s="95">
        <v>0</v>
      </c>
      <c r="K249" s="187" t="str">
        <f>IF(G249*J249&gt;0,G249*J249,"-")</f>
        <v>-</v>
      </c>
      <c r="L249" s="164"/>
      <c r="M249" s="183"/>
      <c r="N249" s="89"/>
    </row>
    <row r="250" spans="2:14" ht="24.75" customHeight="1">
      <c r="B250" s="109">
        <f t="shared" si="29"/>
        <v>244</v>
      </c>
      <c r="C250" s="108" t="s">
        <v>35</v>
      </c>
      <c r="D250" s="90">
        <f t="shared" si="33"/>
        <v>220990239</v>
      </c>
      <c r="E250" s="118" t="s">
        <v>263</v>
      </c>
      <c r="F250" s="62"/>
      <c r="G250" s="39"/>
      <c r="H250" s="99"/>
      <c r="I250" s="65" t="str">
        <f t="shared" si="36"/>
        <v>-</v>
      </c>
      <c r="J250" s="99"/>
      <c r="K250" s="187" t="str">
        <f aca="true" t="shared" si="37" ref="K250:K276">IF(G250*J250&gt;0,G250*J250,"-")</f>
        <v>-</v>
      </c>
      <c r="L250" s="164"/>
      <c r="M250" s="183"/>
      <c r="N250" s="89"/>
    </row>
    <row r="251" spans="2:14" ht="13.5" customHeight="1">
      <c r="B251" s="109">
        <f t="shared" si="29"/>
        <v>245</v>
      </c>
      <c r="C251" s="108" t="s">
        <v>35</v>
      </c>
      <c r="D251" s="90">
        <f t="shared" si="33"/>
        <v>220990240</v>
      </c>
      <c r="E251" s="94" t="s">
        <v>264</v>
      </c>
      <c r="F251" s="62" t="s">
        <v>16</v>
      </c>
      <c r="G251" s="67">
        <v>1200</v>
      </c>
      <c r="H251" s="95">
        <v>0</v>
      </c>
      <c r="I251" s="65" t="str">
        <f t="shared" si="36"/>
        <v>-</v>
      </c>
      <c r="J251" s="95">
        <v>0</v>
      </c>
      <c r="K251" s="187" t="str">
        <f t="shared" si="37"/>
        <v>-</v>
      </c>
      <c r="L251" s="164"/>
      <c r="M251" s="183"/>
      <c r="N251" s="89"/>
    </row>
    <row r="252" spans="2:14" ht="13.5" customHeight="1">
      <c r="B252" s="109">
        <f t="shared" si="29"/>
        <v>246</v>
      </c>
      <c r="C252" s="108" t="s">
        <v>35</v>
      </c>
      <c r="D252" s="90">
        <f t="shared" si="33"/>
        <v>220990241</v>
      </c>
      <c r="E252" s="94" t="s">
        <v>265</v>
      </c>
      <c r="F252" s="62" t="s">
        <v>16</v>
      </c>
      <c r="G252" s="67">
        <v>500</v>
      </c>
      <c r="H252" s="95">
        <v>0</v>
      </c>
      <c r="I252" s="65" t="str">
        <f t="shared" si="36"/>
        <v>-</v>
      </c>
      <c r="J252" s="95">
        <v>0</v>
      </c>
      <c r="K252" s="187" t="str">
        <f>IF(G252*J252&gt;0,G252*J252,"-")</f>
        <v>-</v>
      </c>
      <c r="L252" s="164"/>
      <c r="M252" s="183"/>
      <c r="N252" s="89"/>
    </row>
    <row r="253" spans="2:14" ht="29.25" customHeight="1">
      <c r="B253" s="109">
        <f t="shared" si="29"/>
        <v>247</v>
      </c>
      <c r="C253" s="108" t="s">
        <v>35</v>
      </c>
      <c r="D253" s="90">
        <f t="shared" si="33"/>
        <v>220990242</v>
      </c>
      <c r="E253" s="102" t="s">
        <v>266</v>
      </c>
      <c r="F253" s="38"/>
      <c r="G253" s="119"/>
      <c r="H253" s="117"/>
      <c r="I253" s="65" t="str">
        <f t="shared" si="36"/>
        <v>-</v>
      </c>
      <c r="J253" s="117"/>
      <c r="K253" s="187" t="str">
        <f t="shared" si="37"/>
        <v>-</v>
      </c>
      <c r="L253" s="164"/>
      <c r="M253" s="183"/>
      <c r="N253" s="89"/>
    </row>
    <row r="254" spans="2:14" ht="13.5" customHeight="1">
      <c r="B254" s="109">
        <f t="shared" si="29"/>
        <v>248</v>
      </c>
      <c r="C254" s="108" t="s">
        <v>35</v>
      </c>
      <c r="D254" s="90">
        <f t="shared" si="33"/>
        <v>220990243</v>
      </c>
      <c r="E254" s="111" t="s">
        <v>267</v>
      </c>
      <c r="F254" s="113" t="s">
        <v>16</v>
      </c>
      <c r="G254" s="39">
        <v>350</v>
      </c>
      <c r="H254" s="99">
        <v>0</v>
      </c>
      <c r="I254" s="65" t="str">
        <f t="shared" si="36"/>
        <v>-</v>
      </c>
      <c r="J254" s="99">
        <v>0</v>
      </c>
      <c r="K254" s="187" t="str">
        <f t="shared" si="37"/>
        <v>-</v>
      </c>
      <c r="L254" s="164"/>
      <c r="M254" s="183"/>
      <c r="N254" s="89"/>
    </row>
    <row r="255" spans="2:14" ht="13.5" customHeight="1">
      <c r="B255" s="109">
        <f t="shared" si="29"/>
        <v>249</v>
      </c>
      <c r="C255" s="108" t="s">
        <v>35</v>
      </c>
      <c r="D255" s="90">
        <f t="shared" si="33"/>
        <v>220990244</v>
      </c>
      <c r="E255" s="118" t="s">
        <v>268</v>
      </c>
      <c r="F255" s="62"/>
      <c r="G255" s="67"/>
      <c r="H255" s="95"/>
      <c r="I255" s="65" t="str">
        <f t="shared" si="36"/>
        <v>-</v>
      </c>
      <c r="J255" s="95"/>
      <c r="K255" s="187" t="str">
        <f t="shared" si="37"/>
        <v>-</v>
      </c>
      <c r="L255" s="164"/>
      <c r="M255" s="183"/>
      <c r="N255" s="89"/>
    </row>
    <row r="256" spans="2:14" ht="13.5" customHeight="1">
      <c r="B256" s="109">
        <f t="shared" si="29"/>
        <v>250</v>
      </c>
      <c r="C256" s="108" t="s">
        <v>35</v>
      </c>
      <c r="D256" s="90">
        <f t="shared" si="33"/>
        <v>220990245</v>
      </c>
      <c r="E256" s="94" t="s">
        <v>269</v>
      </c>
      <c r="F256" s="62" t="s">
        <v>16</v>
      </c>
      <c r="G256" s="67">
        <v>2300</v>
      </c>
      <c r="H256" s="95">
        <v>0</v>
      </c>
      <c r="I256" s="65" t="str">
        <f t="shared" si="36"/>
        <v>-</v>
      </c>
      <c r="J256" s="95">
        <v>0</v>
      </c>
      <c r="K256" s="187" t="str">
        <f t="shared" si="37"/>
        <v>-</v>
      </c>
      <c r="L256" s="164"/>
      <c r="M256" s="183"/>
      <c r="N256" s="89"/>
    </row>
    <row r="257" spans="2:14" ht="13.5" customHeight="1">
      <c r="B257" s="109">
        <f t="shared" si="29"/>
        <v>251</v>
      </c>
      <c r="C257" s="108" t="s">
        <v>35</v>
      </c>
      <c r="D257" s="90">
        <f t="shared" si="33"/>
        <v>220990246</v>
      </c>
      <c r="E257" s="94" t="s">
        <v>294</v>
      </c>
      <c r="F257" s="62" t="s">
        <v>16</v>
      </c>
      <c r="G257" s="67">
        <v>110</v>
      </c>
      <c r="H257" s="95">
        <v>0</v>
      </c>
      <c r="I257" s="65" t="str">
        <f t="shared" si="36"/>
        <v>-</v>
      </c>
      <c r="J257" s="95">
        <v>0</v>
      </c>
      <c r="K257" s="187" t="str">
        <f>IF(G257*J257&gt;0,G257*J257,"-")</f>
        <v>-</v>
      </c>
      <c r="L257" s="164"/>
      <c r="M257" s="183"/>
      <c r="N257" s="89"/>
    </row>
    <row r="258" spans="2:14" ht="13.5" customHeight="1">
      <c r="B258" s="109">
        <f t="shared" si="29"/>
        <v>252</v>
      </c>
      <c r="C258" s="108" t="s">
        <v>35</v>
      </c>
      <c r="D258" s="90">
        <f t="shared" si="33"/>
        <v>220990247</v>
      </c>
      <c r="E258" s="94" t="s">
        <v>295</v>
      </c>
      <c r="F258" s="62" t="s">
        <v>16</v>
      </c>
      <c r="G258" s="67">
        <v>2300</v>
      </c>
      <c r="H258" s="95">
        <v>0</v>
      </c>
      <c r="I258" s="65" t="str">
        <f t="shared" si="36"/>
        <v>-</v>
      </c>
      <c r="J258" s="95">
        <v>0</v>
      </c>
      <c r="K258" s="187" t="str">
        <f>IF(G258*J258&gt;0,G258*J258,"-")</f>
        <v>-</v>
      </c>
      <c r="L258" s="164"/>
      <c r="M258" s="183"/>
      <c r="N258" s="89"/>
    </row>
    <row r="259" spans="2:14" ht="34.5" customHeight="1">
      <c r="B259" s="109">
        <f t="shared" si="29"/>
        <v>253</v>
      </c>
      <c r="C259" s="108" t="s">
        <v>35</v>
      </c>
      <c r="D259" s="90">
        <f t="shared" si="33"/>
        <v>220990248</v>
      </c>
      <c r="E259" s="102" t="s">
        <v>133</v>
      </c>
      <c r="F259" s="38"/>
      <c r="G259" s="93"/>
      <c r="H259" s="86"/>
      <c r="I259" s="65" t="str">
        <f t="shared" si="36"/>
        <v>-</v>
      </c>
      <c r="J259" s="86"/>
      <c r="K259" s="187" t="str">
        <f t="shared" si="37"/>
        <v>-</v>
      </c>
      <c r="L259" s="164"/>
      <c r="M259" s="183"/>
      <c r="N259" s="89"/>
    </row>
    <row r="260" spans="2:14" ht="13.5" customHeight="1">
      <c r="B260" s="109">
        <f t="shared" si="29"/>
        <v>254</v>
      </c>
      <c r="C260" s="108" t="s">
        <v>35</v>
      </c>
      <c r="D260" s="90">
        <f t="shared" si="33"/>
        <v>220990249</v>
      </c>
      <c r="E260" s="111" t="s">
        <v>135</v>
      </c>
      <c r="F260" s="70" t="s">
        <v>17</v>
      </c>
      <c r="G260" s="93">
        <v>10</v>
      </c>
      <c r="H260" s="69">
        <v>0</v>
      </c>
      <c r="I260" s="65" t="str">
        <f t="shared" si="36"/>
        <v>-</v>
      </c>
      <c r="J260" s="69">
        <v>0</v>
      </c>
      <c r="K260" s="187" t="str">
        <f t="shared" si="37"/>
        <v>-</v>
      </c>
      <c r="L260" s="164"/>
      <c r="M260" s="183"/>
      <c r="N260" s="89"/>
    </row>
    <row r="261" spans="2:14" ht="13.5" customHeight="1">
      <c r="B261" s="109">
        <f t="shared" si="29"/>
        <v>255</v>
      </c>
      <c r="C261" s="108" t="s">
        <v>35</v>
      </c>
      <c r="D261" s="90">
        <f t="shared" si="33"/>
        <v>220990250</v>
      </c>
      <c r="E261" s="111" t="s">
        <v>136</v>
      </c>
      <c r="F261" s="70" t="s">
        <v>17</v>
      </c>
      <c r="G261" s="93">
        <v>5</v>
      </c>
      <c r="H261" s="69">
        <v>0</v>
      </c>
      <c r="I261" s="65" t="str">
        <f t="shared" si="36"/>
        <v>-</v>
      </c>
      <c r="J261" s="69">
        <v>0</v>
      </c>
      <c r="K261" s="187" t="str">
        <f>IF(G261*J261&gt;0,G261*J261,"-")</f>
        <v>-</v>
      </c>
      <c r="L261" s="164"/>
      <c r="M261" s="183"/>
      <c r="N261" s="89"/>
    </row>
    <row r="262" spans="2:14" ht="13.5" customHeight="1">
      <c r="B262" s="109">
        <f t="shared" si="29"/>
        <v>256</v>
      </c>
      <c r="C262" s="108" t="s">
        <v>35</v>
      </c>
      <c r="D262" s="90">
        <f t="shared" si="33"/>
        <v>220990251</v>
      </c>
      <c r="E262" s="118" t="s">
        <v>143</v>
      </c>
      <c r="F262" s="62"/>
      <c r="G262" s="67"/>
      <c r="H262" s="95"/>
      <c r="I262" s="65" t="str">
        <f t="shared" si="36"/>
        <v>-</v>
      </c>
      <c r="J262" s="95"/>
      <c r="K262" s="187" t="str">
        <f t="shared" si="37"/>
        <v>-</v>
      </c>
      <c r="L262" s="164"/>
      <c r="M262" s="183"/>
      <c r="N262" s="89"/>
    </row>
    <row r="263" spans="2:14" ht="13.5" customHeight="1">
      <c r="B263" s="109">
        <f t="shared" si="29"/>
        <v>257</v>
      </c>
      <c r="C263" s="108" t="s">
        <v>35</v>
      </c>
      <c r="D263" s="90">
        <f t="shared" si="33"/>
        <v>220990252</v>
      </c>
      <c r="E263" s="94" t="s">
        <v>120</v>
      </c>
      <c r="F263" s="62" t="s">
        <v>16</v>
      </c>
      <c r="G263" s="67">
        <v>640</v>
      </c>
      <c r="H263" s="99">
        <v>0</v>
      </c>
      <c r="I263" s="65" t="str">
        <f t="shared" si="36"/>
        <v>-</v>
      </c>
      <c r="J263" s="99">
        <v>0</v>
      </c>
      <c r="K263" s="187" t="str">
        <f t="shared" si="37"/>
        <v>-</v>
      </c>
      <c r="L263" s="164"/>
      <c r="M263" s="183"/>
      <c r="N263" s="89"/>
    </row>
    <row r="264" spans="2:14" ht="13.5" customHeight="1">
      <c r="B264" s="109">
        <f t="shared" si="29"/>
        <v>258</v>
      </c>
      <c r="C264" s="108" t="s">
        <v>35</v>
      </c>
      <c r="D264" s="90">
        <f t="shared" si="33"/>
        <v>220990253</v>
      </c>
      <c r="E264" s="94" t="s">
        <v>121</v>
      </c>
      <c r="F264" s="62" t="s">
        <v>16</v>
      </c>
      <c r="G264" s="67">
        <v>850</v>
      </c>
      <c r="H264" s="99">
        <v>0</v>
      </c>
      <c r="I264" s="65" t="str">
        <f t="shared" si="36"/>
        <v>-</v>
      </c>
      <c r="J264" s="99">
        <v>0</v>
      </c>
      <c r="K264" s="187" t="str">
        <f t="shared" si="37"/>
        <v>-</v>
      </c>
      <c r="L264" s="164"/>
      <c r="M264" s="183"/>
      <c r="N264" s="89"/>
    </row>
    <row r="265" spans="2:14" ht="13.5" customHeight="1">
      <c r="B265" s="109">
        <f t="shared" si="29"/>
        <v>259</v>
      </c>
      <c r="C265" s="108" t="s">
        <v>35</v>
      </c>
      <c r="D265" s="90">
        <f t="shared" si="33"/>
        <v>220990254</v>
      </c>
      <c r="E265" s="94" t="s">
        <v>122</v>
      </c>
      <c r="F265" s="62" t="s">
        <v>16</v>
      </c>
      <c r="G265" s="67">
        <v>150</v>
      </c>
      <c r="H265" s="99">
        <v>0</v>
      </c>
      <c r="I265" s="65" t="str">
        <f t="shared" si="36"/>
        <v>-</v>
      </c>
      <c r="J265" s="99">
        <v>0</v>
      </c>
      <c r="K265" s="187" t="str">
        <f t="shared" si="37"/>
        <v>-</v>
      </c>
      <c r="L265" s="164"/>
      <c r="M265" s="183"/>
      <c r="N265" s="89"/>
    </row>
    <row r="266" spans="2:14" ht="13.5" customHeight="1">
      <c r="B266" s="109">
        <f t="shared" si="29"/>
        <v>260</v>
      </c>
      <c r="C266" s="108" t="s">
        <v>35</v>
      </c>
      <c r="D266" s="90">
        <f t="shared" si="33"/>
        <v>220990255</v>
      </c>
      <c r="E266" s="94" t="s">
        <v>270</v>
      </c>
      <c r="F266" s="62" t="s">
        <v>8</v>
      </c>
      <c r="G266" s="67">
        <v>240</v>
      </c>
      <c r="H266" s="99">
        <v>0</v>
      </c>
      <c r="I266" s="65" t="str">
        <f t="shared" si="36"/>
        <v>-</v>
      </c>
      <c r="J266" s="99">
        <v>0</v>
      </c>
      <c r="K266" s="187" t="str">
        <f t="shared" si="37"/>
        <v>-</v>
      </c>
      <c r="L266" s="164"/>
      <c r="M266" s="183"/>
      <c r="N266" s="89"/>
    </row>
    <row r="267" spans="2:14" ht="13.5" customHeight="1">
      <c r="B267" s="109">
        <f t="shared" si="29"/>
        <v>261</v>
      </c>
      <c r="C267" s="108" t="s">
        <v>35</v>
      </c>
      <c r="D267" s="90">
        <f t="shared" si="33"/>
        <v>220990256</v>
      </c>
      <c r="E267" s="94" t="s">
        <v>93</v>
      </c>
      <c r="F267" s="62" t="s">
        <v>16</v>
      </c>
      <c r="G267" s="67">
        <v>450</v>
      </c>
      <c r="H267" s="64" t="s">
        <v>315</v>
      </c>
      <c r="I267" s="65" t="s">
        <v>315</v>
      </c>
      <c r="J267" s="69" t="s">
        <v>315</v>
      </c>
      <c r="K267" s="187" t="s">
        <v>315</v>
      </c>
      <c r="L267" s="95">
        <v>0</v>
      </c>
      <c r="M267" s="184" t="str">
        <f aca="true" t="shared" si="38" ref="M267:M275">IF(G267*L267&gt;0,G267*L267,"-")</f>
        <v>-</v>
      </c>
      <c r="N267" s="89"/>
    </row>
    <row r="268" spans="2:14" ht="13.5" customHeight="1">
      <c r="B268" s="109">
        <f t="shared" si="29"/>
        <v>262</v>
      </c>
      <c r="C268" s="108" t="s">
        <v>35</v>
      </c>
      <c r="D268" s="90">
        <f t="shared" si="33"/>
        <v>220990257</v>
      </c>
      <c r="E268" s="94" t="s">
        <v>94</v>
      </c>
      <c r="F268" s="62" t="s">
        <v>16</v>
      </c>
      <c r="G268" s="67">
        <v>720</v>
      </c>
      <c r="H268" s="64" t="s">
        <v>315</v>
      </c>
      <c r="I268" s="65" t="s">
        <v>315</v>
      </c>
      <c r="J268" s="69" t="s">
        <v>315</v>
      </c>
      <c r="K268" s="187" t="s">
        <v>315</v>
      </c>
      <c r="L268" s="95">
        <v>0</v>
      </c>
      <c r="M268" s="184" t="str">
        <f t="shared" si="38"/>
        <v>-</v>
      </c>
      <c r="N268" s="89"/>
    </row>
    <row r="269" spans="2:14" ht="27" customHeight="1">
      <c r="B269" s="109">
        <f t="shared" si="29"/>
        <v>263</v>
      </c>
      <c r="C269" s="108" t="s">
        <v>35</v>
      </c>
      <c r="D269" s="90">
        <f t="shared" si="33"/>
        <v>220990258</v>
      </c>
      <c r="E269" s="111" t="s">
        <v>271</v>
      </c>
      <c r="F269" s="70" t="s">
        <v>16</v>
      </c>
      <c r="G269" s="93">
        <v>80</v>
      </c>
      <c r="H269" s="69">
        <v>0</v>
      </c>
      <c r="I269" s="65" t="str">
        <f>IF(G269*H269&gt;0,G269*H269,"-")</f>
        <v>-</v>
      </c>
      <c r="J269" s="69">
        <v>0</v>
      </c>
      <c r="K269" s="187" t="str">
        <f t="shared" si="37"/>
        <v>-</v>
      </c>
      <c r="L269" s="164"/>
      <c r="M269" s="183"/>
      <c r="N269" s="89"/>
    </row>
    <row r="270" spans="2:14" ht="13.5" customHeight="1">
      <c r="B270" s="109">
        <f t="shared" si="29"/>
        <v>264</v>
      </c>
      <c r="C270" s="108" t="s">
        <v>35</v>
      </c>
      <c r="D270" s="90">
        <f t="shared" si="33"/>
        <v>220990259</v>
      </c>
      <c r="E270" s="114" t="s">
        <v>161</v>
      </c>
      <c r="F270" s="62" t="s">
        <v>8</v>
      </c>
      <c r="G270" s="67">
        <v>75</v>
      </c>
      <c r="H270" s="64" t="s">
        <v>315</v>
      </c>
      <c r="I270" s="65" t="s">
        <v>315</v>
      </c>
      <c r="J270" s="69" t="s">
        <v>315</v>
      </c>
      <c r="K270" s="187" t="s">
        <v>315</v>
      </c>
      <c r="L270" s="37">
        <v>0</v>
      </c>
      <c r="M270" s="184" t="str">
        <f t="shared" si="38"/>
        <v>-</v>
      </c>
      <c r="N270" s="89"/>
    </row>
    <row r="271" spans="2:14" ht="13.5" customHeight="1">
      <c r="B271" s="109">
        <f t="shared" si="29"/>
        <v>265</v>
      </c>
      <c r="C271" s="108" t="s">
        <v>35</v>
      </c>
      <c r="D271" s="90">
        <f t="shared" si="33"/>
        <v>220990260</v>
      </c>
      <c r="E271" s="94" t="s">
        <v>272</v>
      </c>
      <c r="F271" s="62" t="s">
        <v>15</v>
      </c>
      <c r="G271" s="67">
        <v>65</v>
      </c>
      <c r="H271" s="64" t="s">
        <v>315</v>
      </c>
      <c r="I271" s="65" t="s">
        <v>315</v>
      </c>
      <c r="J271" s="69" t="s">
        <v>315</v>
      </c>
      <c r="K271" s="187" t="s">
        <v>315</v>
      </c>
      <c r="L271" s="95">
        <v>0</v>
      </c>
      <c r="M271" s="184" t="str">
        <f t="shared" si="38"/>
        <v>-</v>
      </c>
      <c r="N271" s="89"/>
    </row>
    <row r="272" spans="2:14" ht="13.5" customHeight="1">
      <c r="B272" s="109">
        <f t="shared" si="29"/>
        <v>266</v>
      </c>
      <c r="C272" s="108" t="s">
        <v>35</v>
      </c>
      <c r="D272" s="90">
        <f t="shared" si="33"/>
        <v>220990261</v>
      </c>
      <c r="E272" s="39" t="s">
        <v>273</v>
      </c>
      <c r="F272" s="62" t="s">
        <v>15</v>
      </c>
      <c r="G272" s="67">
        <v>50</v>
      </c>
      <c r="H272" s="64" t="s">
        <v>315</v>
      </c>
      <c r="I272" s="65" t="s">
        <v>315</v>
      </c>
      <c r="J272" s="69" t="s">
        <v>315</v>
      </c>
      <c r="K272" s="187" t="s">
        <v>315</v>
      </c>
      <c r="L272" s="95">
        <v>0</v>
      </c>
      <c r="M272" s="184" t="str">
        <f t="shared" si="38"/>
        <v>-</v>
      </c>
      <c r="N272" s="89"/>
    </row>
    <row r="273" spans="2:14" ht="30" customHeight="1">
      <c r="B273" s="109">
        <f t="shared" si="29"/>
        <v>267</v>
      </c>
      <c r="C273" s="108" t="s">
        <v>35</v>
      </c>
      <c r="D273" s="90">
        <f t="shared" si="33"/>
        <v>220990262</v>
      </c>
      <c r="E273" s="94" t="s">
        <v>160</v>
      </c>
      <c r="F273" s="62" t="s">
        <v>15</v>
      </c>
      <c r="G273" s="67">
        <v>160</v>
      </c>
      <c r="H273" s="64" t="s">
        <v>315</v>
      </c>
      <c r="I273" s="65" t="s">
        <v>315</v>
      </c>
      <c r="J273" s="69" t="s">
        <v>315</v>
      </c>
      <c r="K273" s="187" t="s">
        <v>315</v>
      </c>
      <c r="L273" s="99">
        <v>0</v>
      </c>
      <c r="M273" s="184" t="str">
        <f t="shared" si="38"/>
        <v>-</v>
      </c>
      <c r="N273" s="89"/>
    </row>
    <row r="274" spans="2:14" ht="13.5" customHeight="1">
      <c r="B274" s="109">
        <f t="shared" si="29"/>
        <v>268</v>
      </c>
      <c r="C274" s="108" t="s">
        <v>35</v>
      </c>
      <c r="D274" s="90">
        <f t="shared" si="33"/>
        <v>220990263</v>
      </c>
      <c r="E274" s="94" t="s">
        <v>274</v>
      </c>
      <c r="F274" s="62" t="s">
        <v>15</v>
      </c>
      <c r="G274" s="67">
        <v>20</v>
      </c>
      <c r="H274" s="64" t="s">
        <v>315</v>
      </c>
      <c r="I274" s="65" t="s">
        <v>315</v>
      </c>
      <c r="J274" s="69" t="s">
        <v>315</v>
      </c>
      <c r="K274" s="187" t="s">
        <v>315</v>
      </c>
      <c r="L274" s="95">
        <v>0</v>
      </c>
      <c r="M274" s="184" t="str">
        <f t="shared" si="38"/>
        <v>-</v>
      </c>
      <c r="N274" s="89"/>
    </row>
    <row r="275" spans="2:14" ht="13.5" customHeight="1">
      <c r="B275" s="109">
        <f t="shared" si="29"/>
        <v>269</v>
      </c>
      <c r="C275" s="108" t="s">
        <v>35</v>
      </c>
      <c r="D275" s="90">
        <f t="shared" si="33"/>
        <v>220990264</v>
      </c>
      <c r="E275" s="39" t="s">
        <v>134</v>
      </c>
      <c r="F275" s="62" t="s">
        <v>15</v>
      </c>
      <c r="G275" s="67">
        <v>10</v>
      </c>
      <c r="H275" s="64" t="s">
        <v>315</v>
      </c>
      <c r="I275" s="65" t="s">
        <v>315</v>
      </c>
      <c r="J275" s="69" t="s">
        <v>315</v>
      </c>
      <c r="K275" s="187" t="s">
        <v>315</v>
      </c>
      <c r="L275" s="95">
        <v>0</v>
      </c>
      <c r="M275" s="184" t="str">
        <f t="shared" si="38"/>
        <v>-</v>
      </c>
      <c r="N275" s="89"/>
    </row>
    <row r="276" spans="2:14" ht="13.5" customHeight="1" thickBot="1">
      <c r="B276" s="109">
        <f t="shared" si="29"/>
        <v>270</v>
      </c>
      <c r="C276" s="108" t="s">
        <v>35</v>
      </c>
      <c r="D276" s="90">
        <f t="shared" si="33"/>
        <v>220990265</v>
      </c>
      <c r="E276" s="159" t="s">
        <v>67</v>
      </c>
      <c r="F276" s="148" t="s">
        <v>22</v>
      </c>
      <c r="G276" s="149">
        <v>1</v>
      </c>
      <c r="H276" s="160">
        <v>0</v>
      </c>
      <c r="I276" s="65" t="str">
        <f>IF(G276*H276&gt;0,G276*H276,"-")</f>
        <v>-</v>
      </c>
      <c r="J276" s="161">
        <v>0</v>
      </c>
      <c r="K276" s="187" t="str">
        <f t="shared" si="37"/>
        <v>-</v>
      </c>
      <c r="L276" s="191"/>
      <c r="M276" s="183"/>
      <c r="N276" s="89"/>
    </row>
    <row r="277" spans="2:14" ht="13.5" customHeight="1" thickBot="1">
      <c r="B277" s="109">
        <f t="shared" si="29"/>
        <v>271</v>
      </c>
      <c r="C277" s="108" t="s">
        <v>35</v>
      </c>
      <c r="D277" s="79" t="s">
        <v>86</v>
      </c>
      <c r="E277" s="105" t="s">
        <v>145</v>
      </c>
      <c r="F277" s="82"/>
      <c r="G277" s="82"/>
      <c r="H277" s="80"/>
      <c r="I277" s="81">
        <f>SUM(I278:I286)</f>
        <v>0</v>
      </c>
      <c r="J277" s="80"/>
      <c r="K277" s="81">
        <f>SUM(K278:K286)</f>
        <v>0</v>
      </c>
      <c r="L277" s="166"/>
      <c r="M277" s="81">
        <f>SUM(M278:M286)</f>
        <v>0</v>
      </c>
      <c r="N277" s="89"/>
    </row>
    <row r="278" spans="2:14" ht="15" customHeight="1">
      <c r="B278" s="109">
        <f t="shared" si="29"/>
        <v>272</v>
      </c>
      <c r="C278" s="108" t="s">
        <v>35</v>
      </c>
      <c r="D278" s="90">
        <f>D276+1</f>
        <v>220990266</v>
      </c>
      <c r="E278" s="111" t="s">
        <v>278</v>
      </c>
      <c r="F278" s="70" t="s">
        <v>16</v>
      </c>
      <c r="G278" s="93">
        <v>156</v>
      </c>
      <c r="H278" s="69">
        <v>0</v>
      </c>
      <c r="I278" s="69" t="str">
        <f>IF(G278*H278&gt;0,G278*H278,"-")</f>
        <v>-</v>
      </c>
      <c r="J278" s="69">
        <v>0</v>
      </c>
      <c r="K278" s="190" t="str">
        <f>IF(G278*J278&gt;0,G278*J278,"-")</f>
        <v>-</v>
      </c>
      <c r="L278" s="165"/>
      <c r="M278" s="183"/>
      <c r="N278" s="89"/>
    </row>
    <row r="279" spans="2:14" ht="15" customHeight="1">
      <c r="B279" s="109">
        <f aca="true" t="shared" si="39" ref="B279:B284">B278+1</f>
        <v>273</v>
      </c>
      <c r="C279" s="108" t="s">
        <v>35</v>
      </c>
      <c r="D279" s="90">
        <f aca="true" t="shared" si="40" ref="D279:D286">D278+1</f>
        <v>220990267</v>
      </c>
      <c r="E279" s="111" t="s">
        <v>279</v>
      </c>
      <c r="F279" s="70" t="s">
        <v>16</v>
      </c>
      <c r="G279" s="93">
        <v>550</v>
      </c>
      <c r="H279" s="69">
        <v>0</v>
      </c>
      <c r="I279" s="69" t="str">
        <f>IF(G279*H279&gt;0,G279*H279,"-")</f>
        <v>-</v>
      </c>
      <c r="J279" s="69">
        <v>0</v>
      </c>
      <c r="K279" s="190" t="str">
        <f>IF(G279*J279&gt;0,G279*J279,"-")</f>
        <v>-</v>
      </c>
      <c r="L279" s="164"/>
      <c r="M279" s="183"/>
      <c r="N279" s="89"/>
    </row>
    <row r="280" spans="2:14" ht="15" customHeight="1">
      <c r="B280" s="109">
        <f t="shared" si="39"/>
        <v>274</v>
      </c>
      <c r="C280" s="108" t="s">
        <v>35</v>
      </c>
      <c r="D280" s="90">
        <f t="shared" si="40"/>
        <v>220990268</v>
      </c>
      <c r="E280" s="111" t="s">
        <v>297</v>
      </c>
      <c r="F280" s="62" t="s">
        <v>8</v>
      </c>
      <c r="G280" s="67">
        <v>4</v>
      </c>
      <c r="H280" s="69">
        <v>0</v>
      </c>
      <c r="I280" s="65" t="str">
        <f>IF(G280*H280&gt;0,G280*H280,"-")</f>
        <v>-</v>
      </c>
      <c r="J280" s="69">
        <v>0</v>
      </c>
      <c r="K280" s="187" t="str">
        <f>IF(G280*J280&gt;0,G280*J280,"-")</f>
        <v>-</v>
      </c>
      <c r="L280" s="164"/>
      <c r="M280" s="183"/>
      <c r="N280" s="89"/>
    </row>
    <row r="281" spans="2:14" ht="15" customHeight="1">
      <c r="B281" s="109">
        <f t="shared" si="39"/>
        <v>275</v>
      </c>
      <c r="C281" s="108" t="s">
        <v>35</v>
      </c>
      <c r="D281" s="90">
        <f t="shared" si="40"/>
        <v>220990269</v>
      </c>
      <c r="E281" s="111" t="s">
        <v>148</v>
      </c>
      <c r="F281" s="62" t="s">
        <v>8</v>
      </c>
      <c r="G281" s="67">
        <v>20</v>
      </c>
      <c r="H281" s="69">
        <v>0</v>
      </c>
      <c r="I281" s="65" t="str">
        <f aca="true" t="shared" si="41" ref="I281:I286">IF(G281*H281&gt;0,G281*H281,"-")</f>
        <v>-</v>
      </c>
      <c r="J281" s="69">
        <v>0</v>
      </c>
      <c r="K281" s="187" t="str">
        <f aca="true" t="shared" si="42" ref="K281:K286">IF(G281*J281&gt;0,G281*J281,"-")</f>
        <v>-</v>
      </c>
      <c r="L281" s="164"/>
      <c r="M281" s="183"/>
      <c r="N281" s="89"/>
    </row>
    <row r="282" spans="2:14" ht="15" customHeight="1">
      <c r="B282" s="109">
        <f t="shared" si="39"/>
        <v>276</v>
      </c>
      <c r="C282" s="108" t="s">
        <v>35</v>
      </c>
      <c r="D282" s="90">
        <f t="shared" si="40"/>
        <v>220990270</v>
      </c>
      <c r="E282" s="114" t="s">
        <v>280</v>
      </c>
      <c r="F282" s="62" t="s">
        <v>8</v>
      </c>
      <c r="G282" s="67">
        <v>4</v>
      </c>
      <c r="H282" s="64" t="s">
        <v>315</v>
      </c>
      <c r="I282" s="65" t="s">
        <v>315</v>
      </c>
      <c r="J282" s="69" t="s">
        <v>315</v>
      </c>
      <c r="K282" s="187" t="s">
        <v>315</v>
      </c>
      <c r="L282" s="37">
        <v>0</v>
      </c>
      <c r="M282" s="184" t="str">
        <f>IF(G282*L282&gt;0,G282*L282,"-")</f>
        <v>-</v>
      </c>
      <c r="N282" s="89"/>
    </row>
    <row r="283" spans="2:14" ht="15" customHeight="1">
      <c r="B283" s="109">
        <f t="shared" si="39"/>
        <v>277</v>
      </c>
      <c r="C283" s="108" t="s">
        <v>35</v>
      </c>
      <c r="D283" s="90">
        <f t="shared" si="40"/>
        <v>220990271</v>
      </c>
      <c r="E283" s="114" t="s">
        <v>149</v>
      </c>
      <c r="F283" s="62" t="s">
        <v>8</v>
      </c>
      <c r="G283" s="67">
        <v>5</v>
      </c>
      <c r="H283" s="64" t="s">
        <v>315</v>
      </c>
      <c r="I283" s="65" t="s">
        <v>315</v>
      </c>
      <c r="J283" s="69" t="s">
        <v>315</v>
      </c>
      <c r="K283" s="187" t="s">
        <v>315</v>
      </c>
      <c r="L283" s="37">
        <v>0</v>
      </c>
      <c r="M283" s="184" t="str">
        <f>IF(G283*L283&gt;0,G283*L283,"-")</f>
        <v>-</v>
      </c>
      <c r="N283" s="89"/>
    </row>
    <row r="284" spans="2:14" ht="30" customHeight="1">
      <c r="B284" s="109">
        <f t="shared" si="39"/>
        <v>278</v>
      </c>
      <c r="C284" s="108" t="s">
        <v>35</v>
      </c>
      <c r="D284" s="90">
        <f t="shared" si="40"/>
        <v>220990272</v>
      </c>
      <c r="E284" s="133" t="s">
        <v>129</v>
      </c>
      <c r="F284" s="146" t="s">
        <v>17</v>
      </c>
      <c r="G284" s="162">
        <v>12</v>
      </c>
      <c r="H284" s="65">
        <v>0</v>
      </c>
      <c r="I284" s="65" t="str">
        <f t="shared" si="41"/>
        <v>-</v>
      </c>
      <c r="J284" s="65">
        <v>0</v>
      </c>
      <c r="K284" s="187" t="str">
        <f t="shared" si="42"/>
        <v>-</v>
      </c>
      <c r="L284" s="164"/>
      <c r="M284" s="183"/>
      <c r="N284" s="89"/>
    </row>
    <row r="285" spans="2:14" ht="15" customHeight="1">
      <c r="B285" s="109">
        <f>B284+1</f>
        <v>279</v>
      </c>
      <c r="C285" s="108" t="s">
        <v>35</v>
      </c>
      <c r="D285" s="90">
        <f t="shared" si="40"/>
        <v>220990273</v>
      </c>
      <c r="E285" s="114" t="s">
        <v>130</v>
      </c>
      <c r="F285" s="97" t="s">
        <v>8</v>
      </c>
      <c r="G285" s="67">
        <v>4</v>
      </c>
      <c r="H285" s="64">
        <v>0</v>
      </c>
      <c r="I285" s="65" t="str">
        <f t="shared" si="41"/>
        <v>-</v>
      </c>
      <c r="J285" s="64">
        <v>0</v>
      </c>
      <c r="K285" s="187" t="str">
        <f t="shared" si="42"/>
        <v>-</v>
      </c>
      <c r="L285" s="164"/>
      <c r="M285" s="183"/>
      <c r="N285" s="89"/>
    </row>
    <row r="286" spans="2:14" ht="15" customHeight="1" thickBot="1">
      <c r="B286" s="109">
        <f>B285+1</f>
        <v>280</v>
      </c>
      <c r="C286" s="108" t="s">
        <v>35</v>
      </c>
      <c r="D286" s="90">
        <f t="shared" si="40"/>
        <v>220990274</v>
      </c>
      <c r="E286" s="114" t="s">
        <v>131</v>
      </c>
      <c r="F286" s="97" t="s">
        <v>8</v>
      </c>
      <c r="G286" s="98">
        <v>4</v>
      </c>
      <c r="H286" s="138">
        <v>0</v>
      </c>
      <c r="I286" s="65" t="str">
        <f t="shared" si="41"/>
        <v>-</v>
      </c>
      <c r="J286" s="138">
        <v>0</v>
      </c>
      <c r="K286" s="187" t="str">
        <f t="shared" si="42"/>
        <v>-</v>
      </c>
      <c r="L286" s="191"/>
      <c r="M286" s="183"/>
      <c r="N286" s="89"/>
    </row>
    <row r="287" spans="2:14" ht="18.75" customHeight="1" thickBot="1">
      <c r="B287" s="51"/>
      <c r="C287" s="52"/>
      <c r="D287" s="52"/>
      <c r="E287" s="43" t="s">
        <v>28</v>
      </c>
      <c r="F287" s="52"/>
      <c r="G287" s="52"/>
      <c r="H287" s="52"/>
      <c r="I287" s="72">
        <f>I277+I224+I187+I126+I115+I45+I6</f>
        <v>0</v>
      </c>
      <c r="J287" s="52"/>
      <c r="K287" s="163">
        <f>K277+K224+K187+K126+K115+K45+K6</f>
        <v>0</v>
      </c>
      <c r="L287" s="192"/>
      <c r="M287" s="72">
        <f>M277+M224+M187+M126+M115+M45+M6</f>
        <v>0</v>
      </c>
      <c r="N287" s="89"/>
    </row>
    <row r="288" spans="2:11" ht="12.75">
      <c r="B288" s="75"/>
      <c r="C288" s="75"/>
      <c r="D288" s="75"/>
      <c r="E288" s="4"/>
      <c r="F288" s="75"/>
      <c r="G288" s="75"/>
      <c r="H288" s="75"/>
      <c r="I288" s="42"/>
      <c r="J288" s="75"/>
      <c r="K288" s="42"/>
    </row>
  </sheetData>
  <sheetProtection/>
  <mergeCells count="2">
    <mergeCell ref="B2:K2"/>
    <mergeCell ref="H3:K3"/>
  </mergeCells>
  <printOptions/>
  <pageMargins left="0.21" right="0.05" top="0.35433070866141736" bottom="0.2362204724409449" header="0.5118110236220472" footer="0.1968503937007874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Mrazek</dc:creator>
  <cp:keywords/>
  <dc:description/>
  <cp:lastModifiedBy>Jana</cp:lastModifiedBy>
  <cp:lastPrinted>2020-01-26T18:55:06Z</cp:lastPrinted>
  <dcterms:created xsi:type="dcterms:W3CDTF">2004-03-01T14:58:00Z</dcterms:created>
  <dcterms:modified xsi:type="dcterms:W3CDTF">2020-04-21T11:49:31Z</dcterms:modified>
  <cp:category/>
  <cp:version/>
  <cp:contentType/>
  <cp:contentStatus/>
</cp:coreProperties>
</file>