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01 -  Hlavní aktivity p..." sheetId="2" r:id="rId2"/>
    <sheet name="1 02 - Hlavní aktivity pr..." sheetId="3" r:id="rId3"/>
    <sheet name="1 03 - Hlavní aktivity pr..." sheetId="4" r:id="rId4"/>
    <sheet name="1 04 - Hlavní aktivity pr..." sheetId="5" r:id="rId5"/>
    <sheet name="1 05 - Hlavní aktivity pr..." sheetId="6" r:id="rId6"/>
    <sheet name="1 06 - Hlavní aktivity pr..." sheetId="7" r:id="rId7"/>
    <sheet name="1 07 - Hlavní aktivity pr..." sheetId="8" r:id="rId8"/>
    <sheet name="1 08 - Hlavní aktivity pr..." sheetId="9" r:id="rId9"/>
    <sheet name="1 09 - Hlavní aktivity pr..." sheetId="10" r:id="rId10"/>
    <sheet name="1 10 - Hlavní aktivity pr..." sheetId="11" r:id="rId11"/>
    <sheet name="1 11 - Hlavní aktivity pr..." sheetId="12" r:id="rId12"/>
    <sheet name="1 12 - Hlavní aktivity pr..." sheetId="13" r:id="rId13"/>
    <sheet name="1 13 - Hlavní aktivity pr..." sheetId="14" r:id="rId14"/>
    <sheet name="2 01 - Vedlejší aktivity ..." sheetId="15" r:id="rId15"/>
    <sheet name="2 02 - Vedlejší aktivity ..." sheetId="16" r:id="rId16"/>
    <sheet name="2 03 - Vedlejší aktivity ..." sheetId="17" r:id="rId17"/>
    <sheet name="2 04 - Vedlejší aktivity ..." sheetId="18" r:id="rId18"/>
    <sheet name="3 01 - Nezpůsobilé náklad..." sheetId="19" r:id="rId19"/>
    <sheet name="3 02 - Nezpůsobilé náklad..." sheetId="20" r:id="rId20"/>
    <sheet name="3 03 - Nezpůsobilé aktivi..." sheetId="21" r:id="rId21"/>
    <sheet name="3 04 - Nezpůsobilé aktivi..." sheetId="22" r:id="rId22"/>
    <sheet name="3 05 - Nezpůsobilé aktivi..." sheetId="23" r:id="rId23"/>
    <sheet name="Seznam figur" sheetId="24" r:id="rId24"/>
  </sheets>
  <definedNames>
    <definedName name="_xlnm.Print_Area" localSheetId="0">'Rekapitulace stavby'!$D$4:$AO$76,'Rekapitulace stavby'!$C$82:$AQ$117</definedName>
    <definedName name="_xlnm._FilterDatabase" localSheetId="1" hidden="1">'1 01 -  Hlavní aktivity p...'!$C$141:$K$1046</definedName>
    <definedName name="_xlnm.Print_Area" localSheetId="1">'1 01 -  Hlavní aktivity p...'!$C$4:$J$76,'1 01 -  Hlavní aktivity p...'!$C$82:$J$123,'1 01 -  Hlavní aktivity p...'!$C$129:$K$1046</definedName>
    <definedName name="_xlnm._FilterDatabase" localSheetId="2" hidden="1">'1 02 - Hlavní aktivity pr...'!$C$120:$K$233</definedName>
    <definedName name="_xlnm.Print_Area" localSheetId="2">'1 02 - Hlavní aktivity pr...'!$C$4:$J$76,'1 02 - Hlavní aktivity pr...'!$C$82:$J$102,'1 02 - Hlavní aktivity pr...'!$C$108:$K$233</definedName>
    <definedName name="_xlnm._FilterDatabase" localSheetId="3" hidden="1">'1 03 - Hlavní aktivity pr...'!$C$118:$K$141</definedName>
    <definedName name="_xlnm.Print_Area" localSheetId="3">'1 03 - Hlavní aktivity pr...'!$C$4:$J$76,'1 03 - Hlavní aktivity pr...'!$C$82:$J$100,'1 03 - Hlavní aktivity pr...'!$C$106:$K$141</definedName>
    <definedName name="_xlnm._FilterDatabase" localSheetId="4" hidden="1">'1 04 - Hlavní aktivity pr...'!$C$119:$K$250</definedName>
    <definedName name="_xlnm.Print_Area" localSheetId="4">'1 04 - Hlavní aktivity pr...'!$C$4:$J$76,'1 04 - Hlavní aktivity pr...'!$C$82:$J$101,'1 04 - Hlavní aktivity pr...'!$C$107:$K$250</definedName>
    <definedName name="_xlnm._FilterDatabase" localSheetId="5" hidden="1">'1 05 - Hlavní aktivity pr...'!$C$118:$K$132</definedName>
    <definedName name="_xlnm.Print_Area" localSheetId="5">'1 05 - Hlavní aktivity pr...'!$C$4:$J$76,'1 05 - Hlavní aktivity pr...'!$C$82:$J$100,'1 05 - Hlavní aktivity pr...'!$C$106:$K$132</definedName>
    <definedName name="_xlnm._FilterDatabase" localSheetId="6" hidden="1">'1 06 - Hlavní aktivity pr...'!$C$121:$K$170</definedName>
    <definedName name="_xlnm.Print_Area" localSheetId="6">'1 06 - Hlavní aktivity pr...'!$C$4:$J$76,'1 06 - Hlavní aktivity pr...'!$C$82:$J$103,'1 06 - Hlavní aktivity pr...'!$C$109:$K$170</definedName>
    <definedName name="_xlnm._FilterDatabase" localSheetId="7" hidden="1">'1 07 - Hlavní aktivity pr...'!$C$127:$K$233</definedName>
    <definedName name="_xlnm.Print_Area" localSheetId="7">'1 07 - Hlavní aktivity pr...'!$C$4:$J$76,'1 07 - Hlavní aktivity pr...'!$C$82:$J$109,'1 07 - Hlavní aktivity pr...'!$C$115:$K$233</definedName>
    <definedName name="_xlnm._FilterDatabase" localSheetId="8" hidden="1">'1 08 - Hlavní aktivity pr...'!$C$121:$K$169</definedName>
    <definedName name="_xlnm.Print_Area" localSheetId="8">'1 08 - Hlavní aktivity pr...'!$C$4:$J$76,'1 08 - Hlavní aktivity pr...'!$C$82:$J$103,'1 08 - Hlavní aktivity pr...'!$C$109:$K$169</definedName>
    <definedName name="_xlnm._FilterDatabase" localSheetId="9" hidden="1">'1 09 - Hlavní aktivity pr...'!$C$121:$K$167</definedName>
    <definedName name="_xlnm.Print_Area" localSheetId="9">'1 09 - Hlavní aktivity pr...'!$C$4:$J$76,'1 09 - Hlavní aktivity pr...'!$C$82:$J$103,'1 09 - Hlavní aktivity pr...'!$C$109:$K$167</definedName>
    <definedName name="_xlnm._FilterDatabase" localSheetId="10" hidden="1">'1 10 - Hlavní aktivity pr...'!$C$121:$K$173</definedName>
    <definedName name="_xlnm.Print_Area" localSheetId="10">'1 10 - Hlavní aktivity pr...'!$C$4:$J$76,'1 10 - Hlavní aktivity pr...'!$C$82:$J$103,'1 10 - Hlavní aktivity pr...'!$C$109:$K$173</definedName>
    <definedName name="_xlnm._FilterDatabase" localSheetId="11" hidden="1">'1 11 - Hlavní aktivity pr...'!$C$119:$K$163</definedName>
    <definedName name="_xlnm.Print_Area" localSheetId="11">'1 11 - Hlavní aktivity pr...'!$C$4:$J$76,'1 11 - Hlavní aktivity pr...'!$C$82:$J$101,'1 11 - Hlavní aktivity pr...'!$C$107:$K$163</definedName>
    <definedName name="_xlnm._FilterDatabase" localSheetId="12" hidden="1">'1 12 - Hlavní aktivity pr...'!$C$121:$K$165</definedName>
    <definedName name="_xlnm.Print_Area" localSheetId="12">'1 12 - Hlavní aktivity pr...'!$C$4:$J$76,'1 12 - Hlavní aktivity pr...'!$C$82:$J$103,'1 12 - Hlavní aktivity pr...'!$C$109:$K$165</definedName>
    <definedName name="_xlnm._FilterDatabase" localSheetId="13" hidden="1">'1 13 - Hlavní aktivity pr...'!$C$119:$K$140</definedName>
    <definedName name="_xlnm.Print_Area" localSheetId="13">'1 13 - Hlavní aktivity pr...'!$C$4:$J$76,'1 13 - Hlavní aktivity pr...'!$C$82:$J$101,'1 13 - Hlavní aktivity pr...'!$C$107:$K$140</definedName>
    <definedName name="_xlnm._FilterDatabase" localSheetId="14" hidden="1">'2 01 - Vedlejší aktivity ...'!$C$120:$K$189</definedName>
    <definedName name="_xlnm.Print_Area" localSheetId="14">'2 01 - Vedlejší aktivity ...'!$C$4:$J$76,'2 01 - Vedlejší aktivity ...'!$C$82:$J$102,'2 01 - Vedlejší aktivity ...'!$C$108:$K$189</definedName>
    <definedName name="_xlnm._FilterDatabase" localSheetId="15" hidden="1">'2 02 - Vedlejší aktivity ...'!$C$122:$K$301</definedName>
    <definedName name="_xlnm.Print_Area" localSheetId="15">'2 02 - Vedlejší aktivity ...'!$C$4:$J$76,'2 02 - Vedlejší aktivity ...'!$C$82:$J$104,'2 02 - Vedlejší aktivity ...'!$C$110:$K$301</definedName>
    <definedName name="_xlnm._FilterDatabase" localSheetId="16" hidden="1">'2 03 - Vedlejší aktivity ...'!$C$121:$K$181</definedName>
    <definedName name="_xlnm.Print_Area" localSheetId="16">'2 03 - Vedlejší aktivity ...'!$C$4:$J$76,'2 03 - Vedlejší aktivity ...'!$C$82:$J$103,'2 03 - Vedlejší aktivity ...'!$C$109:$K$181</definedName>
    <definedName name="_xlnm._FilterDatabase" localSheetId="17" hidden="1">'2 04 - Vedlejší aktivity ...'!$C$115:$K$118</definedName>
    <definedName name="_xlnm.Print_Area" localSheetId="17">'2 04 - Vedlejší aktivity ...'!$C$4:$J$76,'2 04 - Vedlejší aktivity ...'!$C$82:$J$97,'2 04 - Vedlejší aktivity ...'!$C$103:$K$118</definedName>
    <definedName name="_xlnm._FilterDatabase" localSheetId="18" hidden="1">'3 01 - Nezpůsobilé náklad...'!$C$123:$K$165</definedName>
    <definedName name="_xlnm.Print_Area" localSheetId="18">'3 01 - Nezpůsobilé náklad...'!$C$4:$J$76,'3 01 - Nezpůsobilé náklad...'!$C$82:$J$105,'3 01 - Nezpůsobilé náklad...'!$C$111:$K$165</definedName>
    <definedName name="_xlnm._FilterDatabase" localSheetId="19" hidden="1">'3 02 - Nezpůsobilé náklad...'!$C$121:$K$160</definedName>
    <definedName name="_xlnm.Print_Area" localSheetId="19">'3 02 - Nezpůsobilé náklad...'!$C$4:$J$76,'3 02 - Nezpůsobilé náklad...'!$C$82:$J$103,'3 02 - Nezpůsobilé náklad...'!$C$109:$K$160</definedName>
    <definedName name="_xlnm._FilterDatabase" localSheetId="20" hidden="1">'3 03 - Nezpůsobilé aktivi...'!$C$121:$K$162</definedName>
    <definedName name="_xlnm.Print_Area" localSheetId="20">'3 03 - Nezpůsobilé aktivi...'!$C$4:$J$76,'3 03 - Nezpůsobilé aktivi...'!$C$82:$J$103,'3 03 - Nezpůsobilé aktivi...'!$C$109:$K$162</definedName>
    <definedName name="_xlnm._FilterDatabase" localSheetId="21" hidden="1">'3 04 - Nezpůsobilé aktivi...'!$C$121:$K$170</definedName>
    <definedName name="_xlnm.Print_Area" localSheetId="21">'3 04 - Nezpůsobilé aktivi...'!$C$4:$J$76,'3 04 - Nezpůsobilé aktivi...'!$C$82:$J$103,'3 04 - Nezpůsobilé aktivi...'!$C$109:$K$170</definedName>
    <definedName name="_xlnm._FilterDatabase" localSheetId="22" hidden="1">'3 05 - Nezpůsobilé aktivi...'!$C$120:$K$139</definedName>
    <definedName name="_xlnm.Print_Area" localSheetId="22">'3 05 - Nezpůsobilé aktivi...'!$C$4:$J$76,'3 05 - Nezpůsobilé aktivi...'!$C$82:$J$102,'3 05 - Nezpůsobilé aktivi...'!$C$108:$K$139</definedName>
    <definedName name="_xlnm.Print_Area" localSheetId="23">'Seznam figur'!$C$4:$G$182</definedName>
    <definedName name="_xlnm.Print_Titles" localSheetId="0">'Rekapitulace stavby'!$92:$92</definedName>
    <definedName name="_xlnm.Print_Titles" localSheetId="1">'1 01 -  Hlavní aktivity p...'!$141:$141</definedName>
    <definedName name="_xlnm.Print_Titles" localSheetId="2">'1 02 - Hlavní aktivity pr...'!$120:$120</definedName>
    <definedName name="_xlnm.Print_Titles" localSheetId="3">'1 03 - Hlavní aktivity pr...'!$118:$118</definedName>
    <definedName name="_xlnm.Print_Titles" localSheetId="4">'1 04 - Hlavní aktivity pr...'!$119:$119</definedName>
    <definedName name="_xlnm.Print_Titles" localSheetId="5">'1 05 - Hlavní aktivity pr...'!$118:$118</definedName>
    <definedName name="_xlnm.Print_Titles" localSheetId="6">'1 06 - Hlavní aktivity pr...'!$121:$121</definedName>
    <definedName name="_xlnm.Print_Titles" localSheetId="7">'1 07 - Hlavní aktivity pr...'!$127:$127</definedName>
    <definedName name="_xlnm.Print_Titles" localSheetId="8">'1 08 - Hlavní aktivity pr...'!$121:$121</definedName>
    <definedName name="_xlnm.Print_Titles" localSheetId="9">'1 09 - Hlavní aktivity pr...'!$121:$121</definedName>
    <definedName name="_xlnm.Print_Titles" localSheetId="10">'1 10 - Hlavní aktivity pr...'!$121:$121</definedName>
    <definedName name="_xlnm.Print_Titles" localSheetId="11">'1 11 - Hlavní aktivity pr...'!$119:$119</definedName>
    <definedName name="_xlnm.Print_Titles" localSheetId="12">'1 12 - Hlavní aktivity pr...'!$121:$121</definedName>
    <definedName name="_xlnm.Print_Titles" localSheetId="13">'1 13 - Hlavní aktivity pr...'!$119:$119</definedName>
    <definedName name="_xlnm.Print_Titles" localSheetId="14">'2 01 - Vedlejší aktivity ...'!$120:$120</definedName>
    <definedName name="_xlnm.Print_Titles" localSheetId="15">'2 02 - Vedlejší aktivity ...'!$122:$122</definedName>
    <definedName name="_xlnm.Print_Titles" localSheetId="16">'2 03 - Vedlejší aktivity ...'!$121:$121</definedName>
    <definedName name="_xlnm.Print_Titles" localSheetId="17">'2 04 - Vedlejší aktivity ...'!$115:$115</definedName>
    <definedName name="_xlnm.Print_Titles" localSheetId="18">'3 01 - Nezpůsobilé náklad...'!$123:$123</definedName>
    <definedName name="_xlnm.Print_Titles" localSheetId="19">'3 02 - Nezpůsobilé náklad...'!$121:$121</definedName>
    <definedName name="_xlnm.Print_Titles" localSheetId="20">'3 03 - Nezpůsobilé aktivi...'!$121:$121</definedName>
    <definedName name="_xlnm.Print_Titles" localSheetId="21">'3 04 - Nezpůsobilé aktivi...'!$121:$121</definedName>
    <definedName name="_xlnm.Print_Titles" localSheetId="22">'3 05 - Nezpůsobilé aktivi...'!$120:$120</definedName>
    <definedName name="_xlnm.Print_Titles" localSheetId="23">'Seznam figur'!$9:$9</definedName>
  </definedNames>
  <calcPr fullCalcOnLoad="1"/>
</workbook>
</file>

<file path=xl/sharedStrings.xml><?xml version="1.0" encoding="utf-8"?>
<sst xmlns="http://schemas.openxmlformats.org/spreadsheetml/2006/main" count="27359" uniqueCount="4013">
  <si>
    <t>Export Komplet</t>
  </si>
  <si>
    <t/>
  </si>
  <si>
    <t>2.0</t>
  </si>
  <si>
    <t>ZAMOK</t>
  </si>
  <si>
    <t>False</t>
  </si>
  <si>
    <t>{ab21b690-633f-4eec-b2a8-d036a8ab3383}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</si>
  <si>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</si>
  <si>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</si>
  <si>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</si>
  <si>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</si>
  <si>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</si>
  <si>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</si>
  <si>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</si>
  <si>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</si>
  <si>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</si>
  <si>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</si>
  <si>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</si>
  <si>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Zvýšení dostupnosti komunitních pobytových služeb v lokalitě Náchod</t>
  </si>
  <si>
    <t>KSO:</t>
  </si>
  <si>
    <t>CC-CZ:</t>
  </si>
  <si>
    <t>Místo:</t>
  </si>
  <si>
    <t>Náchod</t>
  </si>
  <si>
    <t>Datum:</t>
  </si>
  <si>
    <t>27. 2. 2020</t>
  </si>
  <si>
    <t>Zadavatel:</t>
  </si>
  <si>
    <t>IČ:</t>
  </si>
  <si>
    <t>Královehradecký kraj, Pivovarské nám. 1245/2</t>
  </si>
  <si>
    <t>DIČ:</t>
  </si>
  <si>
    <t>Uchazeč:</t>
  </si>
  <si>
    <t>Vyplň údaj</t>
  </si>
  <si>
    <t>Projektant:</t>
  </si>
  <si>
    <t>Projecticon s.r.o., A. Kopeckého 151, Nový Hrádek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</si>
  <si>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</si>
  <si>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</si>
  <si>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</si>
  <si>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</si>
  <si>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</si>
  <si>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</si>
  <si>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</si>
  <si>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</si>
  <si>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</si>
  <si>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</si>
  <si>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</si>
  <si>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</si>
  <si>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</si>
  <si>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</si>
  <si>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</si>
  <si>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</si>
  <si>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</si>
  <si>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</si>
  <si>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</si>
  <si>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</si>
  <si>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</si>
  <si>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</si>
  <si>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</si>
  <si>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</si>
  <si>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</si>
  <si>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</si>
  <si>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</si>
  <si>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</si>
  <si>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</si>
  <si>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</si>
  <si>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</si>
  <si>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</si>
  <si>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</si>
  <si>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</si>
  <si>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</si>
  <si>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</si>
  <si>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</si>
  <si>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</si>
  <si>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</si>
  <si>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</si>
  <si>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</si>
  <si>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</si>
  <si>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</si>
  <si>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</si>
  <si>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</si>
  <si>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</si>
  <si>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</si>
  <si>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</si>
  <si>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</si>
  <si>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1 01</t>
  </si>
  <si>
    <t xml:space="preserve"> Hlavní aktivity projektu - Stavební část</t>
  </si>
  <si>
    <t>STA</t>
  </si>
  <si>
    <t>1</t>
  </si>
  <si>
    <t>{3e4900db-5016-48a7-95d7-1a53c8bee8c8}</t>
  </si>
  <si>
    <t>1 02</t>
  </si>
  <si>
    <t>Hlavní aktivity projektu - Zdravotně technické instalace</t>
  </si>
  <si>
    <t>{bf3b63c4-db63-4c1a-bbeb-e74fff2d3d88}</t>
  </si>
  <si>
    <t>1 03</t>
  </si>
  <si>
    <t>Hlavní aktivity projektu - Plynoinstalace</t>
  </si>
  <si>
    <t>{7f69ad5a-cf1f-45e3-a177-ed721cf4d221}</t>
  </si>
  <si>
    <t>1 04</t>
  </si>
  <si>
    <t>Hlavní aktivity projektu - Elektromontáže</t>
  </si>
  <si>
    <t>{ddd9ae07-65ab-489c-b3e3-b5998d175ed5}</t>
  </si>
  <si>
    <t>1 05</t>
  </si>
  <si>
    <t>Hlavní aktivity projektu - Vzduchotechnika</t>
  </si>
  <si>
    <t>{5088d37f-6589-4083-91bb-4c7588f5615a}</t>
  </si>
  <si>
    <t>1 06</t>
  </si>
  <si>
    <t>Hlavní aktivity projektu - Vytápění</t>
  </si>
  <si>
    <t>{b6bc0992-5b84-4e2c-b382-a38a1c528cab}</t>
  </si>
  <si>
    <t>1 07</t>
  </si>
  <si>
    <t>Hlavní aktivity projektu - Dešťová kanalizace a vsakovací boxy</t>
  </si>
  <si>
    <t>{4169dc15-ca3c-4658-8dcb-b08474f91741}</t>
  </si>
  <si>
    <t>1 08</t>
  </si>
  <si>
    <t>Hlavní aktivity projektu - Požarní nádrž</t>
  </si>
  <si>
    <t>{eb05182c-066f-4d1e-ab2d-b5e31d6aeace}</t>
  </si>
  <si>
    <t>1 09</t>
  </si>
  <si>
    <t>Hlavní aktivity projektu - Přípojka vodovod, vnitřní přípojka</t>
  </si>
  <si>
    <t>{9b131819-f833-4812-954d-19eee3e1f6a5}</t>
  </si>
  <si>
    <t>1 10</t>
  </si>
  <si>
    <t>Hlavní aktivity projektu - Přípojka kanalizace, vnitřní přípojka</t>
  </si>
  <si>
    <t>{097f1558-715b-4189-a36b-5000b049c7a8}</t>
  </si>
  <si>
    <t>1 11</t>
  </si>
  <si>
    <t>Hlavní aktivity projektu - Přípojka plynovod, vnitřní přípojka</t>
  </si>
  <si>
    <t>{8199d0bd-bad3-45e7-ac8b-9540ea2005ed}</t>
  </si>
  <si>
    <t>1 12</t>
  </si>
  <si>
    <t>Hlavní aktivity projektu - Přípojka elektro, vnitřní přípojka</t>
  </si>
  <si>
    <t>{50eb3472-4de6-41bf-88dd-f8ec48696a41}</t>
  </si>
  <si>
    <t>1 13</t>
  </si>
  <si>
    <t>Hlavní aktivity projektu - Ostatní a vedlejší náklady</t>
  </si>
  <si>
    <t>{5697ed18-b3b2-41d5-b262-4ac9eb9ef93b}</t>
  </si>
  <si>
    <t>2 01</t>
  </si>
  <si>
    <t>Vedlejší aktivity projektu - Sadové úpravy</t>
  </si>
  <si>
    <t>{51fd83fd-2c4e-4c20-b3aa-567d5c3396bd}</t>
  </si>
  <si>
    <t>2 02</t>
  </si>
  <si>
    <t>Vedlejší aktivity projektu - Oplocení objektu a opěrné stěny</t>
  </si>
  <si>
    <t>{13fe855c-6679-40b0-9298-054b3daec92a}</t>
  </si>
  <si>
    <t>2 03</t>
  </si>
  <si>
    <t>Vedlejší aktivity projektu - Zpevněné komunikace</t>
  </si>
  <si>
    <t>{44380166-3378-46dd-94f6-2d09f49f201a}</t>
  </si>
  <si>
    <t>2 04</t>
  </si>
  <si>
    <t>Vedlejší aktivity projektu - Publicita</t>
  </si>
  <si>
    <t>{97381558-5cb5-4f35-8110-6dcf90bd3745}</t>
  </si>
  <si>
    <t>3 01</t>
  </si>
  <si>
    <t>Nezpůsobilé náklady projektu - Přípojka vodovod, venkovní přípojka</t>
  </si>
  <si>
    <t>{8fda46e8-cb3e-4bb3-aa8f-ed69c201804a}</t>
  </si>
  <si>
    <t>3 02</t>
  </si>
  <si>
    <t>Nezpůsobilé náklady projektu - Přípojka kanalizace, venkovní přípojka</t>
  </si>
  <si>
    <t>{30b63a59-b610-4a7b-b37e-162319d87880}</t>
  </si>
  <si>
    <t>3 03</t>
  </si>
  <si>
    <t>Nezpůsobilé aktivity projektu - Přípojka elektro, venkovní přípojka</t>
  </si>
  <si>
    <t>{ceef8e84-e7d4-4500-b5de-822b9f7c6f8f}</t>
  </si>
  <si>
    <t>3 04</t>
  </si>
  <si>
    <t>Nezpůsobilé aktivity projektu - Přípojka plynovod,venkovní přípojka</t>
  </si>
  <si>
    <t>{83c8674e-bfc5-4f7f-b4f2-692708bb7168}</t>
  </si>
  <si>
    <t>3 05</t>
  </si>
  <si>
    <t xml:space="preserve">Nezpůsobilé aktivity projektu - Oprava komunikace </t>
  </si>
  <si>
    <t>{9641d2b3-ead2-4851-997d-37a884a63b1d}</t>
  </si>
  <si>
    <t>EPS_140</t>
  </si>
  <si>
    <t>polystaren 140</t>
  </si>
  <si>
    <t>158,75</t>
  </si>
  <si>
    <t>2</t>
  </si>
  <si>
    <t>EPS_20</t>
  </si>
  <si>
    <t>polystyren 20</t>
  </si>
  <si>
    <t>23,97</t>
  </si>
  <si>
    <t>KRYCÍ LIST SOUPISU PRACÍ</t>
  </si>
  <si>
    <t>MV_140</t>
  </si>
  <si>
    <t>MInerální vata 140 mm</t>
  </si>
  <si>
    <t>273,055</t>
  </si>
  <si>
    <t>3</t>
  </si>
  <si>
    <t>Objekt:</t>
  </si>
  <si>
    <t>1 01 -  Hlavní aktivity projektu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</si>
  <si>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</si>
  <si>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</si>
  <si>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</si>
  <si>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</si>
  <si>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</si>
  <si>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</si>
  <si>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</si>
  <si>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</si>
  <si>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</si>
  <si>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</si>
  <si>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</si>
  <si>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</si>
  <si>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</si>
  <si>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</si>
  <si>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</si>
  <si>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</si>
  <si>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</si>
  <si>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</si>
  <si>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</si>
  <si>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</si>
  <si>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</si>
  <si>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</si>
  <si>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</si>
  <si>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</si>
  <si>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</si>
  <si>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</si>
  <si>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</si>
  <si>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</si>
  <si>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</si>
  <si>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58-M - Revize vyhrazených technických zařízení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</si>
  <si>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</si>
  <si>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</si>
  <si>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</si>
  <si>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</si>
  <si>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</si>
  <si>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</si>
  <si>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</si>
  <si>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</si>
  <si>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</si>
  <si>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</si>
  <si>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</si>
  <si>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</si>
  <si>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</si>
  <si>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</si>
  <si>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</si>
  <si>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</si>
  <si>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</si>
  <si>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</si>
  <si>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</si>
  <si>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112151012</t>
  </si>
  <si>
    <t>Volné kácení stromů s rozřezáním a odvětvením D kmene do 300 mm</t>
  </si>
  <si>
    <t>kus</t>
  </si>
  <si>
    <t>CS ÚRS 2020 01</t>
  </si>
  <si>
    <t>4</t>
  </si>
  <si>
    <t>205021847</t>
  </si>
  <si>
    <t>VV</t>
  </si>
  <si>
    <t>"Situace kácení dřevin C.10"  7</t>
  </si>
  <si>
    <t>112201133</t>
  </si>
  <si>
    <t>Odstranění pařezů D do 0,4 m ve svahu do 1:2 s odklizením do 20 m a zasypáním jámy</t>
  </si>
  <si>
    <t>530735998</t>
  </si>
  <si>
    <t>111212356</t>
  </si>
  <si>
    <t>Odstranění nevhodných dřevin do 500 m2 nad 1m s odstraněním pařezů ve svahu do 1:2</t>
  </si>
  <si>
    <t>m2</t>
  </si>
  <si>
    <t>437600673</t>
  </si>
  <si>
    <t>"Náletová plocha 1+2 - v.č. C.10" 358,8+132,9+100</t>
  </si>
  <si>
    <t>111201R01</t>
  </si>
  <si>
    <t>Spálení křovin a stromů průměru kmene do 100 mm</t>
  </si>
  <si>
    <t>-769087477</t>
  </si>
  <si>
    <t>5</t>
  </si>
  <si>
    <t>111211R02</t>
  </si>
  <si>
    <t>Spálení listnatého klestu se snášením D do 30 cm ve svahu do 1:3</t>
  </si>
  <si>
    <t>-61767229</t>
  </si>
  <si>
    <t>6</t>
  </si>
  <si>
    <t>111301111</t>
  </si>
  <si>
    <t>Sejmutí drnu tl do 100 mm s přemístěním do 50 m nebo naložením na dopravní prostředek</t>
  </si>
  <si>
    <t>549808632</t>
  </si>
  <si>
    <t>7</t>
  </si>
  <si>
    <t>121151123</t>
  </si>
  <si>
    <t>Sejmutí ornice plochy přes 500 m2 tl vrstvy do 200 mm strojně</t>
  </si>
  <si>
    <t>-375479200</t>
  </si>
  <si>
    <t>"sejmutí ornice v celé ploše pozemku, tl. 0,15 mm" 1200</t>
  </si>
  <si>
    <t>8</t>
  </si>
  <si>
    <t>122251105</t>
  </si>
  <si>
    <t>Odkopávky a prokopávky nezapažené v hornině třídy těžitelnosti I, skupiny 3 objem do 1000 m3 strojně</t>
  </si>
  <si>
    <t>m3</t>
  </si>
  <si>
    <t>1509379620</t>
  </si>
  <si>
    <t>"Odkopávky pro celý pozemek, uvažovány na úroveň upraveného terénu - m3" 211,86+187,265+23,02+66,513+135,013+50,58+125</t>
  </si>
  <si>
    <t>9</t>
  </si>
  <si>
    <t>131251103</t>
  </si>
  <si>
    <t>Hloubení jam nezapažených v hornině třídy těžitelnosti I, skupiny 3 objem do 100 m3 strojně</t>
  </si>
  <si>
    <t>311798795</t>
  </si>
  <si>
    <t>239,4*0,15*1,15+10</t>
  </si>
  <si>
    <t>10</t>
  </si>
  <si>
    <t>132251103</t>
  </si>
  <si>
    <t>Hloubení rýh nezapažených  š do 800 mm v hornině třídy těžitelnosti I, skupiny 3 objem do 100 m3 strojně</t>
  </si>
  <si>
    <t>549601970</t>
  </si>
  <si>
    <t xml:space="preserve">"základový pás 600/600 mm" </t>
  </si>
  <si>
    <t>(3,35*3+8+1,54+11,35+2+0,8+1,7+5,6+1,35+8,85+1,5*3+3,4+1,3+3,21+7,05+4,35+0,7+0,5+0,5+1+2+1+5,5+0,5+8+3,85+5,8+3,14+6,3+1,573+3)*0,6*0,6+50</t>
  </si>
  <si>
    <t>(4,85*2+6,8+6,39+4,415+2,141+6,746+3,815+1,4+5,85+6,8+0,5+4,45+8+0,5)*0,6*0,6</t>
  </si>
  <si>
    <t>Součet</t>
  </si>
  <si>
    <t>11</t>
  </si>
  <si>
    <t>132251254</t>
  </si>
  <si>
    <t>Hloubení rýh nezapažených š do 2000 mm v hornině třídy těžitelnosti I, skupiny 3 objem do 500 m3 strojně</t>
  </si>
  <si>
    <t>1502502398</t>
  </si>
  <si>
    <t xml:space="preserve">"Rozšíření výkopu nad základovým pasem" </t>
  </si>
  <si>
    <t xml:space="preserve">"Obvodový pás, vnitřní strana" </t>
  </si>
  <si>
    <t>(8+1,54+11,35+1,62+0,8+1,3+6,825+7,05+2,85+4,35+0,7*2+1,05+5,15+4,45+1,21+8+6,316+3+1,6+3,85+8+4,45+8,85+6,05)*0,25*1,2</t>
  </si>
  <si>
    <t>"Obvodový pás, vnější strana"</t>
  </si>
  <si>
    <t>(4,35+0,7*2+1,05+5,15+4,45+1,21+8+6,316+3+1,6+3,85+8+4,45+8,85+6,05)*0,6*0,75</t>
  </si>
  <si>
    <t>"Vnitřní pásy, obě strany"</t>
  </si>
  <si>
    <t>(4,85*2+6,8+7+1,4+4,415+2,4+6,75+6,8)*1,8*0,25</t>
  </si>
  <si>
    <t xml:space="preserve">"Garáž a sklad" </t>
  </si>
  <si>
    <t>5,85*1,25*0,75+4,85*0,85*0,75</t>
  </si>
  <si>
    <t>62</t>
  </si>
  <si>
    <t>12</t>
  </si>
  <si>
    <t>162351103</t>
  </si>
  <si>
    <t>Vodorovné přemístění do 500 m výkopku/sypaniny z horniny třídy těžitelnosti I, skupiny 1 až 3</t>
  </si>
  <si>
    <t>2054611278</t>
  </si>
  <si>
    <t>"příprava území, přemístění ornice na skládku + zemina na modelaci terénu - odvoz je v objetu sadové úpravy"62,16</t>
  </si>
  <si>
    <t>"RD na zásypy, tam a zpět" 25,31*2</t>
  </si>
  <si>
    <t>13</t>
  </si>
  <si>
    <t>162602112</t>
  </si>
  <si>
    <t>Vodorovné přemístění drnu bez naložení se složením do 5000 m</t>
  </si>
  <si>
    <t>1652972895</t>
  </si>
  <si>
    <t>"odvoz drnu do kompostárny/ odpadu - cena včetně  případného poplatku za uložení" 1200</t>
  </si>
  <si>
    <t>14</t>
  </si>
  <si>
    <t>162702119</t>
  </si>
  <si>
    <t>Příplatek k vodorovnému přemístění drnu do 6000 m ZKD 1000 m</t>
  </si>
  <si>
    <t>-1388295820</t>
  </si>
  <si>
    <t>"odvoz dalších 22km, Křovice" 1200*22</t>
  </si>
  <si>
    <t>162751117</t>
  </si>
  <si>
    <t>Vodorovné přemístění do 10000 m výkopku/sypaniny z horniny třídy těžitelnosti I, skupiny 1 až 3</t>
  </si>
  <si>
    <t>-70489177</t>
  </si>
  <si>
    <t>799,251+51,297+154,140+116,932+120+25,310</t>
  </si>
  <si>
    <t>16</t>
  </si>
  <si>
    <t>162751119</t>
  </si>
  <si>
    <t>Příplatek k vodorovnému přemístění výkopku/sypaniny z horniny třídy těžitelnosti I, skupiny 1 až 3 ZKD 1000 m přes 10000 m</t>
  </si>
  <si>
    <t>-1837416710</t>
  </si>
  <si>
    <t>"odvoz 18 km, Křovice" 1266,93*18</t>
  </si>
  <si>
    <t>17</t>
  </si>
  <si>
    <t>167102111</t>
  </si>
  <si>
    <t>Nakládání drnu ze skládky</t>
  </si>
  <si>
    <t>-736779879</t>
  </si>
  <si>
    <t>18</t>
  </si>
  <si>
    <t>167151111</t>
  </si>
  <si>
    <t>Nakládání výkopku z hornin třídy těžitelnosti I, skupiny 1 až 3 přes 100 m3</t>
  </si>
  <si>
    <t>519441678</t>
  </si>
  <si>
    <t>799,251+51,297+154,140+116,932+120</t>
  </si>
  <si>
    <t>19</t>
  </si>
  <si>
    <t>171201201</t>
  </si>
  <si>
    <t>Uložení sypaniny na skládky</t>
  </si>
  <si>
    <t>-685935911</t>
  </si>
  <si>
    <t>"RD zemní práce" 1266,93</t>
  </si>
  <si>
    <t>"uložení ornice pro sadové úpravy" 62,16</t>
  </si>
  <si>
    <t>20</t>
  </si>
  <si>
    <t>171201231</t>
  </si>
  <si>
    <t>Poplatek za uložení zeminy a kamení na recyklační skládce (skládkovné) kód odpadu 17 05 04</t>
  </si>
  <si>
    <t>t</t>
  </si>
  <si>
    <t>476739844</t>
  </si>
  <si>
    <t>1266,93*1,8</t>
  </si>
  <si>
    <t>174101101</t>
  </si>
  <si>
    <t>Zásyp jam, šachet rýh nebo kolem objektů sypaninou se zhutněním</t>
  </si>
  <si>
    <t>-2005428250</t>
  </si>
  <si>
    <t>" RD - zásyp základ" 25,31</t>
  </si>
  <si>
    <t>22</t>
  </si>
  <si>
    <t>181951112</t>
  </si>
  <si>
    <t>Úprava pláně v hornině třídy těžitelnosti I, skupiny 1 až 3 se zhutněním</t>
  </si>
  <si>
    <t>-1309700864</t>
  </si>
  <si>
    <t>23</t>
  </si>
  <si>
    <t>183117R01</t>
  </si>
  <si>
    <t>Zabezpečení a ochrana kořenové zóny při zemních pracech u stávajícího vzrostlého stromu</t>
  </si>
  <si>
    <t>kpl</t>
  </si>
  <si>
    <t>1281602350</t>
  </si>
  <si>
    <t>Zakládání</t>
  </si>
  <si>
    <t>24</t>
  </si>
  <si>
    <t>273321511</t>
  </si>
  <si>
    <t>Základové desky ze ŽB bez zvýšených nároků na prostředí tř. C 25/30</t>
  </si>
  <si>
    <t>-1542117073</t>
  </si>
  <si>
    <t>"beton C 20/25  XC2, tl. 150 mm" 342,5*0,15*1,035</t>
  </si>
  <si>
    <t>25</t>
  </si>
  <si>
    <t>273351121</t>
  </si>
  <si>
    <t>Zřízení bednění základových desek</t>
  </si>
  <si>
    <t>1200784294</t>
  </si>
  <si>
    <t>(6,05+1,54+8+11,35+1,62+0,8+6,825+1,75+7,05+2,85+4,35+0,7+1,05+5,15+4,45+1,21+8+6,316+4,45+1,5+3+3,863+8+4,45+8,85+3,863+5,75*2+6,8*2+50)*0,2</t>
  </si>
  <si>
    <t>26</t>
  </si>
  <si>
    <t>273351122</t>
  </si>
  <si>
    <t>Odstranění bednění základových desek</t>
  </si>
  <si>
    <t>120704960</t>
  </si>
  <si>
    <t>27</t>
  </si>
  <si>
    <t>273362021</t>
  </si>
  <si>
    <t>Výztuž základových desek svařovanými sítěmi Kari</t>
  </si>
  <si>
    <t>1441709088</t>
  </si>
  <si>
    <t>"KARI 6x100x100 - deska, vč. schodiště"350*4,44/1000*1,1</t>
  </si>
  <si>
    <t>28</t>
  </si>
  <si>
    <t>274313811</t>
  </si>
  <si>
    <t>Základové pásy z betonu tř. C 25/30</t>
  </si>
  <si>
    <t>-757765919</t>
  </si>
  <si>
    <t xml:space="preserve">"základový pás š. 600 mm" </t>
  </si>
  <si>
    <t>"S.H. - 2,45m" (3,35*3+8+1,54+11,35+2+0,8+1,7+5,6)*0,6*0,6</t>
  </si>
  <si>
    <t>"S.H.- 2,20m" (1,35+8,85+1,5*3+3,4)*0,6*0,6</t>
  </si>
  <si>
    <t>"S.H- - 2,10m" (1,3+3,21+7,05+4,35+0,7)*0,6*0,6</t>
  </si>
  <si>
    <t>"S.H. - 1,70m" (0,5+0,5+1+2+1+5,5)*0,6*0,6</t>
  </si>
  <si>
    <t>"S.H. -1,2m" (0,5+8+3,85+5,8+3,14+6,3+1,573+3+0,5+4,45+8+0,5)*0,6*0,6</t>
  </si>
  <si>
    <t>"odskoky" 0,6*0,6*0,5*21</t>
  </si>
  <si>
    <t>29</t>
  </si>
  <si>
    <t>274351121</t>
  </si>
  <si>
    <t>Zřízení bednění základových pasů rovného</t>
  </si>
  <si>
    <t>-1258887105</t>
  </si>
  <si>
    <t>"S.H. - 2,45m" (3,35*3+8+1,54+11,35+2+0,8+1,7+5,6)*0,6*2</t>
  </si>
  <si>
    <t>"S.H.- 2,20m" (1,35+8,85+1,5*3+3,4)*0,6*2</t>
  </si>
  <si>
    <t>"S.H- - 2,10m" (1,3+3,21+7,05+4,35+0,7)*0,6*2</t>
  </si>
  <si>
    <t>"S.H. - 1,70m" (0,5+0,5+1+2+1+5,5)*0,6*2</t>
  </si>
  <si>
    <t>"S.H. -1,2m" (0,5+8+3,85+5,8+3,14+6,3+1,573+3+0,5+4,45+8+0,5)*0,6*2</t>
  </si>
  <si>
    <t>"odskoky" 0,6*2*21*2</t>
  </si>
  <si>
    <t>30</t>
  </si>
  <si>
    <t>274351122</t>
  </si>
  <si>
    <t>Odstranění bednění základových pasů rovného</t>
  </si>
  <si>
    <t>523181886</t>
  </si>
  <si>
    <t>31</t>
  </si>
  <si>
    <t>275313811</t>
  </si>
  <si>
    <t>Základové patky z betonu tř. C 25/30</t>
  </si>
  <si>
    <t>653344510</t>
  </si>
  <si>
    <t>"2x patka" 0,4*0,4*0,95*2</t>
  </si>
  <si>
    <t>32</t>
  </si>
  <si>
    <t>275351121</t>
  </si>
  <si>
    <t>Zřízení bednění základových patek</t>
  </si>
  <si>
    <t>2124056985</t>
  </si>
  <si>
    <t>"2x patka" (0,4*0,95*4)*2</t>
  </si>
  <si>
    <t>33</t>
  </si>
  <si>
    <t>275351122</t>
  </si>
  <si>
    <t>Odstranění bednění základových patek</t>
  </si>
  <si>
    <t>529020689</t>
  </si>
  <si>
    <t>34</t>
  </si>
  <si>
    <t>279113144</t>
  </si>
  <si>
    <t>Základová zeď tl do 300 mm z tvárnic ztraceného bednění včetně výplně z betonu tř. C 20/25</t>
  </si>
  <si>
    <t>-703036402</t>
  </si>
  <si>
    <t xml:space="preserve">"základový pás š. 300 mm" </t>
  </si>
  <si>
    <t>"S.H. - 1,85m" (3,35*3+8+1,54+11,35+2+0,8+1,7+5,6)*1,5</t>
  </si>
  <si>
    <t>"S.H.- 1,6m" (1,35+8,85+1,5*3+3,4)*1,25</t>
  </si>
  <si>
    <t>"S.H- - 1,5m" (1,3+3,21+7,05+4,35+0,7)*0,25</t>
  </si>
  <si>
    <t>"S.H. - 1,1m" (0,5+0,5+1+2+1+5,5)*0,75</t>
  </si>
  <si>
    <t>"S.H. -0,6m" (0,5+8+3,85+5,8+3,14+6,3+1,573+3+0,5+4,45+8+0,5)*0,25</t>
  </si>
  <si>
    <t>"odskoky" 0,5*21</t>
  </si>
  <si>
    <t>35</t>
  </si>
  <si>
    <t>279361321</t>
  </si>
  <si>
    <t>Výztuž základových zdí nosných betonářskou ocelí 11 373</t>
  </si>
  <si>
    <t>592686854</t>
  </si>
  <si>
    <t>Množství výztuže dle konkrétního dodavatele, viz TP výrobce nebo dodavatele tvárnic</t>
  </si>
  <si>
    <t>"podélná výztuž,  2xo10/spára, 0,62kg/m" (41,04*6+18,1*5+16,61*1+10,5*3+42,613*1)*2*0,62/1000*1,1</t>
  </si>
  <si>
    <t>"svislá výztuž 4xo10/tvárnice, 0,62kg/m"(82*1,5+36,2*1,25+8*0,25+21*0,75+92*0,25)*4*0,62/1000*1,1</t>
  </si>
  <si>
    <t>36</t>
  </si>
  <si>
    <t>279361R01</t>
  </si>
  <si>
    <t xml:space="preserve">Zřízení prostupů v  betonových konstrukcích </t>
  </si>
  <si>
    <t>2043977330</t>
  </si>
  <si>
    <t>"prostupy základy 250x300mm" 5</t>
  </si>
  <si>
    <t>Svislé a kompletní konstrukce</t>
  </si>
  <si>
    <t>37</t>
  </si>
  <si>
    <t>311113142</t>
  </si>
  <si>
    <t>Nosná zeď tl do 200 mm z hladkých tvárnic ztraceného bednění včetně výplně z betonu tř. 20/25</t>
  </si>
  <si>
    <t>-1173783091</t>
  </si>
  <si>
    <t>"garáž, h=3,5m" (6,75*2+4,05*2)*3,5-(2,7*2,2+1*2,1)</t>
  </si>
  <si>
    <t>38</t>
  </si>
  <si>
    <t>311235131</t>
  </si>
  <si>
    <t>Zdivo jednovrstvé z cihel broušenýchdo P10 na tenkovrstvou maltu tl 240 mm</t>
  </si>
  <si>
    <t>1833667364</t>
  </si>
  <si>
    <t>"atika 1x" 112,8*0,25</t>
  </si>
  <si>
    <t>"h=2,85m" 5,15*2,85-(0,9*2,1)</t>
  </si>
  <si>
    <t>39</t>
  </si>
  <si>
    <t>311235161</t>
  </si>
  <si>
    <t>Zdivo jednovrstvé z cihel broušených přes P10 do P15 na tenkovrstvou maltu tl 300 mm</t>
  </si>
  <si>
    <t>-1722354935</t>
  </si>
  <si>
    <t>"h=3,35m, sklad" (5,15+1,5*2)*3,35</t>
  </si>
  <si>
    <t>"h=2,85m" (5,15+2,9*2+0,3*2+0,24*2+2,76+1,54+11,05+1+1,75+6,955+1,35+3,435*2+4,85+0,115+8,17+0,115+0,1916+0,08+0,9+4,15*2+3,485+0,115+3,47+1,259)*2,85</t>
  </si>
  <si>
    <t>(3,3+4,15*2+7,7*2+0,21+3,61)*2,85</t>
  </si>
  <si>
    <t>Mezisoučet</t>
  </si>
  <si>
    <t>"odečet otvorů"-(0,5*2,3+1*1,45*2+2,3*1,45*6+2,94*2,3+0,5*2,3+1,64*2,3+3*2,3+1,1*2,3)</t>
  </si>
  <si>
    <t>40</t>
  </si>
  <si>
    <t>311236331</t>
  </si>
  <si>
    <t>Zdivo jednovrstvé zvukově izolační na tenkovrstvou maltu z cihel děrovaných broušených P15 tloušťky 300 mm</t>
  </si>
  <si>
    <t>1932227652</t>
  </si>
  <si>
    <t>"h=2,85m" (7,3+4,5+1,75+7)*2,85+6</t>
  </si>
  <si>
    <t>"odečet otvorů" -(1*2,1*2+0,8*2,1)</t>
  </si>
  <si>
    <t>41</t>
  </si>
  <si>
    <t>311361821</t>
  </si>
  <si>
    <t>Výztuž nosných zdí betonářskou ocelí 10 505</t>
  </si>
  <si>
    <t>658143746</t>
  </si>
  <si>
    <t>"podélná výztuž,  2xo10/spára, 0,62kg/m" (6,19*2+3,49*2)*2*0,62/1000*1,1</t>
  </si>
  <si>
    <t>"svislá výztuž 2xo10/tvárnice, 0,62kg/m"3,55*38*2*0,62/1000*1,1</t>
  </si>
  <si>
    <t>42</t>
  </si>
  <si>
    <t>317168012</t>
  </si>
  <si>
    <t>Překlad keramický plochý š 115 mm dl 1250 mm</t>
  </si>
  <si>
    <t>-823376672</t>
  </si>
  <si>
    <t>"překlad PTH 11.5 -125"11</t>
  </si>
  <si>
    <t>43</t>
  </si>
  <si>
    <t>317168051</t>
  </si>
  <si>
    <t>Překlad keramický vysoký v 238 mm dl 1000 mm</t>
  </si>
  <si>
    <t>1903190751</t>
  </si>
  <si>
    <t>"překlad PTH 7-100" 3</t>
  </si>
  <si>
    <t>44</t>
  </si>
  <si>
    <t>317168052</t>
  </si>
  <si>
    <t>Překlad keramický vysoký v 238 mm dl 1250 mm</t>
  </si>
  <si>
    <t>162666804</t>
  </si>
  <si>
    <t>"překlad PTH 7-125" 29</t>
  </si>
  <si>
    <t>45</t>
  </si>
  <si>
    <t>317168053</t>
  </si>
  <si>
    <t>Překlad keramický vysoký v 238 mm dl 1500 mm</t>
  </si>
  <si>
    <t>-1220054697</t>
  </si>
  <si>
    <t>"překlad PTH 7-150" 13</t>
  </si>
  <si>
    <t>46</t>
  </si>
  <si>
    <t>317168059</t>
  </si>
  <si>
    <t>Překlad keramický vysoký v 238 mm dl 3000 mm</t>
  </si>
  <si>
    <t>121160359</t>
  </si>
  <si>
    <t>"překlad PTH 7-300" 21</t>
  </si>
  <si>
    <t>47</t>
  </si>
  <si>
    <t>317168060</t>
  </si>
  <si>
    <t>Překlad keramický vysoký v 238 mm dl 3250 mm</t>
  </si>
  <si>
    <t>-1778962550</t>
  </si>
  <si>
    <t>"překlad PTH 7-325" 2</t>
  </si>
  <si>
    <t>48</t>
  </si>
  <si>
    <t>317168061</t>
  </si>
  <si>
    <t>Překlad keramický vysoký v 238 mm dl 3500 mm</t>
  </si>
  <si>
    <t>-830611476</t>
  </si>
  <si>
    <t>"překlad PTH 7-350" 6</t>
  </si>
  <si>
    <t>49</t>
  </si>
  <si>
    <t>317361821</t>
  </si>
  <si>
    <t>Výztuž překladů a říms z betonářské oceli 10 505</t>
  </si>
  <si>
    <t>1743426741</t>
  </si>
  <si>
    <t>"ocelový L-profil, tyč 110/110/8" (13,4+36,6)/1000*1,2</t>
  </si>
  <si>
    <t>50</t>
  </si>
  <si>
    <t>317998113</t>
  </si>
  <si>
    <t>Tepelná izolace mezi překlady v 24 cm z polystyrénu tl 80 mm</t>
  </si>
  <si>
    <t>m</t>
  </si>
  <si>
    <t>-142702877</t>
  </si>
  <si>
    <t>"D.1.1.03 - výpis tepelné izolace překladů" 1*1+2*1,25+1*1,5+7*3+1*3,25+2*3,5</t>
  </si>
  <si>
    <t>51</t>
  </si>
  <si>
    <t>342244201</t>
  </si>
  <si>
    <t>Příčka z cihel broušených na tenkovrstvou maltu tloušťky 80 mm</t>
  </si>
  <si>
    <t>-1527012843</t>
  </si>
  <si>
    <t>"příčky tl. 80 mm, h=2,85m" (4,455+0,8+0,5+3,53+1,405+1,75+1,85+0,8+0,5)*2,85</t>
  </si>
  <si>
    <t>"odečet otvorů" -(0,8*2,1*3+1*2,1)</t>
  </si>
  <si>
    <t>52</t>
  </si>
  <si>
    <t>342244211</t>
  </si>
  <si>
    <t>Příčka z cihel broušených na tenkovrstvou maltu tloušťky 115 mm</t>
  </si>
  <si>
    <t>-127239150</t>
  </si>
  <si>
    <t>"příčky h=" (5+4,155+1,7+2,36+4,15+2,2*2+3,53+5,9+4,25+4,15)*2,65</t>
  </si>
  <si>
    <t>"odečet otvorů" -(1*2,1*5+0,9*2,1+0,8*2,1)</t>
  </si>
  <si>
    <t>53</t>
  </si>
  <si>
    <t>342291121</t>
  </si>
  <si>
    <t>Ukotvení příček k cihelným konstrukcím plochými kotvami</t>
  </si>
  <si>
    <t>-1858476140</t>
  </si>
  <si>
    <t>"napojení příčka/nosná, každá 2 vrstva + přizdívky" 34*2,65+1,5*5+2,65*2+20</t>
  </si>
  <si>
    <t>54</t>
  </si>
  <si>
    <t>346272216</t>
  </si>
  <si>
    <t>Přizdívka z pórobetonových tvárnic tl 50 mm</t>
  </si>
  <si>
    <t>-56077782</t>
  </si>
  <si>
    <t>"chodba + garáž" (1,5+6,2)*0,9</t>
  </si>
  <si>
    <t>55</t>
  </si>
  <si>
    <t>346272256</t>
  </si>
  <si>
    <t>Přizdívka z pórobetonových tvárnic tl 150 mm</t>
  </si>
  <si>
    <t>-1109903619</t>
  </si>
  <si>
    <t>"1.01.07- tl. 150mm" 1,2*1,05</t>
  </si>
  <si>
    <t>"1.01.08 - tl. 150mm" 1,2*0,9</t>
  </si>
  <si>
    <t>"1.01.08-tl.150mm" 1,7*2,65</t>
  </si>
  <si>
    <t>"1.05.08 - tl. 18´50mm" 1,405*2,65</t>
  </si>
  <si>
    <t>"1.02.07 - tl. 150 mm"  0,9*1,2</t>
  </si>
  <si>
    <t>56</t>
  </si>
  <si>
    <t>346272R01</t>
  </si>
  <si>
    <t>Zřízení ventilačních průduchů ve zdivu zděném</t>
  </si>
  <si>
    <t>-1583098887</t>
  </si>
  <si>
    <t>"garáž - 200x200mm" 2</t>
  </si>
  <si>
    <t>Vodorovné konstrukce</t>
  </si>
  <si>
    <t>57</t>
  </si>
  <si>
    <t>411321414</t>
  </si>
  <si>
    <t>Stropy deskové ze ŽB tř. C 25/30</t>
  </si>
  <si>
    <t>-2094489312</t>
  </si>
  <si>
    <t>"odměřeno z CAD, D.1.1.03 - strop 1.NP" 342,5*0,25</t>
  </si>
  <si>
    <t>"Strop světlík" (4,5*2*2)*0,18</t>
  </si>
  <si>
    <t>58</t>
  </si>
  <si>
    <t>411351011</t>
  </si>
  <si>
    <t>Zřízení bednění stropů deskových tl do 25 cm bez podpěrné kce</t>
  </si>
  <si>
    <t>628849961</t>
  </si>
  <si>
    <t>"stropní konstrukce -1.NP" (112,8)*0,25+ 342,5-(4,7*1,6*2)+(4,7*4+1,6*4)*0,25</t>
  </si>
  <si>
    <t>"stropní konstrukce - světlík" "Strop světlík" 4,1*1,6*2+(4,5*2+2*2)*0,25*2</t>
  </si>
  <si>
    <t>59</t>
  </si>
  <si>
    <t>411351012</t>
  </si>
  <si>
    <t>Odstranění bednění stropů deskových tl do 25 cm bez podpěrné kce</t>
  </si>
  <si>
    <t>-2096132106</t>
  </si>
  <si>
    <t>60</t>
  </si>
  <si>
    <t>411354313</t>
  </si>
  <si>
    <t>Zřízení podpěrné konstrukce stropů výšky do 4 m tl do 25 cm</t>
  </si>
  <si>
    <t>1543026679</t>
  </si>
  <si>
    <t>"stropní konstrukce -1.NP"  342,5-(4,7*1,6*2)</t>
  </si>
  <si>
    <t>"stropní konstrukce - světlík" "Strop světlík" 4,7*1,6*2</t>
  </si>
  <si>
    <t>61</t>
  </si>
  <si>
    <t>411354314</t>
  </si>
  <si>
    <t>Odstranění podpěrné konstrukce stropů výšky do 4 m tl do 25 cm</t>
  </si>
  <si>
    <t>1991736019</t>
  </si>
  <si>
    <t>411361821</t>
  </si>
  <si>
    <t>Výztuž stropů betonářskou ocelí 10 505</t>
  </si>
  <si>
    <t>2081308229</t>
  </si>
  <si>
    <t>"výpsi výztuže strop + nadvlak" (2306,81+223,69)/1000*1,1</t>
  </si>
  <si>
    <t>63</t>
  </si>
  <si>
    <t>411362021</t>
  </si>
  <si>
    <t>Výztuž stropů svařovanými sítěmi Kari</t>
  </si>
  <si>
    <t>1549911055</t>
  </si>
  <si>
    <t>"výpis výztuže" (3458,6+2230,41)/1000*1,1</t>
  </si>
  <si>
    <t>64</t>
  </si>
  <si>
    <t>41136R01</t>
  </si>
  <si>
    <t>Distanční výztuž 140 mm</t>
  </si>
  <si>
    <t>1943965248</t>
  </si>
  <si>
    <t>"výpis výztuže" 675</t>
  </si>
  <si>
    <t>65</t>
  </si>
  <si>
    <t>41136R02</t>
  </si>
  <si>
    <t>Distanční výztuž 70 mm</t>
  </si>
  <si>
    <t>1668079863</t>
  </si>
  <si>
    <t>"výpis výztuže" 28</t>
  </si>
  <si>
    <t>66</t>
  </si>
  <si>
    <t>41136R03</t>
  </si>
  <si>
    <t>Distanční výztuž 90 mm</t>
  </si>
  <si>
    <t>-668417198</t>
  </si>
  <si>
    <t>"výpis výztuže" 54</t>
  </si>
  <si>
    <t>67</t>
  </si>
  <si>
    <t>41136R04</t>
  </si>
  <si>
    <t>Zřízení prostupů ve stropě</t>
  </si>
  <si>
    <t>-2008336654</t>
  </si>
  <si>
    <t>"VZT" 6</t>
  </si>
  <si>
    <t>"ZTI" 8</t>
  </si>
  <si>
    <t>"základy" 1</t>
  </si>
  <si>
    <t>"kotel odvetrání" 1</t>
  </si>
  <si>
    <t>68</t>
  </si>
  <si>
    <t>413321414</t>
  </si>
  <si>
    <t>Nosníky ze ŽB tř. C 25/30</t>
  </si>
  <si>
    <t>-231582505</t>
  </si>
  <si>
    <t>"světlík sloupky" 0,2*0,2*4*0,6*2</t>
  </si>
  <si>
    <t>"nadvlak N1" (3,7*2+1,6*2)*2*0,75*0,2</t>
  </si>
  <si>
    <t>69</t>
  </si>
  <si>
    <t>413351111</t>
  </si>
  <si>
    <t>Zřízení bednění nosníků a průvlaků bez podpěrné kce výšky do 100 cm</t>
  </si>
  <si>
    <t>-1782480727</t>
  </si>
  <si>
    <t>"světlík sloupky" 0,2*4*4*0,6*2</t>
  </si>
  <si>
    <t>"nadvlak N1" (3,7*2+1,6*2)*2*0,75*2</t>
  </si>
  <si>
    <t>70</t>
  </si>
  <si>
    <t>413351112</t>
  </si>
  <si>
    <t>Odstranění bednění nosníků a průvlaků bez podpěrné kce výšky do 100 cm</t>
  </si>
  <si>
    <t>-558551536</t>
  </si>
  <si>
    <t>71</t>
  </si>
  <si>
    <t>417321414</t>
  </si>
  <si>
    <t>Ztužující pásy a věnce ze ŽB tř. C 20/25</t>
  </si>
  <si>
    <t>-303742035</t>
  </si>
  <si>
    <t>"Věnec V1" (8+1,33+11,05+0,8+1,75+6,955+1,35+3,4+4,85+1,21+4,45+7,7+4,24+6,141+1,3+19,85+4,15+4,45+5,75)*0,3*0,25</t>
  </si>
  <si>
    <t>"Věnce V2" (1,75+6,75+3,95+0,8)*0,2*0,25</t>
  </si>
  <si>
    <t>72</t>
  </si>
  <si>
    <t>417351115</t>
  </si>
  <si>
    <t>Zřízení bednění ztužujících věnců</t>
  </si>
  <si>
    <t>-637519595</t>
  </si>
  <si>
    <t>"Věnec V1" (8+1,33+11,05+0,8+1,75+6,955+1,35+3,4+4,85+1,21+4,45+7,7+4,24+6,141+1,3+19,85+4,15+4,45+5,75)*0,25*2</t>
  </si>
  <si>
    <t>"Venece V2" (1,75+6,75+3,95+0,8)*0,2*2</t>
  </si>
  <si>
    <t>73</t>
  </si>
  <si>
    <t>417351116</t>
  </si>
  <si>
    <t>Odstranění bednění ztužujících věnců</t>
  </si>
  <si>
    <t>-685671774</t>
  </si>
  <si>
    <t>74</t>
  </si>
  <si>
    <t>417361821</t>
  </si>
  <si>
    <t>Výztuž ztužujících pásů a věnců betonářskou ocelí 10 505</t>
  </si>
  <si>
    <t>-1420694689</t>
  </si>
  <si>
    <t>"podélná 4xo12" 112,8*4*0,888/1000*1,1</t>
  </si>
  <si>
    <t>"třmínky o8mm po 200mm" 1,1*564*0,395/1000*1,1</t>
  </si>
  <si>
    <t>75</t>
  </si>
  <si>
    <t>430321414</t>
  </si>
  <si>
    <t>Schodišťová konstrukce a rampa ze ŽB tř. C 25/30</t>
  </si>
  <si>
    <t>256940400</t>
  </si>
  <si>
    <t>"Schodiště 1.SP.04"  1,5*1,7*0,25+ 6*0,027*1,7</t>
  </si>
  <si>
    <t>76</t>
  </si>
  <si>
    <t>433351131</t>
  </si>
  <si>
    <t>Zřízení bednění schodnic přímočarých schodišť v do 4 m</t>
  </si>
  <si>
    <t>-561359190</t>
  </si>
  <si>
    <t>1,7*1,5</t>
  </si>
  <si>
    <t>77</t>
  </si>
  <si>
    <t>433351132</t>
  </si>
  <si>
    <t>Odstranění bednění schodnic přímočarých schodišť v do 4 m</t>
  </si>
  <si>
    <t>-1616913494</t>
  </si>
  <si>
    <t>78</t>
  </si>
  <si>
    <t>434351141</t>
  </si>
  <si>
    <t>Zřízení bednění stupňů přímočarých schodišť</t>
  </si>
  <si>
    <t>-1337710460</t>
  </si>
  <si>
    <t>0,3*1,7*6+0,175*1,7*6</t>
  </si>
  <si>
    <t>79</t>
  </si>
  <si>
    <t>434351142</t>
  </si>
  <si>
    <t>Odstranění bednění stupňů přímočarých schodišť</t>
  </si>
  <si>
    <t>470023034</t>
  </si>
  <si>
    <t>Úpravy povrchů, podlahy a osazování výplní</t>
  </si>
  <si>
    <t>80</t>
  </si>
  <si>
    <t>611321141</t>
  </si>
  <si>
    <t>Vápenocementová omítka štuková dvouvrstvá vnitřních stropů rovných nanášená ručně</t>
  </si>
  <si>
    <t>211413985</t>
  </si>
  <si>
    <t>"byt 1, odeč. světlík" 10,12+43,32+14,3+14,23+14,69+2,23</t>
  </si>
  <si>
    <t>"byt 2, odeš. světlík" 10,17+47,78+14,23+14,3+14,37+2,39</t>
  </si>
  <si>
    <t>"tech. záz." 62,64-(1,5*1,7)</t>
  </si>
  <si>
    <t>81</t>
  </si>
  <si>
    <t>611321145</t>
  </si>
  <si>
    <t>Vápenocementová omítka štuková dvouvrstvá vnitřních schodišťových konstrukcí nanášená ručně</t>
  </si>
  <si>
    <t>442473607</t>
  </si>
  <si>
    <t>"1.SP.04" (1,5*2+1,7*2)*3,55+1,7*1,5</t>
  </si>
  <si>
    <t>82</t>
  </si>
  <si>
    <t>612135101</t>
  </si>
  <si>
    <t>Hrubá výplň rýh ve stěnách maltou jakékoli šířky rýhy</t>
  </si>
  <si>
    <t>-331664329</t>
  </si>
  <si>
    <t>83</t>
  </si>
  <si>
    <t>612142001</t>
  </si>
  <si>
    <t>Potažení vnitřních stěn sklovláknitým pletivem vtlačeným do tenkovrstvé hmoty</t>
  </si>
  <si>
    <t>879469501</t>
  </si>
  <si>
    <t>"rozhrání materiálů, š. 1,0m" 56,3</t>
  </si>
  <si>
    <t>84</t>
  </si>
  <si>
    <t>612321341</t>
  </si>
  <si>
    <t>Vápenocementová omítka štuková dvouvrstvá vnitřních stěn nanášená strojně</t>
  </si>
  <si>
    <t>-526661765</t>
  </si>
  <si>
    <t>Byt 1</t>
  </si>
  <si>
    <t>"1.01.01" (4,45*2+2,435*2)*2,65-(1*2,1*2+0,8*2,1*3)</t>
  </si>
  <si>
    <t>"1.01.02"(5,15+6,74*2+1,54+4,99+2,005*2+1,7)*2,65-(0,5*2,3+3*2,3+0,9*2,1*3+1*2,1)-(0,6*6,39)</t>
  </si>
  <si>
    <t>"1.01.03"(3,5*2+4,15*2)*2,65-(2,3*1,45+2,1*1)</t>
  </si>
  <si>
    <t>"1.01.04" (3,485*2+4,15*2)*2,65-(0,9*2,1+1,45*2,3)</t>
  </si>
  <si>
    <t>"1.01.05"(2,9*2+5,15*2)*2,65-(2,3*1,45+0,9*2,1)</t>
  </si>
  <si>
    <t>"1.01.06" (3+2,68+2,36*2+0,675)*0,3</t>
  </si>
  <si>
    <t>"1.01.07" (2,345*2+1,05*2)*0,85-(0,8*0,3)</t>
  </si>
  <si>
    <t>"1.01.08" (2*2+1,7*2)*2,4-(0,8*2,1)</t>
  </si>
  <si>
    <t>Byt 2</t>
  </si>
  <si>
    <t>"1.02.01"(1,01*2+2,7+3,53*2+2+0,604)*2,65-(1*2,1*2+0,8*2,1+0,5*2,3)</t>
  </si>
  <si>
    <t>"1.02.02" (8,17*2+5,9*2)*2,65-(2,3*3+1*2,1*4)</t>
  </si>
  <si>
    <t>"1.02.03" (3,485*2+4,15*2)*2,65-(1*2,1+2,3*1,45)</t>
  </si>
  <si>
    <t>"1.02.04" (3,5*2+4,15*2)*2,65-(1*2,1+2,3*1,45)</t>
  </si>
  <si>
    <t>"1.02.05" (4,25*2+3,45*2)*2,65-(2,3*1,45+1*2,1)</t>
  </si>
  <si>
    <t>"1.02.06"(3,45*2+2,3*2)*0,3</t>
  </si>
  <si>
    <t>"1.02.07" (1,405*2+1,2*2)*0,6-(0,7*0,3)</t>
  </si>
  <si>
    <t>"1.02.08" (1,405*2+1,766*2)*2,65-(1*2,1)</t>
  </si>
  <si>
    <t>Společné prostory</t>
  </si>
  <si>
    <t>"1.SP.01" (4,3*2+2,3*2)*2,65-(1*2,1+0,8*2,1)</t>
  </si>
  <si>
    <t>"1.SP.02" (2,02*2+2,011*2+2,062*2+0,8*2)*2,65-(1*1,45+1*2,1+0,9*2,1)</t>
  </si>
  <si>
    <t>"1.SP.03"(1,439*2+2,011*2)*2,65-(0,8*2,1)</t>
  </si>
  <si>
    <t>"1.SP.04" (3,9*2+1,47*2)*2,65+(1,42*2+1,7*2)*3,55-(0,9*2,1+1*2,1)</t>
  </si>
  <si>
    <t>"1.SP.05"(6,19*2+3,5*2)*3,55-(2,6*2,1)</t>
  </si>
  <si>
    <t>"1.SP.06"(5,15*2+1,5*2)*3,15-(1*2,1)</t>
  </si>
  <si>
    <t>85</t>
  </si>
  <si>
    <t>612325302</t>
  </si>
  <si>
    <t>Vápenocementová štuková omítka ostění nebo nadpraží</t>
  </si>
  <si>
    <t>893205705</t>
  </si>
  <si>
    <t>"okna + dveře, š. 0,25m" ((0,5+2,3*2)*2+(1+1,45*2)*2+(2,6+2,1*2)+(2,3+1,45*2)*6+(2,94+3*2)*2+(1,64+2,3*2)+(1+2,1*2))*0,25</t>
  </si>
  <si>
    <t>"vnitřní dveře, š.0,2m"  ((0,9+2,1*2)*3+(0,7*2,1*2))*0,2</t>
  </si>
  <si>
    <t>86</t>
  </si>
  <si>
    <t>617131101</t>
  </si>
  <si>
    <t>Cementový postřik světlíků nebo výtahových šachet nanášený celoplošně ručně</t>
  </si>
  <si>
    <t>-655945629</t>
  </si>
  <si>
    <t>87</t>
  </si>
  <si>
    <t>617321141</t>
  </si>
  <si>
    <t>Vápenocementová omítka štuková dvouvrstvá světlíků nebo výtahových šachet nanášená ručně</t>
  </si>
  <si>
    <t>801444387</t>
  </si>
  <si>
    <t>"světlík - 2x" (4,7*1,6+0,75*(4,7*2+1,6*2))*2</t>
  </si>
  <si>
    <t>88</t>
  </si>
  <si>
    <t>622142001</t>
  </si>
  <si>
    <t>Potažení vnějších stěn sklovláknitým pletivem vtlačeným do tenkovrstvé hmoty</t>
  </si>
  <si>
    <t>1612246341</t>
  </si>
  <si>
    <t>Skladba SO.02 - nad terénem</t>
  </si>
  <si>
    <t>"JZ" 1,8*0,7+1,26+0,2*(7,1+8,12+3,653+2,88+1,3+15,632+4,24)</t>
  </si>
  <si>
    <t>"SV" 0,9*3,435+0,2*7,2+0,5*(6,955+2,3+0,8+21,038+1,54)</t>
  </si>
  <si>
    <t>"JV" 2,11+0,95*(1,2+5,27+1,35+0,8)+0,2*4,32</t>
  </si>
  <si>
    <t>"SZ" 0,7*1,54+1*6,2+4,45*0,9</t>
  </si>
  <si>
    <t>"skladba SO.04+ SO.07" EPS_140</t>
  </si>
  <si>
    <t>"skladba SO.06"EPS_20</t>
  </si>
  <si>
    <t>89</t>
  </si>
  <si>
    <t>622143001</t>
  </si>
  <si>
    <t>Montáž omítkových plastových nebo pozinkovaných soklových profilů</t>
  </si>
  <si>
    <t>2003077760</t>
  </si>
  <si>
    <t>122,5</t>
  </si>
  <si>
    <t>90</t>
  </si>
  <si>
    <t>M</t>
  </si>
  <si>
    <t>55343010</t>
  </si>
  <si>
    <t>profil omítkový soklový pro omítky venkovní 14mm</t>
  </si>
  <si>
    <t>730240967</t>
  </si>
  <si>
    <t>122,5*1,05 'Přepočtené koeficientem množství</t>
  </si>
  <si>
    <t>91</t>
  </si>
  <si>
    <t>622143003</t>
  </si>
  <si>
    <t>Montáž omítkových plastových nebo pozinkovaných rohových profilů s tkaninou</t>
  </si>
  <si>
    <t>9391814</t>
  </si>
  <si>
    <t>10*2,65+16*1,45+4*3+2*2,6+2,3*4+9*2,1+4,7*4+1,6*4+40</t>
  </si>
  <si>
    <t>92</t>
  </si>
  <si>
    <t>59051480</t>
  </si>
  <si>
    <t>profil rohový Al s tkaninou kontaktního zateplení</t>
  </si>
  <si>
    <t>1431179906</t>
  </si>
  <si>
    <t>160,2*1,05 'Přepočtené koeficientem množství</t>
  </si>
  <si>
    <t>93</t>
  </si>
  <si>
    <t>622211001</t>
  </si>
  <si>
    <t>Montáž kontaktního zateplení vnějších stěn z polystyrénových desek tl do 40 mm</t>
  </si>
  <si>
    <t>1609479432</t>
  </si>
  <si>
    <t xml:space="preserve">Skladba SO.06 - garáž </t>
  </si>
  <si>
    <t>"pohled SV" 7,05*3,4</t>
  </si>
  <si>
    <t>94</t>
  </si>
  <si>
    <t>28375931</t>
  </si>
  <si>
    <t>deska EPS 70 fasádní λ=0,039 tl 20mm</t>
  </si>
  <si>
    <t>1311588487</t>
  </si>
  <si>
    <t>23,97*1,05 'Přepočtené koeficientem množství</t>
  </si>
  <si>
    <t>95</t>
  </si>
  <si>
    <t>622211021</t>
  </si>
  <si>
    <t>Montáž kontaktního zateplení vnějších stěn z polystyrénových desek tl do 120 mm</t>
  </si>
  <si>
    <t>-1505615976</t>
  </si>
  <si>
    <t>"Skladba So.01 - pod terén"</t>
  </si>
  <si>
    <t>"JZ"1,8*0,5+1,26+0,5*(7,1+8,12+3,653+2,88+1,3+15,632+4,24)</t>
  </si>
  <si>
    <t>"SV" 0,75*3,435+0,5*7,2+0,5*(6,955+2,3+0,8+21,038+1,54)</t>
  </si>
  <si>
    <t>"JV"2,11+0,75*(1,2+5,27+1,35+0,8)+0,5*4,32</t>
  </si>
  <si>
    <t>"SZ" 0,5*1,54+1*6,2+4,45*0,75</t>
  </si>
  <si>
    <t>96</t>
  </si>
  <si>
    <t>28376018</t>
  </si>
  <si>
    <t>deska fasádní polystyrénová soklová  tl 120mm</t>
  </si>
  <si>
    <t>-336666517</t>
  </si>
  <si>
    <t>121,558*1,02 'Přepočtené koeficientem množství</t>
  </si>
  <si>
    <t>97</t>
  </si>
  <si>
    <t>622211031</t>
  </si>
  <si>
    <t>Montáž kontaktního zateplení vnějších stěn z polystyrénových desek tl do 160 mm</t>
  </si>
  <si>
    <t>-1600864979</t>
  </si>
  <si>
    <t>Skladby SO.04, EPS 140 mm</t>
  </si>
  <si>
    <t>"Pohled JZ" 3*3,4+10</t>
  </si>
  <si>
    <t>"Pohled SV" (11,35+1+2)*3,4</t>
  </si>
  <si>
    <t>"Pohled JV" (4,23+0,7)*3,4</t>
  </si>
  <si>
    <t>"Pohled SZ" 1,5*3,4</t>
  </si>
  <si>
    <t>"ostění" 40,229*0,3</t>
  </si>
  <si>
    <t>"odečet otvorů"(1,64*2,3+0,5*2,3+1*1,45+2,6*2,1)*3,4</t>
  </si>
  <si>
    <t>Skladba SO.07 - světlík</t>
  </si>
  <si>
    <t>4,1*1,2*2*2+1,6*1,2*2*2-(3,7*0,6*4+1,2*0,6*4)</t>
  </si>
  <si>
    <t>98</t>
  </si>
  <si>
    <t>28375951</t>
  </si>
  <si>
    <t>deska EPS 70 fasádní λ=0,039 tl 140mm</t>
  </si>
  <si>
    <t>-917881096</t>
  </si>
  <si>
    <t>158,75*1,05 'Přepočtené koeficientem množství</t>
  </si>
  <si>
    <t>99</t>
  </si>
  <si>
    <t>622251101</t>
  </si>
  <si>
    <t>Příplatek k cenám kontaktního zateplení stěn za použití tepelněizolačních zátek z polystyrenu</t>
  </si>
  <si>
    <t>-1047658540</t>
  </si>
  <si>
    <t>EPS_140+EPS_20</t>
  </si>
  <si>
    <t>100</t>
  </si>
  <si>
    <t>622252001</t>
  </si>
  <si>
    <t>Montáž zakládacích soklových lišt kontaktního zateplení</t>
  </si>
  <si>
    <t>1672140109</t>
  </si>
  <si>
    <t>101</t>
  </si>
  <si>
    <t>59051651</t>
  </si>
  <si>
    <t>lišta soklová Al s okapničkou zakládací U 14cm 0,95/200cm</t>
  </si>
  <si>
    <t>-109865686</t>
  </si>
  <si>
    <t>122,500207039337*1,05 'Přepočtené koeficientem množství</t>
  </si>
  <si>
    <t>102</t>
  </si>
  <si>
    <t>622272051</t>
  </si>
  <si>
    <t>Montáž odvětrávané fasády stěn nýtováním na ocelový rošt tepelná izolace tl. 140 mm</t>
  </si>
  <si>
    <t>1031660596</t>
  </si>
  <si>
    <t>Skladby SO.03, minerální vata 140 mm</t>
  </si>
  <si>
    <t>"Pohled JZ" (19,85+15,85+4,24+1,751+3,65)*3,4</t>
  </si>
  <si>
    <t>"Pohled SV" (9,688+6,832)*3,4</t>
  </si>
  <si>
    <t>"Pohled JV" (10,71+0,7)*3,4</t>
  </si>
  <si>
    <t>"Pohled SZ" 12,16*3,4+5*0,8</t>
  </si>
  <si>
    <t>"odečet otvorů" -(0,5*2,3+1,45*1+2,3*1,45*6+3*2,3*2)</t>
  </si>
  <si>
    <t>103</t>
  </si>
  <si>
    <t>59155R01</t>
  </si>
  <si>
    <t>deska cementovláknitá fasádní probarvená tl 8mm</t>
  </si>
  <si>
    <t>2091355047</t>
  </si>
  <si>
    <t>258,055*1,1 'Přepočtené koeficientem množství</t>
  </si>
  <si>
    <t>104</t>
  </si>
  <si>
    <t>622272091</t>
  </si>
  <si>
    <t>Montáž ostění nebo nadpraží odvětrávané fasády nýtováním na ocelový rošt</t>
  </si>
  <si>
    <t>720987589</t>
  </si>
  <si>
    <t>"otvory ostění/nadpraží"1+1,45*2+0,5+2,3*2+5</t>
  </si>
  <si>
    <t>105</t>
  </si>
  <si>
    <t>55324R02</t>
  </si>
  <si>
    <t>příslušenství a doplňky k montáží</t>
  </si>
  <si>
    <t>-1257288276</t>
  </si>
  <si>
    <t>106</t>
  </si>
  <si>
    <t>622381021</t>
  </si>
  <si>
    <t>Tenkovrstvá minerální zrnitá omítka tl. 2,0 mm včetně penetrace vnějších stěn</t>
  </si>
  <si>
    <t>-171203489</t>
  </si>
  <si>
    <t>"skladba SO.03, 04, 05,06,07" EPS_140+EPS_20</t>
  </si>
  <si>
    <t>107</t>
  </si>
  <si>
    <t>629991011</t>
  </si>
  <si>
    <t>Zakrytí výplní otvorů a svislých ploch fólií přilepenou lepící páskou</t>
  </si>
  <si>
    <t>442957326</t>
  </si>
  <si>
    <t>"okna ext a int" 51,151*2</t>
  </si>
  <si>
    <t>108</t>
  </si>
  <si>
    <t>631311125</t>
  </si>
  <si>
    <t>Mazanina tl do 120 mm z betonu prostého bez zvýšených nároků na prostředí tř. C 20/25</t>
  </si>
  <si>
    <t>-1831408684</t>
  </si>
  <si>
    <t>"POD.02, tl.0,12m" (21,46+7,79)*0,12</t>
  </si>
  <si>
    <t>109</t>
  </si>
  <si>
    <t>632451R01</t>
  </si>
  <si>
    <t>Potěr cementový samonivelační litý C30 tl do 70 mm</t>
  </si>
  <si>
    <t>-199421161</t>
  </si>
  <si>
    <t>"POD.01+POD.08" 9,52+10,23+2,76+11,04</t>
  </si>
  <si>
    <t>"POD. 03"10,12+10,17</t>
  </si>
  <si>
    <t>"POD.04"2,23+1,32</t>
  </si>
  <si>
    <t>"POD.05"6,53+3,30+7,41+2,39+20</t>
  </si>
  <si>
    <t>"POD6" 43,32+14,3+14,23+14,69</t>
  </si>
  <si>
    <t>"POD.7" 47,78+14,23+14,3+14,37</t>
  </si>
  <si>
    <t>110</t>
  </si>
  <si>
    <t>632481213</t>
  </si>
  <si>
    <t>Separační vrstva z PE fólie</t>
  </si>
  <si>
    <t>1186344894</t>
  </si>
  <si>
    <t>"POD.01, POD.03-POD.7" 274,24</t>
  </si>
  <si>
    <t>"POD.02" 21,46+7,79</t>
  </si>
  <si>
    <t>111</t>
  </si>
  <si>
    <t>633131112</t>
  </si>
  <si>
    <t>Povrchová úprava průmyslových podlah pro těžký provoz vsypovou směsí s příměsí karbidu tl 3 mm</t>
  </si>
  <si>
    <t>1958205979</t>
  </si>
  <si>
    <t>112</t>
  </si>
  <si>
    <t>713291222</t>
  </si>
  <si>
    <t>Montáž izolace tepelné parotěsné zábrany stěn a sloupů fólií</t>
  </si>
  <si>
    <t>-1424159099</t>
  </si>
  <si>
    <t>"skladba SO.03" MV_140</t>
  </si>
  <si>
    <t>113</t>
  </si>
  <si>
    <t>28329039</t>
  </si>
  <si>
    <t>fólie kontaktní difuzně propustná pro doplňkovou hydroizolační vrstvu skládaných větraných fasád s otevřenými spárami (spára max 30 mm, max.30% plochy)</t>
  </si>
  <si>
    <t>-2018666002</t>
  </si>
  <si>
    <t>273,055*1,05 'Přepočtené koeficientem množství</t>
  </si>
  <si>
    <t>114</t>
  </si>
  <si>
    <t>637121113</t>
  </si>
  <si>
    <t>Okapový chodník z kačírku tl 200 mm s udusáním</t>
  </si>
  <si>
    <t>-555965613</t>
  </si>
  <si>
    <t>"okapových chodník" (21,038+16,793+14,97+15,632+19,85+12,160+0,8+1,5+0,8*2+4,24+1,3+3,65)*0,5</t>
  </si>
  <si>
    <t>"odečet zpevněných ploch" -(4*2+1,64+4,45*2+2,6)*0,5</t>
  </si>
  <si>
    <t>115</t>
  </si>
  <si>
    <t>637311131</t>
  </si>
  <si>
    <t>Okapový chodník z betonových záhonových obrubníků lože beton</t>
  </si>
  <si>
    <t>1793229377</t>
  </si>
  <si>
    <t>"okapových chodník" 21,038+16,793+14,97+15,632+19,85+12,160+0,8+1,5+0,8*2+4,24+1,3+3,65</t>
  </si>
  <si>
    <t>"odečet zpevněných ploch" -(4*2+1,64+4,45*2+2,6)</t>
  </si>
  <si>
    <t>116</t>
  </si>
  <si>
    <t>642942611</t>
  </si>
  <si>
    <t>Osazování zárubní nebo rámů dveřních kovových do 2,5 m2 na montážní pěnu</t>
  </si>
  <si>
    <t>59831349</t>
  </si>
  <si>
    <t>"D01" 2</t>
  </si>
  <si>
    <t>"D02" 1</t>
  </si>
  <si>
    <t>"D03"1</t>
  </si>
  <si>
    <t>117</t>
  </si>
  <si>
    <t>55331R01</t>
  </si>
  <si>
    <t>zárubeň ocelová pro běžné zdění hranatý profil 110 900 levá,pravá</t>
  </si>
  <si>
    <t>-412012402</t>
  </si>
  <si>
    <t>"D03" 1</t>
  </si>
  <si>
    <t>118</t>
  </si>
  <si>
    <t>55331R02</t>
  </si>
  <si>
    <t>zárubeň ocelová pro běžné zdění hranatý profil 95 900 levá,pravá</t>
  </si>
  <si>
    <t>-1068206715</t>
  </si>
  <si>
    <t>119</t>
  </si>
  <si>
    <t>55331R03</t>
  </si>
  <si>
    <t>zárubeň ocelová pro běžné zdění hranatý profil 95 700 levá,pravá</t>
  </si>
  <si>
    <t>-963101586</t>
  </si>
  <si>
    <t>120</t>
  </si>
  <si>
    <t>782691R01</t>
  </si>
  <si>
    <t>Vyrovnání parapetů při montáži oken</t>
  </si>
  <si>
    <t>659293963</t>
  </si>
  <si>
    <t>Ostatní konstrukce a práce, bourání</t>
  </si>
  <si>
    <t>121</t>
  </si>
  <si>
    <t>941111111</t>
  </si>
  <si>
    <t>Montáž lešení řadového trubkového lehkého s podlahami zatížení do 200 kg/m2 š do 0,9 m v do 10 m</t>
  </si>
  <si>
    <t>88796528</t>
  </si>
  <si>
    <t>120*3,55</t>
  </si>
  <si>
    <t>122</t>
  </si>
  <si>
    <t>941111211</t>
  </si>
  <si>
    <t>Příplatek k lešení řadovému trubkovému lehkému s podlahami š 0,9 m v 10 m za první a ZKD den použití</t>
  </si>
  <si>
    <t>-1118004036</t>
  </si>
  <si>
    <t>"venkovní práce - 2 měs" 426*60</t>
  </si>
  <si>
    <t>123</t>
  </si>
  <si>
    <t>941111811</t>
  </si>
  <si>
    <t>Demontáž lešení řadového trubkového lehkého s podlahami zatížení do 200 kg/m2 š do 0,9 m v do 10 m</t>
  </si>
  <si>
    <t>-788340336</t>
  </si>
  <si>
    <t>124</t>
  </si>
  <si>
    <t>946111112</t>
  </si>
  <si>
    <t>Montáž pojízdných věží trubkových/dílcových š do 0,9 m dl do 3,2 m v do 2,5 m</t>
  </si>
  <si>
    <t>-1392044569</t>
  </si>
  <si>
    <t>125</t>
  </si>
  <si>
    <t>946111212</t>
  </si>
  <si>
    <t>Příplatek k pojízdným věžím š do 0,9 m dl do 3,2 m v do 2,5 m za první a ZKD den použití</t>
  </si>
  <si>
    <t>1657174350</t>
  </si>
  <si>
    <t>126</t>
  </si>
  <si>
    <t>946112112</t>
  </si>
  <si>
    <t>Montáž pojízdných věží trubkových/dílcových š do 1,6 m dl do 3,2 m v do 2,5 m</t>
  </si>
  <si>
    <t>1665865491</t>
  </si>
  <si>
    <t>127</t>
  </si>
  <si>
    <t>949111112</t>
  </si>
  <si>
    <t>Montáž lešení lehkého kozového trubkového v do 1,9 m</t>
  </si>
  <si>
    <t>sada</t>
  </si>
  <si>
    <t>-1123059474</t>
  </si>
  <si>
    <t>128</t>
  </si>
  <si>
    <t>949111212</t>
  </si>
  <si>
    <t>Příplatek k lešení lehkému kozovému trubkovému v do 1,9 m za první a ZKD den použití</t>
  </si>
  <si>
    <t>1314831957</t>
  </si>
  <si>
    <t>129</t>
  </si>
  <si>
    <t>949111812</t>
  </si>
  <si>
    <t>Demontáž lešení lehkého kozového trubkového v do 1,9 m</t>
  </si>
  <si>
    <t>1729596021</t>
  </si>
  <si>
    <t>130</t>
  </si>
  <si>
    <t>949111R01</t>
  </si>
  <si>
    <t xml:space="preserve">D+M Popelnice plastová, objem 240l, černá s kolečky </t>
  </si>
  <si>
    <t>-1018468804</t>
  </si>
  <si>
    <t>131</t>
  </si>
  <si>
    <t>974031164</t>
  </si>
  <si>
    <t>Vysekání rýh ve zdivu cihelném hl do 150 mm š do 150 mm</t>
  </si>
  <si>
    <t>-1617438788</t>
  </si>
  <si>
    <t>997</t>
  </si>
  <si>
    <t>Přesun sutě</t>
  </si>
  <si>
    <t>132</t>
  </si>
  <si>
    <t>997002611</t>
  </si>
  <si>
    <t>Nakládání suti a vybouraných hmot</t>
  </si>
  <si>
    <t>-623159480</t>
  </si>
  <si>
    <t>133</t>
  </si>
  <si>
    <t>997013156</t>
  </si>
  <si>
    <t>Vnitrostaveništní doprava suti a vybouraných hmot pro budovy v do 21 m s omezením mechanizace</t>
  </si>
  <si>
    <t>75391339</t>
  </si>
  <si>
    <t>134</t>
  </si>
  <si>
    <t>997013509</t>
  </si>
  <si>
    <t>Příplatek k odvozu suti a vybouraných hmot na skládku ZKD 1 km přes 1 km</t>
  </si>
  <si>
    <t>-1627203995</t>
  </si>
  <si>
    <t>"skládka Křovice - 14 km" 6,5*28</t>
  </si>
  <si>
    <t>135</t>
  </si>
  <si>
    <t>997013511</t>
  </si>
  <si>
    <t>Odvoz suti a vybouraných hmot z meziskládky na skládku do 1 km s naložením a se složením</t>
  </si>
  <si>
    <t>-901756114</t>
  </si>
  <si>
    <t>136</t>
  </si>
  <si>
    <t>997013631</t>
  </si>
  <si>
    <t>Poplatek za uložení na skládce (skládkovné) stavebního odpadu směsného kód odpadu 17 09 04</t>
  </si>
  <si>
    <t>892087293</t>
  </si>
  <si>
    <t>PSV</t>
  </si>
  <si>
    <t>Práce a dodávky PSV</t>
  </si>
  <si>
    <t>711</t>
  </si>
  <si>
    <t>Izolace proti vodě, vlhkosti a plynům</t>
  </si>
  <si>
    <t>137</t>
  </si>
  <si>
    <t>711111001</t>
  </si>
  <si>
    <t>Provedení izolace proti zemní vlhkosti vodorovné za studena nátěrem penetračním</t>
  </si>
  <si>
    <t>-1341139940</t>
  </si>
  <si>
    <t>"základový pás š. 300 mm, požadavky XC2"  114,012</t>
  </si>
  <si>
    <t>"základová deska" 342,5</t>
  </si>
  <si>
    <t>"odskoky" 32</t>
  </si>
  <si>
    <t>138</t>
  </si>
  <si>
    <t>11163153</t>
  </si>
  <si>
    <t>emulze asfaltová penetrační</t>
  </si>
  <si>
    <t>litr</t>
  </si>
  <si>
    <t>-1142888007</t>
  </si>
  <si>
    <t>651350*0,0003 'Přepočtené koeficientem množství</t>
  </si>
  <si>
    <t>139</t>
  </si>
  <si>
    <t>711112001</t>
  </si>
  <si>
    <t>Provedení izolace proti zemní vlhkosti svislé za studena nátěrem penetračním</t>
  </si>
  <si>
    <t>681815479</t>
  </si>
  <si>
    <t>"skladba sokl SO.01+ SO.02" 121,558</t>
  </si>
  <si>
    <t>140</t>
  </si>
  <si>
    <t>-1920990374</t>
  </si>
  <si>
    <t>162076,666666667*0,0003 'Přepočtené koeficientem množství</t>
  </si>
  <si>
    <t>141</t>
  </si>
  <si>
    <t>711141559</t>
  </si>
  <si>
    <t>Provedení izolace proti zemní vlhkosti pásy přitavením vodorovné NAIP</t>
  </si>
  <si>
    <t>-704097346</t>
  </si>
  <si>
    <t>"skladba soklu - SO.01 +SO.02 - 2 pásy" 121,558*2</t>
  </si>
  <si>
    <t>"základová deska - 2 pásy" 342,5*2</t>
  </si>
  <si>
    <t>142</t>
  </si>
  <si>
    <t>62855001</t>
  </si>
  <si>
    <t>pás asfaltový natavitelný modifikovaný SBS tl 4,0mm s vložkou z polyesterové rohože a spalitelnou PE fólií nebo jemnozrnný minerálním posypem na horním povrchu</t>
  </si>
  <si>
    <t>1985990556</t>
  </si>
  <si>
    <t>"základ deska 1x" 342,5*1,1</t>
  </si>
  <si>
    <t>"skladba soklu - SO.01 +SO.02" 121,558*1,1</t>
  </si>
  <si>
    <t>143</t>
  </si>
  <si>
    <t>62853006</t>
  </si>
  <si>
    <t>pás asfaltový natavitelný modifikovaný SBS tl 4,2mm s vložkou ze skleněné tkaniny a hrubozrnným břidličným posypem na horním povrchu</t>
  </si>
  <si>
    <t>803138187</t>
  </si>
  <si>
    <t>1701546,66666667*0,0003 'Přepočtené koeficientem množství</t>
  </si>
  <si>
    <t>144</t>
  </si>
  <si>
    <t>711161212</t>
  </si>
  <si>
    <t>Izolace proti zemní vlhkosti nopovou fólií svislá, nopek v 8,0 mm, tl do 0,6 mm</t>
  </si>
  <si>
    <t>793770319</t>
  </si>
  <si>
    <t>145</t>
  </si>
  <si>
    <t>711161384</t>
  </si>
  <si>
    <t>Izolace proti zemní vlhkosti nopovou fólií ukončení provětrávací lištou</t>
  </si>
  <si>
    <t>1405479144</t>
  </si>
  <si>
    <t>"JZ"1,8+1,26+7,1+8,12+3,653+2,88+1,3+15,632+4,24</t>
  </si>
  <si>
    <t>"SV" 3,435+7,2+6,955+2,3+0,8+21,038+1,54</t>
  </si>
  <si>
    <t>"JV"2,11+1,2+5,27+1,35+0,8+4,32</t>
  </si>
  <si>
    <t>"SZ" 1,54+1*6,2+4,45</t>
  </si>
  <si>
    <t>146</t>
  </si>
  <si>
    <t>711161385</t>
  </si>
  <si>
    <t>Izolace proti zemní vlhkosti nopovou fólií připevnění koutové tvarovky</t>
  </si>
  <si>
    <t>1055167032</t>
  </si>
  <si>
    <t>147</t>
  </si>
  <si>
    <t>711161386</t>
  </si>
  <si>
    <t>Izolace proti zemní vlhkosti nopovou fólií připevnění rohové tvarovky</t>
  </si>
  <si>
    <t>882980396</t>
  </si>
  <si>
    <t>148</t>
  </si>
  <si>
    <t>711745567</t>
  </si>
  <si>
    <t>Izolace proti vodě provedení spojů přitavením pásu NAIP 500 mm</t>
  </si>
  <si>
    <t>814802430</t>
  </si>
  <si>
    <t>149</t>
  </si>
  <si>
    <t>998711101</t>
  </si>
  <si>
    <t>Přesun hmot tonážní pro izolace proti vodě, vlhkosti a plynům v objektech výšky do 6 m</t>
  </si>
  <si>
    <t>-1227051505</t>
  </si>
  <si>
    <t>712</t>
  </si>
  <si>
    <t>Povlakové krytiny</t>
  </si>
  <si>
    <t>150</t>
  </si>
  <si>
    <t>712311101</t>
  </si>
  <si>
    <t>Provedení povlakové krytiny střech do 10° za studena lakem penetračním nebo asfaltovým</t>
  </si>
  <si>
    <t>-563059054</t>
  </si>
  <si>
    <t>"STR 02" 15,04</t>
  </si>
  <si>
    <t>"STR01" 292</t>
  </si>
  <si>
    <t>151</t>
  </si>
  <si>
    <t>-452836016</t>
  </si>
  <si>
    <t>467267,222511725*0,0003 'Přepočtené koeficientem množství</t>
  </si>
  <si>
    <t>152</t>
  </si>
  <si>
    <t>712331101</t>
  </si>
  <si>
    <t>Provedení povlakové krytiny střech do 10° podkladní vrstvy pásy na sucho AIP nebo NAIP</t>
  </si>
  <si>
    <t>1441468897</t>
  </si>
  <si>
    <t>"STŘ.01" 292,362</t>
  </si>
  <si>
    <t>153</t>
  </si>
  <si>
    <t>62853004</t>
  </si>
  <si>
    <t>pás asfaltový natavitelný modifikovaný SBS tl 4,0mm s vložkou ze skleněné tkaniny a spalitelnou PE fólií nebo jemnozrnný minerálním posypem na horním povrchu</t>
  </si>
  <si>
    <t>-494270496</t>
  </si>
  <si>
    <t>340,361*1,1 'Přepočtené koeficientem množství</t>
  </si>
  <si>
    <t>154</t>
  </si>
  <si>
    <t>712332135</t>
  </si>
  <si>
    <t>Povlaková krytina plochých střech nopovou folií s perforovanou deskou, nopek v 20 mm, tl do 1,0 mm</t>
  </si>
  <si>
    <t>-1101945555</t>
  </si>
  <si>
    <t>155</t>
  </si>
  <si>
    <t>71233R01</t>
  </si>
  <si>
    <t>D+M Drenážní rohož 900g/m</t>
  </si>
  <si>
    <t>1821466083</t>
  </si>
  <si>
    <t>"atika" 347,6*0,5+24,4*0,5</t>
  </si>
  <si>
    <t>"skladba STŘ.02" 4,7*1,6*1,1*2</t>
  </si>
  <si>
    <t>156</t>
  </si>
  <si>
    <t>71233R02</t>
  </si>
  <si>
    <t>D+M prostupů střešní konstrukcí, kompletní provedení dle dané technologie a materiálu dodavatele</t>
  </si>
  <si>
    <t>-916292119</t>
  </si>
  <si>
    <t>"kotel odvětrání" 1</t>
  </si>
  <si>
    <t>157</t>
  </si>
  <si>
    <t>712341559</t>
  </si>
  <si>
    <t>Provedení povlakové krytiny střech do 10° pásy NAIP přitavením v plné ploše</t>
  </si>
  <si>
    <t>-480068357</t>
  </si>
  <si>
    <t>"STŘ 01 - 3 vrstvy" (292+48)*3+112,8*0,2+(4,7*4+1,6*4)*0,1</t>
  </si>
  <si>
    <t>158</t>
  </si>
  <si>
    <t>62852011</t>
  </si>
  <si>
    <t>pás asfaltový samolepicí modifikovaný SBS tl 3mm s vložkou ze skleněné rohože se  spalitelnou fólií nebo jemnozrnný minerálním posypem nebo textilií na horním povrchu</t>
  </si>
  <si>
    <t>19589464</t>
  </si>
  <si>
    <t>333,333913043478*1,15 'Přepočtené koeficientem množství</t>
  </si>
  <si>
    <t>159</t>
  </si>
  <si>
    <t>1877481539</t>
  </si>
  <si>
    <t>160</t>
  </si>
  <si>
    <t>62855002</t>
  </si>
  <si>
    <t>pás asfaltový natavitelný modifikovaný SBS tl 5mm s vložkou z polyesterové rohože a spalitelnou PE fólií nebo jemnozrnný minerálním posypem na horním povrchu</t>
  </si>
  <si>
    <t>1417820757</t>
  </si>
  <si>
    <t>161</t>
  </si>
  <si>
    <t>712363352</t>
  </si>
  <si>
    <t>Povlakové krytiny střech do 10° z tvarovaných poplastovaných lišt délky 2 m koutová lišta vnitřní rš 100 mm, tl.plechu 0,6 mm, barva tmavě šedá</t>
  </si>
  <si>
    <t>-986053954</t>
  </si>
  <si>
    <t>"K14" 5,8</t>
  </si>
  <si>
    <t>162</t>
  </si>
  <si>
    <t>712363355</t>
  </si>
  <si>
    <t>Povlakové krytiny střech do 10° z tvarovaných poplastovaných lišt délky 2 m okapnice široká rš 150 mm, tl. plechu 0,6 mm, barva tmavě šedá</t>
  </si>
  <si>
    <t>-1540288993</t>
  </si>
  <si>
    <t>"K12" 2,9</t>
  </si>
  <si>
    <t>163</t>
  </si>
  <si>
    <t>712363359</t>
  </si>
  <si>
    <t xml:space="preserve">Povlakové krytiny střech do 10° z tvarovaných poplastovaných lišt délky 2 m závětrná lišta rš 300 mm, tl. plechu 0,6 mm, barva tmavě šedá </t>
  </si>
  <si>
    <t>-1429186042</t>
  </si>
  <si>
    <t>"K13" 5,8</t>
  </si>
  <si>
    <t>164</t>
  </si>
  <si>
    <t>712363373</t>
  </si>
  <si>
    <t>Povlakové krytiny střech do 10° z tvarovaných poplastovaných lišt délky 2 m přítlačná lišta rš 150 mm, tl. plechu 0,6 mm, barva tmavě šedá</t>
  </si>
  <si>
    <t>-1289207777</t>
  </si>
  <si>
    <t>"K15" 8,5</t>
  </si>
  <si>
    <t>165</t>
  </si>
  <si>
    <t>712441559</t>
  </si>
  <si>
    <t>Provedení povlakové krytiny střech do 30° pásy přitavením NAIP v plné ploše</t>
  </si>
  <si>
    <t>-1667766218</t>
  </si>
  <si>
    <t>"skladba STŘ.02 - 2 vrstvy" 4,7*1,6*2*1,1*2</t>
  </si>
  <si>
    <t>166</t>
  </si>
  <si>
    <t>1649418276</t>
  </si>
  <si>
    <t>167</t>
  </si>
  <si>
    <t>712771311</t>
  </si>
  <si>
    <t>Provedení hydroakumulační vrstvy z hydrofilních minerálních panelů vegetační střechy sklon do 5°</t>
  </si>
  <si>
    <t>-886733371</t>
  </si>
  <si>
    <t>"STR 01" 292</t>
  </si>
  <si>
    <t>168</t>
  </si>
  <si>
    <t>63153600</t>
  </si>
  <si>
    <t>deska substrátová z hydrofilní minerální vlny tl 50mm</t>
  </si>
  <si>
    <t>-1735677906</t>
  </si>
  <si>
    <t>169</t>
  </si>
  <si>
    <t>712771401</t>
  </si>
  <si>
    <t>Provedení vegetační vrstvy ze substrátu tloušťky do 100 mm vegetační střechy sklon do 5°</t>
  </si>
  <si>
    <t>-1795071287</t>
  </si>
  <si>
    <t>170</t>
  </si>
  <si>
    <t>10321001</t>
  </si>
  <si>
    <t>substrát vegetačních střech extenzivní suchomilných rostlin</t>
  </si>
  <si>
    <t>1809607658</t>
  </si>
  <si>
    <t>"STR 01" 340*0,05</t>
  </si>
  <si>
    <t>171</t>
  </si>
  <si>
    <t>712771511</t>
  </si>
  <si>
    <t>Provedení suchého výsevu řízků vegetační střechy sklon do 5°</t>
  </si>
  <si>
    <t>1570582891</t>
  </si>
  <si>
    <t>172</t>
  </si>
  <si>
    <t>00572610</t>
  </si>
  <si>
    <t>sazenice trvalek pro vegetační střechy</t>
  </si>
  <si>
    <t>-1938731153</t>
  </si>
  <si>
    <t>5840*0,05 'Přepočtené koeficientem množství</t>
  </si>
  <si>
    <t>173</t>
  </si>
  <si>
    <t>712771601</t>
  </si>
  <si>
    <t>Provedení ochranných pásů z praného říčního kameniva šířky do 500 mm</t>
  </si>
  <si>
    <t>1533423358</t>
  </si>
  <si>
    <t>" STR 01 obvod střechy" 112,8*0,15*0,25</t>
  </si>
  <si>
    <t>"STR 01 obvod světlík" (4,7*4+1,6*4)*0,15*0,25</t>
  </si>
  <si>
    <t>174</t>
  </si>
  <si>
    <t>58337344</t>
  </si>
  <si>
    <t>štěrkopísek frakce 0/32</t>
  </si>
  <si>
    <t>1407912305</t>
  </si>
  <si>
    <t>5,175*1,8</t>
  </si>
  <si>
    <t>175</t>
  </si>
  <si>
    <t>998712101</t>
  </si>
  <si>
    <t>Přesun hmot tonážní tonážní pro krytiny povlakové v objektech v do 6 m</t>
  </si>
  <si>
    <t>1307453475</t>
  </si>
  <si>
    <t>713</t>
  </si>
  <si>
    <t>Izolace tepelné</t>
  </si>
  <si>
    <t>176</t>
  </si>
  <si>
    <t>713111126</t>
  </si>
  <si>
    <t>Montáž izolace tepelné spodem stropů lepením bodově rohoží, pásů, dílců, desek</t>
  </si>
  <si>
    <t>-42122127</t>
  </si>
  <si>
    <t>"garáž zateplení spodního líce stropní kce, tl. 120mm" (6,2+1,8)*1</t>
  </si>
  <si>
    <t>177</t>
  </si>
  <si>
    <t>63151504</t>
  </si>
  <si>
    <t>deska tepelně izolační minerální plochých střech nepochozích vrchní vrstva λ=0,038-0,039 tl 120mm</t>
  </si>
  <si>
    <t>-666558515</t>
  </si>
  <si>
    <t>8*1,02 'Přepočtené koeficientem množství</t>
  </si>
  <si>
    <t>178</t>
  </si>
  <si>
    <t>713121111</t>
  </si>
  <si>
    <t>Montáž izolace tepelné podlah volně kladenými rohožemi, pásy, dílci, deskami 1 vrstva</t>
  </si>
  <si>
    <t>-66202511</t>
  </si>
  <si>
    <t>179</t>
  </si>
  <si>
    <t>28375912</t>
  </si>
  <si>
    <t>deska EPS 150 pro trvalé zatížení v tlaku (max. 3000 kg/m2) tl 80mm</t>
  </si>
  <si>
    <t>-463350512</t>
  </si>
  <si>
    <t>29,25*1,02 'Přepočtené koeficientem množství</t>
  </si>
  <si>
    <t>180</t>
  </si>
  <si>
    <t>28375927</t>
  </si>
  <si>
    <t>deska EPS 200 pro trvalé zatížení v tlaku (max. 3600 kg/m2) tl 120/130mm</t>
  </si>
  <si>
    <t>1775294740</t>
  </si>
  <si>
    <t>"POD.01" 9,52+10,23+2,76+11,04</t>
  </si>
  <si>
    <t>124,23*1,02 'Přepočtené koeficientem množství</t>
  </si>
  <si>
    <t>181</t>
  </si>
  <si>
    <t>28375924</t>
  </si>
  <si>
    <t>deska EPS 200 pro trvalé zatížení v tlaku (max. 3600 kg/m2) tl 80mm</t>
  </si>
  <si>
    <t>-1242718154</t>
  </si>
  <si>
    <t>146,46*1,02 'Přepočtené koeficientem množství</t>
  </si>
  <si>
    <t>182</t>
  </si>
  <si>
    <t>713131141</t>
  </si>
  <si>
    <t>Montáž izolace tepelné stěn a základů lepením celoplošně rohoží, pásů, dílců, desek</t>
  </si>
  <si>
    <t>406580658</t>
  </si>
  <si>
    <t>"zateplení stropní desky z boku - obvodová izolace" 112,8*0,25*1,1</t>
  </si>
  <si>
    <t>183</t>
  </si>
  <si>
    <t>28376438</t>
  </si>
  <si>
    <t>deska z polystyrénu XPS, hrana rovná a strukturovaný povrch 250kPa tl 30mm</t>
  </si>
  <si>
    <t>1746494241</t>
  </si>
  <si>
    <t>32,571</t>
  </si>
  <si>
    <t>184</t>
  </si>
  <si>
    <t>-503917448</t>
  </si>
  <si>
    <t>"zateplení stěny skladu" 5,15*3,15*1,1</t>
  </si>
  <si>
    <t>185</t>
  </si>
  <si>
    <t>63141190</t>
  </si>
  <si>
    <t>deska tepelně izolační minerální do šikmých střech a stěn  λ=0,036-0,037 tl 120mm</t>
  </si>
  <si>
    <t>-1026237236</t>
  </si>
  <si>
    <t>17,845*1,05 'Přepočtené koeficientem množství</t>
  </si>
  <si>
    <t>186</t>
  </si>
  <si>
    <t>713141121</t>
  </si>
  <si>
    <t>Montáž izolace tepelné střech plochých lepené asfaltem bodově 1 vrstva rohoží, pásů, dílců, desek</t>
  </si>
  <si>
    <t>26111081</t>
  </si>
  <si>
    <t xml:space="preserve">střecha STŘ.01 </t>
  </si>
  <si>
    <t>"EPS 150" 292,362</t>
  </si>
  <si>
    <t>"okolo vtoku EPS tl. 20mm, 0,5x0,45m" 5*0,5*0,5</t>
  </si>
  <si>
    <t>"PIR, tl. 140mm" (8,85*5+7*11+1,4*1,54+7,2*4,04-0,8*2+7,8*6,9+4,2*7,02+10*4,2+5,8*1,7+6,07*3,2)-( 4,1*1,6*2)</t>
  </si>
  <si>
    <t>Střecha STŘ.02</t>
  </si>
  <si>
    <t>"EPS 150" 16,544</t>
  </si>
  <si>
    <t>"EPS 200S, tl. 200mm" 16,544</t>
  </si>
  <si>
    <t>187</t>
  </si>
  <si>
    <t>28375910</t>
  </si>
  <si>
    <t>deska EPS 150 pro trvalé zatížení v tlaku (max. 3000 kg/m2) tl 60mm</t>
  </si>
  <si>
    <t>-2011903301</t>
  </si>
  <si>
    <t>"STŘ.02" 16,544</t>
  </si>
  <si>
    <t>364,906*1,02 'Přepočtené koeficientem množství</t>
  </si>
  <si>
    <t>188</t>
  </si>
  <si>
    <t>28375963</t>
  </si>
  <si>
    <t>deska EPS 200 pro trvalé zatížení v tlaku (max. 3600 kg/m2) tl 200mm</t>
  </si>
  <si>
    <t>-1563674455</t>
  </si>
  <si>
    <t>189</t>
  </si>
  <si>
    <t>28375889</t>
  </si>
  <si>
    <t>deska EPS 150 pro trvalé zatížení v tlaku tl 20mm</t>
  </si>
  <si>
    <t>264337745</t>
  </si>
  <si>
    <t>1,28816432643017*1,02 'Přepočtené koeficientem množství</t>
  </si>
  <si>
    <t>190</t>
  </si>
  <si>
    <t>28376R03</t>
  </si>
  <si>
    <t>tepelná izolace PIR tl. 140 mm pro ploché střechy</t>
  </si>
  <si>
    <t>484755401</t>
  </si>
  <si>
    <t>298,209+56-19,52</t>
  </si>
  <si>
    <t>191</t>
  </si>
  <si>
    <t>28372316</t>
  </si>
  <si>
    <t>deska EPS 100 pro trvalé zatížení v tlaku (max. 2000 kg/m2) tl 140mm</t>
  </si>
  <si>
    <t>1355580029</t>
  </si>
  <si>
    <t>"střecha garáž" 19,52</t>
  </si>
  <si>
    <t>19,52*1,05 'Přepočtené koeficientem množství</t>
  </si>
  <si>
    <t>192</t>
  </si>
  <si>
    <t>713141322</t>
  </si>
  <si>
    <t>Montáž izolace tepelné střech plochých lepené asfalte bodově, spádová vrstva</t>
  </si>
  <si>
    <t>1837248986</t>
  </si>
  <si>
    <t>"STŘ.01" 292,362+48</t>
  </si>
  <si>
    <t>193</t>
  </si>
  <si>
    <t>28376R01</t>
  </si>
  <si>
    <t>klín izolační z pěnového polystyrenu EPS 200 spádový, konstantní spád 2,5%, tl. 20-200mm</t>
  </si>
  <si>
    <t>-455807371</t>
  </si>
  <si>
    <t>"STŘ.01" (292,362+48)*1,1</t>
  </si>
  <si>
    <t>194</t>
  </si>
  <si>
    <t>28376R02</t>
  </si>
  <si>
    <t>klín izolační z pěnového polystyrenu EPS 150S spádový, konstantní spád 12%, tl. 20-135mm</t>
  </si>
  <si>
    <t>-1650423560</t>
  </si>
  <si>
    <t>195</t>
  </si>
  <si>
    <t>713141381</t>
  </si>
  <si>
    <t>Montáž izolace tepelné stěn výšky do 1000 mm na atiky a prostupy střechou lepené asfaltem zplna</t>
  </si>
  <si>
    <t>-335154753</t>
  </si>
  <si>
    <t>"XPS 80 mm - atika podložení OSB"112,8*0,5</t>
  </si>
  <si>
    <t>"XPS 100 mm - atika svislá plocha" 112,8*0,8</t>
  </si>
  <si>
    <t>"XPS 120 mm - nadvlak" (1,7*4+1,6*4)*0,5</t>
  </si>
  <si>
    <t>196</t>
  </si>
  <si>
    <t>28376383</t>
  </si>
  <si>
    <t>deska z polystyrénu XPS, hrana polodrážková a hladký povrch s vyšší odolností tl 120mm</t>
  </si>
  <si>
    <t>743071810</t>
  </si>
  <si>
    <t>6,6*1,02 'Přepočtené koeficientem množství</t>
  </si>
  <si>
    <t>197</t>
  </si>
  <si>
    <t>28376381</t>
  </si>
  <si>
    <t>deska z polystyrénu XPS, hrana polodrážková a hladký povrch s vyšší odolností tl 80mm</t>
  </si>
  <si>
    <t>-1581228869</t>
  </si>
  <si>
    <t>56,4</t>
  </si>
  <si>
    <t>198</t>
  </si>
  <si>
    <t>28376443</t>
  </si>
  <si>
    <t>deska z polystyrénu XPS, hrana rovná a strukturovaný povrch 300kPa tl 100mm</t>
  </si>
  <si>
    <t>-1662821153</t>
  </si>
  <si>
    <t>90,24+38,5</t>
  </si>
  <si>
    <t>128,74*1,02 'Přepočtené koeficientem množství</t>
  </si>
  <si>
    <t>199</t>
  </si>
  <si>
    <t>71314R01</t>
  </si>
  <si>
    <t>D+M Náběhový klín z EPS 50x50 mm</t>
  </si>
  <si>
    <t>-1842888934</t>
  </si>
  <si>
    <t>112,8</t>
  </si>
  <si>
    <t>200</t>
  </si>
  <si>
    <t>63152005</t>
  </si>
  <si>
    <t>klín atikový přechodný minerální plochých střech tl.50 x 50 mm</t>
  </si>
  <si>
    <t>-589127590</t>
  </si>
  <si>
    <t>112,8*1,05 'Přepočtené koeficientem množství</t>
  </si>
  <si>
    <t>201</t>
  </si>
  <si>
    <t>998713101</t>
  </si>
  <si>
    <t>Přesun hmot tonážní pro izolace tepelné v objektech v do 6 m</t>
  </si>
  <si>
    <t>316457967</t>
  </si>
  <si>
    <t>762</t>
  </si>
  <si>
    <t>Konstrukce tesařské</t>
  </si>
  <si>
    <t>202</t>
  </si>
  <si>
    <t>762341027</t>
  </si>
  <si>
    <t>Bednění střech rovných z desek OSB tl 25 mm na pero a drážku šroubovaných na krokve</t>
  </si>
  <si>
    <t>2113646418</t>
  </si>
  <si>
    <t>"skladba STŘ.02" 16,544+10</t>
  </si>
  <si>
    <t>203</t>
  </si>
  <si>
    <t>762361313</t>
  </si>
  <si>
    <t>Konstrukční a vyrovnávací vrstva pod klempířské prvky (atiky) z desek dřevoštěpkových tl. 25 mm</t>
  </si>
  <si>
    <t>1648155766</t>
  </si>
  <si>
    <t>"OSB deska, tl. 25mm, š. 0,5m" 112,8*0,5*1,1+25</t>
  </si>
  <si>
    <t>204</t>
  </si>
  <si>
    <t>762111R01</t>
  </si>
  <si>
    <t>D+M Konstrukční a vyrovnávací prvek z konickýho hranolu 240x100-115, š. 100mm</t>
  </si>
  <si>
    <t>-23514160</t>
  </si>
  <si>
    <t>205</t>
  </si>
  <si>
    <t>998762101</t>
  </si>
  <si>
    <t>Přesun hmot tonážní pro kce tesařské v objektech v do 6 m</t>
  </si>
  <si>
    <t>1525434086</t>
  </si>
  <si>
    <t>763</t>
  </si>
  <si>
    <t>Konstrukce suché výstavby</t>
  </si>
  <si>
    <t>206</t>
  </si>
  <si>
    <t>763131451</t>
  </si>
  <si>
    <t>SDK podhled deska 1xH2 12,5 bez TI dvouvrstvá spodní kce profil CD+UD</t>
  </si>
  <si>
    <t>-2015135902</t>
  </si>
  <si>
    <t>"SDK.01" 6,53+3,30+7,41+1,32</t>
  </si>
  <si>
    <t>207</t>
  </si>
  <si>
    <t>763131714</t>
  </si>
  <si>
    <t>SDK podhled základní penetrační nátěr</t>
  </si>
  <si>
    <t>1375962136</t>
  </si>
  <si>
    <t>208</t>
  </si>
  <si>
    <t>763131772</t>
  </si>
  <si>
    <t>Příplatek k SDK podhledu za rovinnost kvality Q4</t>
  </si>
  <si>
    <t>1962963965</t>
  </si>
  <si>
    <t>209</t>
  </si>
  <si>
    <t>763131911</t>
  </si>
  <si>
    <t>Zhotovení otvoru vel. do 0,1 m2 v SDK podhledu a podkroví s vyztužením profily</t>
  </si>
  <si>
    <t>438436478</t>
  </si>
  <si>
    <t>210</t>
  </si>
  <si>
    <t>998763301</t>
  </si>
  <si>
    <t>Přesun hmot tonážní pro sádrokartonové konstrukce v objektech v do 6 m</t>
  </si>
  <si>
    <t>644829376</t>
  </si>
  <si>
    <t>764</t>
  </si>
  <si>
    <t>Konstrukce klempířské</t>
  </si>
  <si>
    <t>211</t>
  </si>
  <si>
    <t>764111431</t>
  </si>
  <si>
    <t>Krytina střechy rovné drážkováním z tabulí z Pz plechu sklonu do 30°</t>
  </si>
  <si>
    <t>-1774130527</t>
  </si>
  <si>
    <t>"skladba STŘ.02- světlíky" 4,7*1,6 *2*1,1</t>
  </si>
  <si>
    <t>212</t>
  </si>
  <si>
    <t>764215407</t>
  </si>
  <si>
    <t>Oplechování horních ploch a nadezdívek (atik) bez rohů z Pz plechu celoplošně lepené rš 600 mm</t>
  </si>
  <si>
    <t>-610585958</t>
  </si>
  <si>
    <t>"Výpis klempířských výrobků, č.v. D.1.1.17"</t>
  </si>
  <si>
    <t>"K07" 7,5</t>
  </si>
  <si>
    <t>213</t>
  </si>
  <si>
    <t>764215408</t>
  </si>
  <si>
    <t>Oplechování horních ploch a nadezdívek (atik) bez rohů z Pz plechu celoplošně lepené rš 750 mm</t>
  </si>
  <si>
    <t>299507091</t>
  </si>
  <si>
    <t>"K06" 121,5</t>
  </si>
  <si>
    <t>214</t>
  </si>
  <si>
    <t>764216605</t>
  </si>
  <si>
    <t>Oplechování rovných parapetů mechanicky kotvené z Pz s povrchovou úpravou rš 400 mm</t>
  </si>
  <si>
    <t>-416622789</t>
  </si>
  <si>
    <t>"K04" 3,7*4</t>
  </si>
  <si>
    <t>"K05" 1,2*4</t>
  </si>
  <si>
    <t>215</t>
  </si>
  <si>
    <t>764216R01</t>
  </si>
  <si>
    <t>Oplechování rovných parapetů mechanicky kotvené z Pz s povrchovou úpravou rš 300 mm</t>
  </si>
  <si>
    <t>-1482798321</t>
  </si>
  <si>
    <t>"K01" 2,3*6</t>
  </si>
  <si>
    <t>"K02" 0,47*1</t>
  </si>
  <si>
    <t>"K03" 1*2</t>
  </si>
  <si>
    <t>216</t>
  </si>
  <si>
    <t>764222R01</t>
  </si>
  <si>
    <t>Oplechování  okapnice z PZ plechu rš 300 mm s povrchovou úpravou, tl. plechu 0,6 mm, barva antracit</t>
  </si>
  <si>
    <t>-1503982839</t>
  </si>
  <si>
    <t>"K09" 26</t>
  </si>
  <si>
    <t>217</t>
  </si>
  <si>
    <t>764222R02</t>
  </si>
  <si>
    <t>Oplechování  okapnice z Pz plechu rš 180 mm s povrchovou úpravou, tl. plechu 0,6 mm, barva antracit</t>
  </si>
  <si>
    <t>1053982003</t>
  </si>
  <si>
    <t>"K08" 135,4</t>
  </si>
  <si>
    <t>218</t>
  </si>
  <si>
    <t>764511415</t>
  </si>
  <si>
    <t>Žlab podokapní hranatý z Pz plechu rš 390 mm</t>
  </si>
  <si>
    <t>-790096502</t>
  </si>
  <si>
    <t>"K10" 2,9</t>
  </si>
  <si>
    <t>219</t>
  </si>
  <si>
    <t>764518401</t>
  </si>
  <si>
    <t>Hranatý svod včetně objímek, kolen, odskoků z Pz plechu o straně 80 mm</t>
  </si>
  <si>
    <t>-193552405</t>
  </si>
  <si>
    <t>"K11" 3,5</t>
  </si>
  <si>
    <t>220</t>
  </si>
  <si>
    <t>998764101</t>
  </si>
  <si>
    <t>Přesun hmot tonážní pro konstrukce klempířské v objektech v do 6 m</t>
  </si>
  <si>
    <t>290428646</t>
  </si>
  <si>
    <t>766</t>
  </si>
  <si>
    <t>Konstrukce truhlářské</t>
  </si>
  <si>
    <t>221</t>
  </si>
  <si>
    <t>766622132</t>
  </si>
  <si>
    <t>Montáž plastových oken plochy přes 1 m2 otevíravých výšky do 2,5 m s rámem do zdiva</t>
  </si>
  <si>
    <t>1936913158</t>
  </si>
  <si>
    <t>"O04 + O05" 2,3*1,45*6</t>
  </si>
  <si>
    <t>"O06" 2,94*2,5</t>
  </si>
  <si>
    <t>"O07" 3*2,3</t>
  </si>
  <si>
    <t>"O08" 0,5*2,3</t>
  </si>
  <si>
    <t>"O09" 0,47*2,3</t>
  </si>
  <si>
    <t>"O10" 1*1,45*2</t>
  </si>
  <si>
    <t>"O11" 3,7*0,6*4</t>
  </si>
  <si>
    <t>"O12" 1,2*0,6*4</t>
  </si>
  <si>
    <t>222</t>
  </si>
  <si>
    <t>611R01</t>
  </si>
  <si>
    <t>O04 - sestava okno plastové, 2300x1450mm, specifikace dle PD</t>
  </si>
  <si>
    <t>-1050506581</t>
  </si>
  <si>
    <t>"Výpis vnějších výplní, č.v. D.1.1.15" 5</t>
  </si>
  <si>
    <t>223</t>
  </si>
  <si>
    <t>611R02</t>
  </si>
  <si>
    <t>O05 - sestava okno plastové, 2300x1450mm, specifikace dle PD</t>
  </si>
  <si>
    <t>-666767251</t>
  </si>
  <si>
    <t>224</t>
  </si>
  <si>
    <t>611R03</t>
  </si>
  <si>
    <t>O06 - sestava okno plastové, 2940x2300mm, specifikace dle PD</t>
  </si>
  <si>
    <t>1090794907</t>
  </si>
  <si>
    <t>"Výpis vnějších výplní, č.v. D.1.1.15" 1</t>
  </si>
  <si>
    <t>225</t>
  </si>
  <si>
    <t>611R04</t>
  </si>
  <si>
    <t>O07 - sestava okno plastové 3000x2300mm, specifikace dle PD</t>
  </si>
  <si>
    <t>2135333190</t>
  </si>
  <si>
    <t>226</t>
  </si>
  <si>
    <t>611R05</t>
  </si>
  <si>
    <t>O08 - okno plastové, 500x2500mm, specifikace dle PD</t>
  </si>
  <si>
    <t>944661180</t>
  </si>
  <si>
    <t>227</t>
  </si>
  <si>
    <t>611R06</t>
  </si>
  <si>
    <t>O09 - okno plastové, 470x2500mm, specifikace dle PD</t>
  </si>
  <si>
    <t>-1260984413</t>
  </si>
  <si>
    <t>228</t>
  </si>
  <si>
    <t>611R07</t>
  </si>
  <si>
    <t>O10 -okno plastové, 1000x1450mm, specifikace dle PD</t>
  </si>
  <si>
    <t>-813773290</t>
  </si>
  <si>
    <t>"Výpis vnějších výplní, č.v. D.1.1.15" 2</t>
  </si>
  <si>
    <t>229</t>
  </si>
  <si>
    <t>611R08</t>
  </si>
  <si>
    <t>O11 - okno plastové, 3700x600mm, včetně ovládání a elekromotoru, specifikace dle PD</t>
  </si>
  <si>
    <t>-513327080</t>
  </si>
  <si>
    <t>"Výpis vnějších výplní, č.v. D.1.1.15" 4</t>
  </si>
  <si>
    <t>230</t>
  </si>
  <si>
    <t>611R09</t>
  </si>
  <si>
    <t>O12 - okno plastové, 1200x600mm, včetně ovládání a elekromotoru, specifikace dle PD</t>
  </si>
  <si>
    <t>-568673458</t>
  </si>
  <si>
    <t>231</t>
  </si>
  <si>
    <t>766660002</t>
  </si>
  <si>
    <t>Montáž dveřních křídel otvíravých jednokřídlových š přes 0,8 m do ocelové zárubně</t>
  </si>
  <si>
    <t>1783846743</t>
  </si>
  <si>
    <t>"Výpis vnitřních dveří, č.v. D.1.1.16"</t>
  </si>
  <si>
    <t>"D01"  2</t>
  </si>
  <si>
    <t>"D02"  1</t>
  </si>
  <si>
    <t>232</t>
  </si>
  <si>
    <t>61160R01</t>
  </si>
  <si>
    <t>D02 - dveře dřevěné vnitřní 700x1970mm,včetně kování, specifikace dle PD</t>
  </si>
  <si>
    <t>-1993492720</t>
  </si>
  <si>
    <t>233</t>
  </si>
  <si>
    <t>61160R02</t>
  </si>
  <si>
    <t>D01+ D03 dveře dřevěné vnitřní 900x1970mm, včetně kování, specifikace dle PD</t>
  </si>
  <si>
    <t>662135636</t>
  </si>
  <si>
    <t>"D01"2</t>
  </si>
  <si>
    <t>234</t>
  </si>
  <si>
    <t>766660171</t>
  </si>
  <si>
    <t>Montáž dveřních křídel otvíravých jednokřídlových š do 0,8 m do obložkové zárubně</t>
  </si>
  <si>
    <t>318490737</t>
  </si>
  <si>
    <t>"D09" 2</t>
  </si>
  <si>
    <t>"D10" 1</t>
  </si>
  <si>
    <t>"D11" 1</t>
  </si>
  <si>
    <t>"D12" 2</t>
  </si>
  <si>
    <t>"D13" 2</t>
  </si>
  <si>
    <t>235</t>
  </si>
  <si>
    <t>61160R03</t>
  </si>
  <si>
    <t>D09, D10 a D11 - dveře dřevěné vnitřní 800x1970mm, včetně kování, specifikace dle PD</t>
  </si>
  <si>
    <t>758577763</t>
  </si>
  <si>
    <t>"D09"2</t>
  </si>
  <si>
    <t>236</t>
  </si>
  <si>
    <t>61160R04</t>
  </si>
  <si>
    <t>D12 a D13 - dveře dřevěné vnitřní 700x1970mm, včetně kování specifikace dle PD</t>
  </si>
  <si>
    <t>-1907075205</t>
  </si>
  <si>
    <t>"D13"2</t>
  </si>
  <si>
    <t>237</t>
  </si>
  <si>
    <t>766660172</t>
  </si>
  <si>
    <t>Montáž dveřních křídel otvíravých jednokřídlových š přes 0,8 m do obložkové zárubně</t>
  </si>
  <si>
    <t>-1833340876</t>
  </si>
  <si>
    <t>"D05" 2</t>
  </si>
  <si>
    <t>"D06" 2</t>
  </si>
  <si>
    <t>"D07" 1</t>
  </si>
  <si>
    <t>"D08"1</t>
  </si>
  <si>
    <t>"D14" 1</t>
  </si>
  <si>
    <t>238</t>
  </si>
  <si>
    <t>61160R05</t>
  </si>
  <si>
    <t>D05, D06, D07, D08 a D14 - dveře dřevěné 900x1970mm, včetně kování, specifikace dle PD</t>
  </si>
  <si>
    <t>-659707250</t>
  </si>
  <si>
    <t>239</t>
  </si>
  <si>
    <t>767649194</t>
  </si>
  <si>
    <t>Montáž dveří - madla</t>
  </si>
  <si>
    <t>-1338650287</t>
  </si>
  <si>
    <t>"pro dveře D07" 1</t>
  </si>
  <si>
    <t>240</t>
  </si>
  <si>
    <t>55147054</t>
  </si>
  <si>
    <t>madlo invalidní rovné č 8. bílé 700mm</t>
  </si>
  <si>
    <t>-1720680955</t>
  </si>
  <si>
    <t>241</t>
  </si>
  <si>
    <t>766660421</t>
  </si>
  <si>
    <t>Montáž vchodových dveří jednokřídlových s nadsvětlíkem do zdiva</t>
  </si>
  <si>
    <t>591943355</t>
  </si>
  <si>
    <t>"O03" 1</t>
  </si>
  <si>
    <t>"D04" 1</t>
  </si>
  <si>
    <t>242</t>
  </si>
  <si>
    <t>61144R01</t>
  </si>
  <si>
    <t>dveře plastové vchodové jednokřídlé otvíravé š. 900 mm, dle specifikace PD</t>
  </si>
  <si>
    <t>728421911</t>
  </si>
  <si>
    <t>243</t>
  </si>
  <si>
    <t>61144R02</t>
  </si>
  <si>
    <t>dveře plastové vstupní jednokřídlé otvíravé š. 900 mm, dle specifikace PD</t>
  </si>
  <si>
    <t>-1935248701</t>
  </si>
  <si>
    <t>244</t>
  </si>
  <si>
    <t>766682111</t>
  </si>
  <si>
    <t>Montáž zárubní obložkových pro dveře jednokřídlové tl stěny do 170 mm</t>
  </si>
  <si>
    <t>634053533</t>
  </si>
  <si>
    <t>"tl. 115mm - D06, D07,D11, D12 a D14" 3+1+1+2</t>
  </si>
  <si>
    <t xml:space="preserve">"tl. 80 mm- D08 a D13" 1+2 </t>
  </si>
  <si>
    <t>245</t>
  </si>
  <si>
    <t>61182258</t>
  </si>
  <si>
    <t>zárubeň obložková pro dveře 1křídlé 600,700,800,900x1970mm tl 60-170mm dub,buk</t>
  </si>
  <si>
    <t>1201631150</t>
  </si>
  <si>
    <t>246</t>
  </si>
  <si>
    <t>766682112</t>
  </si>
  <si>
    <t>Montáž zárubní obložkových pro dveře jednokřídlové tl stěny do 350 mm</t>
  </si>
  <si>
    <t>-92902337</t>
  </si>
  <si>
    <t>"tl.300mm - D05 a D09" 2+2</t>
  </si>
  <si>
    <t>"tl. 240 mm - D10" 1</t>
  </si>
  <si>
    <t>247</t>
  </si>
  <si>
    <t>61182264</t>
  </si>
  <si>
    <t>zárubeň obložková pro dveře 1křídlé 600,700,800,900x1970mm tl 180-250mm dub,buk</t>
  </si>
  <si>
    <t>894825619</t>
  </si>
  <si>
    <t>248</t>
  </si>
  <si>
    <t>61182286</t>
  </si>
  <si>
    <t>zárubeň obložková pro dveře 2křídlé 1250,1450x1970mm tl 360-750mm dub,buk</t>
  </si>
  <si>
    <t>275629726</t>
  </si>
  <si>
    <t>249</t>
  </si>
  <si>
    <t>766694111</t>
  </si>
  <si>
    <t>Montáž parapetních desek dřevěných nebo plastových šířky do 30 cm délky do 1,0 m</t>
  </si>
  <si>
    <t>-419494704</t>
  </si>
  <si>
    <t xml:space="preserve">"Výpis truhlářských výrobků, č.v. D.1.1.18" </t>
  </si>
  <si>
    <t>"T02" 2*1</t>
  </si>
  <si>
    <t>250</t>
  </si>
  <si>
    <t>766694113</t>
  </si>
  <si>
    <t>Montáž parapetních desek dřevěných nebo plastových šířky do 30 cm délky do 2,6 m</t>
  </si>
  <si>
    <t>-1214079302</t>
  </si>
  <si>
    <t>"T01" 6*2,3</t>
  </si>
  <si>
    <t>251</t>
  </si>
  <si>
    <t>60794103</t>
  </si>
  <si>
    <t>deska parapetní dřevotřísková vnitřní 280x1000mm</t>
  </si>
  <si>
    <t>1610518465</t>
  </si>
  <si>
    <t>"T01+T02, barva bílá, tl. 16 mm"6*2,3+2*1</t>
  </si>
  <si>
    <t>252</t>
  </si>
  <si>
    <t>766R16</t>
  </si>
  <si>
    <t>T05 D+M Kuchyňská linka L + ostrůvek, kompletní provedení dle  specifikace PD, včetně osvětlení LED páskem s tranformátorem a vestavěných elektrospotřebičů</t>
  </si>
  <si>
    <t>-2095384882</t>
  </si>
  <si>
    <t>"Výpis truhlářských výrobků, č.v. D.1.1.18"  1</t>
  </si>
  <si>
    <t>253</t>
  </si>
  <si>
    <t>766R17</t>
  </si>
  <si>
    <t>T06 D+M Kuchyňská linka L + ostrůvek, kompletní provedení dle  specifikace PD, včetně osvětlení LED páskem s tranformátorem a vestavěných elektrospotřebičů</t>
  </si>
  <si>
    <t>-2101080736</t>
  </si>
  <si>
    <t>"Výpis truhlářských výrobků, č.v. D.1.1.18" 1</t>
  </si>
  <si>
    <t>254</t>
  </si>
  <si>
    <t>766R22</t>
  </si>
  <si>
    <t>T03 D+M Skřínka pod umyvadlo do koupelny, uzavřená s policemi - dle výběru investora</t>
  </si>
  <si>
    <t>-272440089</t>
  </si>
  <si>
    <t>255</t>
  </si>
  <si>
    <t>766R23</t>
  </si>
  <si>
    <t>T04 D+M Skříňka do koupelny vysoká 40x40cm, úzká, vysoká, s policemi - dle výběru investora</t>
  </si>
  <si>
    <t>1968886214</t>
  </si>
  <si>
    <t>"dle výpisu truhlářských" 2</t>
  </si>
  <si>
    <t>256</t>
  </si>
  <si>
    <t>7764213R01</t>
  </si>
  <si>
    <t>D+M přechodových podlahových lišt</t>
  </si>
  <si>
    <t>-1964368025</t>
  </si>
  <si>
    <t>0,7*5+0,9*3+0,8*4+0,7*4+0,9*7</t>
  </si>
  <si>
    <t>257</t>
  </si>
  <si>
    <t>R01</t>
  </si>
  <si>
    <t>D+M Trojstupňový generální klíč</t>
  </si>
  <si>
    <t>1138855465</t>
  </si>
  <si>
    <t>258</t>
  </si>
  <si>
    <t>998766101</t>
  </si>
  <si>
    <t>Přesun hmot tonážní pro konstrukce truhlářské v objektech v do 6 m</t>
  </si>
  <si>
    <t>-138361584</t>
  </si>
  <si>
    <t>767</t>
  </si>
  <si>
    <t>Konstrukce zámečnické</t>
  </si>
  <si>
    <t>259</t>
  </si>
  <si>
    <t>767426R03</t>
  </si>
  <si>
    <t>D+M  Z03 - madlo vnitřního schodiště</t>
  </si>
  <si>
    <t>288483524</t>
  </si>
  <si>
    <t>"Z03 - Výpis zámečnických výrobků, č.v. D.1.1.20" 2,06</t>
  </si>
  <si>
    <t>260</t>
  </si>
  <si>
    <t>767426R04</t>
  </si>
  <si>
    <t>D+M  Z04 - zábradlí vnějšího schodiště</t>
  </si>
  <si>
    <t>888937974</t>
  </si>
  <si>
    <t>"Z04 - Výpis zámečnických výrobků, č.v. D.1.1.20, výška 900mm" 2,736</t>
  </si>
  <si>
    <t>261</t>
  </si>
  <si>
    <t>767426R05</t>
  </si>
  <si>
    <t>D+M  Z05 - lemování prahu vrat</t>
  </si>
  <si>
    <t>791379666</t>
  </si>
  <si>
    <t>"Z05 - Výpis zámečnických výrobků, č.v. D.1.1.20" 1</t>
  </si>
  <si>
    <t>262</t>
  </si>
  <si>
    <t>767426R06</t>
  </si>
  <si>
    <t>D+M  Z06 - kotvící konzola žebříku</t>
  </si>
  <si>
    <t>1223671382</t>
  </si>
  <si>
    <t>"Z06 - Výpis zámečnických výrobků, č.v. D.1.1.20" 1</t>
  </si>
  <si>
    <t>263</t>
  </si>
  <si>
    <t>767426R07</t>
  </si>
  <si>
    <t>D+M  Z07 - ocelová střešní konstrukce vchodu</t>
  </si>
  <si>
    <t>-610866293</t>
  </si>
  <si>
    <t>"Z07 -Výpis zámečnických výrobků, č.v. D.1.1.20, 1,3x2,88m" 1</t>
  </si>
  <si>
    <t>264</t>
  </si>
  <si>
    <t>767426R08</t>
  </si>
  <si>
    <t>D+M  Z08 - kotvící konzola revizního žebříku</t>
  </si>
  <si>
    <t>-1630929060</t>
  </si>
  <si>
    <t>"Z08 - specifikace dle PD 1,3x2,88m" 1</t>
  </si>
  <si>
    <t>265</t>
  </si>
  <si>
    <t>767531R01</t>
  </si>
  <si>
    <t>D+M OS01 Vnější čistící rohož 1560x1200mm, specifikace dle PD</t>
  </si>
  <si>
    <t>1630947955</t>
  </si>
  <si>
    <t>"Výpis ostatních výrobků, č.v. D.1.1.19" 1</t>
  </si>
  <si>
    <t>266</t>
  </si>
  <si>
    <t>767630R01</t>
  </si>
  <si>
    <t>Montáž hliníkových dveří výšky do 3000 mm a šířky do 2000 mm, včetně kovové zárubně a kování</t>
  </si>
  <si>
    <t>319635960</t>
  </si>
  <si>
    <t>"O02" 1,64*2,3</t>
  </si>
  <si>
    <t>267</t>
  </si>
  <si>
    <t>55341R01</t>
  </si>
  <si>
    <t>O02 - dveře Al 1640x2500 mm, specifikace dle PD</t>
  </si>
  <si>
    <t>1618934796</t>
  </si>
  <si>
    <t>268</t>
  </si>
  <si>
    <t>767651111</t>
  </si>
  <si>
    <t>Montáž vrat garážových sekčních zajížděcích pod strop plochy do 6 m2</t>
  </si>
  <si>
    <t>-1792367514</t>
  </si>
  <si>
    <t>"Výpis vnějších výplní, č.v. D.1.1.15, vrata O01 2,6x2,1 - komplet dodávka" 1</t>
  </si>
  <si>
    <t>269</t>
  </si>
  <si>
    <t>55345R01</t>
  </si>
  <si>
    <t>vrata garážová sekční zateplená lamela, specifikace dle PD</t>
  </si>
  <si>
    <t>662654944</t>
  </si>
  <si>
    <t>270</t>
  </si>
  <si>
    <t>767893R01</t>
  </si>
  <si>
    <t>D+M OS05 Domovní číslo</t>
  </si>
  <si>
    <t>381402047</t>
  </si>
  <si>
    <t>271</t>
  </si>
  <si>
    <t>767893R02</t>
  </si>
  <si>
    <t>D+M OS08 Sestava tří domovních schránek se zvonkem a hovorovým modulem</t>
  </si>
  <si>
    <t>470549144</t>
  </si>
  <si>
    <t>272</t>
  </si>
  <si>
    <t>767893R03</t>
  </si>
  <si>
    <t>D+M OS11 AL skládací žebřík</t>
  </si>
  <si>
    <t>944064082</t>
  </si>
  <si>
    <t>273</t>
  </si>
  <si>
    <t>767893R04</t>
  </si>
  <si>
    <t>D+M Záchytného systému</t>
  </si>
  <si>
    <t>249812439</t>
  </si>
  <si>
    <t>"PD D.1.1.21"1</t>
  </si>
  <si>
    <t>274</t>
  </si>
  <si>
    <t>998767101</t>
  </si>
  <si>
    <t>Přesun hmot tonážní pro zámečnické konstrukce v objektech v do 6 m</t>
  </si>
  <si>
    <t>-1123303388</t>
  </si>
  <si>
    <t>771</t>
  </si>
  <si>
    <t>Podlahy z dlaždic</t>
  </si>
  <si>
    <t>275</t>
  </si>
  <si>
    <t>771111011</t>
  </si>
  <si>
    <t>Vysátí podkladu před pokládkou dlažby</t>
  </si>
  <si>
    <t>928111968</t>
  </si>
  <si>
    <t>276</t>
  </si>
  <si>
    <t>771121011</t>
  </si>
  <si>
    <t>Nátěr penetrační na podlahu</t>
  </si>
  <si>
    <t>-544612048</t>
  </si>
  <si>
    <t>277</t>
  </si>
  <si>
    <t>771274123</t>
  </si>
  <si>
    <t>Montáž obkladů stupnic z dlaždic protiskluzných keramických flexibilní lepidlo š do 300 mm</t>
  </si>
  <si>
    <t>-823977902</t>
  </si>
  <si>
    <t>"POD.01 + POD.08" 5*1,7</t>
  </si>
  <si>
    <t>278</t>
  </si>
  <si>
    <t>771274242</t>
  </si>
  <si>
    <t>Montáž obkladů podstupnic z dlaždic reliéfních keramických flexibilní lepidlo v do 200 mm</t>
  </si>
  <si>
    <t>-719591314</t>
  </si>
  <si>
    <t>"POD.01+POD.08" 1,7*6</t>
  </si>
  <si>
    <t>279</t>
  </si>
  <si>
    <t>771474132</t>
  </si>
  <si>
    <t>Montáž soklů z dlaždic keramických schodišťových stupňovitých flexibilní lepidlo v do 90 mm</t>
  </si>
  <si>
    <t>578106588</t>
  </si>
  <si>
    <t>280</t>
  </si>
  <si>
    <t>597613R01</t>
  </si>
  <si>
    <t>schodová dlažba, vč. tvarovek</t>
  </si>
  <si>
    <t>121809032</t>
  </si>
  <si>
    <t>"schodiště"1,7*0,175*6+1,7*0,3*6+0,3*2*6+0,175*2*6</t>
  </si>
  <si>
    <t>281</t>
  </si>
  <si>
    <t>771574113</t>
  </si>
  <si>
    <t>Montáž podlah keramických hladkých lepených flexibilním lepidlem do 19 ks/m2</t>
  </si>
  <si>
    <t>660341529</t>
  </si>
  <si>
    <t>"POD.01+POD.08" 9,52+10,23+2,76+8,85</t>
  </si>
  <si>
    <t>"POD.05"6,53+3,30+7,41+2,39</t>
  </si>
  <si>
    <t>282</t>
  </si>
  <si>
    <t>59761409</t>
  </si>
  <si>
    <t>dlažba keramická slinutá protiskluzná do interiéru i exteriéru pro vysoké mechanické namáhání přes 9 do 12 ks/m2</t>
  </si>
  <si>
    <t>847896440</t>
  </si>
  <si>
    <t>28,7633484129495*1,1 'Přepočtené koeficientem množství</t>
  </si>
  <si>
    <t>283</t>
  </si>
  <si>
    <t>59761003</t>
  </si>
  <si>
    <t>dlažba keramická hutná hladká do interiéru přes 9 do 12 ks/m2</t>
  </si>
  <si>
    <t>1228518684</t>
  </si>
  <si>
    <t>36,3757602024676*1,1 'Přepočtené koeficientem množství</t>
  </si>
  <si>
    <t>284</t>
  </si>
  <si>
    <t>771474112</t>
  </si>
  <si>
    <t>Montáž soklů z dlaždic keramických rovných flexibilní lepidlo v do 90 mm</t>
  </si>
  <si>
    <t>-1335613704</t>
  </si>
  <si>
    <t>"1.SP.04" 3,876*2+1,7+2,062+1,42*2-(0,9+1)</t>
  </si>
  <si>
    <t>"1.SP.02" 2,862*2+4,211*2-(1+0,9)</t>
  </si>
  <si>
    <t>"1.SP.01" 4,3*2+2,2*2-(1*3+0,9+1,64)</t>
  </si>
  <si>
    <t>"1.SP.03" 2*2+1,45*2-0,8</t>
  </si>
  <si>
    <t>"1.02.08" 1,8*2+1,405*2-1</t>
  </si>
  <si>
    <t>"1.02.01" 3,53*2+2+0,6+2+2,7+1,1-(1*4+0,8)</t>
  </si>
  <si>
    <t>"1.01.08" 2*2+1,7*2-0,8</t>
  </si>
  <si>
    <t>"1.01.01" 4,455*2+2,435*2-(1*2+0,8*2)</t>
  </si>
  <si>
    <t>285</t>
  </si>
  <si>
    <t>771577111</t>
  </si>
  <si>
    <t>Příplatek k montáž podlah keramických za plochu do 5 m2</t>
  </si>
  <si>
    <t>-1678201233</t>
  </si>
  <si>
    <t>2,23+3,3+1,32+2,39+2,6</t>
  </si>
  <si>
    <t>286</t>
  </si>
  <si>
    <t>771577114</t>
  </si>
  <si>
    <t>Příplatek k montáž podlah keramických za spárování tmelem dvousložkovým</t>
  </si>
  <si>
    <t>2049731729</t>
  </si>
  <si>
    <t>287</t>
  </si>
  <si>
    <t>771591112</t>
  </si>
  <si>
    <t>Izolace pod dlažbu nátěrem nebo stěrkou ve dvou vrstvách</t>
  </si>
  <si>
    <t>853096143</t>
  </si>
  <si>
    <t>"svisle 200mm po obvodu" (2,345*2+1,05*2+3*2+2,36*2+2*2+1,7*2+1,8*2+1,4*2+1,5*2+1,3*2+3,45*2+2,3*2)*0,2</t>
  </si>
  <si>
    <t>288</t>
  </si>
  <si>
    <t>998771101</t>
  </si>
  <si>
    <t>Přesun hmot tonážní pro podlahy z dlaždic v objektech v do 6 m</t>
  </si>
  <si>
    <t>-2050539315</t>
  </si>
  <si>
    <t>776</t>
  </si>
  <si>
    <t>Podlahy povlakové</t>
  </si>
  <si>
    <t>289</t>
  </si>
  <si>
    <t>776111311</t>
  </si>
  <si>
    <t>Vysátí podkladu povlakových podlah</t>
  </si>
  <si>
    <t>-138540732</t>
  </si>
  <si>
    <t>290</t>
  </si>
  <si>
    <t>776111411</t>
  </si>
  <si>
    <t>Montáž pásky dilatační povlakových podlah</t>
  </si>
  <si>
    <t>1428309172</t>
  </si>
  <si>
    <t>"okrajová" 2,9*2+5,15*2+5,15*2+6,405+6,74+1,54*2+2,005+3,485*2+4,15*4+3,5*2+8,17*2+2,9*2+4,25*2+3,435*2+3,5*2+3,485*2+4,15*4</t>
  </si>
  <si>
    <t>291</t>
  </si>
  <si>
    <t>28616320</t>
  </si>
  <si>
    <t>pás dilatační okrajová extrud PE s fólií</t>
  </si>
  <si>
    <t>-1560981292</t>
  </si>
  <si>
    <t>143,28*1,02 'Přepočtené koeficientem množství</t>
  </si>
  <si>
    <t>292</t>
  </si>
  <si>
    <t>776121111</t>
  </si>
  <si>
    <t>Vodou ředitelná penetrace savého podkladu povlakových podlah ředěná v poměru 1:3</t>
  </si>
  <si>
    <t>-1083656260</t>
  </si>
  <si>
    <t>293</t>
  </si>
  <si>
    <t>776141111</t>
  </si>
  <si>
    <t>Vyrovnání podkladu povlakových podlah stěrkou pevnosti 20 MPa tl 3 mm</t>
  </si>
  <si>
    <t>-1437699468</t>
  </si>
  <si>
    <t>"stěrka samonivelační" 177,220</t>
  </si>
  <si>
    <t>294</t>
  </si>
  <si>
    <t>776221111</t>
  </si>
  <si>
    <t>Lepení pásů z PVC standardním lepidlem</t>
  </si>
  <si>
    <t>-197621461</t>
  </si>
  <si>
    <t>295</t>
  </si>
  <si>
    <t>28411020</t>
  </si>
  <si>
    <t>PVC homogenní zátěžová tl 2,00 mm, úprava PUR, třída zátěže 34/43, hmotnost 3200g/m2, hořlavost Bfl S1,</t>
  </si>
  <si>
    <t>-1877943228</t>
  </si>
  <si>
    <t>296</t>
  </si>
  <si>
    <t>776411111</t>
  </si>
  <si>
    <t>Montáž obvodových soklíků výšky do 80 mm</t>
  </si>
  <si>
    <t>1057803022</t>
  </si>
  <si>
    <t>297</t>
  </si>
  <si>
    <t>28411009</t>
  </si>
  <si>
    <t>lišta soklová PVC 18x80mm</t>
  </si>
  <si>
    <t>-2145958075</t>
  </si>
  <si>
    <t>228,8*1,1</t>
  </si>
  <si>
    <t>251,68*1,02 'Přepočtené koeficientem množství</t>
  </si>
  <si>
    <t>298</t>
  </si>
  <si>
    <t>776991121</t>
  </si>
  <si>
    <t>Základní čištění nově položených podlahovin vysátím a setřením vlhkým mopem</t>
  </si>
  <si>
    <t>1045698879</t>
  </si>
  <si>
    <t>299</t>
  </si>
  <si>
    <t>998776101</t>
  </si>
  <si>
    <t>Přesun hmot tonážní pro podlahy povlakové v objektech v do 6 m</t>
  </si>
  <si>
    <t>932380611</t>
  </si>
  <si>
    <t>781</t>
  </si>
  <si>
    <t>Dokončovací práce - obklady</t>
  </si>
  <si>
    <t>300</t>
  </si>
  <si>
    <t>781111011</t>
  </si>
  <si>
    <t>Ometení (oprášení) stěny při přípravě podkladu</t>
  </si>
  <si>
    <t>2079478028</t>
  </si>
  <si>
    <t>301</t>
  </si>
  <si>
    <t>781121011</t>
  </si>
  <si>
    <t>Nátěr penetrační na stěnu</t>
  </si>
  <si>
    <t>1201497973</t>
  </si>
  <si>
    <t>302</t>
  </si>
  <si>
    <t>781474111</t>
  </si>
  <si>
    <t>Montáž obkladů vnitřních keramických hladkých do 9 ks/m2 lepených flexibilním lepidlem</t>
  </si>
  <si>
    <t>-1852688384</t>
  </si>
  <si>
    <t>"1.01.06 - 2,1m"(3+2,36*2+2,68+0,675)*2,1-(0,8*2,1)</t>
  </si>
  <si>
    <t>"1.01.07 - 1,8m"(2,345*2+1,05*2)*1,8-(0,8*1,8)</t>
  </si>
  <si>
    <t>"1.02.06 - 2,1m"(0,9+1,5+1,4*2)*1,8-(0,8*1,8)</t>
  </si>
  <si>
    <t>"1.02.07-1,8m"(3,45*2+2,3*2)*2,1-(1*2,1)</t>
  </si>
  <si>
    <t>"obklad za linkou" (3,7+2,4+2,8+3,2)*0,6</t>
  </si>
  <si>
    <t>303</t>
  </si>
  <si>
    <t>59761002</t>
  </si>
  <si>
    <t>obklad velkoformátový keramický hladký přes 2 do 4ks/m2</t>
  </si>
  <si>
    <t>253155827</t>
  </si>
  <si>
    <t>7,26*1,1 'Přepočtené koeficientem množství</t>
  </si>
  <si>
    <t>304</t>
  </si>
  <si>
    <t>59761071</t>
  </si>
  <si>
    <t>obklad keramický hladký přes 12 do 19ks/m2</t>
  </si>
  <si>
    <t>-1108145766</t>
  </si>
  <si>
    <t>62,33*1,1 'Přepočtené koeficientem množství</t>
  </si>
  <si>
    <t>305</t>
  </si>
  <si>
    <t>781493R01</t>
  </si>
  <si>
    <t>D+M OS03 vanových plastových dvířek s 200x200mm, barva bílá</t>
  </si>
  <si>
    <t>-273769824</t>
  </si>
  <si>
    <t>"Výpis ostatních výrobků, č.v. D.1.1.19" 2</t>
  </si>
  <si>
    <t>306</t>
  </si>
  <si>
    <t>781493R02</t>
  </si>
  <si>
    <t>D+M OS02 instalačních plastových dvířek s 300x300mm, barva bílá</t>
  </si>
  <si>
    <t>-1529022707</t>
  </si>
  <si>
    <t>307</t>
  </si>
  <si>
    <t>781493R03</t>
  </si>
  <si>
    <t>Zhotovení návrhu spárořezu</t>
  </si>
  <si>
    <t>855223582</t>
  </si>
  <si>
    <t>308</t>
  </si>
  <si>
    <t>781494111</t>
  </si>
  <si>
    <t>Plastové profily rohové lepené flexibilním lepidlem</t>
  </si>
  <si>
    <t>-1963383084</t>
  </si>
  <si>
    <t>"sokl ukončovací" 8,5+71,1+10,2+5,4</t>
  </si>
  <si>
    <t>"kouty/rohy"1,8*4+2,1*13+2,1*9+1,8*4</t>
  </si>
  <si>
    <t>"ukončovací" 1,05*3+2,345*2+2,63*2+3*2+0,8+1,85+0,7*2+2,75*2+2,3+0,9+1,405*2+1,2</t>
  </si>
  <si>
    <t>309</t>
  </si>
  <si>
    <t>781495142</t>
  </si>
  <si>
    <t>Průnik obkladem kruhový do DN 90</t>
  </si>
  <si>
    <t>-1357566742</t>
  </si>
  <si>
    <t>310</t>
  </si>
  <si>
    <t>781495143</t>
  </si>
  <si>
    <t>Průnik obkladem kruhový přes DN 90</t>
  </si>
  <si>
    <t>517782225</t>
  </si>
  <si>
    <t>311</t>
  </si>
  <si>
    <t>998781101</t>
  </si>
  <si>
    <t>Přesun hmot tonážní pro obklady keramické v objektech v do 6 m</t>
  </si>
  <si>
    <t>-946468625</t>
  </si>
  <si>
    <t>782</t>
  </si>
  <si>
    <t>Dokončovací práce - obklady z kamene</t>
  </si>
  <si>
    <t>312</t>
  </si>
  <si>
    <t>782112111</t>
  </si>
  <si>
    <t>Montáž obkladu stěn z pravoúhlých desek z měkkého kamene do lepidla tl do 25 mm</t>
  </si>
  <si>
    <t>2127940834</t>
  </si>
  <si>
    <t>"Skladba SO.02 - nad terénem" 53,399</t>
  </si>
  <si>
    <t>313</t>
  </si>
  <si>
    <t>58384R01</t>
  </si>
  <si>
    <t>kámen obklad, dle specifikace PD</t>
  </si>
  <si>
    <t>-1606420163</t>
  </si>
  <si>
    <t>53,399*1,1</t>
  </si>
  <si>
    <t>314</t>
  </si>
  <si>
    <t>998782101</t>
  </si>
  <si>
    <t>Přesun hmot tonážní pro obklady kamenné v objektech v do 6 m</t>
  </si>
  <si>
    <t>1111968505</t>
  </si>
  <si>
    <t>783</t>
  </si>
  <si>
    <t>Dokončovací práce - nátěry</t>
  </si>
  <si>
    <t>315</t>
  </si>
  <si>
    <t>783813151</t>
  </si>
  <si>
    <t>Penetrační syntetický nátěr hrubých betonových povrchů a hrubých, rýhovaných a škrábaných omítek</t>
  </si>
  <si>
    <t>-876643379</t>
  </si>
  <si>
    <t>784</t>
  </si>
  <si>
    <t>Dokončovací práce - malby a tapety</t>
  </si>
  <si>
    <t>316</t>
  </si>
  <si>
    <t>784111001</t>
  </si>
  <si>
    <t>Oprášení (ometení ) podkladu v místnostech výšky do 3,80 m</t>
  </si>
  <si>
    <t>-115537604</t>
  </si>
  <si>
    <t>262,22+24,270+667,731+24,978+33,94+18,56</t>
  </si>
  <si>
    <t>317</t>
  </si>
  <si>
    <t>784161401</t>
  </si>
  <si>
    <t>Celoplošné vyhlazení podkladu sádrovou stěrkou v místnostech výšky do 3,80 m</t>
  </si>
  <si>
    <t>-67622477</t>
  </si>
  <si>
    <t>"SDK strop" 6,53+3,3+1,32+7,41</t>
  </si>
  <si>
    <t>318</t>
  </si>
  <si>
    <t>784181121</t>
  </si>
  <si>
    <t>Hloubková jednonásobná penetrace podkladu v místnostech výšky do 3,80 m</t>
  </si>
  <si>
    <t>1267117350</t>
  </si>
  <si>
    <t>319</t>
  </si>
  <si>
    <t>784191003</t>
  </si>
  <si>
    <t>Čištění vnitřních ploch oken dvojitých nebo zdvojených po provedení malířských prací</t>
  </si>
  <si>
    <t>-1747345286</t>
  </si>
  <si>
    <t>"vnější okna a dveře, obě strany" 51,151*2</t>
  </si>
  <si>
    <t>320</t>
  </si>
  <si>
    <t>784191005</t>
  </si>
  <si>
    <t>Čištění vnitřních ploch dveří nebo vrat po provedení malířských prací</t>
  </si>
  <si>
    <t>558346278</t>
  </si>
  <si>
    <t>"vnější dveře, obě strany" 8,799*2</t>
  </si>
  <si>
    <t>"vnitřní dveře, obě strany"  36,445*2</t>
  </si>
  <si>
    <t>321</t>
  </si>
  <si>
    <t>784191007</t>
  </si>
  <si>
    <t>Čištění vnitřních ploch podlah po provedení malířských prací</t>
  </si>
  <si>
    <t>1387029576</t>
  </si>
  <si>
    <t>342,5*3</t>
  </si>
  <si>
    <t>322</t>
  </si>
  <si>
    <t>784221101</t>
  </si>
  <si>
    <t>Dvojnásobné bílé malby ze směsí za sucha dobře otěruvzdorných v místnostech do 3,80 m</t>
  </si>
  <si>
    <t>555553861</t>
  </si>
  <si>
    <t>Práce a dodávky M</t>
  </si>
  <si>
    <t>58-M</t>
  </si>
  <si>
    <t>Revize vyhrazených technických zařízení</t>
  </si>
  <si>
    <t>323</t>
  </si>
  <si>
    <t>580507R01</t>
  </si>
  <si>
    <t>OS13 D+M Varná deska indukční vestavná, dle specifikace PD a výběru investora</t>
  </si>
  <si>
    <t>1774214158</t>
  </si>
  <si>
    <t>"Výpis ostatních výrobků, č.v. D.1.1.19"  2</t>
  </si>
  <si>
    <t>324</t>
  </si>
  <si>
    <t>580507R02</t>
  </si>
  <si>
    <t>OS14  D+M Trouba vestavná, dle specifikace PD a výběru investora</t>
  </si>
  <si>
    <t>1723088144</t>
  </si>
  <si>
    <t>325</t>
  </si>
  <si>
    <t>580507R03</t>
  </si>
  <si>
    <t>OS15  D+M Mikrovlná trouba vestavná, dle specifikace PD a výběru investora</t>
  </si>
  <si>
    <t>1835077140</t>
  </si>
  <si>
    <t>326</t>
  </si>
  <si>
    <t>580507R04</t>
  </si>
  <si>
    <t>OS16 D+M Digestoř 600m3/hod, dle specifikace PD a výběru investora</t>
  </si>
  <si>
    <t>-846808756</t>
  </si>
  <si>
    <t>327</t>
  </si>
  <si>
    <t>580507R05</t>
  </si>
  <si>
    <t>OS17  D+M Myčka na nádobí A+++, dle specifikace PD a výběru investora</t>
  </si>
  <si>
    <t>-419804413</t>
  </si>
  <si>
    <t>328</t>
  </si>
  <si>
    <t>580507R06</t>
  </si>
  <si>
    <t>OS18  D+M Lednice kombinovaná vestavná A++, dle specifikace PD a výběru investora</t>
  </si>
  <si>
    <t>-1844202324</t>
  </si>
  <si>
    <t>HZS</t>
  </si>
  <si>
    <t>Hodinové zúčtovací sazby</t>
  </si>
  <si>
    <t>329</t>
  </si>
  <si>
    <t>HZS04</t>
  </si>
  <si>
    <t>Spolupráce s ostatními profesemi</t>
  </si>
  <si>
    <t>hod</t>
  </si>
  <si>
    <t>512</t>
  </si>
  <si>
    <t>1775815900</t>
  </si>
  <si>
    <t>1 02 - Hlavní aktivity projektu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</si>
  <si>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</si>
  <si>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</si>
  <si>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</si>
  <si>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</si>
  <si>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</si>
  <si>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721173316</t>
  </si>
  <si>
    <t>Potrubí kanalizační z PVC SN 4 dešťové DN 125</t>
  </si>
  <si>
    <t>24354068</t>
  </si>
  <si>
    <t>4,056+1,973+2,643+30+3,287+0,5+1,862+2,4+3,091+0,7+3,57+1,507+0,5+1+1,3+10+8,3</t>
  </si>
  <si>
    <t>721173401</t>
  </si>
  <si>
    <t>Potrubí kanalizační z PVC SN 4 svodné DN 110</t>
  </si>
  <si>
    <t>-1782542082</t>
  </si>
  <si>
    <t>1+4,2+1,3+0,7+1+1,2*2+1+1+5</t>
  </si>
  <si>
    <t>721173402</t>
  </si>
  <si>
    <t>Potrubí kanalizační z PVC SN 4 svodné DN 125</t>
  </si>
  <si>
    <t>-476638765</t>
  </si>
  <si>
    <t>"splašková" 5,941+1,884+3,882+1,05+1+2,4+2,6+1,1+5</t>
  </si>
  <si>
    <t>721173403</t>
  </si>
  <si>
    <t>Potrubí kanalizační z PVC SN 4 svodné DN 160</t>
  </si>
  <si>
    <t>704908945</t>
  </si>
  <si>
    <t>"splaškové" 9,2+2,5+2+2,1++6,5+ 5</t>
  </si>
  <si>
    <t>721174025</t>
  </si>
  <si>
    <t>Potrubí kanalizační z PP odpadní DN 110</t>
  </si>
  <si>
    <t>916139285</t>
  </si>
  <si>
    <t>721174043</t>
  </si>
  <si>
    <t>Potrubí kanalizační z PP připojovací DN 50</t>
  </si>
  <si>
    <t>1544644845</t>
  </si>
  <si>
    <t>0,5+0,4+0,4+0,9+0,6+0,9+0,3+0,3+0,4+0,3+5</t>
  </si>
  <si>
    <t>721174045</t>
  </si>
  <si>
    <t>Potrubí kanalizační z PP připojovací DN 110</t>
  </si>
  <si>
    <t>-1377856948</t>
  </si>
  <si>
    <t>0,7+2,034+0,5+1,2+5</t>
  </si>
  <si>
    <t>721174064</t>
  </si>
  <si>
    <t>Potrubí kanalizační z PP větrací DN 125</t>
  </si>
  <si>
    <t>682248226</t>
  </si>
  <si>
    <t>721194105</t>
  </si>
  <si>
    <t>Vyvedení a upevnění odpadních výpustek DN 50</t>
  </si>
  <si>
    <t>-63223231</t>
  </si>
  <si>
    <t>721194109</t>
  </si>
  <si>
    <t>Vyvedení a upevnění odpadních výpustek DN 100</t>
  </si>
  <si>
    <t>-1531828329</t>
  </si>
  <si>
    <t>721211422</t>
  </si>
  <si>
    <t>Vpusť podlahová se svislým odtokem DN 50/75/110 mřížka nerez 138x138</t>
  </si>
  <si>
    <t>-712696340</t>
  </si>
  <si>
    <t>721211R01</t>
  </si>
  <si>
    <t>D+M Podomítkový sifon ke klimatizačním jednotkám HL 138</t>
  </si>
  <si>
    <t>1174666561</t>
  </si>
  <si>
    <t>721211R02</t>
  </si>
  <si>
    <t>D+M Podomítkový sifon pračkový HL 406</t>
  </si>
  <si>
    <t>805921737</t>
  </si>
  <si>
    <t>721211R03</t>
  </si>
  <si>
    <t xml:space="preserve">D+M Čistící kus </t>
  </si>
  <si>
    <t>-882623329</t>
  </si>
  <si>
    <t>721233221</t>
  </si>
  <si>
    <t>Střešní vtok polypropylen PP pro pochůzné střechy vodorovný odtok DN 75/110</t>
  </si>
  <si>
    <t>42504031</t>
  </si>
  <si>
    <t>721290112</t>
  </si>
  <si>
    <t>Zkouška těsnosti potrubí kanalizace vodou do DN 200</t>
  </si>
  <si>
    <t>-1674055369</t>
  </si>
  <si>
    <t>17,6+24,857+20,8+10+10+9,434+41+68,389+14,5</t>
  </si>
  <si>
    <t>998721R01</t>
  </si>
  <si>
    <t xml:space="preserve">D+M OS10 Revizní dvířka pro čistící kus děšťového potrubí </t>
  </si>
  <si>
    <t>-450373121</t>
  </si>
  <si>
    <t>722290226</t>
  </si>
  <si>
    <t>Zkouška těsnosti vodovodního potrubí závitového do DN 50</t>
  </si>
  <si>
    <t>944605695</t>
  </si>
  <si>
    <t>87,8+40,7</t>
  </si>
  <si>
    <t>998721101</t>
  </si>
  <si>
    <t>Přesun hmot tonážní pro vnitřní kanalizace v objektech v do 6 m</t>
  </si>
  <si>
    <t>703815248</t>
  </si>
  <si>
    <t>722</t>
  </si>
  <si>
    <t>Zdravotechnika - vnitřní vodovod</t>
  </si>
  <si>
    <t>722174002</t>
  </si>
  <si>
    <t>Potrubí vodovodní plastové PPR svar polyfuze PN 16 D 20 x 2,8 mm</t>
  </si>
  <si>
    <t>-1505588485</t>
  </si>
  <si>
    <t>"SV"3,9+1,8+4,8+1,2+19,6+4,5+0,9+3,8+1,5+1,8+2+5</t>
  </si>
  <si>
    <t>"TV"3,9+1,8+4,8+1,2+3,8+1,5+1,8+2,9+5</t>
  </si>
  <si>
    <t>"C" 7,5+0,6+1+1,2</t>
  </si>
  <si>
    <t>722174003</t>
  </si>
  <si>
    <t>Potrubí vodovodní plastové PPR svar polyfuze PN 16 D 25 x 3,5 mm</t>
  </si>
  <si>
    <t>-143715612</t>
  </si>
  <si>
    <t>"SV"2,5+6,9+1+4,2+1+0,5+5</t>
  </si>
  <si>
    <t>"TV" 2,5+6,9+1+4,2+5</t>
  </si>
  <si>
    <t>722174004</t>
  </si>
  <si>
    <t>Potrubí vodovodní plastové PPR svar polyfuze PN 16 D 32 x 4,4 mm</t>
  </si>
  <si>
    <t>-1455909045</t>
  </si>
  <si>
    <t>722181221</t>
  </si>
  <si>
    <t>Ochrana vodovodního potrubí přilepenými termoizolačními trubicemi z PE tl do 9 mm DN do 22 mm</t>
  </si>
  <si>
    <t>749575044</t>
  </si>
  <si>
    <t>722181222</t>
  </si>
  <si>
    <t>Ochrana vodovodního potrubí přilepenými termoizolačními trubicemi z PE tl do 9 mm DN do 45 mm</t>
  </si>
  <si>
    <t>-89538504</t>
  </si>
  <si>
    <t>722181231</t>
  </si>
  <si>
    <t>Ochrana vodovodního potrubí přilepenými termoizolačními trubicemi z PE tl do 13 mm DN do 22 mm</t>
  </si>
  <si>
    <t>-2000005227</t>
  </si>
  <si>
    <t>722181232</t>
  </si>
  <si>
    <t>Ochrana vodovodního potrubí přilepenými termoizolačními trubicemi z PE tl do 13 mm DN do 45 mm</t>
  </si>
  <si>
    <t>776027945</t>
  </si>
  <si>
    <t>722190401</t>
  </si>
  <si>
    <t>Vyvedení a upevnění výpustku do DN 25</t>
  </si>
  <si>
    <t>175605003</t>
  </si>
  <si>
    <t>722224R01</t>
  </si>
  <si>
    <t>Regulační ventil 1/2"</t>
  </si>
  <si>
    <t>-1316460931</t>
  </si>
  <si>
    <t>722224R03</t>
  </si>
  <si>
    <t>Bytový vodoměr pro teplou i studenou vodu, včetně štoubení</t>
  </si>
  <si>
    <t>1916896118</t>
  </si>
  <si>
    <t>"byt1" 2</t>
  </si>
  <si>
    <t>"byt 2" 2</t>
  </si>
  <si>
    <t>722290234</t>
  </si>
  <si>
    <t>Proplach a dezinfekce vodovodního potrubí do DN 80</t>
  </si>
  <si>
    <t>747582370</t>
  </si>
  <si>
    <t>998722101</t>
  </si>
  <si>
    <t>Přesun hmot tonážní pro vnitřní vodovod v objektech v do 6 m</t>
  </si>
  <si>
    <t>-503105442</t>
  </si>
  <si>
    <t>725</t>
  </si>
  <si>
    <t>Zdravotechnika - zařizovací předměty</t>
  </si>
  <si>
    <t>725112022</t>
  </si>
  <si>
    <t>Klozet keramický závěsný na nosné stěny s hlubokým splachováním odpad vodorovný</t>
  </si>
  <si>
    <t>soubor</t>
  </si>
  <si>
    <t>-841428024</t>
  </si>
  <si>
    <t>"Výpis standardů, včetně sedátka"  3</t>
  </si>
  <si>
    <t>726131041</t>
  </si>
  <si>
    <t>Instalační předstěna - klozet závěsný v 1120 mm s ovládáním zepředu do lehkých stěn s kovovou kcí</t>
  </si>
  <si>
    <t>1645067766</t>
  </si>
  <si>
    <t>725112022.1</t>
  </si>
  <si>
    <t>Klozet keramický invalidní na nosné stěny s hlubokým splachováním odpad vodorovný</t>
  </si>
  <si>
    <t>1577217834</t>
  </si>
  <si>
    <t>"Výpis standardů, včetně sedátka" 1</t>
  </si>
  <si>
    <t>726131R01</t>
  </si>
  <si>
    <t>Instalační předstěna - klozet závěsný v 1120 mm s ovládáním zepředu pro postižené do masivních stěn</t>
  </si>
  <si>
    <t>-1828498892</t>
  </si>
  <si>
    <t>725211681</t>
  </si>
  <si>
    <t>Umyvadlo keramické bílé zdravotní šířky 640 mm připevněné na stěnu šrouby</t>
  </si>
  <si>
    <t>-218941058</t>
  </si>
  <si>
    <t>"Výpis standardů" 2</t>
  </si>
  <si>
    <t>725211703</t>
  </si>
  <si>
    <t>Umývátko keramické bílé stěnové šířky 450 mm připevněné na stěnu šrouby</t>
  </si>
  <si>
    <t>-699024145</t>
  </si>
  <si>
    <t>725222167</t>
  </si>
  <si>
    <t>Vana bez armatur výtokových akrylátová se zápachovou uzávěrkou tvarovaná 1700x800 mm</t>
  </si>
  <si>
    <t>942003534</t>
  </si>
  <si>
    <t>725241513</t>
  </si>
  <si>
    <t>Vanička sprchová keramická čtvercová 900x900 mm</t>
  </si>
  <si>
    <t>1414953449</t>
  </si>
  <si>
    <t>725243R01</t>
  </si>
  <si>
    <t>D+M Sklopné sedátko</t>
  </si>
  <si>
    <t>1794343992</t>
  </si>
  <si>
    <t>"výpis standardů" 1</t>
  </si>
  <si>
    <t>725244213</t>
  </si>
  <si>
    <t>Zástěna sprchová skleněná tl. 8 mm pevná bezdveřová na vaničku šířky 900 mm</t>
  </si>
  <si>
    <t>-1701735219</t>
  </si>
  <si>
    <t>725244523</t>
  </si>
  <si>
    <t>Zástěna sprchová rohová rámová se skleněnou výplní tl. 4 a 5 mm dveře posuvné dvoudílné vstup z rohu na vaničku 900x900 mm</t>
  </si>
  <si>
    <t>-833109796</t>
  </si>
  <si>
    <t>725244R01</t>
  </si>
  <si>
    <t>D+M Konzola rohového tvaru pro sprchový závěs na sprchovou vaničku 900x900 mm, dodávka včetně kotvícího materiálu, žabek a závěsu na celou výšku sprchy</t>
  </si>
  <si>
    <t>-2048743752</t>
  </si>
  <si>
    <t>725291211</t>
  </si>
  <si>
    <t>Doplňky zařízení koupelen a záchodů keramické mýdelník jednoduchý</t>
  </si>
  <si>
    <t>-996094501</t>
  </si>
  <si>
    <t>"Výpis standardů" 4</t>
  </si>
  <si>
    <t>725291511</t>
  </si>
  <si>
    <t>Doplňky zařízení koupelen a záchodů plastové dávkovač tekutého mýdla na 350 ml</t>
  </si>
  <si>
    <t>-735457843</t>
  </si>
  <si>
    <t>725291521</t>
  </si>
  <si>
    <t>Doplňky zařízení koupelen a záchodů plastové zásobník toaletních papírů</t>
  </si>
  <si>
    <t>1101575885</t>
  </si>
  <si>
    <t>725291703</t>
  </si>
  <si>
    <t>Doplňky zařízení koupelen a záchodů smaltované madlo rovné dl 500 mm</t>
  </si>
  <si>
    <t>2074399500</t>
  </si>
  <si>
    <t>"Výpis standardů" 1</t>
  </si>
  <si>
    <t>725291722</t>
  </si>
  <si>
    <t>Doplňky zařízení koupelen a záchodů smaltované madlo krakorcové sklopné dl 834 mm</t>
  </si>
  <si>
    <t>-1658334591</t>
  </si>
  <si>
    <t>725811115</t>
  </si>
  <si>
    <t>Ventil nástěnný pevný výtok G1/2x80 mm</t>
  </si>
  <si>
    <t>1155250044</t>
  </si>
  <si>
    <t>725813112</t>
  </si>
  <si>
    <t>Ventil rohový pračkový G 3/4</t>
  </si>
  <si>
    <t>1540898265</t>
  </si>
  <si>
    <t>725821316</t>
  </si>
  <si>
    <t>Baterie dřezová nástěnná páková s otáčivým plochým ústím a délkou ramínka 300 mm</t>
  </si>
  <si>
    <t>-583803436</t>
  </si>
  <si>
    <t>"Výpis standardů"  2</t>
  </si>
  <si>
    <t>725822632</t>
  </si>
  <si>
    <t>Baterie umyvadlová stojánková klasická bez výpusti</t>
  </si>
  <si>
    <t>-928759875</t>
  </si>
  <si>
    <t>725822633</t>
  </si>
  <si>
    <t>Baterie umyvadlová stojánková klasická s výpusti</t>
  </si>
  <si>
    <t>-2146161134</t>
  </si>
  <si>
    <t>725831315</t>
  </si>
  <si>
    <t>Baterie vanová termostatická se sprchovou hadicí</t>
  </si>
  <si>
    <t>-431147121</t>
  </si>
  <si>
    <t>725841322</t>
  </si>
  <si>
    <t>Baterie sprchová termostatická + sprchový set</t>
  </si>
  <si>
    <t>-1555861900</t>
  </si>
  <si>
    <t>725859102</t>
  </si>
  <si>
    <t>Montáž ventilů odpadních do DN 50 pro zařizovací předměty</t>
  </si>
  <si>
    <t>652120822</t>
  </si>
  <si>
    <t>55160125</t>
  </si>
  <si>
    <t>ventil odpadní dřezový a umyvadlový krátký bez přepínače 5/4"</t>
  </si>
  <si>
    <t>442849072</t>
  </si>
  <si>
    <t>725861101</t>
  </si>
  <si>
    <t>Zápachová uzávěrka pro umyvadla DN 32</t>
  </si>
  <si>
    <t>1944678909</t>
  </si>
  <si>
    <t>725980123</t>
  </si>
  <si>
    <t>Dvířka 30/30</t>
  </si>
  <si>
    <t>-263188889</t>
  </si>
  <si>
    <t>726131R02</t>
  </si>
  <si>
    <t>WC sedátko s funkcí pomalého sklápění, bílé, nerez šrouby</t>
  </si>
  <si>
    <t>2106132859</t>
  </si>
  <si>
    <t>998725101</t>
  </si>
  <si>
    <t>Přesun hmot tonážní pro zařizovací předměty v objektech v do 6 m</t>
  </si>
  <si>
    <t>-1986262142</t>
  </si>
  <si>
    <t>HZSR01</t>
  </si>
  <si>
    <t>Realizační PD a PD skutečného provedení - řemesla</t>
  </si>
  <si>
    <t>-1119577129</t>
  </si>
  <si>
    <t>HZSR02</t>
  </si>
  <si>
    <t>Spolupráce s ostatními profesemi a investorem</t>
  </si>
  <si>
    <t>-2086529471</t>
  </si>
  <si>
    <t>HZSR03</t>
  </si>
  <si>
    <t>Zapojení, zprovoznění a nastavení ovládání</t>
  </si>
  <si>
    <t>-549957659</t>
  </si>
  <si>
    <t>1 03 - Hlavní aktivity projektu - Plynoinstalace</t>
  </si>
  <si>
    <t xml:space="preserve">    23-M - Montáže potrubí</t>
  </si>
  <si>
    <t>23-M</t>
  </si>
  <si>
    <t>Montáže potrubí</t>
  </si>
  <si>
    <t>230201012</t>
  </si>
  <si>
    <t>Montáž plynovodů D 60,3 mm tl stěny 3,2 mm</t>
  </si>
  <si>
    <t>955224104</t>
  </si>
  <si>
    <t>"vnitřní rozvod" 18,5</t>
  </si>
  <si>
    <t>55138502</t>
  </si>
  <si>
    <t>trubka nerezová ohebná pro plyn vlnovcová DN 15 3/4"</t>
  </si>
  <si>
    <t>-370516534</t>
  </si>
  <si>
    <t>18,5*1,1 'Přepočtené koeficientem množství</t>
  </si>
  <si>
    <t>899722R01</t>
  </si>
  <si>
    <t>Příplatek za vedení potrubí pod omítkou nebo po stěně, vč. uchycení</t>
  </si>
  <si>
    <t>558577376</t>
  </si>
  <si>
    <t>230201106</t>
  </si>
  <si>
    <t>Montáž trubních dílů přivařovacích D 60,3 mm tl stěny 3,2 mm</t>
  </si>
  <si>
    <t>554213237</t>
  </si>
  <si>
    <t>42215R01</t>
  </si>
  <si>
    <t>plynovoodní armatury</t>
  </si>
  <si>
    <t>400575687</t>
  </si>
  <si>
    <t>899721R01</t>
  </si>
  <si>
    <t>Chránička potrubí</t>
  </si>
  <si>
    <t>-866928969</t>
  </si>
  <si>
    <t>"chránička pod vstupními dveřmi" 1</t>
  </si>
  <si>
    <t>899721R02</t>
  </si>
  <si>
    <t>Přechodka z plastového na ocelové potrubí</t>
  </si>
  <si>
    <t>2140662628</t>
  </si>
  <si>
    <t>55138951</t>
  </si>
  <si>
    <t>kohout kulový plnoprůtokový nikl ovládání vrtulka PN 42 T 185°C (EN 331, MOP 5) 3/8" žlutý</t>
  </si>
  <si>
    <t>274334113</t>
  </si>
  <si>
    <t>55138953</t>
  </si>
  <si>
    <t>kohout kulový plnoprůtokový nikl ovládání vrtulka PN 42 T 185°C (EN 331, MOP 5) 3/4" žlutý</t>
  </si>
  <si>
    <t>-1566309052</t>
  </si>
  <si>
    <t>55134501</t>
  </si>
  <si>
    <t>uzávěr kulový na plyn s protipožární armaturou přímý vnitřní závit 3/4"x3/4"</t>
  </si>
  <si>
    <t>-741176223</t>
  </si>
  <si>
    <t>55134543</t>
  </si>
  <si>
    <t>pojistka nadprůtoková plynu 15 až 100 mbar vnitří /vnější závit G 3/4" průtok 2,5 m3/h</t>
  </si>
  <si>
    <t>-607836040</t>
  </si>
  <si>
    <t>HZS01</t>
  </si>
  <si>
    <t>Zkouška plynovodního potrubí</t>
  </si>
  <si>
    <t>2143327691</t>
  </si>
  <si>
    <t>HZS02</t>
  </si>
  <si>
    <t>Revize plynu</t>
  </si>
  <si>
    <t>828100267</t>
  </si>
  <si>
    <t>HZS03</t>
  </si>
  <si>
    <t>1740427097</t>
  </si>
  <si>
    <t>Realizační PD a PD skutečného provedení</t>
  </si>
  <si>
    <t>1017951408</t>
  </si>
  <si>
    <t>1 04 - Hlavní aktivity projektu - Elektromontáže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</si>
  <si>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</si>
  <si>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</si>
  <si>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</si>
  <si>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</si>
  <si>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210220101</t>
  </si>
  <si>
    <t>Montáž hromosvodného vedení svodových vodičů s podpěrami průměru do 10 mm</t>
  </si>
  <si>
    <t>-65504287</t>
  </si>
  <si>
    <t>35441077</t>
  </si>
  <si>
    <t>drát D 8mm AlMgSi</t>
  </si>
  <si>
    <t>kg</t>
  </si>
  <si>
    <t>-1474289376</t>
  </si>
  <si>
    <t>"0,135kg/m" (180,3+42)*0,135*1,15</t>
  </si>
  <si>
    <t>210220231</t>
  </si>
  <si>
    <t>Montáž tyčí jímacích délky do 3 m na stojan</t>
  </si>
  <si>
    <t>26016033</t>
  </si>
  <si>
    <t>35441060.1</t>
  </si>
  <si>
    <t>tyč jímací s rovným koncem 1000 mm AlMgSi</t>
  </si>
  <si>
    <t>1316715457</t>
  </si>
  <si>
    <t>210220301</t>
  </si>
  <si>
    <t>Montáž svorek hromosvodných se 2 šrouby</t>
  </si>
  <si>
    <t>1484073248</t>
  </si>
  <si>
    <t>35442033</t>
  </si>
  <si>
    <t>svorka uzemnění nerez spojovací</t>
  </si>
  <si>
    <t>-1940383958</t>
  </si>
  <si>
    <t>210220302</t>
  </si>
  <si>
    <t>Montáž svorek hromosvodných se 3 a více šrouby</t>
  </si>
  <si>
    <t>404584726</t>
  </si>
  <si>
    <t>35442041</t>
  </si>
  <si>
    <t>svorka uzemnění nerez k jímací tyči</t>
  </si>
  <si>
    <t>-700420114</t>
  </si>
  <si>
    <t>35442034</t>
  </si>
  <si>
    <t>svorka uzemnění nerez zkušební, 81 mm</t>
  </si>
  <si>
    <t>1994133937</t>
  </si>
  <si>
    <t>210220362</t>
  </si>
  <si>
    <t>Montáž tyčí zemnicích délky do 4,5 m</t>
  </si>
  <si>
    <t>-1423067423</t>
  </si>
  <si>
    <t>35442090</t>
  </si>
  <si>
    <t>tyč zemnící 2 m FeZn</t>
  </si>
  <si>
    <t>2118327809</t>
  </si>
  <si>
    <t>210220372</t>
  </si>
  <si>
    <t>Montáž ochranných prvků - úhelníků nebo trubek do zdiva</t>
  </si>
  <si>
    <t>2046181590</t>
  </si>
  <si>
    <t>35441802</t>
  </si>
  <si>
    <t>úhelník ochranný na ochranu svodu - 1700 mm, nerez</t>
  </si>
  <si>
    <t>1642285885</t>
  </si>
  <si>
    <t>35441844</t>
  </si>
  <si>
    <t>držák ochranného úhelníku do dřeva boční se středovým vrutem - 180 mm, nerez</t>
  </si>
  <si>
    <t>1328309259</t>
  </si>
  <si>
    <t>210220401</t>
  </si>
  <si>
    <t>Montáž vedení hromosvodné - štítků k označení svodů</t>
  </si>
  <si>
    <t>-1179691583</t>
  </si>
  <si>
    <t>73534550</t>
  </si>
  <si>
    <t>tabulka bezpečnostní s tiskem 2 barvy A5 248x210mm samolepící</t>
  </si>
  <si>
    <t>-178072661</t>
  </si>
  <si>
    <t>35441714</t>
  </si>
  <si>
    <t>podpěry vedení hromosvodu na plechové střechy, nerez</t>
  </si>
  <si>
    <t>1341151799</t>
  </si>
  <si>
    <t>210220411</t>
  </si>
  <si>
    <t>Montáž vedení hromosvodné - napínacích šroubů s okem</t>
  </si>
  <si>
    <t>-420018720</t>
  </si>
  <si>
    <t>35410102</t>
  </si>
  <si>
    <t>rozvod přípojnicový prachotěsný, dílec rovný s odbočkami v Al, 250/1A</t>
  </si>
  <si>
    <t>1817714516</t>
  </si>
  <si>
    <t>741410021</t>
  </si>
  <si>
    <t>Montáž vodič uzemňovací pásek průřezu do 120 mm2 v městské zástavbě v zemi</t>
  </si>
  <si>
    <t>53755254</t>
  </si>
  <si>
    <t>"uzemnění  - napojení venkovního pilířku na uzemňovací soustavu" 19</t>
  </si>
  <si>
    <t>"v.č. D.1.4.10" 8+2,6+11+0,8+2+7,1+1*2+3,8+6,5+4,8+11,9+1,7+3,6+5,6+1+1,5+15+3,6+11,5+9,5+4,5+16,5+5,5+1+5,5+4,5+3+4,5+8,5+4,5</t>
  </si>
  <si>
    <t>35442062</t>
  </si>
  <si>
    <t>pás zemnící 30x4mm FeZn</t>
  </si>
  <si>
    <t>471777252</t>
  </si>
  <si>
    <t>"1,05kg/m"171,5*1,05*1,05</t>
  </si>
  <si>
    <t>741410041</t>
  </si>
  <si>
    <t>Montáž vodič uzemňovací drát nebo lano D do 10 mm v městské zástavbě</t>
  </si>
  <si>
    <t>-1127393217</t>
  </si>
  <si>
    <t>741420001</t>
  </si>
  <si>
    <t>Montáž drát nebo lano hromosvodné svodové D do 10 mm s podpěrou</t>
  </si>
  <si>
    <t>156535011</t>
  </si>
  <si>
    <t>"svody" 9*4+1,5*4</t>
  </si>
  <si>
    <t>681789537</t>
  </si>
  <si>
    <t>"0,135kg/m" (150,3+42)*0,135*1,15</t>
  </si>
  <si>
    <t>35441415</t>
  </si>
  <si>
    <t>podpěra vedení FeZn do zdiva 150 mm</t>
  </si>
  <si>
    <t>-219632659</t>
  </si>
  <si>
    <t>741420022</t>
  </si>
  <si>
    <t>Montáž svorka hromosvodná se 3 šrouby</t>
  </si>
  <si>
    <t>-1626075102</t>
  </si>
  <si>
    <t>35441860</t>
  </si>
  <si>
    <t>svorka FeZn k jímací tyči - 4 šrouby</t>
  </si>
  <si>
    <t>475739155</t>
  </si>
  <si>
    <t>741420051</t>
  </si>
  <si>
    <t>Montáž vedení hromosvodné-úhelník nebo trubka s držáky do zdiva</t>
  </si>
  <si>
    <t>-1408841535</t>
  </si>
  <si>
    <t>35441830</t>
  </si>
  <si>
    <t>úhelník ochranný na ochranu svodu - 1700 mm, FeZn</t>
  </si>
  <si>
    <t>117139888</t>
  </si>
  <si>
    <t>741111R01</t>
  </si>
  <si>
    <t>Krabice elektroinstalační přístrojová pro zapuštěnou montáž, kompletní dodávka včetně dodání a zapojení</t>
  </si>
  <si>
    <t>773158678</t>
  </si>
  <si>
    <t>741112R02</t>
  </si>
  <si>
    <t>Krabice elektroinstalační odbočná pro zapuštěnou montáž, kompletní dodávka včetně dodání a zapojení</t>
  </si>
  <si>
    <t>1157083767</t>
  </si>
  <si>
    <t>741120R01</t>
  </si>
  <si>
    <t xml:space="preserve">Ukončení kabelů </t>
  </si>
  <si>
    <t>991290116</t>
  </si>
  <si>
    <t>7411220R2</t>
  </si>
  <si>
    <t>Kabel Cu plný kulatý žíla 4x10 mm2 zatažený v trubkách (CYKY)</t>
  </si>
  <si>
    <t>1272185392</t>
  </si>
  <si>
    <t>7411220R3</t>
  </si>
  <si>
    <t>Kabel Cu, 3x1,5 mm2 (CYKY), včetně dodávky zatažených v trubkách</t>
  </si>
  <si>
    <t>-1713394063</t>
  </si>
  <si>
    <t>33+10</t>
  </si>
  <si>
    <t>7411220R4</t>
  </si>
  <si>
    <t>Kabel Cu, 4x2,5 mm2 (CYKY), včetně dodávky zatažených v trubkách - vedeno k čerpací a akumulační nádrži</t>
  </si>
  <si>
    <t>1045067183</t>
  </si>
  <si>
    <t>741122R01</t>
  </si>
  <si>
    <t>Kabel CYKY 3x1,5 mm2 s PVC izolací, částečně v kabelovém žlabu, v kabelových trubkách, nebo podlaze, omítkou nebo stropem, kompletní dodávka včetně montáže a zapojení</t>
  </si>
  <si>
    <t>1248537609</t>
  </si>
  <si>
    <t>741122R02</t>
  </si>
  <si>
    <t>Kabel CYKY 3x2,5 mm2 s PVC izolací, částečně v kabelovém žlabu, v kabelových trubkách, nebo podlaze, omítkou nebo stropem, kompletní dodávka včetně montáže a zapojení</t>
  </si>
  <si>
    <t>-1428509918</t>
  </si>
  <si>
    <t>741210R01</t>
  </si>
  <si>
    <t>D+M Rozvodnice bytová RB.01  v zapuštěném provedení</t>
  </si>
  <si>
    <t>-762416096</t>
  </si>
  <si>
    <t>P</t>
  </si>
  <si>
    <t>Poznámka k položce:
Kompletní dodávka včetně všech potřebných prací. Položka obsahuje komplet výzbroj rozvodnice.</t>
  </si>
  <si>
    <t>"D.1.4.5.04, specifikace dle PD" 1</t>
  </si>
  <si>
    <t>741210R02</t>
  </si>
  <si>
    <t>D+M Rozvodnice bytová RB.02  v zapuštěném provedení</t>
  </si>
  <si>
    <t>2125822303</t>
  </si>
  <si>
    <t>741210R03</t>
  </si>
  <si>
    <t>D+M Rozvodnice bytová RB.SP  v zapuštěném provedení</t>
  </si>
  <si>
    <t>1731007406</t>
  </si>
  <si>
    <t>"D.1.4.5.03, specifikace dle PD" 1</t>
  </si>
  <si>
    <t>741210R04</t>
  </si>
  <si>
    <t>D+M Rozvodnice RE - 3x elektroměr 25A</t>
  </si>
  <si>
    <t>860158628</t>
  </si>
  <si>
    <t>74130R02.1</t>
  </si>
  <si>
    <t>Spínač křížový 1P, 230V/10A, zapuštěný, kompletní provedení, včetně zapojení</t>
  </si>
  <si>
    <t>-792577512</t>
  </si>
  <si>
    <t>741112R01</t>
  </si>
  <si>
    <t>Spínač 1P, 230V/10A, zapuštěný, kompletní provedení, včetně zapojení</t>
  </si>
  <si>
    <t>322080074</t>
  </si>
  <si>
    <t>741310R02</t>
  </si>
  <si>
    <t>Spínač střídavý 1P, 230V/10A, zapuštěný, kompletní provedení, včetně zapojení</t>
  </si>
  <si>
    <t>560870355</t>
  </si>
  <si>
    <t>741310R03</t>
  </si>
  <si>
    <t>Spínač s čidlem pro ovládání ventilátoru - 5 min, 230V, kompletní provedení, včetně zapojení</t>
  </si>
  <si>
    <t>-81998656</t>
  </si>
  <si>
    <t>741310R04</t>
  </si>
  <si>
    <t>Tahový spínač se šnůrkou, 230V, kompletní provedení, včetně zapojení</t>
  </si>
  <si>
    <t>-775266880</t>
  </si>
  <si>
    <t>741313R01</t>
  </si>
  <si>
    <t>Zásuvka jednoduchá vestavná, bílá, 230/16A, kompletní dodávka včetně montáže a zapojení</t>
  </si>
  <si>
    <t>1518935172</t>
  </si>
  <si>
    <t>741313R02</t>
  </si>
  <si>
    <t>Zásuvka jednoduchá vestavná, bílá, 230/16A,s předpěťovou ochranou, kompletní dodávka včetně montáže a zapojení</t>
  </si>
  <si>
    <t>-1553216911</t>
  </si>
  <si>
    <t>741313R03</t>
  </si>
  <si>
    <t>Zásuvka třífázová vestavná, bílá, 230/16A, kompletní dodávka včetně montáže a zapojení</t>
  </si>
  <si>
    <t>566458111</t>
  </si>
  <si>
    <t>741313R04</t>
  </si>
  <si>
    <t>Zásuvka pračková kompletní dodávka včetně montáže a zapojení</t>
  </si>
  <si>
    <t>-344097779</t>
  </si>
  <si>
    <t>741313R05</t>
  </si>
  <si>
    <t>PIR pohybové čidlo s kuželových snímáním pro instalaci do krabičky, dodání včetně komplet montáže</t>
  </si>
  <si>
    <t>262694480</t>
  </si>
  <si>
    <t>74131R02.1</t>
  </si>
  <si>
    <t>Spínač dvojitý 1P, 230V/10A, zapuštěný, kompletní provedení, včetně zapojení</t>
  </si>
  <si>
    <t>632905325</t>
  </si>
  <si>
    <t>741370R01</t>
  </si>
  <si>
    <t>D+M Svítidlo LED pásek SP.S1a, včetně transformátoru, dle specifikace PD</t>
  </si>
  <si>
    <t>-1882554539</t>
  </si>
  <si>
    <t>741370R02</t>
  </si>
  <si>
    <t>D+M Svítidlo LED přisazené SP.S2a, včetně žárovky,  dle specifikace PD</t>
  </si>
  <si>
    <t>-551670562</t>
  </si>
  <si>
    <t>741370R03</t>
  </si>
  <si>
    <t>D+M Svítidlo LED přisazené SP.S3a, včetně žárovky, dle specifikace PD</t>
  </si>
  <si>
    <t>-525279928</t>
  </si>
  <si>
    <t>741370R04</t>
  </si>
  <si>
    <t>D+M Svítidlo LED přisazené 1.S2a, včetně žárovky, dle specifikace PD</t>
  </si>
  <si>
    <t>2052576846</t>
  </si>
  <si>
    <t>741370R05</t>
  </si>
  <si>
    <t>D+M Svítidlo LED přisazené 1.S1a, včetně žárovky, dle specifikace PD</t>
  </si>
  <si>
    <t>646203470</t>
  </si>
  <si>
    <t>741370R06</t>
  </si>
  <si>
    <t>D+M Svítidlo LED nástěnné 1.S1b, včetně žárovky, dle specifikace PD</t>
  </si>
  <si>
    <t>280963860</t>
  </si>
  <si>
    <t>741370R07</t>
  </si>
  <si>
    <t>D+M Svítidlo LED pásek 1.S3a, včetně žárovky, dle specifikace PD</t>
  </si>
  <si>
    <t>891216202</t>
  </si>
  <si>
    <t>741370R08</t>
  </si>
  <si>
    <t>D+M Svítidlo LED přisazené 1.S3b, včetně žárovky, dle specifikace PD</t>
  </si>
  <si>
    <t>671010352</t>
  </si>
  <si>
    <t>741370R09</t>
  </si>
  <si>
    <t>D+M Svítidlo LED přisazené 1.S3c, včetně žárovky, dle specifikace PD</t>
  </si>
  <si>
    <t>1384537994</t>
  </si>
  <si>
    <t>741370R10</t>
  </si>
  <si>
    <t>D+M Svítidlo LED přisazené 1.S3d, včetně žárovky, dle specifikace PD</t>
  </si>
  <si>
    <t>1029931721</t>
  </si>
  <si>
    <t>741370R11</t>
  </si>
  <si>
    <t>D+M Svítidlo LED přisazené 1.S4a, včetně žárovky, dle specifikace PD</t>
  </si>
  <si>
    <t>1148183337</t>
  </si>
  <si>
    <t>741370R12</t>
  </si>
  <si>
    <t>D+M Svítidlo LED  venkovní nástěnné 1.S3e, včetně žárovky, dle specifikace PD</t>
  </si>
  <si>
    <t>802534171</t>
  </si>
  <si>
    <t>741370R14</t>
  </si>
  <si>
    <t>D+M Svítidlo LED venkovní nástěnné svítidlo 20W SP.S1.a, včetně žárovky, dle specifikace PD</t>
  </si>
  <si>
    <t>-2121583648</t>
  </si>
  <si>
    <t>741370R26</t>
  </si>
  <si>
    <t>D+M Venkovní pohybové čidlo Č1, dle specifikace PD</t>
  </si>
  <si>
    <t>-1156733098</t>
  </si>
  <si>
    <t>35441660</t>
  </si>
  <si>
    <t>podpěra vedení FeZn na konstrukce pro zemní pásek 30x4</t>
  </si>
  <si>
    <t>886389615</t>
  </si>
  <si>
    <t>998741101</t>
  </si>
  <si>
    <t>Přesun hmot tonážní pro silnoproud v objektech v do 6 m</t>
  </si>
  <si>
    <t>-1406733233</t>
  </si>
  <si>
    <t>742</t>
  </si>
  <si>
    <t>Elektroinstalace - slaboproud</t>
  </si>
  <si>
    <t>Datová zásuvka UTP CAT.6e 2xRJ45 na omítku (protiprachová) bílá</t>
  </si>
  <si>
    <t>-1969306506</t>
  </si>
  <si>
    <t>1.10</t>
  </si>
  <si>
    <t>Spolupráce s ostatními řemesly</t>
  </si>
  <si>
    <t>1374642525</t>
  </si>
  <si>
    <t>1.11</t>
  </si>
  <si>
    <t>Urmet 1122/60 Instalační krabice s rámečkem pro panel MIKRA video</t>
  </si>
  <si>
    <t>1853876134</t>
  </si>
  <si>
    <t>1.12</t>
  </si>
  <si>
    <t>Napájecí zdroj</t>
  </si>
  <si>
    <t>1615259603</t>
  </si>
  <si>
    <t>1.13</t>
  </si>
  <si>
    <t>Elektrický nízkoodběrový zámek</t>
  </si>
  <si>
    <t>1909120329</t>
  </si>
  <si>
    <t>1.14</t>
  </si>
  <si>
    <t>Dveřní zavírač vč. ramena DC700</t>
  </si>
  <si>
    <t>-970209052</t>
  </si>
  <si>
    <t>1.15</t>
  </si>
  <si>
    <t>Cilindrická vložka FAB</t>
  </si>
  <si>
    <t>-1160412481</t>
  </si>
  <si>
    <t>1.16</t>
  </si>
  <si>
    <t>Kabel UTP CAT.6e LSOH Drát</t>
  </si>
  <si>
    <t>289462633</t>
  </si>
  <si>
    <t>1.17</t>
  </si>
  <si>
    <t>Kabel CYSY 2x1</t>
  </si>
  <si>
    <t>1215994300</t>
  </si>
  <si>
    <t>1.6</t>
  </si>
  <si>
    <t>Domovní telefon barevného videotel. pro 2 účastníky, digitální, dvouvodičová, videotel. MIRO handsfree, panel MIKRA</t>
  </si>
  <si>
    <t>365965961</t>
  </si>
  <si>
    <t>1.7</t>
  </si>
  <si>
    <t>Trubka el.ins.  prům. 20mm</t>
  </si>
  <si>
    <t>-1995870751</t>
  </si>
  <si>
    <t>1.8</t>
  </si>
  <si>
    <t>Drobný spotřební materiál</t>
  </si>
  <si>
    <t>-1694592929</t>
  </si>
  <si>
    <t>1.9</t>
  </si>
  <si>
    <t>Dokumentace skutečného provedení, revize, oživení,zaškolení</t>
  </si>
  <si>
    <t>1518923659</t>
  </si>
  <si>
    <t>Vyvazovací panel do 19" rozvaděče 1U RAB-VP-X02-A1</t>
  </si>
  <si>
    <t>-198134294</t>
  </si>
  <si>
    <t>Rozvodný panel do 19" 8x230V s PO RAB-PD-X07-A1</t>
  </si>
  <si>
    <t>-1625188375</t>
  </si>
  <si>
    <t>Patchpanel 24p Cat.6e s vyvyzovacím rámečkem</t>
  </si>
  <si>
    <t>-6944538</t>
  </si>
  <si>
    <t>241077252</t>
  </si>
  <si>
    <t>KSH30 Sběrný kab. držák, 15 x 3 x 1,5mm2, univerzální, bezhalogen.</t>
  </si>
  <si>
    <t>-1196542051</t>
  </si>
  <si>
    <t>KU68/1  krabice universální</t>
  </si>
  <si>
    <t>1797156022</t>
  </si>
  <si>
    <t>KO 97/5 krabice odbočná s víčkem</t>
  </si>
  <si>
    <t>417005800</t>
  </si>
  <si>
    <t>LK 80x28/T Krabice lištová </t>
  </si>
  <si>
    <t>211325131</t>
  </si>
  <si>
    <t>Popisovač kabelových svazků ID 60x25</t>
  </si>
  <si>
    <t>-709793758</t>
  </si>
  <si>
    <t>Trubka elektroinstalační pr.16mm</t>
  </si>
  <si>
    <t>-65923205</t>
  </si>
  <si>
    <t>Drát CY 6 zeleno-žlutý</t>
  </si>
  <si>
    <t>-1680299657</t>
  </si>
  <si>
    <t>742210121</t>
  </si>
  <si>
    <t>Montáž hlásiče automatického bodového</t>
  </si>
  <si>
    <t>2107167549</t>
  </si>
  <si>
    <t>40483010</t>
  </si>
  <si>
    <t>detektor kouře a teploty kombinovaný bezdrátový</t>
  </si>
  <si>
    <t>2000480889</t>
  </si>
  <si>
    <t>742420R01</t>
  </si>
  <si>
    <t>D+M  antenního stožáru včetně upevňovacího materiálu 70/2 a koaxiálního kabelu</t>
  </si>
  <si>
    <t>1891672906</t>
  </si>
  <si>
    <t>742420R02</t>
  </si>
  <si>
    <t>D+M  antenní komplet pro velké domy pro 7 a více TV ( komplet se skládá z DVB-T2 zesilovač, min.2 antény, anténní zesilovač, napájecí zdroj, rozbočovač HTS-3DC a 15x konektor pro kabel pr. 6,5mm, koaxiální kabel)</t>
  </si>
  <si>
    <t>-200988508</t>
  </si>
  <si>
    <t>998742R01</t>
  </si>
  <si>
    <t>D+M OS09 PHP typ 183B, včetně revize</t>
  </si>
  <si>
    <t>-919630108</t>
  </si>
  <si>
    <t>998742R02</t>
  </si>
  <si>
    <t>D+M Zvonkové tablo 3 tlačítka a kamera (domací vrátný), spec. dle PD</t>
  </si>
  <si>
    <t>233882401</t>
  </si>
  <si>
    <t>"položka obsahuje stavební práce vysekání otvoru do zdiva, montážní krabici, dodání a osazení tabla, kabeláž UPT + JYSTY 2x2x0, napájecí zdroj"</t>
  </si>
  <si>
    <t xml:space="preserve">"Výpis ostatních výrobků, č.v. D.1.1.19" </t>
  </si>
  <si>
    <t>"záložní zdroj ovladací spínač, bytový spínač, spínač kamery" 1</t>
  </si>
  <si>
    <t>998742R03</t>
  </si>
  <si>
    <t>D+M Systém přivolání pomoci (bezdrátový systém složený z centrální jednotky, nápajecího adaptéru, tísňového tlačítka)</t>
  </si>
  <si>
    <t>-866230884</t>
  </si>
  <si>
    <t>Drobný spotřební materiál - datové kabely</t>
  </si>
  <si>
    <t>200056260</t>
  </si>
  <si>
    <t>Dokumentace skutečného provedení, revize, nastavení, zaškolení - datová síť</t>
  </si>
  <si>
    <t>-97061696</t>
  </si>
  <si>
    <t>998742101</t>
  </si>
  <si>
    <t>Přesun hmot tonážní pro slaboproud v objektech v do 6 m</t>
  </si>
  <si>
    <t>-471814152</t>
  </si>
  <si>
    <t>Zapojení a zprovoznění elektro + nastavení ovládání</t>
  </si>
  <si>
    <t>-1588397087</t>
  </si>
  <si>
    <t>1566488226</t>
  </si>
  <si>
    <t>HZSR04</t>
  </si>
  <si>
    <t>Výchozí revize elektro</t>
  </si>
  <si>
    <t>1707173767</t>
  </si>
  <si>
    <t>1 05 - Hlavní aktivity projektu - Vzduchotechnika</t>
  </si>
  <si>
    <t xml:space="preserve">    751 - Vzduchotechnika</t>
  </si>
  <si>
    <t>751</t>
  </si>
  <si>
    <t>Vzduchotechnika</t>
  </si>
  <si>
    <t>751122011</t>
  </si>
  <si>
    <t>Mtž vent rad ntl nástěnného základního D do 100 mm</t>
  </si>
  <si>
    <t>-1907884670</t>
  </si>
  <si>
    <t>42900R01</t>
  </si>
  <si>
    <t>ventilátor nástěnný radiální provedení pod omítku,  zpětná klapka, filtr, provedení na omítku, 50 m3/hod</t>
  </si>
  <si>
    <t>-1555029211</t>
  </si>
  <si>
    <t>42917R04</t>
  </si>
  <si>
    <t>radiální ventilátor pro stropní provedení, zpětná klapka, dvouotáčkový, časový doběh, 100 m3/hod</t>
  </si>
  <si>
    <t>159562675</t>
  </si>
  <si>
    <t>751122051</t>
  </si>
  <si>
    <t>Mtž vent rad ntl podhledového základního D do 100 mm</t>
  </si>
  <si>
    <t>-745515797</t>
  </si>
  <si>
    <t>42917R02</t>
  </si>
  <si>
    <t>radiální ventilátor pro stropní provedení, zpětná klapka, dvouotáčkový, časový doběh. 50 m3/hod</t>
  </si>
  <si>
    <t>380548813</t>
  </si>
  <si>
    <t>42917R03</t>
  </si>
  <si>
    <t>-341993728</t>
  </si>
  <si>
    <t>751510013</t>
  </si>
  <si>
    <t>Vzduchotechnické potrubí pozink čtyřhranné průřezu do 0,13 m2</t>
  </si>
  <si>
    <t>-553135443</t>
  </si>
  <si>
    <t>998751101</t>
  </si>
  <si>
    <t>Přesun hmot tonážní pro vzduchotechniku v objektech v do 12 m</t>
  </si>
  <si>
    <t>-512974768</t>
  </si>
  <si>
    <t>Zapojení VZT, zprovoznění a nastavení ovládání</t>
  </si>
  <si>
    <t>964271041</t>
  </si>
  <si>
    <t>-824063902</t>
  </si>
  <si>
    <t>1 06 - Hlavní aktivity projektu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</si>
  <si>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</si>
  <si>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</si>
  <si>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</si>
  <si>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</si>
  <si>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>731</t>
  </si>
  <si>
    <t>Ústřední vytápění - kotelny</t>
  </si>
  <si>
    <t>731244R01</t>
  </si>
  <si>
    <t xml:space="preserve">Kotel závěsný na plyn kondenzační o výkonu 6-25,6 kW s externí přípravou teplé vody </t>
  </si>
  <si>
    <t>708256977</t>
  </si>
  <si>
    <t>998731101</t>
  </si>
  <si>
    <t>Přesun hmot tonážní pro kotelny v objektech v do 6 m</t>
  </si>
  <si>
    <t>1546538700</t>
  </si>
  <si>
    <t>732</t>
  </si>
  <si>
    <t>Ústřední vytápění - strojovny</t>
  </si>
  <si>
    <t>732111125</t>
  </si>
  <si>
    <t>Tělesa rozdělovačů a sběračů DN 80 z trub ocelových bezešvých</t>
  </si>
  <si>
    <t>-2017925909</t>
  </si>
  <si>
    <t>28618131</t>
  </si>
  <si>
    <t>rozdělovač podlahového a stěnového PB vytápění 2 okruhový</t>
  </si>
  <si>
    <t>-1477468487</t>
  </si>
  <si>
    <t>28616258</t>
  </si>
  <si>
    <t>skříň rozdělovače na omítku systému napojení otopných těles a podlahového topení pro 2-3 okruhy</t>
  </si>
  <si>
    <t>-1166129414</t>
  </si>
  <si>
    <t>48491011</t>
  </si>
  <si>
    <t>sestava kotlová trojcestný přesný směšovač před rozdělovačem bez odvzdušnění, bez čerpadla 1"1/4 180mm</t>
  </si>
  <si>
    <t>1488469653</t>
  </si>
  <si>
    <t>48400R01</t>
  </si>
  <si>
    <t>sada základní odkouření horizontální s měřícími místy koaxiální systém odtahu spalin pro kotle turbo D 60/100mm</t>
  </si>
  <si>
    <t>-748978639</t>
  </si>
  <si>
    <t>1678011709</t>
  </si>
  <si>
    <t>733</t>
  </si>
  <si>
    <t>Ústřední vytápění - rozvodné potrubí</t>
  </si>
  <si>
    <t>733322211</t>
  </si>
  <si>
    <t>Potrubí plastové z PE-X spojované kovovou objímkou D 16x2,2</t>
  </si>
  <si>
    <t>224576901</t>
  </si>
  <si>
    <t>"16" (2,2+0,5+10+4,4+3+1,9+1+3,8+5,3+3+1+5)*2</t>
  </si>
  <si>
    <t>733322212</t>
  </si>
  <si>
    <t>Potrubí plastové z PE-X spojované kovovou objímkou D 20x2,8</t>
  </si>
  <si>
    <t>799684173</t>
  </si>
  <si>
    <t>"18+20"</t>
  </si>
  <si>
    <t>"20" (4,2+4,2+4,5+9,2+4,5+5)*2</t>
  </si>
  <si>
    <t>733391102</t>
  </si>
  <si>
    <t xml:space="preserve">Zkouška těsnosti potrubí plastové </t>
  </si>
  <si>
    <t>1472850704</t>
  </si>
  <si>
    <t>733811241</t>
  </si>
  <si>
    <t>Ochrana potrubí ústředního vytápění termoizolačními trubicemi z PE tl do 20 mm DN do 22 mm</t>
  </si>
  <si>
    <t>275533873</t>
  </si>
  <si>
    <t>82,2+63,2</t>
  </si>
  <si>
    <t>998733101</t>
  </si>
  <si>
    <t>Přesun hmot tonážní pro rozvody potrubí v objektech v do 6 m</t>
  </si>
  <si>
    <t>1400156436</t>
  </si>
  <si>
    <t>735</t>
  </si>
  <si>
    <t>Ústřední vytápění - otopná tělesa</t>
  </si>
  <si>
    <t>735152394</t>
  </si>
  <si>
    <t>Otopné těleso panelové VK dvoudeskové bez přídavné přestupní plochy výška/délka 700/700mm výkon 782W</t>
  </si>
  <si>
    <t>-493429320</t>
  </si>
  <si>
    <t>735152399</t>
  </si>
  <si>
    <t>Otopné těleso panel VK dvoudeskové bez přídavné přestupní plochy výška/délka 700/1200mm výkon 1340 W</t>
  </si>
  <si>
    <t>-1787967905</t>
  </si>
  <si>
    <t>735164231</t>
  </si>
  <si>
    <t>Otopné těleso trubkové elektrické přímotopné výška/délka 900/595 mm</t>
  </si>
  <si>
    <t>1253268226</t>
  </si>
  <si>
    <t>735191910</t>
  </si>
  <si>
    <t>Napuštění vody do otopných těles</t>
  </si>
  <si>
    <t>136823226</t>
  </si>
  <si>
    <t>735511008</t>
  </si>
  <si>
    <t>Podlahové vytápění - systémová deska s kombinovanou tepelnou a kročejovou izolací celkové výšky 50 až 53 mm</t>
  </si>
  <si>
    <t>1059596869</t>
  </si>
  <si>
    <t>"byt 1" 43,32+6,53+10,12+3,3</t>
  </si>
  <si>
    <t>"byt 2"7,41+10,17+2,39+47,78</t>
  </si>
  <si>
    <t>735511047</t>
  </si>
  <si>
    <t>Podlahové vytápění - rozvodné potrubí polyethylen PE-Xa 20x2,0 mm pro vodící lištu rozteč 150 mm</t>
  </si>
  <si>
    <t>-1502550826</t>
  </si>
  <si>
    <t>"byt 1" 114,3+102,9+75,3+75,3+34</t>
  </si>
  <si>
    <t>"byt 2" 43,2+86,4+112,1+112,1+99,9</t>
  </si>
  <si>
    <t>735511084</t>
  </si>
  <si>
    <t>Podlahové vytápění - rozdělovač mosazný s průtokoměry pětiokruhový</t>
  </si>
  <si>
    <t>2075408083</t>
  </si>
  <si>
    <t>735511102</t>
  </si>
  <si>
    <t>Podlahové vytápění - skříň podomítková pro rozdělovač s 2-6 okruhy</t>
  </si>
  <si>
    <t>-2096394548</t>
  </si>
  <si>
    <t>735511140</t>
  </si>
  <si>
    <t>Podlahové vytápění - svěrné šroubení se závitem EK 3/4" pro připojení potrubí 20x2,0 mm na rozdělovač</t>
  </si>
  <si>
    <t>1882898281</t>
  </si>
  <si>
    <t>735531043</t>
  </si>
  <si>
    <t>Montáž podlahového vytápění elektrického napojení topných kabelů na síť</t>
  </si>
  <si>
    <t>-781089801</t>
  </si>
  <si>
    <t>735531R01</t>
  </si>
  <si>
    <t>D+M Měřící jednotka topení - dálkový přenos</t>
  </si>
  <si>
    <t>-1013007395</t>
  </si>
  <si>
    <t>735531R02</t>
  </si>
  <si>
    <t>D+M Termostatická regulace - obývací pokoj</t>
  </si>
  <si>
    <t>1435572757</t>
  </si>
  <si>
    <t>735531R03</t>
  </si>
  <si>
    <t>D+M Topná elektrická patrona šroubovací</t>
  </si>
  <si>
    <t>-66586025</t>
  </si>
  <si>
    <t>735531R04</t>
  </si>
  <si>
    <t>D+M Termostat pro podlahové vytápění</t>
  </si>
  <si>
    <t>1281377013</t>
  </si>
  <si>
    <t>998735101</t>
  </si>
  <si>
    <t>Přesun hmot tonážní pro otopná tělesa v objektech v do 6 m</t>
  </si>
  <si>
    <t>565538507</t>
  </si>
  <si>
    <t>HZS0</t>
  </si>
  <si>
    <t>Zapojení vytápění a nastavení ovládání</t>
  </si>
  <si>
    <t>-1473796513</t>
  </si>
  <si>
    <t>Topná zkouška</t>
  </si>
  <si>
    <t>-714425251</t>
  </si>
  <si>
    <t>-171906785</t>
  </si>
  <si>
    <t xml:space="preserve">Realizační PD a PD skutečného provedení </t>
  </si>
  <si>
    <t>-1747204477</t>
  </si>
  <si>
    <t>1 07 - Hlavní aktivity projektu - Dešťová kanalizace a vsakovací boxy</t>
  </si>
  <si>
    <t xml:space="preserve">    8 - Trubní vedení</t>
  </si>
  <si>
    <t xml:space="preserve">      9 - Ostatní konstrukce a práce, bourání</t>
  </si>
  <si>
    <t xml:space="preserve">      998 - Přesun hmot</t>
  </si>
  <si>
    <t>-378536639</t>
  </si>
  <si>
    <t>"vykop zasakovací galerie, svahovaná jáma, uvažovaná hloubka 1,5m" 36,6*1,5+(6*1,5*1,2*4)/2</t>
  </si>
  <si>
    <t>550703096</t>
  </si>
  <si>
    <t>"potrubí, hloubka výkopu 0,9m" 65,5*2*0,6*0,9</t>
  </si>
  <si>
    <t>133251102</t>
  </si>
  <si>
    <t>Hloubení šachet nezapažených v hornině třídy těžitelnosti I, skupiny 3 objem do 50 m3</t>
  </si>
  <si>
    <t>1652581983</t>
  </si>
  <si>
    <t>"Š3" 4*2,15</t>
  </si>
  <si>
    <t>"Š2" 3,85</t>
  </si>
  <si>
    <t>"Š1" 17,9</t>
  </si>
  <si>
    <t>"čerpací šachta" 3,21</t>
  </si>
  <si>
    <t>"akumul. nádrž" 6,7</t>
  </si>
  <si>
    <t>151101101</t>
  </si>
  <si>
    <t>Zřízení příložného pažení a rozepření stěn rýh hl do 2 m</t>
  </si>
  <si>
    <t>-599567638</t>
  </si>
  <si>
    <t>73,072*0,9*2+4*0,9*4</t>
  </si>
  <si>
    <t>151101111</t>
  </si>
  <si>
    <t>Odstranění příložného pažení a rozepření stěn rýh hl do 2 m</t>
  </si>
  <si>
    <t>49342802</t>
  </si>
  <si>
    <t>-608501</t>
  </si>
  <si>
    <t>"zemina pro zásyp - 2x, tam a zpět" 65,425*2</t>
  </si>
  <si>
    <t>-834862793</t>
  </si>
  <si>
    <t>"výkopy - zásyp" 76,5+70,740+40,26-43,92-65,425</t>
  </si>
  <si>
    <t>-493325841</t>
  </si>
  <si>
    <t>"příplatek za 18km" 130,85*18</t>
  </si>
  <si>
    <t>650118799</t>
  </si>
  <si>
    <t>"2x nakládání zásyp + 1x na skládku" 76,5+70,74+40,26+65,425+43,92</t>
  </si>
  <si>
    <t>283709364</t>
  </si>
  <si>
    <t>130,85*1,8</t>
  </si>
  <si>
    <t>-1829030756</t>
  </si>
  <si>
    <t>"zásyp šachty" 0,79*2,5*4-(0,3*2,5*4)</t>
  </si>
  <si>
    <t>"zásyp potrubí" 65,5*2*0,6*0,6</t>
  </si>
  <si>
    <t>"zásyp galerie"25,5*0,3*1,5</t>
  </si>
  <si>
    <t>"zásyp akumulační nádrž" 1,89</t>
  </si>
  <si>
    <t>175111101</t>
  </si>
  <si>
    <t>Obsypání potrubí ručně sypaninou bez prohození sítem, uloženou do 3 m</t>
  </si>
  <si>
    <t>1024771940</t>
  </si>
  <si>
    <t>"obsyp galerie (boky a horní plocha)" (25,5*1+0,5*6*1)-8,64</t>
  </si>
  <si>
    <t>"spoj. potrubí" (2*0,6*0,4)</t>
  </si>
  <si>
    <t>"potrubí" 65,5*2*0,6*0,3</t>
  </si>
  <si>
    <t>58331200</t>
  </si>
  <si>
    <t>štěrkopísek netříděný zásypový</t>
  </si>
  <si>
    <t>252855364</t>
  </si>
  <si>
    <t>43,92*1,8</t>
  </si>
  <si>
    <t>175111109</t>
  </si>
  <si>
    <t>Příplatek k obsypání potrubí za ruční prohození sypaninysítem, uložené do 3 m</t>
  </si>
  <si>
    <t>1003346872</t>
  </si>
  <si>
    <t>721174R01</t>
  </si>
  <si>
    <t>Drenážní potrubí z PP větrací perforované DN 125 včetně příslušenství, spojek a kolen</t>
  </si>
  <si>
    <t>-1413119899</t>
  </si>
  <si>
    <t>212752R01</t>
  </si>
  <si>
    <t>Drenážní potrubí z trubek plastových flexibilních D do 160 mm včetně podkladu z hubeného betonu ve spádu otevřený výkop</t>
  </si>
  <si>
    <t>-813161524</t>
  </si>
  <si>
    <t>212972113</t>
  </si>
  <si>
    <t>Opláštění drenážních trub filtrační textilií DN 160</t>
  </si>
  <si>
    <t>-2068145485</t>
  </si>
  <si>
    <t>213141R01</t>
  </si>
  <si>
    <t>D+M Opláštění zasakovací galerie, geotextílie 500g/m2</t>
  </si>
  <si>
    <t>229649282</t>
  </si>
  <si>
    <t>213141R02</t>
  </si>
  <si>
    <t>D+M Ochrana galerie proti prorůstastání kořenů</t>
  </si>
  <si>
    <t>-140497600</t>
  </si>
  <si>
    <t>451573111</t>
  </si>
  <si>
    <t>Lože pod potrubí otevřený výkop ze štěrkopísku</t>
  </si>
  <si>
    <t>-438752884</t>
  </si>
  <si>
    <t>"potrubí" 65*2*0,6*0,1</t>
  </si>
  <si>
    <t>"zasakovací" 36*0,2</t>
  </si>
  <si>
    <t>"šachty" 2*2*5</t>
  </si>
  <si>
    <t>452311161</t>
  </si>
  <si>
    <t>Podkladní desky z betonu prostého tř. C 25/30 otevřený výkop</t>
  </si>
  <si>
    <t>219497071</t>
  </si>
  <si>
    <t>"podkladní deska pod čerpací šachtu" 2*2*0,15</t>
  </si>
  <si>
    <t>452351101</t>
  </si>
  <si>
    <t>Bednění podkladních desek nebo bloků nebo sedlového lože otevřený výkop</t>
  </si>
  <si>
    <t>854874221</t>
  </si>
  <si>
    <t>"podkladní beton šachta" 2*4*0,15</t>
  </si>
  <si>
    <t>452351192</t>
  </si>
  <si>
    <t>Příplatek za práce ve štole při bednění desek nebo bloků nebo sedlového lože</t>
  </si>
  <si>
    <t>-1129631060</t>
  </si>
  <si>
    <t>Trubní vedení</t>
  </si>
  <si>
    <t>871275211</t>
  </si>
  <si>
    <t>Kanalizační potrubí z tvrdého PVC jednovrstvé tuhost třídy SN4 DN 125</t>
  </si>
  <si>
    <t>-1027789952</t>
  </si>
  <si>
    <t>"vnější dešťové kanalizační potrubí z PVC" 4,2+1,8+16,4+4,6+0,8+2+1,8+1,2+1,8</t>
  </si>
  <si>
    <t>871315211</t>
  </si>
  <si>
    <t>Kanalizační potrubí z tvrdého PVC jednovrstvé tuhost třídy SN4 DN 160</t>
  </si>
  <si>
    <t>1987327938</t>
  </si>
  <si>
    <t>"vnější kanalizační potrubí" 7,8+2+4,042+6,83+1+3,5+4,8+0,5+3</t>
  </si>
  <si>
    <t>871365211</t>
  </si>
  <si>
    <t>Kanalizační potrubí z tvrdého PVC jednovrstvé tuhost třídy SN4 DN 250</t>
  </si>
  <si>
    <t>161762783</t>
  </si>
  <si>
    <t>"propoje - dodávka komplet" 2</t>
  </si>
  <si>
    <t>877275211</t>
  </si>
  <si>
    <t xml:space="preserve">D+M tvarovek z tvrdého PVC-systém KG </t>
  </si>
  <si>
    <t>-531936567</t>
  </si>
  <si>
    <t>877315261</t>
  </si>
  <si>
    <t>Montáž dvorní vpusti z tvrdého PVC-systém KG DN 160</t>
  </si>
  <si>
    <t>-821582862</t>
  </si>
  <si>
    <t>56231166</t>
  </si>
  <si>
    <t>vtok DN160 se svislým odtokem plast 244x244mm/litina 226x226mm se sifonovou vložkou</t>
  </si>
  <si>
    <t>1441333842</t>
  </si>
  <si>
    <t>894812R02</t>
  </si>
  <si>
    <t xml:space="preserve">D+M Revizní a čistící šachta z PP DN 400 </t>
  </si>
  <si>
    <t>791531340</t>
  </si>
  <si>
    <t>"revizní šachta DN 400, šachta Š3  (komplet: dno, roura a poklop)" 1</t>
  </si>
  <si>
    <t>894812R04</t>
  </si>
  <si>
    <t>D+M Prefabrikované čerpací šachta rozvodu dešťové vody pro napojední hadice - komplet dodávka a osazení + plná výstroj</t>
  </si>
  <si>
    <t>-1138421452</t>
  </si>
  <si>
    <t xml:space="preserve">Poznámka k položce:
Kompletní dodávka a montáž čerpací stanice s kompletním vybavením  a zprovezněním. Cena obsahuje i dopravu na místo stavby a složení. </t>
  </si>
  <si>
    <t>"Šachta, specifikace dle PD - D.1.4.05" 1</t>
  </si>
  <si>
    <t>894812R06</t>
  </si>
  <si>
    <t>D+M Prefabrikované čerpací šachta - komplet dodávka a osazení + plná výstroj</t>
  </si>
  <si>
    <t>2117388704</t>
  </si>
  <si>
    <t>"Šachta Š2, specifikace dle PD - D.1.4.05" 1</t>
  </si>
  <si>
    <t>895270102</t>
  </si>
  <si>
    <t>Proplachovací a kontrolní šachta z PE-HD pro drenáže liniových staveb šachtové dno DN 400/250 odbočné</t>
  </si>
  <si>
    <t>1664487735</t>
  </si>
  <si>
    <t>895270131</t>
  </si>
  <si>
    <t>Proplachovací a kontrolní šachta z PE-HD DN 400 pro drenáže liniových staveb šachtové prodloužení světlé hloubky 3000 mm</t>
  </si>
  <si>
    <t>693956773</t>
  </si>
  <si>
    <t>895270135</t>
  </si>
  <si>
    <t>Příplatek k rourám proplachovací a kontrolní šachty z PE-HD DN 400 pro drenáže liniových staveb za uříznutí šachtové roury</t>
  </si>
  <si>
    <t>2068520249</t>
  </si>
  <si>
    <t>895270201</t>
  </si>
  <si>
    <t>Proplachovací a kontrolní šachta z PE-HD DN 400 pro drenáže liniových staveb poklop plastový pro třídu zatížení A 15</t>
  </si>
  <si>
    <t>1339277886</t>
  </si>
  <si>
    <t>998721R02</t>
  </si>
  <si>
    <t>D+M Akumulační nádrž děšťové vody s vybavením (vč. dopravy)</t>
  </si>
  <si>
    <t>-1724487454</t>
  </si>
  <si>
    <t>"Čerpadlo výkon 0,9kW, výtlačná výška max. 20-40m, průtok 100-140l/min, napětí 1x230V"</t>
  </si>
  <si>
    <t>" PE konstrukce, 3,7m3, včetně lapače splavenin, opatřeba šachtovou kopulí s PE víkem. osazena tlakovým čerpadlem s automatickou řídící jednotkou"</t>
  </si>
  <si>
    <t>"a el. plovákovým spínačem. Šachta bude osazena čerpacím potrubím do čerpací šachty s přípojným ventilem na zahradní hadici" 1</t>
  </si>
  <si>
    <t>895971113</t>
  </si>
  <si>
    <t>Zasakovací box z polypropylenu PP bez revize pro vsakování jednořadová galerie objemu do 20 m3</t>
  </si>
  <si>
    <t>391343844</t>
  </si>
  <si>
    <t>"Vsakovací galerie 45 ks - 0,6x0,6x0,6m" 1</t>
  </si>
  <si>
    <t>721242106</t>
  </si>
  <si>
    <t>Lapač střešních splavenin z PP se zápachovou klapkou a lapacím košem DN 125</t>
  </si>
  <si>
    <t>1289546695</t>
  </si>
  <si>
    <t>1567449224</t>
  </si>
  <si>
    <t>722224151</t>
  </si>
  <si>
    <t>Kulový kohout zahradní s vnějším závitem a páčkou PN 15, T 120°C G 3/8 - 3/4"</t>
  </si>
  <si>
    <t>141882849</t>
  </si>
  <si>
    <t>722224R02</t>
  </si>
  <si>
    <t>Nezámrzný mrazuvzdorný ventiů 1/2"</t>
  </si>
  <si>
    <t>-1114681926</t>
  </si>
  <si>
    <t>722290R01</t>
  </si>
  <si>
    <t>D+M OS06 Nástěnný držák zahradní hadice</t>
  </si>
  <si>
    <t>-1843286872</t>
  </si>
  <si>
    <t>722290R02</t>
  </si>
  <si>
    <t>D+M OS07 Zahradní hadice</t>
  </si>
  <si>
    <t>1872045819</t>
  </si>
  <si>
    <t>935932217</t>
  </si>
  <si>
    <t>Odvodňovací plastový žlab pro zatížení B125 vnitřní š 200 mm s roštem mřížkovým z Pz oceli</t>
  </si>
  <si>
    <t>-960378104</t>
  </si>
  <si>
    <t>"Odvodnění teras byt 1 + byt2" 10,1 + 12,2+2,7</t>
  </si>
  <si>
    <t>998</t>
  </si>
  <si>
    <t>Přesun hmot</t>
  </si>
  <si>
    <t>998276101</t>
  </si>
  <si>
    <t>Přesun hmot pro trubní vedení z trub z plastických hmot otevřený výkop</t>
  </si>
  <si>
    <t>1800123820</t>
  </si>
  <si>
    <t>Zkouška kanalizačního potrubí, šachet a nádrží</t>
  </si>
  <si>
    <t>-2059870906</t>
  </si>
  <si>
    <t>1 08 - Hlavní aktivity projektu - Požarní nádrž</t>
  </si>
  <si>
    <t>-1957726749</t>
  </si>
  <si>
    <t>"výkop požární nádrž, hloubka 4m" 5,15*2,9*3</t>
  </si>
  <si>
    <t>1730954757</t>
  </si>
  <si>
    <t>5,2*2,5*2+2,5*2,5*2</t>
  </si>
  <si>
    <t>-2031896306</t>
  </si>
  <si>
    <t>1488448834</t>
  </si>
  <si>
    <t>"zásyp tam a zpět" 11,36*2</t>
  </si>
  <si>
    <t>-1897782427</t>
  </si>
  <si>
    <t>44,805-11,36</t>
  </si>
  <si>
    <t>-676333071</t>
  </si>
  <si>
    <t>"odvoz 18 km" 33,445*18</t>
  </si>
  <si>
    <t>167151101</t>
  </si>
  <si>
    <t>Nakládání výkopku z hornin třídy těžitelnosti I, skupiny 1 až 3 do 100 m3</t>
  </si>
  <si>
    <t>-1491485161</t>
  </si>
  <si>
    <t>44,805+11,36</t>
  </si>
  <si>
    <t>469723709</t>
  </si>
  <si>
    <t>1323391185</t>
  </si>
  <si>
    <t>33,448*1,8</t>
  </si>
  <si>
    <t>-284527713</t>
  </si>
  <si>
    <t>"zásyp požární nádrž" 11,36</t>
  </si>
  <si>
    <t>175102101</t>
  </si>
  <si>
    <t>Obsypání potrubí při překopech inž sítí ručně objem do 10 m3 z hor tř. 1 až 4</t>
  </si>
  <si>
    <t>1619739115</t>
  </si>
  <si>
    <t>"obsyp potrubí, tl. 150mm" 11*0,15*0,6</t>
  </si>
  <si>
    <t>58337303</t>
  </si>
  <si>
    <t>štěrkopísek frakce 0/8</t>
  </si>
  <si>
    <t>-681520166</t>
  </si>
  <si>
    <t>0,99*2 'Přepočtené koeficientem množství</t>
  </si>
  <si>
    <t>-1872499480</t>
  </si>
  <si>
    <t>1,2</t>
  </si>
  <si>
    <t>-1369796351</t>
  </si>
  <si>
    <t>1,2*1,8</t>
  </si>
  <si>
    <t>1256775750</t>
  </si>
  <si>
    <t>380311R01</t>
  </si>
  <si>
    <t>D+M Prefabrikované betonové nádrže o objemu 10,5 m3</t>
  </si>
  <si>
    <t>154733008</t>
  </si>
  <si>
    <t xml:space="preserve">Poznámka k položce:
Kompletní dodávka a montáž lehké betonové jímky s pojezdem do 2,5t bez do
datečného zajištění(obetonování). Cena obsahuje i dopravu na místo stavby a složení. </t>
  </si>
  <si>
    <t>"požární nádrž o objemu 10,5 m3 - specifikace PD - D.1.4.5" 1</t>
  </si>
  <si>
    <t>452311131</t>
  </si>
  <si>
    <t>Podkladní desky z betonu prostého tř. C 12/15 otevřený výkop</t>
  </si>
  <si>
    <t>-1670081667</t>
  </si>
  <si>
    <t>"podkladní deska pod požární nádrž" 5*2,5*0,15</t>
  </si>
  <si>
    <t>-689905743</t>
  </si>
  <si>
    <t>"podkladní beton šachta" (5*2+2,5*2)*0,15</t>
  </si>
  <si>
    <t>-1699537332</t>
  </si>
  <si>
    <t>1089147652</t>
  </si>
  <si>
    <t>"propoj čerpací šachta/požární nádrž - dodávka komplet" 2</t>
  </si>
  <si>
    <t>329915388</t>
  </si>
  <si>
    <t>998254011</t>
  </si>
  <si>
    <t>Přesun hmot pro studny a jímání vody</t>
  </si>
  <si>
    <t>-84577420</t>
  </si>
  <si>
    <t>1 09 - Hlavní aktivity projektu - Přípojka vodovod, vnitřní přípojka</t>
  </si>
  <si>
    <t>132251101</t>
  </si>
  <si>
    <t>Hloubení rýh nezapažených  š do 800 mm v hornině třídy těžitelnosti I, skupiny 3 objem do 20 m3 strojně</t>
  </si>
  <si>
    <t>1721849983</t>
  </si>
  <si>
    <t>"hloubení rýh na stavebním pozemku"2,3*0,8*0,6</t>
  </si>
  <si>
    <t>133112011</t>
  </si>
  <si>
    <t>Hloubení šachet v hornině třídy těžitelnosti I, skupiny 1 a 2, plocha výkopu do 4 m2 ručně</t>
  </si>
  <si>
    <t>-1248617974</t>
  </si>
  <si>
    <t>"VDM šachta" 1,2*2,5*1,1</t>
  </si>
  <si>
    <t>2144179118</t>
  </si>
  <si>
    <t>"přípojka vodovod" 2,3*1,6*2+ 12,5</t>
  </si>
  <si>
    <t>2016460657</t>
  </si>
  <si>
    <t>-1172182525</t>
  </si>
  <si>
    <t>"uložení na dočasnou deponii, zásyp rýhy a obsyp šachty(tam a zpět)" 1,674*2</t>
  </si>
  <si>
    <t>1911099938</t>
  </si>
  <si>
    <t>"odvoz sypaniny na skládku"1,104+3,3-1,674</t>
  </si>
  <si>
    <t>1862037799</t>
  </si>
  <si>
    <t>"odvoz dalších 18 km" 2,73*18</t>
  </si>
  <si>
    <t>1449920316</t>
  </si>
  <si>
    <t>"výkop a zpětný zásyp + odvoz na skládku"3,348+2,73</t>
  </si>
  <si>
    <t>-1000519327</t>
  </si>
  <si>
    <t>2,73*1,8</t>
  </si>
  <si>
    <t>-112668742</t>
  </si>
  <si>
    <t>"potrubí, včetně předepsaných hutnění projektem" 2,3*0,3*0,6+1,26</t>
  </si>
  <si>
    <t>2122653319</t>
  </si>
  <si>
    <t>"obsyp potrubí, tl. 150mm" 2,3*0,1*0,6</t>
  </si>
  <si>
    <t>-1379011125</t>
  </si>
  <si>
    <t>0,138*2 'Přepočtené koeficientem množství</t>
  </si>
  <si>
    <t>451572111</t>
  </si>
  <si>
    <t>Lože pod potrubí otevřený výkop z kameniva drobného těženého</t>
  </si>
  <si>
    <t>-39809328</t>
  </si>
  <si>
    <t>"lože pod šachtu, tl. 100 mm" 3,14*0,1</t>
  </si>
  <si>
    <t>"lože pro potrubí, tl. 100mm, zrno max 8mm" 2,3*0,1*0,6</t>
  </si>
  <si>
    <t>-1179302517</t>
  </si>
  <si>
    <t>"podkladní beton pro šachtu, tl . 150 mm" 3,14*0,15</t>
  </si>
  <si>
    <t>-1188493389</t>
  </si>
  <si>
    <t>"podkladní beton šachta" 6,28*0,2</t>
  </si>
  <si>
    <t>800550359</t>
  </si>
  <si>
    <t>871161141</t>
  </si>
  <si>
    <t>Montáž potrubí z PE100 SDR 11 otevřený výkop svařovaných na tupo D 32 x 3,0 mm</t>
  </si>
  <si>
    <t>-16704149</t>
  </si>
  <si>
    <t>28613524</t>
  </si>
  <si>
    <t>potrubí třívrstvé PE100 RC SDR11 32x3,0 dl 12m</t>
  </si>
  <si>
    <t>-395137107</t>
  </si>
  <si>
    <t>892233122</t>
  </si>
  <si>
    <t>Proplach a dezinfekce vodovodního potrubí DN od 40 do 70</t>
  </si>
  <si>
    <t>-495827699</t>
  </si>
  <si>
    <t>894201R01</t>
  </si>
  <si>
    <t>D+M Vodoměrné šachty, se stupadly a poklopem</t>
  </si>
  <si>
    <t>483086770</t>
  </si>
  <si>
    <t>Poznámka k položce:
Vyspádovaná dobetonávka dna včetně vytvoření jímky pro úkap DN 300</t>
  </si>
  <si>
    <t>899722113</t>
  </si>
  <si>
    <t>Krytí potrubí z plastů výstražnou fólií z PVC 34cm</t>
  </si>
  <si>
    <t>904020814</t>
  </si>
  <si>
    <t>Zkouška vodovodního potrubí</t>
  </si>
  <si>
    <t>-1537697297</t>
  </si>
  <si>
    <t>1 10 - Hlavní aktivity projektu - Přípojka kanalizace, vnitřní přípojka</t>
  </si>
  <si>
    <t>-1570355043</t>
  </si>
  <si>
    <t>8,3*0,6*0,8</t>
  </si>
  <si>
    <t>1870734421</t>
  </si>
  <si>
    <t>"revizní šachta Š1" 1*1*2,5</t>
  </si>
  <si>
    <t>-1217132265</t>
  </si>
  <si>
    <t>8,3*0,8*2+2,5*1*4</t>
  </si>
  <si>
    <t>1765541610</t>
  </si>
  <si>
    <t>180772498</t>
  </si>
  <si>
    <t>"uložení na skládku pro zpětný zásyp - 2x" 1,494*2</t>
  </si>
  <si>
    <t>2085555591</t>
  </si>
  <si>
    <t>3,984+2,5-2,274</t>
  </si>
  <si>
    <t>1002793636</t>
  </si>
  <si>
    <t>"18km"4,21*18</t>
  </si>
  <si>
    <t>2065542598</t>
  </si>
  <si>
    <t>"2x meziskládka, 1x skládka" 2,988+4,21</t>
  </si>
  <si>
    <t>1960607018</t>
  </si>
  <si>
    <t>4,21*1,8</t>
  </si>
  <si>
    <t>-540214746</t>
  </si>
  <si>
    <t>8,3*0,6*0,3+0,78</t>
  </si>
  <si>
    <t>-45932856</t>
  </si>
  <si>
    <t>8,3*0,3*0,6</t>
  </si>
  <si>
    <t>1022041129</t>
  </si>
  <si>
    <t>1354606024</t>
  </si>
  <si>
    <t>1819176374</t>
  </si>
  <si>
    <t>"šachta" 0,8*0,1</t>
  </si>
  <si>
    <t>"potrubí"8,3*0,6*0,1</t>
  </si>
  <si>
    <t>871313121</t>
  </si>
  <si>
    <t>Montáž kanalizačního potrubí z PVC těsněné gumovým kroužkem otevřený výkop sklon do 20 % DN 160</t>
  </si>
  <si>
    <t>1519782110</t>
  </si>
  <si>
    <t>28611166</t>
  </si>
  <si>
    <t>trubka kanalizační PVC DN 160x5000 mm SN 8</t>
  </si>
  <si>
    <t>1750520532</t>
  </si>
  <si>
    <t>8,3*1,1 'Přepočtené koeficientem množství</t>
  </si>
  <si>
    <t>877315211</t>
  </si>
  <si>
    <t>Montáž tvarovek z tvrdého PVC-systém KG nebo z polypropylenu-systém KG 2000 jednoosé DN 160</t>
  </si>
  <si>
    <t>946367325</t>
  </si>
  <si>
    <t>01.222170</t>
  </si>
  <si>
    <t>Tvarovky pro montáž KG</t>
  </si>
  <si>
    <t>850570</t>
  </si>
  <si>
    <t>Vyspadování dna šachty C 30/37</t>
  </si>
  <si>
    <t>1634841255</t>
  </si>
  <si>
    <t xml:space="preserve">Poznámka k položce:
Vyspádovaná dobetonávka dna </t>
  </si>
  <si>
    <t>894411311</t>
  </si>
  <si>
    <t>Osazení železobetonových dílců pro šachty skruží rovných</t>
  </si>
  <si>
    <t>1049047790</t>
  </si>
  <si>
    <t>59224R02</t>
  </si>
  <si>
    <t>skruž pro kanalizační šachty DN 1500/500 se zabudovanými stupadly</t>
  </si>
  <si>
    <t>-80665836</t>
  </si>
  <si>
    <t>894414111</t>
  </si>
  <si>
    <t>Osazení železobetonových dílců pro šachty skruží základových (dno)</t>
  </si>
  <si>
    <t>-71328286</t>
  </si>
  <si>
    <t>59224R01</t>
  </si>
  <si>
    <t>dno kanalizační šachty vibrolisované nebo lité DN 1500</t>
  </si>
  <si>
    <t>1257524339</t>
  </si>
  <si>
    <t>894414211</t>
  </si>
  <si>
    <t>Osazení železobetonových dílců pro šachty desek zákrytových</t>
  </si>
  <si>
    <t>-1440704799</t>
  </si>
  <si>
    <t>59225R03</t>
  </si>
  <si>
    <t>deska betonová zákrytová na skruže DN 1500 s otvorem pro poklop</t>
  </si>
  <si>
    <t>-1094124681</t>
  </si>
  <si>
    <t>899102112</t>
  </si>
  <si>
    <t>Osazení poklopů litinových nebo ocelových včetně rámů pro třídu zatížení A15, A50</t>
  </si>
  <si>
    <t>-128207917</t>
  </si>
  <si>
    <t>28661932</t>
  </si>
  <si>
    <t>poklop šachtový litinový dno DN 600 pro třídu zatížení A15</t>
  </si>
  <si>
    <t>778877675</t>
  </si>
  <si>
    <t>59224R04</t>
  </si>
  <si>
    <t xml:space="preserve">těsnění elastomerové pro spojení šachetních dílů </t>
  </si>
  <si>
    <t>-1171186161</t>
  </si>
  <si>
    <t>-1490373258</t>
  </si>
  <si>
    <t>Zkouška kanalizačního potrubího</t>
  </si>
  <si>
    <t>-219956277</t>
  </si>
  <si>
    <t>1 11 - Hlavní aktivity projektu - Přípojka plynovod, vnitřní přípojka</t>
  </si>
  <si>
    <t>1439148327</t>
  </si>
  <si>
    <t>21,5*0,6*0,8</t>
  </si>
  <si>
    <t>-1464832141</t>
  </si>
  <si>
    <t>21,5*0,8*2</t>
  </si>
  <si>
    <t>-98622377</t>
  </si>
  <si>
    <t>1430761317</t>
  </si>
  <si>
    <t>"uložení výkopku pro zásyp, doprava 2x- tam i zpět"3,875*2</t>
  </si>
  <si>
    <t>-1542073967</t>
  </si>
  <si>
    <t>"odvoz na skládku" 10,32-3,87</t>
  </si>
  <si>
    <t>-847221272</t>
  </si>
  <si>
    <t>"odvoz 18 km" 6,45*18</t>
  </si>
  <si>
    <t>-326154670</t>
  </si>
  <si>
    <t>"nákladání výkopku 1x skládka, 2x pro uložení + zásyp" 7,75+6,45</t>
  </si>
  <si>
    <t>-1949442361</t>
  </si>
  <si>
    <t>6,45*1,8</t>
  </si>
  <si>
    <t>-136326656</t>
  </si>
  <si>
    <t>21,5*0,6*0,3</t>
  </si>
  <si>
    <t>2117558358</t>
  </si>
  <si>
    <t>21,5*0,3*0,6</t>
  </si>
  <si>
    <t>1495802192</t>
  </si>
  <si>
    <t>3,87*2 'Přepočtené koeficientem množství</t>
  </si>
  <si>
    <t>566901080</t>
  </si>
  <si>
    <t>518816439</t>
  </si>
  <si>
    <t>21,5*0,6*0,1</t>
  </si>
  <si>
    <t>230200116</t>
  </si>
  <si>
    <t>Nasunutí potrubní sekce do ocelové chráničky DN 50</t>
  </si>
  <si>
    <t>-353395967</t>
  </si>
  <si>
    <t>230205031</t>
  </si>
  <si>
    <t>Montáž potrubí plastového svařované na tupo nebo elektrospojkou dn 40 mm en 3,7 mm</t>
  </si>
  <si>
    <t>1546500412</t>
  </si>
  <si>
    <t>"vnitřní potrubí od vstupních dveří" 21,5</t>
  </si>
  <si>
    <t>28613912</t>
  </si>
  <si>
    <t>potrubí plynovodní PE 100RC SDR 11 PN 0,4MPa D 40x3,7mm</t>
  </si>
  <si>
    <t>585002287</t>
  </si>
  <si>
    <t>21,5*1,1 'Přepočtené koeficientem množství</t>
  </si>
  <si>
    <t>436313633</t>
  </si>
  <si>
    <t>28613961</t>
  </si>
  <si>
    <t>trubka ochranná pro plyn PEHD 50x3,0mm</t>
  </si>
  <si>
    <t>1428127796</t>
  </si>
  <si>
    <t>1069302190</t>
  </si>
  <si>
    <t>PLR01</t>
  </si>
  <si>
    <t>Elektrospojka SDR 11 32</t>
  </si>
  <si>
    <t>673405693</t>
  </si>
  <si>
    <t>PLR02</t>
  </si>
  <si>
    <t>Elektrokoleno SDR 11 32</t>
  </si>
  <si>
    <t>-180870911</t>
  </si>
  <si>
    <t>PLR04</t>
  </si>
  <si>
    <t>Isiflo spojka 32</t>
  </si>
  <si>
    <t>1638880793</t>
  </si>
  <si>
    <t>Zkouška plynovodního potrubího</t>
  </si>
  <si>
    <t>-719048570</t>
  </si>
  <si>
    <t>-935540908</t>
  </si>
  <si>
    <t>-618098959</t>
  </si>
  <si>
    <t>1 12 - Hlavní aktivity projektu - Přípojka elektro, vnitřní přípojka</t>
  </si>
  <si>
    <t>668492001</t>
  </si>
  <si>
    <t>"hloubení "  19*0,6*0,8</t>
  </si>
  <si>
    <t>595174507</t>
  </si>
  <si>
    <t>24*0,8*2</t>
  </si>
  <si>
    <t>1955122378</t>
  </si>
  <si>
    <t>530014569</t>
  </si>
  <si>
    <t>"uložení výkopku pro zásyp, doprava 2x- tam i zpět" 3,42*2</t>
  </si>
  <si>
    <t>-1025061013</t>
  </si>
  <si>
    <t>"odvoz na skládku" 9,12-3,42</t>
  </si>
  <si>
    <t>-31216792</t>
  </si>
  <si>
    <t>"odvoz 18 km" 5,7*18</t>
  </si>
  <si>
    <t>827841069</t>
  </si>
  <si>
    <t>"nákladání výkopku 1x skládka, 2x pro uložení + zásyp" 6,84+5,7</t>
  </si>
  <si>
    <t>308595136</t>
  </si>
  <si>
    <t>5,7*1,8</t>
  </si>
  <si>
    <t>1392141900</t>
  </si>
  <si>
    <t>19*0,3*0,6</t>
  </si>
  <si>
    <t>-470817683</t>
  </si>
  <si>
    <t>-889336834</t>
  </si>
  <si>
    <t>3,42*2 'Přepočtené koeficientem množství</t>
  </si>
  <si>
    <t>-374294172</t>
  </si>
  <si>
    <t>-65769607</t>
  </si>
  <si>
    <t>19*0,6*0,1</t>
  </si>
  <si>
    <t>23000R01</t>
  </si>
  <si>
    <t>D+M Elektroměrná skříň, včetně jističů</t>
  </si>
  <si>
    <t>1339898178</t>
  </si>
  <si>
    <t xml:space="preserve">Poznámka k položce:
Skříň vestavěná, pro usazení do niky v gabionovém pilíři. 
Položka obsahuje dodávku, osazení, propojení a napojení, zásypy spodní části, dle PD. </t>
  </si>
  <si>
    <t>23000R02</t>
  </si>
  <si>
    <t>D+M Elektroměr - zřízení odběrného místa u distributora, vč. poplatků</t>
  </si>
  <si>
    <t>1457330957</t>
  </si>
  <si>
    <t>"výkres D.1.4.4.03" 1</t>
  </si>
  <si>
    <t>230205025</t>
  </si>
  <si>
    <t>Montáž kabelového vedení v zemi, napojení do domovního rozvaděče</t>
  </si>
  <si>
    <t>-175820083</t>
  </si>
  <si>
    <t>chránička 75</t>
  </si>
  <si>
    <t>-2118127870</t>
  </si>
  <si>
    <t>28613R01</t>
  </si>
  <si>
    <t>CYKY 4x16</t>
  </si>
  <si>
    <t>457614123</t>
  </si>
  <si>
    <t>230205R01</t>
  </si>
  <si>
    <t>Příprava SLP rozvodu - ochranná trubka HDPE 75</t>
  </si>
  <si>
    <t>-97007247</t>
  </si>
  <si>
    <t>899721111</t>
  </si>
  <si>
    <t>Signalizační vodič DN do 150 mm na potrubí</t>
  </si>
  <si>
    <t>2106198368</t>
  </si>
  <si>
    <t>716657724</t>
  </si>
  <si>
    <t>Zprovoznění a nastavení  elektrozařízení</t>
  </si>
  <si>
    <t>1606716229</t>
  </si>
  <si>
    <t>Revize elektro</t>
  </si>
  <si>
    <t>-1574165493</t>
  </si>
  <si>
    <t>1 13 - Hlavní aktivity projektu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</si>
  <si>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</si>
  <si>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</si>
  <si>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</si>
  <si>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</si>
  <si>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</si>
  <si>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</si>
  <si>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</si>
  <si>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</si>
  <si>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</si>
  <si>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 - statik</t>
  </si>
  <si>
    <t>1024</t>
  </si>
  <si>
    <t>-9850294</t>
  </si>
  <si>
    <t>011324000</t>
  </si>
  <si>
    <t>Archeologický průzkum</t>
  </si>
  <si>
    <t>1241953403</t>
  </si>
  <si>
    <t>012303000</t>
  </si>
  <si>
    <t>Geodetické práce komplet</t>
  </si>
  <si>
    <t>-191655699</t>
  </si>
  <si>
    <t>013254000</t>
  </si>
  <si>
    <t>Dokumentace skutečného provedení stavby</t>
  </si>
  <si>
    <t>2140875827</t>
  </si>
  <si>
    <t>VRN3</t>
  </si>
  <si>
    <t>Zařízení staveniště</t>
  </si>
  <si>
    <t>030001000</t>
  </si>
  <si>
    <t>-490120157</t>
  </si>
  <si>
    <t>032903000</t>
  </si>
  <si>
    <t>Náklady na provoz a údržbu vybavení staveniště</t>
  </si>
  <si>
    <t>1060982155</t>
  </si>
  <si>
    <t>034103000</t>
  </si>
  <si>
    <t>Oplocení staveniště</t>
  </si>
  <si>
    <t>1500907258</t>
  </si>
  <si>
    <t>"provizorní oplocení staveniště(zřízení, pronájem a demontáž, vč. dopravy" 42,8+19,8+3,2+24,5+1,1+28,5+23,6+10,5</t>
  </si>
  <si>
    <t>034303000</t>
  </si>
  <si>
    <t>Dopravní značení na staveništi - dočasné</t>
  </si>
  <si>
    <t>1307768882</t>
  </si>
  <si>
    <t>Poznámka k položce:
Položka zahrnuje vyřízení schválení dočasného dopravního znaření, případně uázavěru komunikace a zábor pozemku. Montáž, pronájem a demontáž svislého i vodorovného dopravního značení</t>
  </si>
  <si>
    <t>"dočasné dopravní značení na staveništi - etapa 1 a 2" 1</t>
  </si>
  <si>
    <t>039103000</t>
  </si>
  <si>
    <t>Rozebrání, bourání a odvoz zařízení staveniště</t>
  </si>
  <si>
    <t>1332851905</t>
  </si>
  <si>
    <t>039103012</t>
  </si>
  <si>
    <t>Zábor ploch po dobu výstavby</t>
  </si>
  <si>
    <t>-922988448</t>
  </si>
  <si>
    <t xml:space="preserve">Poznámka k položce:
Vyřízení záboru chodníku nebo komunikace. Včetně správního a místního poplatku - dle předpokládáné doby výstavby. </t>
  </si>
  <si>
    <t>VRN4</t>
  </si>
  <si>
    <t>Inženýrská činnost</t>
  </si>
  <si>
    <t>040001000</t>
  </si>
  <si>
    <t>-947101625</t>
  </si>
  <si>
    <t>"zajištění vytýčení staveniště a pozemků dotčených výstavbou" 1</t>
  </si>
  <si>
    <t>2 01 - Vedlejší aktivity projektu - Sadové úpravy</t>
  </si>
  <si>
    <t xml:space="preserve">    998 - Přesun hmot</t>
  </si>
  <si>
    <t>263532977</t>
  </si>
  <si>
    <t>"zemina na modelování ploch"530,11*0,1/2</t>
  </si>
  <si>
    <t>"přemístění ornice z meziskládky na staveništi po staveništi" 178,27*0,2</t>
  </si>
  <si>
    <t>988355388</t>
  </si>
  <si>
    <t>"sadovky" 62,16</t>
  </si>
  <si>
    <t>181351103</t>
  </si>
  <si>
    <t>Rozprostření ornice tl vrstvy do 200 mm pl do 500 m2 v rovině nebo ve svahu do 1:5 strojně</t>
  </si>
  <si>
    <t>663331160</t>
  </si>
  <si>
    <t>"C.11 - situace sadových úprav" 81,6+55,96+40,71+42,5</t>
  </si>
  <si>
    <t>183151111</t>
  </si>
  <si>
    <t>Hloubení jam pro výsadbu dřevin strojně v rovině nebo ve svahu do 1:5 objem jamky do 0,20 m3</t>
  </si>
  <si>
    <t>-1274969460</t>
  </si>
  <si>
    <t>183151132</t>
  </si>
  <si>
    <t>Hloubení jam pro výsadbu dřevin strojně ve svahu do 1:2 objem jamky do 0,30 m3</t>
  </si>
  <si>
    <t>-1252212778</t>
  </si>
  <si>
    <t>183151133</t>
  </si>
  <si>
    <t>Hloubení jam pro výsadbu dřevin strojně ve svahu do 1:2 objem jamky do 0,50 m3</t>
  </si>
  <si>
    <t>472167170</t>
  </si>
  <si>
    <t>183403115</t>
  </si>
  <si>
    <t>Obdělání půdy kultivátorováním ve svahu do 1:2</t>
  </si>
  <si>
    <t>-902664785</t>
  </si>
  <si>
    <t>183403253</t>
  </si>
  <si>
    <t>Obdělání půdy hrabáním ve svahu do 1:2</t>
  </si>
  <si>
    <t>682630045</t>
  </si>
  <si>
    <t>183403261</t>
  </si>
  <si>
    <t>Obdělání půdy válením ve svahu do 1:2</t>
  </si>
  <si>
    <t>942024816</t>
  </si>
  <si>
    <t>00572410</t>
  </si>
  <si>
    <t>osivo směs travní parková</t>
  </si>
  <si>
    <t>1682665436</t>
  </si>
  <si>
    <t>178,27*0,025 'Přepočtené koeficientem množství</t>
  </si>
  <si>
    <t>183405211</t>
  </si>
  <si>
    <t>Výsev trávníku hydroosevem na ornici</t>
  </si>
  <si>
    <t>-1185165813</t>
  </si>
  <si>
    <t>184102121</t>
  </si>
  <si>
    <t>Výsadba dřeviny s balem D do 0,2 m do jamky se zalitím ve svahu do 1:2</t>
  </si>
  <si>
    <t>718066560</t>
  </si>
  <si>
    <t>184102122</t>
  </si>
  <si>
    <t>Výsadba dřeviny s balem D do 0,3 m do jamky se zalitím ve svahu do 1:2</t>
  </si>
  <si>
    <t>295844907</t>
  </si>
  <si>
    <t>184102211</t>
  </si>
  <si>
    <t>Výsadba keře bez balu v do 1 m do jamky se zalitím v rovině a svahu do 1:5</t>
  </si>
  <si>
    <t>2056422057</t>
  </si>
  <si>
    <t>"v.č. C.11 - sadové úpravy, položky 4-10 a 12-17" 33+46+125+17+65+23+35+295+295+105+28+35+52</t>
  </si>
  <si>
    <t>026R011</t>
  </si>
  <si>
    <t>Zmarličník japonský  /Cercidiphyllum japonicum/ okm 12-14cm</t>
  </si>
  <si>
    <t>-791118174</t>
  </si>
  <si>
    <t>026R02</t>
  </si>
  <si>
    <t>Jabloň domácí /Malus domestica/ okm 12-14cm</t>
  </si>
  <si>
    <t>1749393466</t>
  </si>
  <si>
    <t>026R03</t>
  </si>
  <si>
    <t>Javor dlanitolistý červený /Acer palmatum Atropurpurem/ 80-90cm</t>
  </si>
  <si>
    <t>667743567</t>
  </si>
  <si>
    <t>026R12</t>
  </si>
  <si>
    <t>Trnovník akát  /Robinia Pseudoacacina/ okm 12-14 cm</t>
  </si>
  <si>
    <t>-1936901452</t>
  </si>
  <si>
    <t>026R05</t>
  </si>
  <si>
    <t>Potentilla fruticosa  /Mochna křovitá/ v 30-35cm</t>
  </si>
  <si>
    <t>-1589123524</t>
  </si>
  <si>
    <t>026R06</t>
  </si>
  <si>
    <t>Spiraea bumalda  /Tavolník Bumaldův/ v 30-35cm</t>
  </si>
  <si>
    <t>-1750141734</t>
  </si>
  <si>
    <t>026R07</t>
  </si>
  <si>
    <t>Hypericum calycinum  /Třezalka kalíškatá/ v 30-35cm</t>
  </si>
  <si>
    <t>-787831187</t>
  </si>
  <si>
    <t>026R08</t>
  </si>
  <si>
    <t>Weigela florida  /Weigelie růžová/ v 30-35cm</t>
  </si>
  <si>
    <t>445290894</t>
  </si>
  <si>
    <t>026R09</t>
  </si>
  <si>
    <t>Levandula angustifolia /Levandule lékařská/ v 30-35cm</t>
  </si>
  <si>
    <t>551293219</t>
  </si>
  <si>
    <t>026R10</t>
  </si>
  <si>
    <t>Spiraea japonica  /Tavolník japonský/ v 30-35cm</t>
  </si>
  <si>
    <t>-1149743738</t>
  </si>
  <si>
    <t>026R11</t>
  </si>
  <si>
    <t>Erica vagans  /Vřesovec těkavý/ v 30-35cm</t>
  </si>
  <si>
    <t>-521933878</t>
  </si>
  <si>
    <t>026R13</t>
  </si>
  <si>
    <t>Saymphoricarpos chen. Hanckok  /Pámelník/ v 30-35cm</t>
  </si>
  <si>
    <t>-503930799</t>
  </si>
  <si>
    <t>026R14</t>
  </si>
  <si>
    <t>Cotoneaster dammeri "Miranda"  /Skalník dam. Miranda/ v 20-25cm</t>
  </si>
  <si>
    <t>950823346</t>
  </si>
  <si>
    <t>026R15</t>
  </si>
  <si>
    <t>Pachysandra terminalis  /Tlustonitník klasnatý/ v 20-25cm</t>
  </si>
  <si>
    <t>830505714</t>
  </si>
  <si>
    <t>026R16</t>
  </si>
  <si>
    <t>Miscantus sinensis "Gold bar"  /Ozdobnice čínská/ v 40-60cm</t>
  </si>
  <si>
    <t>81072697</t>
  </si>
  <si>
    <t>026R17</t>
  </si>
  <si>
    <t>Liriope muscari  /Liriope/ v 20-40cm</t>
  </si>
  <si>
    <t>-651111708</t>
  </si>
  <si>
    <t>026R18</t>
  </si>
  <si>
    <t>Carex oshnimensis /Ostřice/ v 20-30cm</t>
  </si>
  <si>
    <t>522799332</t>
  </si>
  <si>
    <t>184215132</t>
  </si>
  <si>
    <t>Ukotvení kmene dřevin třemi kůly D do 0,1 m délky do 2 m</t>
  </si>
  <si>
    <t>-1347814655</t>
  </si>
  <si>
    <t>60591251</t>
  </si>
  <si>
    <t>kůl vyvazovací dřevěný impregnovaný D 8cm dl 1,5m</t>
  </si>
  <si>
    <t>-5387921</t>
  </si>
  <si>
    <t>7*3</t>
  </si>
  <si>
    <t>31324803</t>
  </si>
  <si>
    <t>pletivo drátěné s šestihrannými oky Pz 25/0,8mm v 1m</t>
  </si>
  <si>
    <t>-1341702301</t>
  </si>
  <si>
    <t>7*1,2</t>
  </si>
  <si>
    <t>184802621</t>
  </si>
  <si>
    <t>Chemické odplevelení po založení kultury postřikem na široko ve svahu do 1:2</t>
  </si>
  <si>
    <t>-867328574</t>
  </si>
  <si>
    <t>25234001</t>
  </si>
  <si>
    <t>herbicid totální systémový neselektivní</t>
  </si>
  <si>
    <t>-1077699210</t>
  </si>
  <si>
    <t>184911162</t>
  </si>
  <si>
    <t>Mulčování záhonů kačírkem tl. vrstvy do 0,1 m ve svahu do 1:2</t>
  </si>
  <si>
    <t>1617482696</t>
  </si>
  <si>
    <t>"C.11 situace sadových úprav" 10,86+91,29+7,81+12,93+228,95+65,2</t>
  </si>
  <si>
    <t>58337403</t>
  </si>
  <si>
    <t>kamenivo dekorační (kačírek) frakce 16/32</t>
  </si>
  <si>
    <t>-854005850</t>
  </si>
  <si>
    <t>417,040*0,1*1,8</t>
  </si>
  <si>
    <t>184911312</t>
  </si>
  <si>
    <t>Položení mulčovací textilie ve svahu do 1:2</t>
  </si>
  <si>
    <t>742897462</t>
  </si>
  <si>
    <t>69311228</t>
  </si>
  <si>
    <t>geotextilie netkaná separační, ochranná, filtrační, drenážní PES 250g/m2</t>
  </si>
  <si>
    <t>-1511715999</t>
  </si>
  <si>
    <t>417,04*1,1 'Přepočtené koeficientem množství</t>
  </si>
  <si>
    <t>184911R01</t>
  </si>
  <si>
    <t>Vymezení záhonu plastovým travníkovým lemem</t>
  </si>
  <si>
    <t>bm</t>
  </si>
  <si>
    <t>-1975780895</t>
  </si>
  <si>
    <t>"dle v.č. C.11 - situace sadových úprav" 128,6</t>
  </si>
  <si>
    <t>184911R02</t>
  </si>
  <si>
    <t>Instalace závlahových sond s krytkou</t>
  </si>
  <si>
    <t>1274135235</t>
  </si>
  <si>
    <t>184911R03</t>
  </si>
  <si>
    <t>Instalace ochrany proti prorůstání kořenů u vsakovací galerie</t>
  </si>
  <si>
    <t>1701222928</t>
  </si>
  <si>
    <t>185803112</t>
  </si>
  <si>
    <t>Ošetření trávníku shrabáním ve svahu do 1:2</t>
  </si>
  <si>
    <t>465042063</t>
  </si>
  <si>
    <t>185803211</t>
  </si>
  <si>
    <t>Uválcování trávníku v rovině a svahu do 1:5</t>
  </si>
  <si>
    <t>1350320381</t>
  </si>
  <si>
    <t>185803R01</t>
  </si>
  <si>
    <t>Modelování terénu</t>
  </si>
  <si>
    <t>1206675787</t>
  </si>
  <si>
    <t>Poznámka k položce:
Položka obsahuje výškové uspořádání, plynulé přechody jednotlivých částí, modelace svahů a rovinek.</t>
  </si>
  <si>
    <t>185804312</t>
  </si>
  <si>
    <t>Zalití rostlin vodou plocha přes 20 m2</t>
  </si>
  <si>
    <t>-1833181146</t>
  </si>
  <si>
    <t>998231411</t>
  </si>
  <si>
    <t>Ruční přesun hmot pro sadovnické a krajinářské úpravy do 100 m</t>
  </si>
  <si>
    <t>-1003411982</t>
  </si>
  <si>
    <t>766693R01</t>
  </si>
  <si>
    <t xml:space="preserve">D+M Dřevěný sedák na kotevních latích </t>
  </si>
  <si>
    <t>-680573970</t>
  </si>
  <si>
    <t>2 02 - Vedlejší aktivity projektu - Oplocení objektu a opěrné stěny</t>
  </si>
  <si>
    <t>psv - Práce a dodávky PSV</t>
  </si>
  <si>
    <t>131111333</t>
  </si>
  <si>
    <t>Vrtání jamek pro plotové sloupky D do 300 mm - ručně s motorovým vrtákem</t>
  </si>
  <si>
    <t>228708848</t>
  </si>
  <si>
    <t>"pole 7-10- 42 ks jamek/á0,5m"  42*0,5</t>
  </si>
  <si>
    <t>132151254</t>
  </si>
  <si>
    <t>Hloubení rýh nezapažených š do 2000 mm v hornině třídy těžitelnosti I, skupiny 1 a 2 objem do 500 m3 strojně</t>
  </si>
  <si>
    <t>1153171379</t>
  </si>
  <si>
    <t>"za stěnama S1-S3" (7,3+2)*2,2*0,8++(1,8+2,2)*2,2*0,8+(3,3+2,3)*1,5*0,8+10</t>
  </si>
  <si>
    <t>"stěny S1-S3" (7,3+2+1,8+2,2+3,3+2,3)*0,5*0,5</t>
  </si>
  <si>
    <t>"hloubení rýh pro základy a stěny" 15,028+22,557+30</t>
  </si>
  <si>
    <t>531735632</t>
  </si>
  <si>
    <t>"uložení výkopku na zpětný zásyp, 2x přesun, tam a zpět" 2*40,128</t>
  </si>
  <si>
    <t>-1874350024</t>
  </si>
  <si>
    <t>"patky" 0,045*42</t>
  </si>
  <si>
    <t>"rýha podhrabky" 81,87*0,05*0,1</t>
  </si>
  <si>
    <t>"výkop gabiony" 72,31</t>
  </si>
  <si>
    <t>344088821</t>
  </si>
  <si>
    <t>"drátěné oplocení" 2,299*20</t>
  </si>
  <si>
    <t>-1195200019</t>
  </si>
  <si>
    <t>"drátěné oplocení" 74,609+80,256+4,725</t>
  </si>
  <si>
    <t>-294324831</t>
  </si>
  <si>
    <t>"drátěné oplocení" 74,609*1,8</t>
  </si>
  <si>
    <t>-21673269</t>
  </si>
  <si>
    <t>40,128</t>
  </si>
  <si>
    <t>174101R01</t>
  </si>
  <si>
    <t>Zásyp základové spáry  z nepropustné zeminy, vč. dodání zeminy</t>
  </si>
  <si>
    <t>-1307873224</t>
  </si>
  <si>
    <t>212750132</t>
  </si>
  <si>
    <t>Trativod z drenážních trubek PVC-U SN 4 neperforovaná včetně lože otevřený výkop DN 125 pro budovy plocha pro vtékání vody min. 80 cm2/m</t>
  </si>
  <si>
    <t>408860884</t>
  </si>
  <si>
    <t>"stěny S1-S3" 7,3+2+1,8+2,2+3,3+2,3</t>
  </si>
  <si>
    <t>213141133</t>
  </si>
  <si>
    <t>Zřízení vrstvy z geotextilie ve sklonu do 1:1 š do 8,5 m</t>
  </si>
  <si>
    <t>-163097502</t>
  </si>
  <si>
    <t>"stěny S1-S3" (7,3+2)*2,2++(1,8+2,2)*2,2+(3,3+2,3)*1,5+(7,3+2+1,8+2,2+3,3+2,3)*0,8</t>
  </si>
  <si>
    <t>69311172</t>
  </si>
  <si>
    <t>geotextilie PP s ÚV stabilizací 300g/m2</t>
  </si>
  <si>
    <t>-1273853002</t>
  </si>
  <si>
    <t>52,78*1,15 'Přepočtené koeficientem množství</t>
  </si>
  <si>
    <t>274322511</t>
  </si>
  <si>
    <t>Základové pasy ze ŽB se zvýšenými nároky na prostředí tř. C 25/30</t>
  </si>
  <si>
    <t>1148100845</t>
  </si>
  <si>
    <t>"základový pás pod stěnou, stěna S1" 1*0,5*(7,3+3,9)</t>
  </si>
  <si>
    <t>"pole 1, š.2,0m" (1,61+1,05)*0,5*0,6</t>
  </si>
  <si>
    <t>"gab. pilíř + pole 5, 4 ,3 a 2, š. 0,6" 1,6*0,7*0,5+5,65*0,7*0,5+1,427*0,6*0,5+(4+1,4)*0,6*0,45+1,7*1,2*0,6</t>
  </si>
  <si>
    <t>"2x lavice, řez 4-4 a 5-5, š. 0,5m" 1,2*0,4*0,5*2</t>
  </si>
  <si>
    <t>"základový pás, řez 7,  š. 0,5"(3,5+1,2)*0,5*0,7</t>
  </si>
  <si>
    <t>"rezerva 3,5%" 24,473*0,035</t>
  </si>
  <si>
    <t>-332278909</t>
  </si>
  <si>
    <t>"základový pás pod stěnou, stěna S1" 1*(7,3+3,9)*2+0,5*1*2</t>
  </si>
  <si>
    <t>"pole 1, š.2,0m" (1,61+1,05)*0,6*2+0,6*0,5*2</t>
  </si>
  <si>
    <t>"gab. pilíř + pole 5, 4 ,3 a 2, š. 0,6" (1,6*0,7*2+0,7*0,6*2)+(5,65*0,7*2+0,7*0,5*2)+(1,427*0,6*2+0,6*0,5*2)+(5,4*0,45*2+0,5*0,45*2)</t>
  </si>
  <si>
    <t>(1,7*0,6*2+1,5*0,6)</t>
  </si>
  <si>
    <t>"2x lavice, řez 4-4 a 5-5, š. 0,5m" 1,2*0,4*2*2+0,5*0,4*2*2</t>
  </si>
  <si>
    <t>"základový pás, řez 7,  š. 0,5"(4,7*0,7*2+0,7*0,5*2)</t>
  </si>
  <si>
    <t>59,44*1,1</t>
  </si>
  <si>
    <t>938819975</t>
  </si>
  <si>
    <t>274361821</t>
  </si>
  <si>
    <t>Výztuž základových pásů betonářskou ocelí 10 505 (R)</t>
  </si>
  <si>
    <t>-1993736879</t>
  </si>
  <si>
    <t xml:space="preserve">"do základového pásu oR12 á 150mm, 0,888kg/m" </t>
  </si>
  <si>
    <t>"kusy po 150"(3,5+1,2+1,2*2+2+2+1,6+1,6+5,85+1,427+4+1,4+1,7+2,2+1,1)/0,15</t>
  </si>
  <si>
    <t>(213,18*0,9*0,888)/1000*1,15</t>
  </si>
  <si>
    <t>564174197</t>
  </si>
  <si>
    <t>"stěna S1+S2+S3, tvarovka vnitřní kout" (7,3+2+1,8+2,2+3,3+2,3)*0,25</t>
  </si>
  <si>
    <t>311321411</t>
  </si>
  <si>
    <t>Nosná zeď ze ŽB tř. C 25/30 bez výztuže</t>
  </si>
  <si>
    <t>-39628290</t>
  </si>
  <si>
    <t xml:space="preserve">"opěrná zeď - část betonová(S1),  š. 2,0m" </t>
  </si>
  <si>
    <t>7,3*0,5*2+1,9*2*0,5</t>
  </si>
  <si>
    <t>1,6*2,25*0,2+2*1,5*0,2+2*1,25*0,2+1,5*1*0,2+0,5*0,2*0,25+1*0,75*0,25+0,8*1,25*0,2+1,4*0,2*2,25</t>
  </si>
  <si>
    <t xml:space="preserve">"opěrná zeď - část betonová (S2), řez 3-3, š. 0,9m" </t>
  </si>
  <si>
    <t>(2,2+1,7)*1,2*0,5</t>
  </si>
  <si>
    <t>(2,2+1,7)*0,75*0,3</t>
  </si>
  <si>
    <t>"opěrná zeď - část betonová (S3) , řez 6-6, š. 2,3m"</t>
  </si>
  <si>
    <t>3,3*2,3*0,5</t>
  </si>
  <si>
    <t>(1,5+3,1)*1,75*0,3</t>
  </si>
  <si>
    <t>"rezerva 3,5%" 21,895*0,035</t>
  </si>
  <si>
    <t>311351121</t>
  </si>
  <si>
    <t>Zřízení oboustranného bednění nosných nadzákladových zdí</t>
  </si>
  <si>
    <t>-736890843</t>
  </si>
  <si>
    <t>7,3*0,5*2+1,9*2*0,5+0,5*2*2</t>
  </si>
  <si>
    <t>1,6*2,25*2+2*1,5*2*2+1,25*2*2+1*1,5*2+0,5*0,25*2++1*0,75*0,2+0,8*1,25*2+1,4*2,25*2+2,25*0,2*2</t>
  </si>
  <si>
    <t>(2,2+1,7)*1,2*2+1,2*0,5*2</t>
  </si>
  <si>
    <t>(2,2+1,7)*0,75*2</t>
  </si>
  <si>
    <t>3,3*0,5*2+2,3*0,5*2</t>
  </si>
  <si>
    <t>(1,5+3,1)*1,75*2+1,75*0,5*2</t>
  </si>
  <si>
    <t>87,860*0,1</t>
  </si>
  <si>
    <t>311351122</t>
  </si>
  <si>
    <t>Odstranění oboustranného bednění nosných nadzákladových zdí</t>
  </si>
  <si>
    <t>-1542506020</t>
  </si>
  <si>
    <t>2072156072</t>
  </si>
  <si>
    <t>"stěna u domu, řez 6-6, odhad 35 kg/m3 ,  " ((2,8+1,8)*0,3*0,9)*35/1000*1,1</t>
  </si>
  <si>
    <t>311361R01</t>
  </si>
  <si>
    <t>Stabilizační tyč gabionové stěny - pole 3</t>
  </si>
  <si>
    <t>-536960840</t>
  </si>
  <si>
    <t>Poznámka k položce:
Položka obsahuje kompletní dodávku, včetne kotvení a kotvícího materiálu.</t>
  </si>
  <si>
    <t>"pole 3, tyč I100, dl. 2300 mm, kotvení do základu" 6*2,3</t>
  </si>
  <si>
    <t>311361R02</t>
  </si>
  <si>
    <t>Stabilizační tyč gabionové stěny - OS S1</t>
  </si>
  <si>
    <t>1718828844</t>
  </si>
  <si>
    <t>"OS S1, tyč I100, 6x dl. 1350 mm a 3x dl. 1100mm, chem. kotva a patní plech+navařená deska" 6*1,35+3*1,1</t>
  </si>
  <si>
    <t>311361R03</t>
  </si>
  <si>
    <t>Stabilizační tyč gabionové stěny - OS S2</t>
  </si>
  <si>
    <t>357276269</t>
  </si>
  <si>
    <t>"OS S2,  tyč I120, 3x dl. 1300mm, kotveno ke ztrac. bednění" 3*1,3</t>
  </si>
  <si>
    <t>311361R04</t>
  </si>
  <si>
    <t>Stabilizační tyč gabionové stěny - OS S3</t>
  </si>
  <si>
    <t>285802889</t>
  </si>
  <si>
    <t>"OS S3,  tyč I100, 4x dl. 600 mm, chem. kotva k žb" 4*0,6</t>
  </si>
  <si>
    <t>311361R05</t>
  </si>
  <si>
    <t>Stabilizační tyč gabionové stěny - lavice</t>
  </si>
  <si>
    <t>-30626217</t>
  </si>
  <si>
    <t>"lavice, OS S3,  jakl 80x80x3, 3x dl. 800 mm, kotvení do základu" 3*0,8</t>
  </si>
  <si>
    <t>311361R06</t>
  </si>
  <si>
    <t>Stabilizační tyč gabionové stěny - pole 1</t>
  </si>
  <si>
    <t>-1239347588</t>
  </si>
  <si>
    <t>"pole 1, 1x tyč I100, dl. 1100 mm a 4x tyč I100 dl. 1600mm, kotvení chem. patrona a kotvící deska" 1,1+4*1,6</t>
  </si>
  <si>
    <t>311361R07</t>
  </si>
  <si>
    <t>Stabilizační tyč gabionové stěny -stěna za domem</t>
  </si>
  <si>
    <t>1619139381</t>
  </si>
  <si>
    <t>"5x tyč I100, dl. 1700 mm, kotvení do základu" 5*1,7</t>
  </si>
  <si>
    <t>327215152</t>
  </si>
  <si>
    <t>Montáž opěrné zdi z gabionů dvouzákrutová síť poplast galfan vyplněná kamenem (bez dodání kamene)</t>
  </si>
  <si>
    <t>328194669</t>
  </si>
  <si>
    <t>"OS S1, gab. stěna, š. 0,3 a 0,6m" (3+3,5+3,1)*0,3*1,5+(3+3,5+3,1)*0,6*0,5+(3+3,5)*0,5*0,6</t>
  </si>
  <si>
    <t>"Pole 1 - podezdívka z gab. košů, š. 0,3m" 0,5*0,3*2,2</t>
  </si>
  <si>
    <t>"Pole 2, pilíř pro popelnici" 1,7*1,5*2,81-(0,8*0,8*2,51)</t>
  </si>
  <si>
    <t>"Pole 3 - gab. koš š. 0,3m, otvor na schránku" 5*0,3*4</t>
  </si>
  <si>
    <t>"Pole 4 - podezdívka z ga. košů, š. 0,3m" 5,65*0,3*0,6</t>
  </si>
  <si>
    <t>"Pilíř HUP+el" 1,6*0,6*2-(1*1*0,4*2)</t>
  </si>
  <si>
    <t>"lavice - 2x, koš. 0,3m, integrované osvětlovaní" 1,2*0,3*0,5*2</t>
  </si>
  <si>
    <t>"OS 02, gab. stěna 0,3m" 0,3*1,5*(1,6+2)</t>
  </si>
  <si>
    <t>"OS 03,gab. koš s. 0,3 a 0,6m" (2,8+1,8)*1,5*0,3+(2,8+1,8)*0,6*0,5</t>
  </si>
  <si>
    <t>"stěna za domem" (0,6*2+1,8+2,8)*0,3*1,5+(2,1+3,1)*0,6*0,5</t>
  </si>
  <si>
    <t>32,776*0,1</t>
  </si>
  <si>
    <t>58380710</t>
  </si>
  <si>
    <t>kámen lomový neupravený netříděný pískovec</t>
  </si>
  <si>
    <t>572071888</t>
  </si>
  <si>
    <t>48,054*1,8</t>
  </si>
  <si>
    <t>338171113</t>
  </si>
  <si>
    <t>Osazování sloupků a vzpěr plotových ocelových v do 2,00 m se zabetonováním</t>
  </si>
  <si>
    <t>1505948779</t>
  </si>
  <si>
    <t>Sloupek + vzpěra</t>
  </si>
  <si>
    <t>"pole 7" 9+2</t>
  </si>
  <si>
    <t>"pole 8" 2+2</t>
  </si>
  <si>
    <t>"pole 9" 8+2</t>
  </si>
  <si>
    <t>"pole 10"13+4</t>
  </si>
  <si>
    <t>55342251</t>
  </si>
  <si>
    <t>sloupek plotový průběžný Pz a komaxitové 1750/38x1,5mm</t>
  </si>
  <si>
    <t>-957904063</t>
  </si>
  <si>
    <t>"pole 7-10" 9+2+8+13</t>
  </si>
  <si>
    <t>55342270</t>
  </si>
  <si>
    <t>vzpěra plotová 38x1,5mm včetně krytky s uchem 1500mm</t>
  </si>
  <si>
    <t>250944430</t>
  </si>
  <si>
    <t>"pole 7-10" 2+2+2+4</t>
  </si>
  <si>
    <t>338171115</t>
  </si>
  <si>
    <t>Osazování sloupků a vzpěr plotových ocelových v do 2,00 m ukotvením k pevnému podkladu</t>
  </si>
  <si>
    <t>-64360474</t>
  </si>
  <si>
    <t>"pole 1,4,5 a6" 10</t>
  </si>
  <si>
    <t>55342164</t>
  </si>
  <si>
    <t>plotový sloupek pro svařované panely profilovaný oválný 70x100mm dl 1,0-1,5m povrchová úprava Pz a komaxit</t>
  </si>
  <si>
    <t>-166007801</t>
  </si>
  <si>
    <t>348101210</t>
  </si>
  <si>
    <t>Osazení vrat a vrátek k oplocení na ocelové sloupky do 2 m2</t>
  </si>
  <si>
    <t>-716693905</t>
  </si>
  <si>
    <t>"pole 1 - 1x, pole 2- 1x, pole 3 - 1x" 3</t>
  </si>
  <si>
    <t>55342R01</t>
  </si>
  <si>
    <t>branka vchodová kovová 890x1200 mm, specifikace dle PD</t>
  </si>
  <si>
    <t>1279775543</t>
  </si>
  <si>
    <t>"pole 1 - š. 0,89x1,2" 1</t>
  </si>
  <si>
    <t>55342R02</t>
  </si>
  <si>
    <t>branka vchodová kovová 800x2000 mm, specifikace dle PD</t>
  </si>
  <si>
    <t>37934554</t>
  </si>
  <si>
    <t>"pole 1 - š. 0,8x2" 1</t>
  </si>
  <si>
    <t>55342R03</t>
  </si>
  <si>
    <t>branka vchodová kovová 1200x1500 mm, specifikace dle PD</t>
  </si>
  <si>
    <t>254035596</t>
  </si>
  <si>
    <t>"pole 1 - š. 1,2*1,5" 1</t>
  </si>
  <si>
    <t>348121221</t>
  </si>
  <si>
    <t>Osazení podhrabových desek délky do 3 m na ocelové plotové sloupky</t>
  </si>
  <si>
    <t>1529199049</t>
  </si>
  <si>
    <t>59232541</t>
  </si>
  <si>
    <t>betonová podhrabová deska 2510x300x35mm se zámkem 25mm na ukotvení sloupků profilovaných oválných 70x100mm</t>
  </si>
  <si>
    <t>-1498106535</t>
  </si>
  <si>
    <t>"pole 7-10" 10+1+8+14</t>
  </si>
  <si>
    <t>59232548</t>
  </si>
  <si>
    <t>držák podhrabové desky typ H pro sloupek D 40-50mm výšky 300mm průběžný povrchová úprava žárový zinek</t>
  </si>
  <si>
    <t>238777091</t>
  </si>
  <si>
    <t>59232554</t>
  </si>
  <si>
    <t>kolík fixační pro ukotvení vzpěry do podhrabové desky</t>
  </si>
  <si>
    <t>903124565</t>
  </si>
  <si>
    <t>59232555</t>
  </si>
  <si>
    <t>držák pletiva podhrabové desky</t>
  </si>
  <si>
    <t>1067506338</t>
  </si>
  <si>
    <t>348171143</t>
  </si>
  <si>
    <t>Montáž panelového svařovaného oplocení výšky přes 1,0 do 1,5 m</t>
  </si>
  <si>
    <t>-1278858092</t>
  </si>
  <si>
    <t>"pole 1+4+5+6" 3+1,5+5,65+1,8</t>
  </si>
  <si>
    <t>55342411</t>
  </si>
  <si>
    <t>plotový panel svařovaný v 1,0-1,5m š do 2,5m průměru drátu 5mm oka 55x200mm s horizontálním prolisem povrchová úprava PZ komaxit</t>
  </si>
  <si>
    <t>-944962124</t>
  </si>
  <si>
    <t>6*0,4 'Přepočtené koeficientem množství</t>
  </si>
  <si>
    <t>348171R01</t>
  </si>
  <si>
    <t>Délkové úpravy oplocení dle PD</t>
  </si>
  <si>
    <t>-1103582452</t>
  </si>
  <si>
    <t>348401120</t>
  </si>
  <si>
    <t>Montáž oplocení ze strojového pletiva s napínacími dráty výšky do 1,6 m</t>
  </si>
  <si>
    <t>-919404964</t>
  </si>
  <si>
    <t>"pole 7-10" 24,45+2,96+19,6+34,77</t>
  </si>
  <si>
    <t>31327501</t>
  </si>
  <si>
    <t>pletivo drátěné plastifikované se čtvercovými oky 50/2,2mm v 1250mm</t>
  </si>
  <si>
    <t>-258387191</t>
  </si>
  <si>
    <t>81,78*1,1</t>
  </si>
  <si>
    <t>348401350</t>
  </si>
  <si>
    <t>Rozvinutí, montáž a napnutí napínacího drátu na oplocení</t>
  </si>
  <si>
    <t>-1692215688</t>
  </si>
  <si>
    <t>15615300</t>
  </si>
  <si>
    <t>drát kruhový Pz napínací  D 2,80mm</t>
  </si>
  <si>
    <t>1051173994</t>
  </si>
  <si>
    <t>"2řady" 81,78*2*1,1</t>
  </si>
  <si>
    <t>348401360</t>
  </si>
  <si>
    <t>Přiháčkování strojového pletiva k napínacímu drátu na oplocení</t>
  </si>
  <si>
    <t>208859143</t>
  </si>
  <si>
    <t>15611616</t>
  </si>
  <si>
    <t>drát vázací černý D 1,4mm</t>
  </si>
  <si>
    <t>-947174872</t>
  </si>
  <si>
    <t>Poznámka k položce:
Hmotnost: 0,012 kg/m</t>
  </si>
  <si>
    <t>15611R01</t>
  </si>
  <si>
    <t>Napínací strojek</t>
  </si>
  <si>
    <t>-1887305160</t>
  </si>
  <si>
    <t>998152111</t>
  </si>
  <si>
    <t>Přesun hmot pro montované zdi a valy v do 12 m</t>
  </si>
  <si>
    <t>1112648769</t>
  </si>
  <si>
    <t>psv</t>
  </si>
  <si>
    <t>1783405844</t>
  </si>
  <si>
    <t>2 03 - Vedlejší aktivity projektu - Zpevněné komunikace</t>
  </si>
  <si>
    <t xml:space="preserve">      5 - Komunikace pozemní</t>
  </si>
  <si>
    <t>122211101</t>
  </si>
  <si>
    <t>Odkopávky a prokopávky v hornině třídy těžitelnosti I, skupiny 3 ručně</t>
  </si>
  <si>
    <t>757914893</t>
  </si>
  <si>
    <t>"odkopávka pro zpevněné plochy, případné srovnání terénu"(50,23+38,86+43,49+65,22+50)*0,1</t>
  </si>
  <si>
    <t>-947204510</t>
  </si>
  <si>
    <t>"Zpev. ploch" 24,78</t>
  </si>
  <si>
    <t>169659195</t>
  </si>
  <si>
    <t>"odvoz dalších 18 km" 24,78*18</t>
  </si>
  <si>
    <t>866716656</t>
  </si>
  <si>
    <t>-321070879</t>
  </si>
  <si>
    <t>"Zpev.ploch" 24,78*1,8</t>
  </si>
  <si>
    <t>-1121819996</t>
  </si>
  <si>
    <t>"zhutnění pod zpěvněnými plochami" 50,23+38,86+43,49+65,22+100</t>
  </si>
  <si>
    <t>Komunikace pozemní</t>
  </si>
  <si>
    <t>56400R01</t>
  </si>
  <si>
    <t>Podklad nebo podsyp ze štěrku fr. 16/32,  tl 150 mm</t>
  </si>
  <si>
    <t>-189576699</t>
  </si>
  <si>
    <t>65,22+43,49+50,23+38,86</t>
  </si>
  <si>
    <t>564251R02</t>
  </si>
  <si>
    <t>Podklad nebo podsyp ze štěrku fr. 16/63, tl 150 mm</t>
  </si>
  <si>
    <t>-1262823123</t>
  </si>
  <si>
    <t>"Dlažba betonová, tl. 80 mm, (vjezd garáž, místo zásak)" 65,22</t>
  </si>
  <si>
    <t>"dlažba veget, tl. 80 mm (vjezd k domu)" 43,49</t>
  </si>
  <si>
    <t>564811111</t>
  </si>
  <si>
    <t>Podklad ze štěrkodrtě ŠD tl 50 mm</t>
  </si>
  <si>
    <t>1297904393</t>
  </si>
  <si>
    <t>596211110</t>
  </si>
  <si>
    <t>Kladení zámkové dlažby komunikací pro pěší tl 60 mm skupiny A pl do 50 m2</t>
  </si>
  <si>
    <t>262573678</t>
  </si>
  <si>
    <t>"Dlažba betonová pochozí, tl. 60 mm (chodníky)" 47,23+3</t>
  </si>
  <si>
    <t>59245018</t>
  </si>
  <si>
    <t>dlažba tvar obdélník betonová 200x100x60mm přírodní</t>
  </si>
  <si>
    <t>602972273</t>
  </si>
  <si>
    <t>50,23*1,05 'Přepočtené koeficientem množství</t>
  </si>
  <si>
    <t>596211R01</t>
  </si>
  <si>
    <t>Kladení velkoformátové dlažby tl. do 60 mm plochy do 50 m2</t>
  </si>
  <si>
    <t>158746912</t>
  </si>
  <si>
    <t>"dlaždice terasa" 4,14+17,36*2</t>
  </si>
  <si>
    <t>59246009</t>
  </si>
  <si>
    <t>dlažba plošná betonová terasová tryskaná 500x500x50mm</t>
  </si>
  <si>
    <t>1306214731</t>
  </si>
  <si>
    <t>38,86*1,1 'Přepočtené koeficientem množství</t>
  </si>
  <si>
    <t>596212210</t>
  </si>
  <si>
    <t>Kladení zámkové dlažby pozemních komunikací tl 80 mm skupiny A pl do 50 m2</t>
  </si>
  <si>
    <t>1102583223</t>
  </si>
  <si>
    <t>"Dlažba betonová, tl. 80 mm, (vjezd garáž, místo zásak)" 17,99+25,5</t>
  </si>
  <si>
    <t>59245213</t>
  </si>
  <si>
    <t>dlažba zámková tvaru I 196x161x80mm přírodní</t>
  </si>
  <si>
    <t>-158314525</t>
  </si>
  <si>
    <t>Poznámka k položce:
Spotřeba: 36 kus/m2</t>
  </si>
  <si>
    <t>43,49*1,1 'Přepočtené koeficientem množství</t>
  </si>
  <si>
    <t>596412211</t>
  </si>
  <si>
    <t>Kladení dlažby z vegetačních tvárnic pozemních komunikací tl 80 mm do 100 m2</t>
  </si>
  <si>
    <t>1858330061</t>
  </si>
  <si>
    <t>"dlažva veget, tl. 80 mm (vjezd k domu)" 58,5+1+5,72</t>
  </si>
  <si>
    <t>59246015</t>
  </si>
  <si>
    <t>dlažba plošná betonová vegetační 500x500x80mm</t>
  </si>
  <si>
    <t>1869016081</t>
  </si>
  <si>
    <t>67,22*1,1 'Přepočtené koeficientem množství</t>
  </si>
  <si>
    <t>916131113</t>
  </si>
  <si>
    <t>Osazení silničního obrubníku betonového ležatého s boční opěrou do lože z betonu prostého</t>
  </si>
  <si>
    <t>1598000563</t>
  </si>
  <si>
    <t>"pozemek" 6,6+5,6+3,9+1+6+6,5</t>
  </si>
  <si>
    <t>"sjezd" 2,3+1,1+6,4+3,5+2,5+5+2</t>
  </si>
  <si>
    <t>"nájezdový obrubník" 5</t>
  </si>
  <si>
    <t>59217023</t>
  </si>
  <si>
    <t>obrubník betonový chodníkový 1000x150x250mm</t>
  </si>
  <si>
    <t>209771897</t>
  </si>
  <si>
    <t>79,4*1,1 'Přepočtené koeficientem množství</t>
  </si>
  <si>
    <t>59217028</t>
  </si>
  <si>
    <t>obrubník betonový silniční nájezdový 500x150x150mm</t>
  </si>
  <si>
    <t>428826551</t>
  </si>
  <si>
    <t>916331112</t>
  </si>
  <si>
    <t>Osazení zahradního obrubníku betonového do lože z betonu s boční opěrou</t>
  </si>
  <si>
    <t>-1392932501</t>
  </si>
  <si>
    <t>"okolo chodníku" 5,6+5,4+6,7+8,8+4,8+9,57+3,5+5,8+2,9+3,2+1,5+2*2+3,7+3,6+1,2+1,6+4,5+3,7</t>
  </si>
  <si>
    <t>59217001</t>
  </si>
  <si>
    <t>obrubník betonový zahradní 1000x50x250mm</t>
  </si>
  <si>
    <t>-1326247027</t>
  </si>
  <si>
    <t>80,07*1,1 'Přepočtené koeficientem množství</t>
  </si>
  <si>
    <t>998223011</t>
  </si>
  <si>
    <t>Přesun hmot pro pozemní komunikace s krytem dlážděným</t>
  </si>
  <si>
    <t>-1536583404</t>
  </si>
  <si>
    <t>339921132</t>
  </si>
  <si>
    <t>Osazování betonových palisád do betonového základu v řadě výšky prvku přes 0,5 do 1 m</t>
  </si>
  <si>
    <t>838035502</t>
  </si>
  <si>
    <t>"venkovní schodiště" 8*1</t>
  </si>
  <si>
    <t>59228275</t>
  </si>
  <si>
    <t>palisáda betonová hranatá šedá 500x115x1150mm</t>
  </si>
  <si>
    <t>175910940</t>
  </si>
  <si>
    <t>8*5,9 'Přepočtené koeficientem množství</t>
  </si>
  <si>
    <t>2 04 - Vedlejší aktivity projektu - Publicita</t>
  </si>
  <si>
    <t>091504000</t>
  </si>
  <si>
    <t>D+M Billboard</t>
  </si>
  <si>
    <t>ks</t>
  </si>
  <si>
    <t>-504522644</t>
  </si>
  <si>
    <t>091504001</t>
  </si>
  <si>
    <t>D+M Stálá pamětní deska</t>
  </si>
  <si>
    <t>172729361</t>
  </si>
  <si>
    <t>3 01 - Nezpůsobilé náklady projektu - Přípojka vodovod, venkovní přípojka</t>
  </si>
  <si>
    <t>-1155753791</t>
  </si>
  <si>
    <t>"hloubení rýh " 10*0,8*0,6</t>
  </si>
  <si>
    <t>132212R01</t>
  </si>
  <si>
    <t>Příplatek u hloubení rýh š do 800 mm ručním nebo pneum nářadím v hornině tř. 3</t>
  </si>
  <si>
    <t>-1068708760</t>
  </si>
  <si>
    <t>"přípojka vodovod" 10*2*0,8</t>
  </si>
  <si>
    <t>1306674800</t>
  </si>
  <si>
    <t>"uložení na dočasnou deponii, zásyp rýhy a obsyp šachty(tam a zpět)"1,8*2</t>
  </si>
  <si>
    <t>-170362298</t>
  </si>
  <si>
    <t>"odvoz sypaniny na skládku" 4,8-1,8</t>
  </si>
  <si>
    <t>1538140761</t>
  </si>
  <si>
    <t>"odvoz dalších 18 km" 18*3</t>
  </si>
  <si>
    <t>-315877752</t>
  </si>
  <si>
    <t>"výkop a zpětný zásyp + odvoz na skládku" 3,6+3</t>
  </si>
  <si>
    <t>-1393228576</t>
  </si>
  <si>
    <t>3*1,8</t>
  </si>
  <si>
    <t>10*0,3*0,6</t>
  </si>
  <si>
    <t>"obsyp potrubí, tl. 150mm" 10*0,3*0,6</t>
  </si>
  <si>
    <t>2,1063829787234*2 'Přepočtené koeficientem množství</t>
  </si>
  <si>
    <t>"lože pro potrubí, tl. 100mm, zrno max 8mm" 10*0,1*0,6</t>
  </si>
  <si>
    <t>-1187137493</t>
  </si>
  <si>
    <t>-2050984029</t>
  </si>
  <si>
    <t>891313R01</t>
  </si>
  <si>
    <t>Napojení potrubí na veřejný vodovodní řad, dle požadavků vlastníka sítě</t>
  </si>
  <si>
    <t>-1097184521</t>
  </si>
  <si>
    <t>-1905810162</t>
  </si>
  <si>
    <t>D+M Ochrana a zabezpečení potrubí při křížení v komunikaci</t>
  </si>
  <si>
    <t>-574848732</t>
  </si>
  <si>
    <t>-1159595058</t>
  </si>
  <si>
    <t>722270R01</t>
  </si>
  <si>
    <t>D+M Sestava vodoměrová s fakturačním vodoměrem 3/4</t>
  </si>
  <si>
    <t>-465359375</t>
  </si>
  <si>
    <t>3 02 - Nezpůsobilé náklady projektu - Přípojka kanalizace, venkovní přípojka</t>
  </si>
  <si>
    <t>51442346</t>
  </si>
  <si>
    <t>"hloubení v komunikaci - ručně"  16,9*0,8*0,6</t>
  </si>
  <si>
    <t>16,9*0,8*2</t>
  </si>
  <si>
    <t>962838948</t>
  </si>
  <si>
    <t>"uložení na skládku pro zpětný zásyp - 2x" 3,042*2</t>
  </si>
  <si>
    <t>1685869879</t>
  </si>
  <si>
    <t>8,112-3,042</t>
  </si>
  <si>
    <t>-544589980</t>
  </si>
  <si>
    <t>"18km" 18*5,07</t>
  </si>
  <si>
    <t>-1266794520</t>
  </si>
  <si>
    <t>"2x meziskládka, 1x skládka" 5,07+6,084</t>
  </si>
  <si>
    <t>-1105188727</t>
  </si>
  <si>
    <t>5,07*1,8</t>
  </si>
  <si>
    <t>16,9*0,6*0,3</t>
  </si>
  <si>
    <t>16,9*0,3*0,6</t>
  </si>
  <si>
    <t>"potrubí"16,9*0,6*0,1</t>
  </si>
  <si>
    <t>16,9*1,1 'Přepočtené koeficientem množství</t>
  </si>
  <si>
    <t>877315R01</t>
  </si>
  <si>
    <t>Napojení potrubí na hlavní kanalizační řád - komplet provedení dle požadavků vlastníka sítě</t>
  </si>
  <si>
    <t>-258213420</t>
  </si>
  <si>
    <t>Ochrana a zabezpečení potrubí při křížení v komunikaci</t>
  </si>
  <si>
    <t>-431972784</t>
  </si>
  <si>
    <t>-13888110</t>
  </si>
  <si>
    <t>3 03 - Nezpůsobilé aktivity projektu - Přípojka elektro, venkovní přípojka</t>
  </si>
  <si>
    <t>2101884432</t>
  </si>
  <si>
    <t>"hloubení v komunikaci - ručně"  1,5*0,6*0,8</t>
  </si>
  <si>
    <t>-2132006793</t>
  </si>
  <si>
    <t>1,5*0,8*2</t>
  </si>
  <si>
    <t>2077372782</t>
  </si>
  <si>
    <t>-1442506938</t>
  </si>
  <si>
    <t>"uložení výkopku pro zásyp, doprava 2x- tam i zpět" 0,27*2</t>
  </si>
  <si>
    <t>278185785</t>
  </si>
  <si>
    <t>"odvoz na skládku" 0,72-0,27</t>
  </si>
  <si>
    <t>1437734152</t>
  </si>
  <si>
    <t>"odvoz 18 km" 0,45*18</t>
  </si>
  <si>
    <t>1287970486</t>
  </si>
  <si>
    <t>"nákladání výkopku 1x skládka, 2x pro uložení + zásyp" 0,45+0,54</t>
  </si>
  <si>
    <t>560945972</t>
  </si>
  <si>
    <t>0,45*1,8</t>
  </si>
  <si>
    <t>1702074872</t>
  </si>
  <si>
    <t>1,5*0,6*0,3</t>
  </si>
  <si>
    <t>-116863496</t>
  </si>
  <si>
    <t>1,5*0,3*0,6</t>
  </si>
  <si>
    <t>-2075847593</t>
  </si>
  <si>
    <t>0,27*2 'Přepočtené koeficientem množství</t>
  </si>
  <si>
    <t>-33676409</t>
  </si>
  <si>
    <t>-1133214197</t>
  </si>
  <si>
    <t>1,5*0,6*0,1</t>
  </si>
  <si>
    <t>Montáž kabelového vedení pro domovní přípojku</t>
  </si>
  <si>
    <t>-290357393</t>
  </si>
  <si>
    <t>"potrubí do elektroměrového rozvaděče" 1,5</t>
  </si>
  <si>
    <t>1726230275</t>
  </si>
  <si>
    <t>CYKY 4,5x3</t>
  </si>
  <si>
    <t>1746176298</t>
  </si>
  <si>
    <t>Napojení vedení na veřejné, dle požadavků vlastníka sítě</t>
  </si>
  <si>
    <t>1134643089</t>
  </si>
  <si>
    <t>1303536607</t>
  </si>
  <si>
    <t>-1717745239</t>
  </si>
  <si>
    <t>1463945048</t>
  </si>
  <si>
    <t>Zprovoznění elektrozařízení</t>
  </si>
  <si>
    <t>1859050470</t>
  </si>
  <si>
    <t>326191631</t>
  </si>
  <si>
    <t>3 04 - Nezpůsobilé aktivity projektu - Přípojka plynovod,venkovní přípojka</t>
  </si>
  <si>
    <t>-64585289</t>
  </si>
  <si>
    <t>"hloubení v komunikaci - ručně" 5,5*0,8*0,6</t>
  </si>
  <si>
    <t>-509921482</t>
  </si>
  <si>
    <t>5,5*0,8*2</t>
  </si>
  <si>
    <t>851137005</t>
  </si>
  <si>
    <t>-888860960</t>
  </si>
  <si>
    <t>"uložení výkopku pro zásyp, doprava 2x- tam i zpět" 0,99*2</t>
  </si>
  <si>
    <t>1681184319</t>
  </si>
  <si>
    <t>"odvoz na skládku" 2,64-0,99</t>
  </si>
  <si>
    <t>-1624655248</t>
  </si>
  <si>
    <t>"odvoz 18 km" 1,65*18</t>
  </si>
  <si>
    <t>433744984</t>
  </si>
  <si>
    <t>"nákladání výkopku 1x skládka, 2x pro uložení + zásyp" 1,98+1,65</t>
  </si>
  <si>
    <t>1214411045</t>
  </si>
  <si>
    <t>0,99*1,8</t>
  </si>
  <si>
    <t>2003922754</t>
  </si>
  <si>
    <t>5,5*0,6*0,3</t>
  </si>
  <si>
    <t>1478966628</t>
  </si>
  <si>
    <t>5,5*0,3*0,6</t>
  </si>
  <si>
    <t>1863131843</t>
  </si>
  <si>
    <t>-782026010</t>
  </si>
  <si>
    <t>161478335</t>
  </si>
  <si>
    <t>5,5*0,6*0,1</t>
  </si>
  <si>
    <t xml:space="preserve">D+M Skříň pro plynoměr </t>
  </si>
  <si>
    <t>118461028</t>
  </si>
  <si>
    <t>D+M Plynoměrná sestava</t>
  </si>
  <si>
    <t>1039704440</t>
  </si>
  <si>
    <t>Montáž potrubí plastového svařované na tupo nebo elektrospojkou dn 32 mm en 3,0 mm</t>
  </si>
  <si>
    <t>1113408940</t>
  </si>
  <si>
    <t>-330043878</t>
  </si>
  <si>
    <t>trubka ochranná pro plyn PEHD 32x3,0mm</t>
  </si>
  <si>
    <t>560648447</t>
  </si>
  <si>
    <t>-586691606</t>
  </si>
  <si>
    <t>-2077046219</t>
  </si>
  <si>
    <t>PLR03</t>
  </si>
  <si>
    <t>Kulový kohout KHP z PE-HD 100 SDR11  32, kompletní sada v teleskopickém provedení</t>
  </si>
  <si>
    <t>-883738792</t>
  </si>
  <si>
    <t>-1814460586</t>
  </si>
  <si>
    <t>Napojení potrubí na veřejný plynovodní řad, dle požadavků vlastníka sítě</t>
  </si>
  <si>
    <t>1073018643</t>
  </si>
  <si>
    <t>423448330</t>
  </si>
  <si>
    <t>133873129</t>
  </si>
  <si>
    <t>-1677280446</t>
  </si>
  <si>
    <t>-1665830298</t>
  </si>
  <si>
    <t>-1228474573</t>
  </si>
  <si>
    <t xml:space="preserve">3 05 - Nezpůsobilé aktivity projektu - Oprava komunikace </t>
  </si>
  <si>
    <t xml:space="preserve">    5 - Komunikace pozemní</t>
  </si>
  <si>
    <t>113107342</t>
  </si>
  <si>
    <t>Odstranění podkladu živičného tl 100 mm strojně pl do 50 m2</t>
  </si>
  <si>
    <t>370608959</t>
  </si>
  <si>
    <t>1517247760</t>
  </si>
  <si>
    <t>565125111</t>
  </si>
  <si>
    <t>Asfaltový beton vrstva podkladní ACP 16 (obalované kamenivo OKS) tl 40 mm š do 3 m</t>
  </si>
  <si>
    <t>587715693</t>
  </si>
  <si>
    <t>573111112</t>
  </si>
  <si>
    <t>Postřik živičný infiltrační s posypem z asfaltu množství 1 kg/m2</t>
  </si>
  <si>
    <t>-838392323</t>
  </si>
  <si>
    <t>573211112</t>
  </si>
  <si>
    <t>Postřik živičný spojovací z asfaltu v množství 0,70 kg/m2</t>
  </si>
  <si>
    <t>1041462533</t>
  </si>
  <si>
    <t>577134111</t>
  </si>
  <si>
    <t>Asfaltový beton vrstva obrusná ACO 11 (ABS) tř. I tl 40 mm š do 3 m z nemodifikovaného asfaltu</t>
  </si>
  <si>
    <t>-178348048</t>
  </si>
  <si>
    <t>"nový povrch komunikace  - mezi přípojkami + 5 m navíc na každou stranu" 40*6</t>
  </si>
  <si>
    <t>919735112</t>
  </si>
  <si>
    <t>Řezání stávajícího živičného krytu hl do 100 mm</t>
  </si>
  <si>
    <t>1691884546</t>
  </si>
  <si>
    <t>1561973757</t>
  </si>
  <si>
    <t>1516129102</t>
  </si>
  <si>
    <t>-915155380</t>
  </si>
  <si>
    <t>52,8*28</t>
  </si>
  <si>
    <t>997221875</t>
  </si>
  <si>
    <t>Poplatek za uložení stavebního odpadu na recyklační skládce (skládkovné) asfaltového bez obsahu dehtu zatříděného do Katalogu odpadů pod kódem 17 03 02</t>
  </si>
  <si>
    <t>913479181</t>
  </si>
  <si>
    <t>SEZNAM FIGUR</t>
  </si>
  <si>
    <t>Výměra</t>
  </si>
  <si>
    <t xml:space="preserve"> 1 01</t>
  </si>
  <si>
    <t>Použití figury:</t>
  </si>
  <si>
    <t xml:space="preserve"> 2 02</t>
  </si>
  <si>
    <t>dl_kontralatě</t>
  </si>
  <si>
    <t>dl kontralATÍ</t>
  </si>
  <si>
    <t>550</t>
  </si>
  <si>
    <t>EPS_200S100</t>
  </si>
  <si>
    <t>EPS 200S tl.100 mm</t>
  </si>
  <si>
    <t>"skladba podlah POD.01,POD.02,POD.03,POD.04 - EPS 200S tl.100mm"      19,8+430,34+56,25+26,2</t>
  </si>
  <si>
    <t>EPS_200S130</t>
  </si>
  <si>
    <t>EPS 200S tl. 130 mm</t>
  </si>
  <si>
    <t>"Skladba podlah POD.12,POD.13,POD.14 - EPS 200S  tl. 130 mm "                   453,45+47,52+15,24</t>
  </si>
  <si>
    <t>EPS_200S150</t>
  </si>
  <si>
    <t>polystyren 150S</t>
  </si>
  <si>
    <t>"Skladba podlah POD.05,POD.06 - EPS 200S  tl. 150 mm "                                   5,7+26,53</t>
  </si>
  <si>
    <t>EPS_200S180</t>
  </si>
  <si>
    <t>desky EPS 200S - tl. 180 mm</t>
  </si>
  <si>
    <t>"Skladba podlah POD.15 - EPS 200S  tl. 180 mm "                                                   2,13</t>
  </si>
  <si>
    <t>Geotextilie</t>
  </si>
  <si>
    <t>geotextilie</t>
  </si>
  <si>
    <t>jámy_1</t>
  </si>
  <si>
    <t xml:space="preserve">vzhloubení základů </t>
  </si>
  <si>
    <t>"Výtahová šachta"                  2*1,9*1,6</t>
  </si>
  <si>
    <t>(1,3*1,3*5+1,5*1,85+1,3*1,7+0,75*0,75*4)*1,2</t>
  </si>
  <si>
    <t>KD</t>
  </si>
  <si>
    <t>"Skladba POD.03,POD.04,POD.05,PoD.06,POD.13,POD.14,POD.15"</t>
  </si>
  <si>
    <t>56,25+26,2+5,7+26,53+47,52+15,24+2,13</t>
  </si>
  <si>
    <t>ker_obklad</t>
  </si>
  <si>
    <t xml:space="preserve">"1.NP </t>
  </si>
  <si>
    <t>"1.05"(7,54+5,7+8,54+8,01)*2,1-(1,1*2,1*2+0,9*2,1)</t>
  </si>
  <si>
    <t>"1.06"(1,8+2,16)*2*2,1-0,9*2,1</t>
  </si>
  <si>
    <t>"1.08"(2,36+2,47)*2*2,1-(0,8*2,1+1*1,3+0,8*1,3)</t>
  </si>
  <si>
    <t>"1.12"(0,3+2,07+1,8+3,2)*2,1-0,8*2,1</t>
  </si>
  <si>
    <t>"1.16"(3,76+5,385)*2*2,1+(2,5+0,115)*2*1,5-(0,9*2,1+1,1*2,1+0,6*1*2)</t>
  </si>
  <si>
    <t>"1.18"(2,125+5,385)*2*2,1-(1,*1,3+1*2,1+0,8*1,3)</t>
  </si>
  <si>
    <t>"1.20"(1+2,12)*2*2,1-0,9*2,1</t>
  </si>
  <si>
    <t>"1.22"(3,25+4,105)*2*2,1-(0,7*2,1+0,9*2,1)</t>
  </si>
  <si>
    <t>"1.23"(1,15+0,95)*2*2,1-(0,7*2,1+0,5*0,5)</t>
  </si>
  <si>
    <t>"1.26"(2,67+4,11)*2*2,1-(1*2,1+0,8*2,1+0,5*0,6)</t>
  </si>
  <si>
    <t xml:space="preserve">" 2.NP </t>
  </si>
  <si>
    <t>"2.03"(7,54+5,655+8,54+8,045)*2,1-(1,1*2,1*2+0,9*2,1)</t>
  </si>
  <si>
    <t>"2.04"(1,8+2,16)*2*2,1-(0,9*2,1)</t>
  </si>
  <si>
    <t>"2.06"(2,36+2,47)*2*2,1-(0,8*2,1+0,8*1,3+1*1,3)</t>
  </si>
  <si>
    <t>"2.10"(3,76+5,385)*2*2,1+(0,115+2,5)*2*1,5-(1,1*2,1+0,9*2,1+1*1+0,6*1)</t>
  </si>
  <si>
    <t>"2.12"(2,125+5,385)*2*2,1-(1,0*2,1+0,8*1,3+1*1,3)</t>
  </si>
  <si>
    <t>"2.14"(1+2,12)*2*2,1-0,9*2,1</t>
  </si>
  <si>
    <t>"2.15"(1,908+0,86)*2*2,1-0,6*2,1</t>
  </si>
  <si>
    <t>"2.16."(1,685+0,95)*2*2,1-0,7*2,1</t>
  </si>
  <si>
    <t>"2.17"(1,945+4,11)*2*2,1-(1*2,1+0,6*2,1+0,7*2,1)</t>
  </si>
  <si>
    <t>l1</t>
  </si>
  <si>
    <t>plocha lešení</t>
  </si>
  <si>
    <t>l3</t>
  </si>
  <si>
    <t>"výtahová šachta"</t>
  </si>
  <si>
    <t>7,5*3</t>
  </si>
  <si>
    <t>laťování</t>
  </si>
  <si>
    <t>latě + kontralatě</t>
  </si>
  <si>
    <t>"latě"</t>
  </si>
  <si>
    <t>(0,06/0,35)*331,9*0,04</t>
  </si>
  <si>
    <t>dl_kontralatě*0,04*0,06</t>
  </si>
  <si>
    <t>lešení_1</t>
  </si>
  <si>
    <t xml:space="preserve">plocha lešení </t>
  </si>
  <si>
    <t>(34,335+20,33+4,64+6,8+4,64+10,23+1,82+4,03+2,4+3,95+7,16+6,38+6,1+6,3+7,13+3+3+8,5)*12</t>
  </si>
  <si>
    <t>Lišta_APU</t>
  </si>
  <si>
    <t xml:space="preserve">APU lišty </t>
  </si>
  <si>
    <t>355</t>
  </si>
  <si>
    <t>marmo</t>
  </si>
  <si>
    <t xml:space="preserve">plocha marmolea </t>
  </si>
  <si>
    <t>"skladba POD.02,POD.12"    430,34+453,45</t>
  </si>
  <si>
    <t>"podesty" 1,54*1,34+1,33*1,61+2,97*0,986+3*1,106</t>
  </si>
  <si>
    <t>Nopová_folie_1</t>
  </si>
  <si>
    <t>Nopová fólie</t>
  </si>
  <si>
    <t>" základy" 22+53</t>
  </si>
  <si>
    <t>obklady_vnitřní</t>
  </si>
  <si>
    <t>Obklady vnitřní - koupelny a WC</t>
  </si>
  <si>
    <t>odkopavky</t>
  </si>
  <si>
    <t xml:space="preserve">odkopaná zemina </t>
  </si>
  <si>
    <t>"odkopávky terénu na -1,50 - odměřeno  z výkresu"  680*1,5</t>
  </si>
  <si>
    <t>omít_vnější</t>
  </si>
  <si>
    <t xml:space="preserve">omítky vnější hladké </t>
  </si>
  <si>
    <t>"skladba SO.01,SO.02,SO.05,SO.12,SO.13,SO.17"                            30+380+37,5+25++2+28+24</t>
  </si>
  <si>
    <t>Paro_pásky_1</t>
  </si>
  <si>
    <t xml:space="preserve">Paotěsné pásky  exteriér a interiér </t>
  </si>
  <si>
    <t>pás_bod</t>
  </si>
  <si>
    <t>pás lepen bodově</t>
  </si>
  <si>
    <t>"základy " 22</t>
  </si>
  <si>
    <t xml:space="preserve">"skladba POD.01, POD.02,POD.03,P0D.04,POD.05,POD.06,POD.07,POD.08" </t>
  </si>
  <si>
    <t>19,8+430,34+56,25+26,2+5,7+26,53+2,97+2,16</t>
  </si>
  <si>
    <t>pás_plocha</t>
  </si>
  <si>
    <t>pás lepen celoplošně</t>
  </si>
  <si>
    <t>"základy"  22</t>
  </si>
  <si>
    <t>pod_vyt</t>
  </si>
  <si>
    <t xml:space="preserve">desky pro podlahové vytápění </t>
  </si>
  <si>
    <t>"Skladba POD.01,POD.02, POD.03,POD.04,POD.12,POD.13,POD.14"</t>
  </si>
  <si>
    <t>19,8+430,34+56,25+26,2+453,45+47,52+15,24</t>
  </si>
  <si>
    <t>rýhy_1</t>
  </si>
  <si>
    <t>hloubení základových pásů</t>
  </si>
  <si>
    <t>(0,85+0,85+0,35+1,38+0,745+4,35+3,91+2,64+1,2+2,8+0,7+1,2+0,7+1,5+0,6+5,23+1,4+1,17+0,8)*0,6*0,4</t>
  </si>
  <si>
    <t>(0,85+0,35+0,85+3,26+3,08+15+2,26+3,8+2,26+14,6+2,84+0,5+2+1,435+1,58+1,7)*0,6*0,4</t>
  </si>
  <si>
    <t>(4,57+2,83+3,15+4,2+4,09+3,25+4,9+3,72+1,4*2+7,2+2,73+0,97*2+1,97*2)*0,6*1,15</t>
  </si>
  <si>
    <t>0,5*0,6*0,9+0,7*0,6*1,4</t>
  </si>
  <si>
    <t>(5,21+1,4+4,45+3,349+2,38+2+1+2,42+16,1+2,35+4+2,5+14,8+3+4,625+7,22+12+0,5+1,91+6,46)*0,8*1,15</t>
  </si>
  <si>
    <t>(5,76+1,12+1,1+1,78+2,29+1,6+9,5+4,02+4,02+2,06+2,42+2,32+11,84)*0,8*1,15</t>
  </si>
  <si>
    <t>(0,75+2,76)*0,9*1,15</t>
  </si>
  <si>
    <t>1,13*0,9*1,15</t>
  </si>
  <si>
    <t>(5,1+2,21+2)*1*1,15</t>
  </si>
  <si>
    <t>(11,285+3,12+10,681)*1,1*1,15</t>
  </si>
  <si>
    <t>(1,3+1,3)*1,2*1,15</t>
  </si>
  <si>
    <t>SDK_02</t>
  </si>
  <si>
    <t xml:space="preserve">zavěšený akustický podhled </t>
  </si>
  <si>
    <t xml:space="preserve">"SDK.02" </t>
  </si>
  <si>
    <t>"1.NP"             121,38+115,34</t>
  </si>
  <si>
    <t xml:space="preserve">"2.NP"             143,5+116,88 </t>
  </si>
  <si>
    <t>SDK_03</t>
  </si>
  <si>
    <t xml:space="preserve">zavěšený podhled SDK.03 </t>
  </si>
  <si>
    <t xml:space="preserve">"SDK.03" </t>
  </si>
  <si>
    <t>"1.NP" 6,84+38,49+13,37+39,93+15,68+18,68+4,17+5,69+3,72+4,29+12,96+16,34+11,26+8,18+2,83+2,87</t>
  </si>
  <si>
    <t>"2.NP" 18,68+4,17+5,69+16,34+11,07+8,18+7,48+9,3+12,44+15,9</t>
  </si>
  <si>
    <t>SDK_04</t>
  </si>
  <si>
    <t>zavěšený podhled SDK.04</t>
  </si>
  <si>
    <t xml:space="preserve">"SDK.04" </t>
  </si>
  <si>
    <t>"1.NP"    22,2+3,89+3,06+18,74+1,95+7,26+1,01+10,77</t>
  </si>
  <si>
    <t>"2.NP"    22,2+3,6+18,74+2,13+1,51+1,47</t>
  </si>
  <si>
    <t>SDK_celkem</t>
  </si>
  <si>
    <t>celková plocha podhledů SDK</t>
  </si>
  <si>
    <t>SDK_04+SDK_03</t>
  </si>
  <si>
    <t>schod_o</t>
  </si>
  <si>
    <t xml:space="preserve">plocha omítek schodiště </t>
  </si>
  <si>
    <t>82,5</t>
  </si>
  <si>
    <t>steny_o1</t>
  </si>
  <si>
    <t>stěny omítka</t>
  </si>
  <si>
    <t>"1.NP"     1390+4,5</t>
  </si>
  <si>
    <t>"2.NP"     640</t>
  </si>
  <si>
    <t>Stěny_výtah_1</t>
  </si>
  <si>
    <t>Stěny výtahu</t>
  </si>
  <si>
    <t>"výtahová šachta"  55</t>
  </si>
  <si>
    <t>strop_1</t>
  </si>
  <si>
    <t>plocha stropů</t>
  </si>
  <si>
    <t>"1.NP"  7,92+9,24+9,25+15,33</t>
  </si>
  <si>
    <t>STŘ4_c</t>
  </si>
  <si>
    <t xml:space="preserve">plocha střechy STŘ4 </t>
  </si>
  <si>
    <t>"Skladba  STŘ4"                                                59,4+61,8+62,4+148,3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</si>
</sst>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2019/015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Zvýšení dostupnosti komunitních pobytových služeb v lokalitě Náchod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Náchod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27. 2. 2020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Královehradecký kraj, Pivovarské nám. 1245/2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Projecticon s.r.o., A. Kopeckého 151, Nový Hrádek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ROUND(SUM(AG95:AG116),2)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ROUND(SUM(AS95:AS116),2)</f>
        <v>0</v>
      </c>
      <c r="AT94" s="115">
        <f>ROUND(SUM(AV94:AW94),2)</f>
        <v>0</v>
      </c>
      <c r="AU94" s="116">
        <f>ROUND(SUM(AU95:AU116),5)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ROUND(SUM(AZ95:AZ116),2)</f>
        <v>0</v>
      </c>
      <c r="BA94" s="115">
        <f>ROUND(SUM(BA95:BA116),2)</f>
        <v>0</v>
      </c>
      <c r="BB94" s="115">
        <f>ROUND(SUM(BB95:BB116),2)</f>
        <v>0</v>
      </c>
      <c r="BC94" s="115">
        <f>ROUND(SUM(BC95:BC116),2)</f>
        <v>0</v>
      </c>
      <c r="BD94" s="117">
        <f>ROUND(SUM(BD95:BD116),2)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 01 -  Hlavní aktivity p...'!J30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'1 01 -  Hlavní aktivity p...'!P142</f>
        <v>0</v>
      </c>
      <c r="AV95" s="129">
        <f>'1 01 -  Hlavní aktivity p...'!J33</f>
        <v>0</v>
      </c>
      <c r="AW95" s="129">
        <f>'1 01 -  Hlavní aktivity p...'!J34</f>
        <v>0</v>
      </c>
      <c r="AX95" s="129">
        <f>'1 01 -  Hlavní aktivity p...'!J35</f>
        <v>0</v>
      </c>
      <c r="AY95" s="129">
        <f>'1 01 -  Hlavní aktivity p...'!J36</f>
        <v>0</v>
      </c>
      <c r="AZ95" s="129">
        <f>'1 01 -  Hlavní aktivity p...'!F33</f>
        <v>0</v>
      </c>
      <c r="BA95" s="129">
        <f>'1 01 -  Hlavní aktivity p...'!F34</f>
        <v>0</v>
      </c>
      <c r="BB95" s="129">
        <f>'1 01 -  Hlavní aktivity p...'!F35</f>
        <v>0</v>
      </c>
      <c r="BC95" s="129">
        <f>'1 01 -  Hlavní aktivity p...'!F36</f>
        <v>0</v>
      </c>
      <c r="BD95" s="131">
        <f>'1 01 -  Hlavní aktivity p...'!F37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84</v>
      </c>
    </row>
    <row r="96" spans="1:91" s="7" customFormat="1" ht="24.75" customHeight="1">
      <c r="A96" s="120" t="s">
        <v>80</v>
      </c>
      <c r="B96" s="121"/>
      <c r="C96" s="122"/>
      <c r="D96" s="123" t="s">
        <v>86</v>
      </c>
      <c r="E96" s="123"/>
      <c r="F96" s="123"/>
      <c r="G96" s="123"/>
      <c r="H96" s="123"/>
      <c r="I96" s="124"/>
      <c r="J96" s="123" t="s">
        <v>87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'1 02 - Hlavní aktivity pr...'!J30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'1 02 - Hlavní aktivity pr...'!P121</f>
        <v>0</v>
      </c>
      <c r="AV96" s="129">
        <f>'1 02 - Hlavní aktivity pr...'!J33</f>
        <v>0</v>
      </c>
      <c r="AW96" s="129">
        <f>'1 02 - Hlavní aktivity pr...'!J34</f>
        <v>0</v>
      </c>
      <c r="AX96" s="129">
        <f>'1 02 - Hlavní aktivity pr...'!J35</f>
        <v>0</v>
      </c>
      <c r="AY96" s="129">
        <f>'1 02 - Hlavní aktivity pr...'!J36</f>
        <v>0</v>
      </c>
      <c r="AZ96" s="129">
        <f>'1 02 - Hlavní aktivity pr...'!F33</f>
        <v>0</v>
      </c>
      <c r="BA96" s="129">
        <f>'1 02 - Hlavní aktivity pr...'!F34</f>
        <v>0</v>
      </c>
      <c r="BB96" s="129">
        <f>'1 02 - Hlavní aktivity pr...'!F35</f>
        <v>0</v>
      </c>
      <c r="BC96" s="129">
        <f>'1 02 - Hlavní aktivity pr...'!F36</f>
        <v>0</v>
      </c>
      <c r="BD96" s="131">
        <f>'1 02 - Hlavní aktivity pr...'!F37</f>
        <v>0</v>
      </c>
      <c r="BE96" s="7"/>
      <c r="BT96" s="132" t="s">
        <v>84</v>
      </c>
      <c r="BV96" s="132" t="s">
        <v>78</v>
      </c>
      <c r="BW96" s="132" t="s">
        <v>88</v>
      </c>
      <c r="BX96" s="132" t="s">
        <v>5</v>
      </c>
      <c r="CL96" s="132" t="s">
        <v>1</v>
      </c>
      <c r="CM96" s="132" t="s">
        <v>84</v>
      </c>
    </row>
    <row r="97" spans="1:91" s="7" customFormat="1" ht="16.5" customHeight="1">
      <c r="A97" s="120" t="s">
        <v>80</v>
      </c>
      <c r="B97" s="121"/>
      <c r="C97" s="122"/>
      <c r="D97" s="123" t="s">
        <v>89</v>
      </c>
      <c r="E97" s="123"/>
      <c r="F97" s="123"/>
      <c r="G97" s="123"/>
      <c r="H97" s="123"/>
      <c r="I97" s="124"/>
      <c r="J97" s="123" t="s">
        <v>90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'1 03 - Hlavní aktivity pr...'!J30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'1 03 - Hlavní aktivity pr...'!P119</f>
        <v>0</v>
      </c>
      <c r="AV97" s="129">
        <f>'1 03 - Hlavní aktivity pr...'!J33</f>
        <v>0</v>
      </c>
      <c r="AW97" s="129">
        <f>'1 03 - Hlavní aktivity pr...'!J34</f>
        <v>0</v>
      </c>
      <c r="AX97" s="129">
        <f>'1 03 - Hlavní aktivity pr...'!J35</f>
        <v>0</v>
      </c>
      <c r="AY97" s="129">
        <f>'1 03 - Hlavní aktivity pr...'!J36</f>
        <v>0</v>
      </c>
      <c r="AZ97" s="129">
        <f>'1 03 - Hlavní aktivity pr...'!F33</f>
        <v>0</v>
      </c>
      <c r="BA97" s="129">
        <f>'1 03 - Hlavní aktivity pr...'!F34</f>
        <v>0</v>
      </c>
      <c r="BB97" s="129">
        <f>'1 03 - Hlavní aktivity pr...'!F35</f>
        <v>0</v>
      </c>
      <c r="BC97" s="129">
        <f>'1 03 - Hlavní aktivity pr...'!F36</f>
        <v>0</v>
      </c>
      <c r="BD97" s="131">
        <f>'1 03 - Hlavní aktivity pr...'!F37</f>
        <v>0</v>
      </c>
      <c r="BE97" s="7"/>
      <c r="BT97" s="132" t="s">
        <v>84</v>
      </c>
      <c r="BV97" s="132" t="s">
        <v>78</v>
      </c>
      <c r="BW97" s="132" t="s">
        <v>91</v>
      </c>
      <c r="BX97" s="132" t="s">
        <v>5</v>
      </c>
      <c r="CL97" s="132" t="s">
        <v>1</v>
      </c>
      <c r="CM97" s="132" t="s">
        <v>84</v>
      </c>
    </row>
    <row r="98" spans="1:91" s="7" customFormat="1" ht="16.5" customHeight="1">
      <c r="A98" s="120" t="s">
        <v>80</v>
      </c>
      <c r="B98" s="121"/>
      <c r="C98" s="122"/>
      <c r="D98" s="123" t="s">
        <v>92</v>
      </c>
      <c r="E98" s="123"/>
      <c r="F98" s="123"/>
      <c r="G98" s="123"/>
      <c r="H98" s="123"/>
      <c r="I98" s="124"/>
      <c r="J98" s="123" t="s">
        <v>93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'1 04 - Hlavní aktivity pr...'!J30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'1 04 - Hlavní aktivity pr...'!P120</f>
        <v>0</v>
      </c>
      <c r="AV98" s="129">
        <f>'1 04 - Hlavní aktivity pr...'!J33</f>
        <v>0</v>
      </c>
      <c r="AW98" s="129">
        <f>'1 04 - Hlavní aktivity pr...'!J34</f>
        <v>0</v>
      </c>
      <c r="AX98" s="129">
        <f>'1 04 - Hlavní aktivity pr...'!J35</f>
        <v>0</v>
      </c>
      <c r="AY98" s="129">
        <f>'1 04 - Hlavní aktivity pr...'!J36</f>
        <v>0</v>
      </c>
      <c r="AZ98" s="129">
        <f>'1 04 - Hlavní aktivity pr...'!F33</f>
        <v>0</v>
      </c>
      <c r="BA98" s="129">
        <f>'1 04 - Hlavní aktivity pr...'!F34</f>
        <v>0</v>
      </c>
      <c r="BB98" s="129">
        <f>'1 04 - Hlavní aktivity pr...'!F35</f>
        <v>0</v>
      </c>
      <c r="BC98" s="129">
        <f>'1 04 - Hlavní aktivity pr...'!F36</f>
        <v>0</v>
      </c>
      <c r="BD98" s="131">
        <f>'1 04 - Hlavní aktivity pr...'!F37</f>
        <v>0</v>
      </c>
      <c r="BE98" s="7"/>
      <c r="BT98" s="132" t="s">
        <v>84</v>
      </c>
      <c r="BV98" s="132" t="s">
        <v>78</v>
      </c>
      <c r="BW98" s="132" t="s">
        <v>94</v>
      </c>
      <c r="BX98" s="132" t="s">
        <v>5</v>
      </c>
      <c r="CL98" s="132" t="s">
        <v>1</v>
      </c>
      <c r="CM98" s="132" t="s">
        <v>84</v>
      </c>
    </row>
    <row r="99" spans="1:91" s="7" customFormat="1" ht="16.5" customHeight="1">
      <c r="A99" s="120" t="s">
        <v>80</v>
      </c>
      <c r="B99" s="121"/>
      <c r="C99" s="122"/>
      <c r="D99" s="123" t="s">
        <v>95</v>
      </c>
      <c r="E99" s="123"/>
      <c r="F99" s="123"/>
      <c r="G99" s="123"/>
      <c r="H99" s="123"/>
      <c r="I99" s="124"/>
      <c r="J99" s="123" t="s">
        <v>96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'1 05 - Hlavní aktivity pr...'!J30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'1 05 - Hlavní aktivity pr...'!P119</f>
        <v>0</v>
      </c>
      <c r="AV99" s="129">
        <f>'1 05 - Hlavní aktivity pr...'!J33</f>
        <v>0</v>
      </c>
      <c r="AW99" s="129">
        <f>'1 05 - Hlavní aktivity pr...'!J34</f>
        <v>0</v>
      </c>
      <c r="AX99" s="129">
        <f>'1 05 - Hlavní aktivity pr...'!J35</f>
        <v>0</v>
      </c>
      <c r="AY99" s="129">
        <f>'1 05 - Hlavní aktivity pr...'!J36</f>
        <v>0</v>
      </c>
      <c r="AZ99" s="129">
        <f>'1 05 - Hlavní aktivity pr...'!F33</f>
        <v>0</v>
      </c>
      <c r="BA99" s="129">
        <f>'1 05 - Hlavní aktivity pr...'!F34</f>
        <v>0</v>
      </c>
      <c r="BB99" s="129">
        <f>'1 05 - Hlavní aktivity pr...'!F35</f>
        <v>0</v>
      </c>
      <c r="BC99" s="129">
        <f>'1 05 - Hlavní aktivity pr...'!F36</f>
        <v>0</v>
      </c>
      <c r="BD99" s="131">
        <f>'1 05 - Hlavní aktivity pr...'!F37</f>
        <v>0</v>
      </c>
      <c r="BE99" s="7"/>
      <c r="BT99" s="132" t="s">
        <v>84</v>
      </c>
      <c r="BV99" s="132" t="s">
        <v>78</v>
      </c>
      <c r="BW99" s="132" t="s">
        <v>97</v>
      </c>
      <c r="BX99" s="132" t="s">
        <v>5</v>
      </c>
      <c r="CL99" s="132" t="s">
        <v>1</v>
      </c>
      <c r="CM99" s="132" t="s">
        <v>84</v>
      </c>
    </row>
    <row r="100" spans="1:91" s="7" customFormat="1" ht="16.5" customHeight="1">
      <c r="A100" s="120" t="s">
        <v>80</v>
      </c>
      <c r="B100" s="121"/>
      <c r="C100" s="122"/>
      <c r="D100" s="123" t="s">
        <v>98</v>
      </c>
      <c r="E100" s="123"/>
      <c r="F100" s="123"/>
      <c r="G100" s="123"/>
      <c r="H100" s="123"/>
      <c r="I100" s="124"/>
      <c r="J100" s="123" t="s">
        <v>99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'1 06 - Hlavní aktivity pr...'!J30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'1 06 - Hlavní aktivity pr...'!P122</f>
        <v>0</v>
      </c>
      <c r="AV100" s="129">
        <f>'1 06 - Hlavní aktivity pr...'!J33</f>
        <v>0</v>
      </c>
      <c r="AW100" s="129">
        <f>'1 06 - Hlavní aktivity pr...'!J34</f>
        <v>0</v>
      </c>
      <c r="AX100" s="129">
        <f>'1 06 - Hlavní aktivity pr...'!J35</f>
        <v>0</v>
      </c>
      <c r="AY100" s="129">
        <f>'1 06 - Hlavní aktivity pr...'!J36</f>
        <v>0</v>
      </c>
      <c r="AZ100" s="129">
        <f>'1 06 - Hlavní aktivity pr...'!F33</f>
        <v>0</v>
      </c>
      <c r="BA100" s="129">
        <f>'1 06 - Hlavní aktivity pr...'!F34</f>
        <v>0</v>
      </c>
      <c r="BB100" s="129">
        <f>'1 06 - Hlavní aktivity pr...'!F35</f>
        <v>0</v>
      </c>
      <c r="BC100" s="129">
        <f>'1 06 - Hlavní aktivity pr...'!F36</f>
        <v>0</v>
      </c>
      <c r="BD100" s="131">
        <f>'1 06 - Hlavní aktivity pr...'!F37</f>
        <v>0</v>
      </c>
      <c r="BE100" s="7"/>
      <c r="BT100" s="132" t="s">
        <v>84</v>
      </c>
      <c r="BV100" s="132" t="s">
        <v>78</v>
      </c>
      <c r="BW100" s="132" t="s">
        <v>100</v>
      </c>
      <c r="BX100" s="132" t="s">
        <v>5</v>
      </c>
      <c r="CL100" s="132" t="s">
        <v>1</v>
      </c>
      <c r="CM100" s="132" t="s">
        <v>84</v>
      </c>
    </row>
    <row r="101" spans="1:91" s="7" customFormat="1" ht="24.75" customHeight="1">
      <c r="A101" s="120" t="s">
        <v>80</v>
      </c>
      <c r="B101" s="121"/>
      <c r="C101" s="122"/>
      <c r="D101" s="123" t="s">
        <v>101</v>
      </c>
      <c r="E101" s="123"/>
      <c r="F101" s="123"/>
      <c r="G101" s="123"/>
      <c r="H101" s="123"/>
      <c r="I101" s="124"/>
      <c r="J101" s="123" t="s">
        <v>102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'1 07 - Hlavní aktivity pr...'!J30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'1 07 - Hlavní aktivity pr...'!P128</f>
        <v>0</v>
      </c>
      <c r="AV101" s="129">
        <f>'1 07 - Hlavní aktivity pr...'!J33</f>
        <v>0</v>
      </c>
      <c r="AW101" s="129">
        <f>'1 07 - Hlavní aktivity pr...'!J34</f>
        <v>0</v>
      </c>
      <c r="AX101" s="129">
        <f>'1 07 - Hlavní aktivity pr...'!J35</f>
        <v>0</v>
      </c>
      <c r="AY101" s="129">
        <f>'1 07 - Hlavní aktivity pr...'!J36</f>
        <v>0</v>
      </c>
      <c r="AZ101" s="129">
        <f>'1 07 - Hlavní aktivity pr...'!F33</f>
        <v>0</v>
      </c>
      <c r="BA101" s="129">
        <f>'1 07 - Hlavní aktivity pr...'!F34</f>
        <v>0</v>
      </c>
      <c r="BB101" s="129">
        <f>'1 07 - Hlavní aktivity pr...'!F35</f>
        <v>0</v>
      </c>
      <c r="BC101" s="129">
        <f>'1 07 - Hlavní aktivity pr...'!F36</f>
        <v>0</v>
      </c>
      <c r="BD101" s="131">
        <f>'1 07 - Hlavní aktivity pr...'!F37</f>
        <v>0</v>
      </c>
      <c r="BE101" s="7"/>
      <c r="BT101" s="132" t="s">
        <v>84</v>
      </c>
      <c r="BV101" s="132" t="s">
        <v>78</v>
      </c>
      <c r="BW101" s="132" t="s">
        <v>103</v>
      </c>
      <c r="BX101" s="132" t="s">
        <v>5</v>
      </c>
      <c r="CL101" s="132" t="s">
        <v>1</v>
      </c>
      <c r="CM101" s="132" t="s">
        <v>84</v>
      </c>
    </row>
    <row r="102" spans="1:91" s="7" customFormat="1" ht="16.5" customHeight="1">
      <c r="A102" s="120" t="s">
        <v>80</v>
      </c>
      <c r="B102" s="121"/>
      <c r="C102" s="122"/>
      <c r="D102" s="123" t="s">
        <v>104</v>
      </c>
      <c r="E102" s="123"/>
      <c r="F102" s="123"/>
      <c r="G102" s="123"/>
      <c r="H102" s="123"/>
      <c r="I102" s="124"/>
      <c r="J102" s="123" t="s">
        <v>105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'1 08 - Hlavní aktivity pr...'!J30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'1 08 - Hlavní aktivity pr...'!P122</f>
        <v>0</v>
      </c>
      <c r="AV102" s="129">
        <f>'1 08 - Hlavní aktivity pr...'!J33</f>
        <v>0</v>
      </c>
      <c r="AW102" s="129">
        <f>'1 08 - Hlavní aktivity pr...'!J34</f>
        <v>0</v>
      </c>
      <c r="AX102" s="129">
        <f>'1 08 - Hlavní aktivity pr...'!J35</f>
        <v>0</v>
      </c>
      <c r="AY102" s="129">
        <f>'1 08 - Hlavní aktivity pr...'!J36</f>
        <v>0</v>
      </c>
      <c r="AZ102" s="129">
        <f>'1 08 - Hlavní aktivity pr...'!F33</f>
        <v>0</v>
      </c>
      <c r="BA102" s="129">
        <f>'1 08 - Hlavní aktivity pr...'!F34</f>
        <v>0</v>
      </c>
      <c r="BB102" s="129">
        <f>'1 08 - Hlavní aktivity pr...'!F35</f>
        <v>0</v>
      </c>
      <c r="BC102" s="129">
        <f>'1 08 - Hlavní aktivity pr...'!F36</f>
        <v>0</v>
      </c>
      <c r="BD102" s="131">
        <f>'1 08 - Hlavní aktivity pr...'!F37</f>
        <v>0</v>
      </c>
      <c r="BE102" s="7"/>
      <c r="BT102" s="132" t="s">
        <v>84</v>
      </c>
      <c r="BV102" s="132" t="s">
        <v>78</v>
      </c>
      <c r="BW102" s="132" t="s">
        <v>106</v>
      </c>
      <c r="BX102" s="132" t="s">
        <v>5</v>
      </c>
      <c r="CL102" s="132" t="s">
        <v>1</v>
      </c>
      <c r="CM102" s="132" t="s">
        <v>84</v>
      </c>
    </row>
    <row r="103" spans="1:91" s="7" customFormat="1" ht="24.75" customHeight="1">
      <c r="A103" s="120" t="s">
        <v>80</v>
      </c>
      <c r="B103" s="121"/>
      <c r="C103" s="122"/>
      <c r="D103" s="123" t="s">
        <v>107</v>
      </c>
      <c r="E103" s="123"/>
      <c r="F103" s="123"/>
      <c r="G103" s="123"/>
      <c r="H103" s="123"/>
      <c r="I103" s="124"/>
      <c r="J103" s="123" t="s">
        <v>108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'1 09 - Hlavní aktivity pr...'!J30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'1 09 - Hlavní aktivity pr...'!P122</f>
        <v>0</v>
      </c>
      <c r="AV103" s="129">
        <f>'1 09 - Hlavní aktivity pr...'!J33</f>
        <v>0</v>
      </c>
      <c r="AW103" s="129">
        <f>'1 09 - Hlavní aktivity pr...'!J34</f>
        <v>0</v>
      </c>
      <c r="AX103" s="129">
        <f>'1 09 - Hlavní aktivity pr...'!J35</f>
        <v>0</v>
      </c>
      <c r="AY103" s="129">
        <f>'1 09 - Hlavní aktivity pr...'!J36</f>
        <v>0</v>
      </c>
      <c r="AZ103" s="129">
        <f>'1 09 - Hlavní aktivity pr...'!F33</f>
        <v>0</v>
      </c>
      <c r="BA103" s="129">
        <f>'1 09 - Hlavní aktivity pr...'!F34</f>
        <v>0</v>
      </c>
      <c r="BB103" s="129">
        <f>'1 09 - Hlavní aktivity pr...'!F35</f>
        <v>0</v>
      </c>
      <c r="BC103" s="129">
        <f>'1 09 - Hlavní aktivity pr...'!F36</f>
        <v>0</v>
      </c>
      <c r="BD103" s="131">
        <f>'1 09 - Hlavní aktivity pr...'!F37</f>
        <v>0</v>
      </c>
      <c r="BE103" s="7"/>
      <c r="BT103" s="132" t="s">
        <v>84</v>
      </c>
      <c r="BV103" s="132" t="s">
        <v>78</v>
      </c>
      <c r="BW103" s="132" t="s">
        <v>109</v>
      </c>
      <c r="BX103" s="132" t="s">
        <v>5</v>
      </c>
      <c r="CL103" s="132" t="s">
        <v>1</v>
      </c>
      <c r="CM103" s="132" t="s">
        <v>84</v>
      </c>
    </row>
    <row r="104" spans="1:91" s="7" customFormat="1" ht="24.75" customHeight="1">
      <c r="A104" s="120" t="s">
        <v>80</v>
      </c>
      <c r="B104" s="121"/>
      <c r="C104" s="122"/>
      <c r="D104" s="123" t="s">
        <v>110</v>
      </c>
      <c r="E104" s="123"/>
      <c r="F104" s="123"/>
      <c r="G104" s="123"/>
      <c r="H104" s="123"/>
      <c r="I104" s="124"/>
      <c r="J104" s="123" t="s">
        <v>111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'1 10 - Hlavní aktivity pr...'!J30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'1 10 - Hlavní aktivity pr...'!P122</f>
        <v>0</v>
      </c>
      <c r="AV104" s="129">
        <f>'1 10 - Hlavní aktivity pr...'!J33</f>
        <v>0</v>
      </c>
      <c r="AW104" s="129">
        <f>'1 10 - Hlavní aktivity pr...'!J34</f>
        <v>0</v>
      </c>
      <c r="AX104" s="129">
        <f>'1 10 - Hlavní aktivity pr...'!J35</f>
        <v>0</v>
      </c>
      <c r="AY104" s="129">
        <f>'1 10 - Hlavní aktivity pr...'!J36</f>
        <v>0</v>
      </c>
      <c r="AZ104" s="129">
        <f>'1 10 - Hlavní aktivity pr...'!F33</f>
        <v>0</v>
      </c>
      <c r="BA104" s="129">
        <f>'1 10 - Hlavní aktivity pr...'!F34</f>
        <v>0</v>
      </c>
      <c r="BB104" s="129">
        <f>'1 10 - Hlavní aktivity pr...'!F35</f>
        <v>0</v>
      </c>
      <c r="BC104" s="129">
        <f>'1 10 - Hlavní aktivity pr...'!F36</f>
        <v>0</v>
      </c>
      <c r="BD104" s="131">
        <f>'1 10 - Hlavní aktivity pr...'!F37</f>
        <v>0</v>
      </c>
      <c r="BE104" s="7"/>
      <c r="BT104" s="132" t="s">
        <v>84</v>
      </c>
      <c r="BV104" s="132" t="s">
        <v>78</v>
      </c>
      <c r="BW104" s="132" t="s">
        <v>112</v>
      </c>
      <c r="BX104" s="132" t="s">
        <v>5</v>
      </c>
      <c r="CL104" s="132" t="s">
        <v>1</v>
      </c>
      <c r="CM104" s="132" t="s">
        <v>84</v>
      </c>
    </row>
    <row r="105" spans="1:91" s="7" customFormat="1" ht="24.75" customHeight="1">
      <c r="A105" s="120" t="s">
        <v>80</v>
      </c>
      <c r="B105" s="121"/>
      <c r="C105" s="122"/>
      <c r="D105" s="123" t="s">
        <v>113</v>
      </c>
      <c r="E105" s="123"/>
      <c r="F105" s="123"/>
      <c r="G105" s="123"/>
      <c r="H105" s="123"/>
      <c r="I105" s="124"/>
      <c r="J105" s="123" t="s">
        <v>114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'1 11 - Hlavní aktivity pr...'!J30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'1 11 - Hlavní aktivity pr...'!P120</f>
        <v>0</v>
      </c>
      <c r="AV105" s="129">
        <f>'1 11 - Hlavní aktivity pr...'!J33</f>
        <v>0</v>
      </c>
      <c r="AW105" s="129">
        <f>'1 11 - Hlavní aktivity pr...'!J34</f>
        <v>0</v>
      </c>
      <c r="AX105" s="129">
        <f>'1 11 - Hlavní aktivity pr...'!J35</f>
        <v>0</v>
      </c>
      <c r="AY105" s="129">
        <f>'1 11 - Hlavní aktivity pr...'!J36</f>
        <v>0</v>
      </c>
      <c r="AZ105" s="129">
        <f>'1 11 - Hlavní aktivity pr...'!F33</f>
        <v>0</v>
      </c>
      <c r="BA105" s="129">
        <f>'1 11 - Hlavní aktivity pr...'!F34</f>
        <v>0</v>
      </c>
      <c r="BB105" s="129">
        <f>'1 11 - Hlavní aktivity pr...'!F35</f>
        <v>0</v>
      </c>
      <c r="BC105" s="129">
        <f>'1 11 - Hlavní aktivity pr...'!F36</f>
        <v>0</v>
      </c>
      <c r="BD105" s="131">
        <f>'1 11 - Hlavní aktivity pr...'!F37</f>
        <v>0</v>
      </c>
      <c r="BE105" s="7"/>
      <c r="BT105" s="132" t="s">
        <v>84</v>
      </c>
      <c r="BV105" s="132" t="s">
        <v>78</v>
      </c>
      <c r="BW105" s="132" t="s">
        <v>115</v>
      </c>
      <c r="BX105" s="132" t="s">
        <v>5</v>
      </c>
      <c r="CL105" s="132" t="s">
        <v>1</v>
      </c>
      <c r="CM105" s="132" t="s">
        <v>84</v>
      </c>
    </row>
    <row r="106" spans="1:91" s="7" customFormat="1" ht="24.75" customHeight="1">
      <c r="A106" s="120" t="s">
        <v>80</v>
      </c>
      <c r="B106" s="121"/>
      <c r="C106" s="122"/>
      <c r="D106" s="123" t="s">
        <v>116</v>
      </c>
      <c r="E106" s="123"/>
      <c r="F106" s="123"/>
      <c r="G106" s="123"/>
      <c r="H106" s="123"/>
      <c r="I106" s="124"/>
      <c r="J106" s="123" t="s">
        <v>117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'1 12 - Hlavní aktivity pr...'!J30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'1 12 - Hlavní aktivity pr...'!P122</f>
        <v>0</v>
      </c>
      <c r="AV106" s="129">
        <f>'1 12 - Hlavní aktivity pr...'!J33</f>
        <v>0</v>
      </c>
      <c r="AW106" s="129">
        <f>'1 12 - Hlavní aktivity pr...'!J34</f>
        <v>0</v>
      </c>
      <c r="AX106" s="129">
        <f>'1 12 - Hlavní aktivity pr...'!J35</f>
        <v>0</v>
      </c>
      <c r="AY106" s="129">
        <f>'1 12 - Hlavní aktivity pr...'!J36</f>
        <v>0</v>
      </c>
      <c r="AZ106" s="129">
        <f>'1 12 - Hlavní aktivity pr...'!F33</f>
        <v>0</v>
      </c>
      <c r="BA106" s="129">
        <f>'1 12 - Hlavní aktivity pr...'!F34</f>
        <v>0</v>
      </c>
      <c r="BB106" s="129">
        <f>'1 12 - Hlavní aktivity pr...'!F35</f>
        <v>0</v>
      </c>
      <c r="BC106" s="129">
        <f>'1 12 - Hlavní aktivity pr...'!F36</f>
        <v>0</v>
      </c>
      <c r="BD106" s="131">
        <f>'1 12 - Hlavní aktivity pr...'!F37</f>
        <v>0</v>
      </c>
      <c r="BE106" s="7"/>
      <c r="BT106" s="132" t="s">
        <v>84</v>
      </c>
      <c r="BV106" s="132" t="s">
        <v>78</v>
      </c>
      <c r="BW106" s="132" t="s">
        <v>118</v>
      </c>
      <c r="BX106" s="132" t="s">
        <v>5</v>
      </c>
      <c r="CL106" s="132" t="s">
        <v>1</v>
      </c>
      <c r="CM106" s="132" t="s">
        <v>84</v>
      </c>
    </row>
    <row r="107" spans="1:91" s="7" customFormat="1" ht="24.75" customHeight="1">
      <c r="A107" s="120" t="s">
        <v>80</v>
      </c>
      <c r="B107" s="121"/>
      <c r="C107" s="122"/>
      <c r="D107" s="123" t="s">
        <v>119</v>
      </c>
      <c r="E107" s="123"/>
      <c r="F107" s="123"/>
      <c r="G107" s="123"/>
      <c r="H107" s="123"/>
      <c r="I107" s="124"/>
      <c r="J107" s="123" t="s">
        <v>120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'1 13 - Hlavní aktivity pr...'!J30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'1 13 - Hlavní aktivity pr...'!P120</f>
        <v>0</v>
      </c>
      <c r="AV107" s="129">
        <f>'1 13 - Hlavní aktivity pr...'!J33</f>
        <v>0</v>
      </c>
      <c r="AW107" s="129">
        <f>'1 13 - Hlavní aktivity pr...'!J34</f>
        <v>0</v>
      </c>
      <c r="AX107" s="129">
        <f>'1 13 - Hlavní aktivity pr...'!J35</f>
        <v>0</v>
      </c>
      <c r="AY107" s="129">
        <f>'1 13 - Hlavní aktivity pr...'!J36</f>
        <v>0</v>
      </c>
      <c r="AZ107" s="129">
        <f>'1 13 - Hlavní aktivity pr...'!F33</f>
        <v>0</v>
      </c>
      <c r="BA107" s="129">
        <f>'1 13 - Hlavní aktivity pr...'!F34</f>
        <v>0</v>
      </c>
      <c r="BB107" s="129">
        <f>'1 13 - Hlavní aktivity pr...'!F35</f>
        <v>0</v>
      </c>
      <c r="BC107" s="129">
        <f>'1 13 - Hlavní aktivity pr...'!F36</f>
        <v>0</v>
      </c>
      <c r="BD107" s="131">
        <f>'1 13 - Hlavní aktivity pr...'!F37</f>
        <v>0</v>
      </c>
      <c r="BE107" s="7"/>
      <c r="BT107" s="132" t="s">
        <v>84</v>
      </c>
      <c r="BV107" s="132" t="s">
        <v>78</v>
      </c>
      <c r="BW107" s="132" t="s">
        <v>121</v>
      </c>
      <c r="BX107" s="132" t="s">
        <v>5</v>
      </c>
      <c r="CL107" s="132" t="s">
        <v>1</v>
      </c>
      <c r="CM107" s="132" t="s">
        <v>84</v>
      </c>
    </row>
    <row r="108" spans="1:91" s="7" customFormat="1" ht="24.75" customHeight="1">
      <c r="A108" s="120" t="s">
        <v>80</v>
      </c>
      <c r="B108" s="121"/>
      <c r="C108" s="122"/>
      <c r="D108" s="123" t="s">
        <v>122</v>
      </c>
      <c r="E108" s="123"/>
      <c r="F108" s="123"/>
      <c r="G108" s="123"/>
      <c r="H108" s="123"/>
      <c r="I108" s="124"/>
      <c r="J108" s="123" t="s">
        <v>123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'2 01 - Vedlejší aktivity ...'!J30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28">
        <v>0</v>
      </c>
      <c r="AT108" s="129">
        <f>ROUND(SUM(AV108:AW108),2)</f>
        <v>0</v>
      </c>
      <c r="AU108" s="130">
        <f>'2 01 - Vedlejší aktivity ...'!P121</f>
        <v>0</v>
      </c>
      <c r="AV108" s="129">
        <f>'2 01 - Vedlejší aktivity ...'!J33</f>
        <v>0</v>
      </c>
      <c r="AW108" s="129">
        <f>'2 01 - Vedlejší aktivity ...'!J34</f>
        <v>0</v>
      </c>
      <c r="AX108" s="129">
        <f>'2 01 - Vedlejší aktivity ...'!J35</f>
        <v>0</v>
      </c>
      <c r="AY108" s="129">
        <f>'2 01 - Vedlejší aktivity ...'!J36</f>
        <v>0</v>
      </c>
      <c r="AZ108" s="129">
        <f>'2 01 - Vedlejší aktivity ...'!F33</f>
        <v>0</v>
      </c>
      <c r="BA108" s="129">
        <f>'2 01 - Vedlejší aktivity ...'!F34</f>
        <v>0</v>
      </c>
      <c r="BB108" s="129">
        <f>'2 01 - Vedlejší aktivity ...'!F35</f>
        <v>0</v>
      </c>
      <c r="BC108" s="129">
        <f>'2 01 - Vedlejší aktivity ...'!F36</f>
        <v>0</v>
      </c>
      <c r="BD108" s="131">
        <f>'2 01 - Vedlejší aktivity ...'!F37</f>
        <v>0</v>
      </c>
      <c r="BE108" s="7"/>
      <c r="BT108" s="132" t="s">
        <v>84</v>
      </c>
      <c r="BV108" s="132" t="s">
        <v>78</v>
      </c>
      <c r="BW108" s="132" t="s">
        <v>124</v>
      </c>
      <c r="BX108" s="132" t="s">
        <v>5</v>
      </c>
      <c r="CL108" s="132" t="s">
        <v>1</v>
      </c>
      <c r="CM108" s="132" t="s">
        <v>84</v>
      </c>
    </row>
    <row r="109" spans="1:91" s="7" customFormat="1" ht="24.75" customHeight="1">
      <c r="A109" s="120" t="s">
        <v>80</v>
      </c>
      <c r="B109" s="121"/>
      <c r="C109" s="122"/>
      <c r="D109" s="123" t="s">
        <v>125</v>
      </c>
      <c r="E109" s="123"/>
      <c r="F109" s="123"/>
      <c r="G109" s="123"/>
      <c r="H109" s="123"/>
      <c r="I109" s="124"/>
      <c r="J109" s="123" t="s">
        <v>126</v>
      </c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5">
        <f>'2 02 - Vedlejší aktivity ...'!J30</f>
        <v>0</v>
      </c>
      <c r="AH109" s="124"/>
      <c r="AI109" s="124"/>
      <c r="AJ109" s="124"/>
      <c r="AK109" s="124"/>
      <c r="AL109" s="124"/>
      <c r="AM109" s="124"/>
      <c r="AN109" s="125">
        <f>SUM(AG109,AT109)</f>
        <v>0</v>
      </c>
      <c r="AO109" s="124"/>
      <c r="AP109" s="124"/>
      <c r="AQ109" s="126" t="s">
        <v>83</v>
      </c>
      <c r="AR109" s="127"/>
      <c r="AS109" s="128">
        <v>0</v>
      </c>
      <c r="AT109" s="129">
        <f>ROUND(SUM(AV109:AW109),2)</f>
        <v>0</v>
      </c>
      <c r="AU109" s="130">
        <f>'2 02 - Vedlejší aktivity ...'!P123</f>
        <v>0</v>
      </c>
      <c r="AV109" s="129">
        <f>'2 02 - Vedlejší aktivity ...'!J33</f>
        <v>0</v>
      </c>
      <c r="AW109" s="129">
        <f>'2 02 - Vedlejší aktivity ...'!J34</f>
        <v>0</v>
      </c>
      <c r="AX109" s="129">
        <f>'2 02 - Vedlejší aktivity ...'!J35</f>
        <v>0</v>
      </c>
      <c r="AY109" s="129">
        <f>'2 02 - Vedlejší aktivity ...'!J36</f>
        <v>0</v>
      </c>
      <c r="AZ109" s="129">
        <f>'2 02 - Vedlejší aktivity ...'!F33</f>
        <v>0</v>
      </c>
      <c r="BA109" s="129">
        <f>'2 02 - Vedlejší aktivity ...'!F34</f>
        <v>0</v>
      </c>
      <c r="BB109" s="129">
        <f>'2 02 - Vedlejší aktivity ...'!F35</f>
        <v>0</v>
      </c>
      <c r="BC109" s="129">
        <f>'2 02 - Vedlejší aktivity ...'!F36</f>
        <v>0</v>
      </c>
      <c r="BD109" s="131">
        <f>'2 02 - Vedlejší aktivity ...'!F37</f>
        <v>0</v>
      </c>
      <c r="BE109" s="7"/>
      <c r="BT109" s="132" t="s">
        <v>84</v>
      </c>
      <c r="BV109" s="132" t="s">
        <v>78</v>
      </c>
      <c r="BW109" s="132" t="s">
        <v>127</v>
      </c>
      <c r="BX109" s="132" t="s">
        <v>5</v>
      </c>
      <c r="CL109" s="132" t="s">
        <v>1</v>
      </c>
      <c r="CM109" s="132" t="s">
        <v>84</v>
      </c>
    </row>
    <row r="110" spans="1:91" s="7" customFormat="1" ht="24.75" customHeight="1">
      <c r="A110" s="120" t="s">
        <v>80</v>
      </c>
      <c r="B110" s="121"/>
      <c r="C110" s="122"/>
      <c r="D110" s="123" t="s">
        <v>128</v>
      </c>
      <c r="E110" s="123"/>
      <c r="F110" s="123"/>
      <c r="G110" s="123"/>
      <c r="H110" s="123"/>
      <c r="I110" s="124"/>
      <c r="J110" s="123" t="s">
        <v>129</v>
      </c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5">
        <f>'2 03 - Vedlejší aktivity ...'!J30</f>
        <v>0</v>
      </c>
      <c r="AH110" s="124"/>
      <c r="AI110" s="124"/>
      <c r="AJ110" s="124"/>
      <c r="AK110" s="124"/>
      <c r="AL110" s="124"/>
      <c r="AM110" s="124"/>
      <c r="AN110" s="125">
        <f>SUM(AG110,AT110)</f>
        <v>0</v>
      </c>
      <c r="AO110" s="124"/>
      <c r="AP110" s="124"/>
      <c r="AQ110" s="126" t="s">
        <v>83</v>
      </c>
      <c r="AR110" s="127"/>
      <c r="AS110" s="128">
        <v>0</v>
      </c>
      <c r="AT110" s="129">
        <f>ROUND(SUM(AV110:AW110),2)</f>
        <v>0</v>
      </c>
      <c r="AU110" s="130">
        <f>'2 03 - Vedlejší aktivity ...'!P122</f>
        <v>0</v>
      </c>
      <c r="AV110" s="129">
        <f>'2 03 - Vedlejší aktivity ...'!J33</f>
        <v>0</v>
      </c>
      <c r="AW110" s="129">
        <f>'2 03 - Vedlejší aktivity ...'!J34</f>
        <v>0</v>
      </c>
      <c r="AX110" s="129">
        <f>'2 03 - Vedlejší aktivity ...'!J35</f>
        <v>0</v>
      </c>
      <c r="AY110" s="129">
        <f>'2 03 - Vedlejší aktivity ...'!J36</f>
        <v>0</v>
      </c>
      <c r="AZ110" s="129">
        <f>'2 03 - Vedlejší aktivity ...'!F33</f>
        <v>0</v>
      </c>
      <c r="BA110" s="129">
        <f>'2 03 - Vedlejší aktivity ...'!F34</f>
        <v>0</v>
      </c>
      <c r="BB110" s="129">
        <f>'2 03 - Vedlejší aktivity ...'!F35</f>
        <v>0</v>
      </c>
      <c r="BC110" s="129">
        <f>'2 03 - Vedlejší aktivity ...'!F36</f>
        <v>0</v>
      </c>
      <c r="BD110" s="131">
        <f>'2 03 - Vedlejší aktivity ...'!F37</f>
        <v>0</v>
      </c>
      <c r="BE110" s="7"/>
      <c r="BT110" s="132" t="s">
        <v>84</v>
      </c>
      <c r="BV110" s="132" t="s">
        <v>78</v>
      </c>
      <c r="BW110" s="132" t="s">
        <v>130</v>
      </c>
      <c r="BX110" s="132" t="s">
        <v>5</v>
      </c>
      <c r="CL110" s="132" t="s">
        <v>1</v>
      </c>
      <c r="CM110" s="132" t="s">
        <v>84</v>
      </c>
    </row>
    <row r="111" spans="1:91" s="7" customFormat="1" ht="16.5" customHeight="1">
      <c r="A111" s="120" t="s">
        <v>80</v>
      </c>
      <c r="B111" s="121"/>
      <c r="C111" s="122"/>
      <c r="D111" s="123" t="s">
        <v>131</v>
      </c>
      <c r="E111" s="123"/>
      <c r="F111" s="123"/>
      <c r="G111" s="123"/>
      <c r="H111" s="123"/>
      <c r="I111" s="124"/>
      <c r="J111" s="123" t="s">
        <v>132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5">
        <f>'2 04 - Vedlejší aktivity ...'!J30</f>
        <v>0</v>
      </c>
      <c r="AH111" s="124"/>
      <c r="AI111" s="124"/>
      <c r="AJ111" s="124"/>
      <c r="AK111" s="124"/>
      <c r="AL111" s="124"/>
      <c r="AM111" s="124"/>
      <c r="AN111" s="125">
        <f>SUM(AG111,AT111)</f>
        <v>0</v>
      </c>
      <c r="AO111" s="124"/>
      <c r="AP111" s="124"/>
      <c r="AQ111" s="126" t="s">
        <v>83</v>
      </c>
      <c r="AR111" s="127"/>
      <c r="AS111" s="128">
        <v>0</v>
      </c>
      <c r="AT111" s="129">
        <f>ROUND(SUM(AV111:AW111),2)</f>
        <v>0</v>
      </c>
      <c r="AU111" s="130">
        <f>'2 04 - Vedlejší aktivity ...'!P116</f>
        <v>0</v>
      </c>
      <c r="AV111" s="129">
        <f>'2 04 - Vedlejší aktivity ...'!J33</f>
        <v>0</v>
      </c>
      <c r="AW111" s="129">
        <f>'2 04 - Vedlejší aktivity ...'!J34</f>
        <v>0</v>
      </c>
      <c r="AX111" s="129">
        <f>'2 04 - Vedlejší aktivity ...'!J35</f>
        <v>0</v>
      </c>
      <c r="AY111" s="129">
        <f>'2 04 - Vedlejší aktivity ...'!J36</f>
        <v>0</v>
      </c>
      <c r="AZ111" s="129">
        <f>'2 04 - Vedlejší aktivity ...'!F33</f>
        <v>0</v>
      </c>
      <c r="BA111" s="129">
        <f>'2 04 - Vedlejší aktivity ...'!F34</f>
        <v>0</v>
      </c>
      <c r="BB111" s="129">
        <f>'2 04 - Vedlejší aktivity ...'!F35</f>
        <v>0</v>
      </c>
      <c r="BC111" s="129">
        <f>'2 04 - Vedlejší aktivity ...'!F36</f>
        <v>0</v>
      </c>
      <c r="BD111" s="131">
        <f>'2 04 - Vedlejší aktivity ...'!F37</f>
        <v>0</v>
      </c>
      <c r="BE111" s="7"/>
      <c r="BT111" s="132" t="s">
        <v>84</v>
      </c>
      <c r="BV111" s="132" t="s">
        <v>78</v>
      </c>
      <c r="BW111" s="132" t="s">
        <v>133</v>
      </c>
      <c r="BX111" s="132" t="s">
        <v>5</v>
      </c>
      <c r="CL111" s="132" t="s">
        <v>1</v>
      </c>
      <c r="CM111" s="132" t="s">
        <v>84</v>
      </c>
    </row>
    <row r="112" spans="1:91" s="7" customFormat="1" ht="24.75" customHeight="1">
      <c r="A112" s="120" t="s">
        <v>80</v>
      </c>
      <c r="B112" s="121"/>
      <c r="C112" s="122"/>
      <c r="D112" s="123" t="s">
        <v>134</v>
      </c>
      <c r="E112" s="123"/>
      <c r="F112" s="123"/>
      <c r="G112" s="123"/>
      <c r="H112" s="123"/>
      <c r="I112" s="124"/>
      <c r="J112" s="123" t="s">
        <v>135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5">
        <f>'3 01 - Nezpůsobilé náklad...'!J30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83</v>
      </c>
      <c r="AR112" s="127"/>
      <c r="AS112" s="128">
        <v>0</v>
      </c>
      <c r="AT112" s="129">
        <f>ROUND(SUM(AV112:AW112),2)</f>
        <v>0</v>
      </c>
      <c r="AU112" s="130">
        <f>'3 01 - Nezpůsobilé náklad...'!P124</f>
        <v>0</v>
      </c>
      <c r="AV112" s="129">
        <f>'3 01 - Nezpůsobilé náklad...'!J33</f>
        <v>0</v>
      </c>
      <c r="AW112" s="129">
        <f>'3 01 - Nezpůsobilé náklad...'!J34</f>
        <v>0</v>
      </c>
      <c r="AX112" s="129">
        <f>'3 01 - Nezpůsobilé náklad...'!J35</f>
        <v>0</v>
      </c>
      <c r="AY112" s="129">
        <f>'3 01 - Nezpůsobilé náklad...'!J36</f>
        <v>0</v>
      </c>
      <c r="AZ112" s="129">
        <f>'3 01 - Nezpůsobilé náklad...'!F33</f>
        <v>0</v>
      </c>
      <c r="BA112" s="129">
        <f>'3 01 - Nezpůsobilé náklad...'!F34</f>
        <v>0</v>
      </c>
      <c r="BB112" s="129">
        <f>'3 01 - Nezpůsobilé náklad...'!F35</f>
        <v>0</v>
      </c>
      <c r="BC112" s="129">
        <f>'3 01 - Nezpůsobilé náklad...'!F36</f>
        <v>0</v>
      </c>
      <c r="BD112" s="131">
        <f>'3 01 - Nezpůsobilé náklad...'!F37</f>
        <v>0</v>
      </c>
      <c r="BE112" s="7"/>
      <c r="BT112" s="132" t="s">
        <v>84</v>
      </c>
      <c r="BV112" s="132" t="s">
        <v>78</v>
      </c>
      <c r="BW112" s="132" t="s">
        <v>136</v>
      </c>
      <c r="BX112" s="132" t="s">
        <v>5</v>
      </c>
      <c r="CL112" s="132" t="s">
        <v>1</v>
      </c>
      <c r="CM112" s="132" t="s">
        <v>84</v>
      </c>
    </row>
    <row r="113" spans="1:91" s="7" customFormat="1" ht="24.75" customHeight="1">
      <c r="A113" s="120" t="s">
        <v>80</v>
      </c>
      <c r="B113" s="121"/>
      <c r="C113" s="122"/>
      <c r="D113" s="123" t="s">
        <v>137</v>
      </c>
      <c r="E113" s="123"/>
      <c r="F113" s="123"/>
      <c r="G113" s="123"/>
      <c r="H113" s="123"/>
      <c r="I113" s="124"/>
      <c r="J113" s="123" t="s">
        <v>138</v>
      </c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5">
        <f>'3 02 - Nezpůsobilé náklad...'!J30</f>
        <v>0</v>
      </c>
      <c r="AH113" s="124"/>
      <c r="AI113" s="124"/>
      <c r="AJ113" s="124"/>
      <c r="AK113" s="124"/>
      <c r="AL113" s="124"/>
      <c r="AM113" s="124"/>
      <c r="AN113" s="125">
        <f>SUM(AG113,AT113)</f>
        <v>0</v>
      </c>
      <c r="AO113" s="124"/>
      <c r="AP113" s="124"/>
      <c r="AQ113" s="126" t="s">
        <v>83</v>
      </c>
      <c r="AR113" s="127"/>
      <c r="AS113" s="128">
        <v>0</v>
      </c>
      <c r="AT113" s="129">
        <f>ROUND(SUM(AV113:AW113),2)</f>
        <v>0</v>
      </c>
      <c r="AU113" s="130">
        <f>'3 02 - Nezpůsobilé náklad...'!P122</f>
        <v>0</v>
      </c>
      <c r="AV113" s="129">
        <f>'3 02 - Nezpůsobilé náklad...'!J33</f>
        <v>0</v>
      </c>
      <c r="AW113" s="129">
        <f>'3 02 - Nezpůsobilé náklad...'!J34</f>
        <v>0</v>
      </c>
      <c r="AX113" s="129">
        <f>'3 02 - Nezpůsobilé náklad...'!J35</f>
        <v>0</v>
      </c>
      <c r="AY113" s="129">
        <f>'3 02 - Nezpůsobilé náklad...'!J36</f>
        <v>0</v>
      </c>
      <c r="AZ113" s="129">
        <f>'3 02 - Nezpůsobilé náklad...'!F33</f>
        <v>0</v>
      </c>
      <c r="BA113" s="129">
        <f>'3 02 - Nezpůsobilé náklad...'!F34</f>
        <v>0</v>
      </c>
      <c r="BB113" s="129">
        <f>'3 02 - Nezpůsobilé náklad...'!F35</f>
        <v>0</v>
      </c>
      <c r="BC113" s="129">
        <f>'3 02 - Nezpůsobilé náklad...'!F36</f>
        <v>0</v>
      </c>
      <c r="BD113" s="131">
        <f>'3 02 - Nezpůsobilé náklad...'!F37</f>
        <v>0</v>
      </c>
      <c r="BE113" s="7"/>
      <c r="BT113" s="132" t="s">
        <v>84</v>
      </c>
      <c r="BV113" s="132" t="s">
        <v>78</v>
      </c>
      <c r="BW113" s="132" t="s">
        <v>139</v>
      </c>
      <c r="BX113" s="132" t="s">
        <v>5</v>
      </c>
      <c r="CL113" s="132" t="s">
        <v>1</v>
      </c>
      <c r="CM113" s="132" t="s">
        <v>84</v>
      </c>
    </row>
    <row r="114" spans="1:91" s="7" customFormat="1" ht="24.75" customHeight="1">
      <c r="A114" s="120" t="s">
        <v>80</v>
      </c>
      <c r="B114" s="121"/>
      <c r="C114" s="122"/>
      <c r="D114" s="123" t="s">
        <v>140</v>
      </c>
      <c r="E114" s="123"/>
      <c r="F114" s="123"/>
      <c r="G114" s="123"/>
      <c r="H114" s="123"/>
      <c r="I114" s="124"/>
      <c r="J114" s="123" t="s">
        <v>141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5">
        <f>'3 03 - Nezpůsobilé aktivi...'!J30</f>
        <v>0</v>
      </c>
      <c r="AH114" s="124"/>
      <c r="AI114" s="124"/>
      <c r="AJ114" s="124"/>
      <c r="AK114" s="124"/>
      <c r="AL114" s="124"/>
      <c r="AM114" s="124"/>
      <c r="AN114" s="125">
        <f>SUM(AG114,AT114)</f>
        <v>0</v>
      </c>
      <c r="AO114" s="124"/>
      <c r="AP114" s="124"/>
      <c r="AQ114" s="126" t="s">
        <v>83</v>
      </c>
      <c r="AR114" s="127"/>
      <c r="AS114" s="128">
        <v>0</v>
      </c>
      <c r="AT114" s="129">
        <f>ROUND(SUM(AV114:AW114),2)</f>
        <v>0</v>
      </c>
      <c r="AU114" s="130">
        <f>'3 03 - Nezpůsobilé aktivi...'!P122</f>
        <v>0</v>
      </c>
      <c r="AV114" s="129">
        <f>'3 03 - Nezpůsobilé aktivi...'!J33</f>
        <v>0</v>
      </c>
      <c r="AW114" s="129">
        <f>'3 03 - Nezpůsobilé aktivi...'!J34</f>
        <v>0</v>
      </c>
      <c r="AX114" s="129">
        <f>'3 03 - Nezpůsobilé aktivi...'!J35</f>
        <v>0</v>
      </c>
      <c r="AY114" s="129">
        <f>'3 03 - Nezpůsobilé aktivi...'!J36</f>
        <v>0</v>
      </c>
      <c r="AZ114" s="129">
        <f>'3 03 - Nezpůsobilé aktivi...'!F33</f>
        <v>0</v>
      </c>
      <c r="BA114" s="129">
        <f>'3 03 - Nezpůsobilé aktivi...'!F34</f>
        <v>0</v>
      </c>
      <c r="BB114" s="129">
        <f>'3 03 - Nezpůsobilé aktivi...'!F35</f>
        <v>0</v>
      </c>
      <c r="BC114" s="129">
        <f>'3 03 - Nezpůsobilé aktivi...'!F36</f>
        <v>0</v>
      </c>
      <c r="BD114" s="131">
        <f>'3 03 - Nezpůsobilé aktivi...'!F37</f>
        <v>0</v>
      </c>
      <c r="BE114" s="7"/>
      <c r="BT114" s="132" t="s">
        <v>84</v>
      </c>
      <c r="BV114" s="132" t="s">
        <v>78</v>
      </c>
      <c r="BW114" s="132" t="s">
        <v>142</v>
      </c>
      <c r="BX114" s="132" t="s">
        <v>5</v>
      </c>
      <c r="CL114" s="132" t="s">
        <v>1</v>
      </c>
      <c r="CM114" s="132" t="s">
        <v>84</v>
      </c>
    </row>
    <row r="115" spans="1:91" s="7" customFormat="1" ht="24.75" customHeight="1">
      <c r="A115" s="120" t="s">
        <v>80</v>
      </c>
      <c r="B115" s="121"/>
      <c r="C115" s="122"/>
      <c r="D115" s="123" t="s">
        <v>143</v>
      </c>
      <c r="E115" s="123"/>
      <c r="F115" s="123"/>
      <c r="G115" s="123"/>
      <c r="H115" s="123"/>
      <c r="I115" s="124"/>
      <c r="J115" s="123" t="s">
        <v>144</v>
      </c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5">
        <f>'3 04 - Nezpůsobilé aktivi...'!J30</f>
        <v>0</v>
      </c>
      <c r="AH115" s="124"/>
      <c r="AI115" s="124"/>
      <c r="AJ115" s="124"/>
      <c r="AK115" s="124"/>
      <c r="AL115" s="124"/>
      <c r="AM115" s="124"/>
      <c r="AN115" s="125">
        <f>SUM(AG115,AT115)</f>
        <v>0</v>
      </c>
      <c r="AO115" s="124"/>
      <c r="AP115" s="124"/>
      <c r="AQ115" s="126" t="s">
        <v>83</v>
      </c>
      <c r="AR115" s="127"/>
      <c r="AS115" s="128">
        <v>0</v>
      </c>
      <c r="AT115" s="129">
        <f>ROUND(SUM(AV115:AW115),2)</f>
        <v>0</v>
      </c>
      <c r="AU115" s="130">
        <f>'3 04 - Nezpůsobilé aktivi...'!P122</f>
        <v>0</v>
      </c>
      <c r="AV115" s="129">
        <f>'3 04 - Nezpůsobilé aktivi...'!J33</f>
        <v>0</v>
      </c>
      <c r="AW115" s="129">
        <f>'3 04 - Nezpůsobilé aktivi...'!J34</f>
        <v>0</v>
      </c>
      <c r="AX115" s="129">
        <f>'3 04 - Nezpůsobilé aktivi...'!J35</f>
        <v>0</v>
      </c>
      <c r="AY115" s="129">
        <f>'3 04 - Nezpůsobilé aktivi...'!J36</f>
        <v>0</v>
      </c>
      <c r="AZ115" s="129">
        <f>'3 04 - Nezpůsobilé aktivi...'!F33</f>
        <v>0</v>
      </c>
      <c r="BA115" s="129">
        <f>'3 04 - Nezpůsobilé aktivi...'!F34</f>
        <v>0</v>
      </c>
      <c r="BB115" s="129">
        <f>'3 04 - Nezpůsobilé aktivi...'!F35</f>
        <v>0</v>
      </c>
      <c r="BC115" s="129">
        <f>'3 04 - Nezpůsobilé aktivi...'!F36</f>
        <v>0</v>
      </c>
      <c r="BD115" s="131">
        <f>'3 04 - Nezpůsobilé aktivi...'!F37</f>
        <v>0</v>
      </c>
      <c r="BE115" s="7"/>
      <c r="BT115" s="132" t="s">
        <v>84</v>
      </c>
      <c r="BV115" s="132" t="s">
        <v>78</v>
      </c>
      <c r="BW115" s="132" t="s">
        <v>145</v>
      </c>
      <c r="BX115" s="132" t="s">
        <v>5</v>
      </c>
      <c r="CL115" s="132" t="s">
        <v>1</v>
      </c>
      <c r="CM115" s="132" t="s">
        <v>84</v>
      </c>
    </row>
    <row r="116" spans="1:91" s="7" customFormat="1" ht="24.75" customHeight="1">
      <c r="A116" s="120" t="s">
        <v>80</v>
      </c>
      <c r="B116" s="121"/>
      <c r="C116" s="122"/>
      <c r="D116" s="123" t="s">
        <v>146</v>
      </c>
      <c r="E116" s="123"/>
      <c r="F116" s="123"/>
      <c r="G116" s="123"/>
      <c r="H116" s="123"/>
      <c r="I116" s="124"/>
      <c r="J116" s="123" t="s">
        <v>147</v>
      </c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5">
        <f>'3 05 - Nezpůsobilé aktivi...'!J30</f>
        <v>0</v>
      </c>
      <c r="AH116" s="124"/>
      <c r="AI116" s="124"/>
      <c r="AJ116" s="124"/>
      <c r="AK116" s="124"/>
      <c r="AL116" s="124"/>
      <c r="AM116" s="124"/>
      <c r="AN116" s="125">
        <f>SUM(AG116,AT116)</f>
        <v>0</v>
      </c>
      <c r="AO116" s="124"/>
      <c r="AP116" s="124"/>
      <c r="AQ116" s="126" t="s">
        <v>83</v>
      </c>
      <c r="AR116" s="127"/>
      <c r="AS116" s="133">
        <v>0</v>
      </c>
      <c r="AT116" s="134">
        <f>ROUND(SUM(AV116:AW116),2)</f>
        <v>0</v>
      </c>
      <c r="AU116" s="135">
        <f>'3 05 - Nezpůsobilé aktivi...'!P121</f>
        <v>0</v>
      </c>
      <c r="AV116" s="134">
        <f>'3 05 - Nezpůsobilé aktivi...'!J33</f>
        <v>0</v>
      </c>
      <c r="AW116" s="134">
        <f>'3 05 - Nezpůsobilé aktivi...'!J34</f>
        <v>0</v>
      </c>
      <c r="AX116" s="134">
        <f>'3 05 - Nezpůsobilé aktivi...'!J35</f>
        <v>0</v>
      </c>
      <c r="AY116" s="134">
        <f>'3 05 - Nezpůsobilé aktivi...'!J36</f>
        <v>0</v>
      </c>
      <c r="AZ116" s="134">
        <f>'3 05 - Nezpůsobilé aktivi...'!F33</f>
        <v>0</v>
      </c>
      <c r="BA116" s="134">
        <f>'3 05 - Nezpůsobilé aktivi...'!F34</f>
        <v>0</v>
      </c>
      <c r="BB116" s="134">
        <f>'3 05 - Nezpůsobilé aktivi...'!F35</f>
        <v>0</v>
      </c>
      <c r="BC116" s="134">
        <f>'3 05 - Nezpůsobilé aktivi...'!F36</f>
        <v>0</v>
      </c>
      <c r="BD116" s="136">
        <f>'3 05 - Nezpůsobilé aktivi...'!F37</f>
        <v>0</v>
      </c>
      <c r="BE116" s="7"/>
      <c r="BT116" s="132" t="s">
        <v>84</v>
      </c>
      <c r="BV116" s="132" t="s">
        <v>78</v>
      </c>
      <c r="BW116" s="132" t="s">
        <v>148</v>
      </c>
      <c r="BX116" s="132" t="s">
        <v>5</v>
      </c>
      <c r="CL116" s="132" t="s">
        <v>1</v>
      </c>
      <c r="CM116" s="132" t="s">
        <v>84</v>
      </c>
    </row>
    <row r="117" spans="1:57" s="2" customFormat="1" ht="30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5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45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</sheetData>
  <sheetProtection password="CC35" sheet="1" objects="1" scenarios="1" formatColumns="0" formatRows="0"/>
  <mergeCells count="126">
    <mergeCell ref="C92:G92"/>
    <mergeCell ref="D97:H97"/>
    <mergeCell ref="D109:H109"/>
    <mergeCell ref="D102:H102"/>
    <mergeCell ref="D104:H104"/>
    <mergeCell ref="D101:H101"/>
    <mergeCell ref="D110:H110"/>
    <mergeCell ref="D100:H100"/>
    <mergeCell ref="D111:H111"/>
    <mergeCell ref="D107:H107"/>
    <mergeCell ref="D99:H99"/>
    <mergeCell ref="D98:H98"/>
    <mergeCell ref="D116:H116"/>
    <mergeCell ref="D112:H112"/>
    <mergeCell ref="D105:H105"/>
    <mergeCell ref="D96:H96"/>
    <mergeCell ref="D95:H95"/>
    <mergeCell ref="D113:H113"/>
    <mergeCell ref="D108:H108"/>
    <mergeCell ref="D114:H114"/>
    <mergeCell ref="D115:H115"/>
    <mergeCell ref="D106:H106"/>
    <mergeCell ref="D103:H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I92:AF92"/>
    <mergeCell ref="J109:AF109"/>
    <mergeCell ref="J104:AF104"/>
    <mergeCell ref="J111:AF111"/>
    <mergeCell ref="J112:AF112"/>
    <mergeCell ref="J113:AF113"/>
    <mergeCell ref="J114:AF114"/>
    <mergeCell ref="J115:AF115"/>
    <mergeCell ref="J110:AF110"/>
    <mergeCell ref="J108:AF108"/>
    <mergeCell ref="J116:AF116"/>
    <mergeCell ref="J106:AF106"/>
    <mergeCell ref="J95:AF95"/>
    <mergeCell ref="J96:AF96"/>
    <mergeCell ref="J107:AF107"/>
    <mergeCell ref="J98:AF98"/>
    <mergeCell ref="J99:AF99"/>
    <mergeCell ref="J97:AF97"/>
    <mergeCell ref="J101:AF101"/>
    <mergeCell ref="J102:AF102"/>
    <mergeCell ref="J103:AF103"/>
    <mergeCell ref="J105:AF105"/>
    <mergeCell ref="J100:AF100"/>
    <mergeCell ref="L85:AO85"/>
    <mergeCell ref="AM90:AP90"/>
    <mergeCell ref="AM89:AP89"/>
    <mergeCell ref="AM87:AN87"/>
    <mergeCell ref="AS89:AT9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</mergeCells>
  <hyperlinks>
    <hyperlink ref="A95" location="'1 01 -  Hlavní aktivity p...'!C2" display="/"/>
    <hyperlink ref="A96" location="'1 02 - Hlavní aktivity pr...'!C2" display="/"/>
    <hyperlink ref="A97" location="'1 03 - Hlavní aktivity pr...'!C2" display="/"/>
    <hyperlink ref="A98" location="'1 04 - Hlavní aktivity pr...'!C2" display="/"/>
    <hyperlink ref="A99" location="'1 05 - Hlavní aktivity pr...'!C2" display="/"/>
    <hyperlink ref="A100" location="'1 06 - Hlavní aktivity pr...'!C2" display="/"/>
    <hyperlink ref="A101" location="'1 07 - Hlavní aktivity pr...'!C2" display="/"/>
    <hyperlink ref="A102" location="'1 08 - Hlavní aktivity pr...'!C2" display="/"/>
    <hyperlink ref="A103" location="'1 09 - Hlavní aktivity pr...'!C2" display="/"/>
    <hyperlink ref="A104" location="'1 10 - Hlavní aktivity pr...'!C2" display="/"/>
    <hyperlink ref="A105" location="'1 11 - Hlavní aktivity pr...'!C2" display="/"/>
    <hyperlink ref="A106" location="'1 12 - Hlavní aktivity pr...'!C2" display="/"/>
    <hyperlink ref="A107" location="'1 13 - Hlavní aktivity pr...'!C2" display="/"/>
    <hyperlink ref="A108" location="'2 01 - Vedlejší aktivity ...'!C2" display="/"/>
    <hyperlink ref="A109" location="'2 02 - Vedlejší aktivity ...'!C2" display="/"/>
    <hyperlink ref="A110" location="'2 03 - Vedlejší aktivity ...'!C2" display="/"/>
    <hyperlink ref="A111" location="'2 04 - Vedlejší aktivity ...'!C2" display="/"/>
    <hyperlink ref="A112" location="'3 01 - Nezpůsobilé náklad...'!C2" display="/"/>
    <hyperlink ref="A113" location="'3 02 - Nezpůsobilé náklad...'!C2" display="/"/>
    <hyperlink ref="A114" location="'3 03 - Nezpůsobilé aktivi...'!C2" display="/"/>
    <hyperlink ref="A115" location="'3 04 - Nezpůsobilé aktivi...'!C2" display="/"/>
    <hyperlink ref="A116" location="'3 05 - Nezpůsobilé aktiv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2917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ROUND((SUM(BE122:BE167)),2)</f>
        <v>0</v>
      </c>
      <c r="G33" s="39"/>
      <c r="H33" s="39"/>
      <c r="I33" s="164">
        <v>0.21</v>
      </c>
      <c r="J33" s="163">
        <f>ROUND(((SUM(BE122:BE167))*I33),2)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ROUND((SUM(BF122:BF167)),2)</f>
        <v>0</v>
      </c>
      <c r="G34" s="39"/>
      <c r="H34" s="39"/>
      <c r="I34" s="164">
        <v>0.15</v>
      </c>
      <c r="J34" s="163">
        <f>ROUND(((SUM(BF122:BF167))*I34),2)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ROUND((SUM(BG122:BG167)),2)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ROUND((SUM(BH122:BH167)),2)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ROUND((SUM(BI122:BI167)),2)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09 - Hlavní aktivity projektu - Přípojka vodovod, vnitřní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J148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2699</v>
      </c>
      <c r="E100" s="205"/>
      <c r="F100" s="205"/>
      <c r="G100" s="205"/>
      <c r="H100" s="205"/>
      <c r="I100" s="206"/>
      <c r="J100" s="207">
        <f>J158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5"/>
      <c r="C101" s="196"/>
      <c r="D101" s="197" t="s">
        <v>191</v>
      </c>
      <c r="E101" s="198"/>
      <c r="F101" s="198"/>
      <c r="G101" s="198"/>
      <c r="H101" s="198"/>
      <c r="I101" s="199"/>
      <c r="J101" s="200">
        <f>J165</f>
        <v>0</v>
      </c>
      <c r="K101" s="196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J166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 09 - Hlavní aktivity projektu - Přípojka vodovod, vnitřní přípojka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P123+P165</f>
        <v>0</v>
      </c>
      <c r="Q122" s="105"/>
      <c r="R122" s="218">
        <f>R123+R165</f>
        <v>0.30157767744</v>
      </c>
      <c r="S122" s="105"/>
      <c r="T122" s="219">
        <f>T123+T165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BK123+BK165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P124+P148+P158</f>
        <v>0</v>
      </c>
      <c r="Q123" s="229"/>
      <c r="R123" s="230">
        <f>R124+R148+R158</f>
        <v>0.30157767744</v>
      </c>
      <c r="S123" s="229"/>
      <c r="T123" s="231">
        <f>T124+T148+T158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BK124+BK148+BK158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SUM(P125:P147)</f>
        <v>0</v>
      </c>
      <c r="Q124" s="229"/>
      <c r="R124" s="230">
        <f>SUM(R125:R147)</f>
        <v>0.29265280860000004</v>
      </c>
      <c r="S124" s="229"/>
      <c r="T124" s="231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SUM(BK125:BK147)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2918</v>
      </c>
      <c r="F125" s="239" t="s">
        <v>2919</v>
      </c>
      <c r="G125" s="240" t="s">
        <v>247</v>
      </c>
      <c r="H125" s="241">
        <v>1.104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2920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2921</v>
      </c>
      <c r="G126" s="251"/>
      <c r="H126" s="255">
        <v>1.104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21.75" customHeight="1">
      <c r="A127" s="39"/>
      <c r="B127" s="40"/>
      <c r="C127" s="237" t="s">
        <v>152</v>
      </c>
      <c r="D127" s="237" t="s">
        <v>211</v>
      </c>
      <c r="E127" s="238" t="s">
        <v>2922</v>
      </c>
      <c r="F127" s="239" t="s">
        <v>2923</v>
      </c>
      <c r="G127" s="240" t="s">
        <v>247</v>
      </c>
      <c r="H127" s="241">
        <v>3.3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2924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2925</v>
      </c>
      <c r="G128" s="251"/>
      <c r="H128" s="255">
        <v>3.3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16.5" customHeight="1">
      <c r="A129" s="39"/>
      <c r="B129" s="40"/>
      <c r="C129" s="237" t="s">
        <v>160</v>
      </c>
      <c r="D129" s="237" t="s">
        <v>211</v>
      </c>
      <c r="E129" s="238" t="s">
        <v>2714</v>
      </c>
      <c r="F129" s="239" t="s">
        <v>2715</v>
      </c>
      <c r="G129" s="240" t="s">
        <v>225</v>
      </c>
      <c r="H129" s="241">
        <v>19.86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0.00083851</v>
      </c>
      <c r="R129" s="246">
        <f>Q129*H129</f>
        <v>0.0166528086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2926</v>
      </c>
    </row>
    <row r="130" spans="1:51" s="13" customFormat="1" ht="12">
      <c r="A130" s="13"/>
      <c r="B130" s="250"/>
      <c r="C130" s="251"/>
      <c r="D130" s="252" t="s">
        <v>218</v>
      </c>
      <c r="E130" s="253" t="s">
        <v>1</v>
      </c>
      <c r="F130" s="254" t="s">
        <v>2927</v>
      </c>
      <c r="G130" s="251"/>
      <c r="H130" s="255">
        <v>19.86</v>
      </c>
      <c r="I130" s="256"/>
      <c r="J130" s="251"/>
      <c r="K130" s="251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218</v>
      </c>
      <c r="AU130" s="261" t="s">
        <v>152</v>
      </c>
      <c r="AV130" s="13" t="s">
        <v>152</v>
      </c>
      <c r="AW130" s="13" t="s">
        <v>32</v>
      </c>
      <c r="AX130" s="13" t="s">
        <v>84</v>
      </c>
      <c r="AY130" s="261" t="s">
        <v>209</v>
      </c>
    </row>
    <row r="131" spans="1:65" s="2" customFormat="1" ht="21.75" customHeight="1">
      <c r="A131" s="39"/>
      <c r="B131" s="40"/>
      <c r="C131" s="237" t="s">
        <v>216</v>
      </c>
      <c r="D131" s="237" t="s">
        <v>211</v>
      </c>
      <c r="E131" s="238" t="s">
        <v>2718</v>
      </c>
      <c r="F131" s="239" t="s">
        <v>2719</v>
      </c>
      <c r="G131" s="240" t="s">
        <v>225</v>
      </c>
      <c r="H131" s="241">
        <v>19.86</v>
      </c>
      <c r="I131" s="242"/>
      <c r="J131" s="243">
        <f>ROUND(I131*H131,2)</f>
        <v>0</v>
      </c>
      <c r="K131" s="239" t="s">
        <v>215</v>
      </c>
      <c r="L131" s="45"/>
      <c r="M131" s="244" t="s">
        <v>1</v>
      </c>
      <c r="N131" s="245" t="s">
        <v>42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216</v>
      </c>
      <c r="AT131" s="248" t="s">
        <v>211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216</v>
      </c>
      <c r="BM131" s="248" t="s">
        <v>2928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278</v>
      </c>
      <c r="F132" s="239" t="s">
        <v>279</v>
      </c>
      <c r="G132" s="240" t="s">
        <v>247</v>
      </c>
      <c r="H132" s="241">
        <v>3.348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2929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2930</v>
      </c>
      <c r="G133" s="251"/>
      <c r="H133" s="255">
        <v>3.348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21.75" customHeight="1">
      <c r="A134" s="39"/>
      <c r="B134" s="40"/>
      <c r="C134" s="237" t="s">
        <v>235</v>
      </c>
      <c r="D134" s="237" t="s">
        <v>211</v>
      </c>
      <c r="E134" s="238" t="s">
        <v>293</v>
      </c>
      <c r="F134" s="239" t="s">
        <v>294</v>
      </c>
      <c r="G134" s="240" t="s">
        <v>247</v>
      </c>
      <c r="H134" s="241">
        <v>2.73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2931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2932</v>
      </c>
      <c r="G135" s="251"/>
      <c r="H135" s="255">
        <v>2.73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33" customHeight="1">
      <c r="A136" s="39"/>
      <c r="B136" s="40"/>
      <c r="C136" s="237" t="s">
        <v>239</v>
      </c>
      <c r="D136" s="237" t="s">
        <v>211</v>
      </c>
      <c r="E136" s="238" t="s">
        <v>298</v>
      </c>
      <c r="F136" s="239" t="s">
        <v>299</v>
      </c>
      <c r="G136" s="240" t="s">
        <v>247</v>
      </c>
      <c r="H136" s="241">
        <v>49.14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2933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2934</v>
      </c>
      <c r="G137" s="251"/>
      <c r="H137" s="255">
        <v>49.14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244</v>
      </c>
      <c r="D138" s="237" t="s">
        <v>211</v>
      </c>
      <c r="E138" s="238" t="s">
        <v>2877</v>
      </c>
      <c r="F138" s="239" t="s">
        <v>2878</v>
      </c>
      <c r="G138" s="240" t="s">
        <v>247</v>
      </c>
      <c r="H138" s="241">
        <v>6.078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2935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2936</v>
      </c>
      <c r="G139" s="251"/>
      <c r="H139" s="255">
        <v>6.078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318</v>
      </c>
      <c r="F140" s="239" t="s">
        <v>319</v>
      </c>
      <c r="G140" s="240" t="s">
        <v>320</v>
      </c>
      <c r="H140" s="241">
        <v>4.914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2937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2938</v>
      </c>
      <c r="G141" s="251"/>
      <c r="H141" s="255">
        <v>4.914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323</v>
      </c>
      <c r="F142" s="239" t="s">
        <v>324</v>
      </c>
      <c r="G142" s="240" t="s">
        <v>247</v>
      </c>
      <c r="H142" s="241">
        <v>1.674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2939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2940</v>
      </c>
      <c r="G143" s="251"/>
      <c r="H143" s="255">
        <v>1.674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21.75" customHeight="1">
      <c r="A144" s="39"/>
      <c r="B144" s="40"/>
      <c r="C144" s="237" t="s">
        <v>263</v>
      </c>
      <c r="D144" s="237" t="s">
        <v>211</v>
      </c>
      <c r="E144" s="238" t="s">
        <v>2886</v>
      </c>
      <c r="F144" s="239" t="s">
        <v>2887</v>
      </c>
      <c r="G144" s="240" t="s">
        <v>247</v>
      </c>
      <c r="H144" s="241">
        <v>0.138</v>
      </c>
      <c r="I144" s="242"/>
      <c r="J144" s="243">
        <f>ROUND(I144*H144,2)</f>
        <v>0</v>
      </c>
      <c r="K144" s="239" t="s">
        <v>215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216</v>
      </c>
      <c r="AT144" s="248" t="s">
        <v>211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2941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2942</v>
      </c>
      <c r="G145" s="251"/>
      <c r="H145" s="255">
        <v>0.138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32</v>
      </c>
      <c r="AX145" s="13" t="s">
        <v>84</v>
      </c>
      <c r="AY145" s="261" t="s">
        <v>209</v>
      </c>
    </row>
    <row r="146" spans="1:65" s="2" customFormat="1" ht="16.5" customHeight="1">
      <c r="A146" s="39"/>
      <c r="B146" s="40"/>
      <c r="C146" s="294" t="s">
        <v>277</v>
      </c>
      <c r="D146" s="294" t="s">
        <v>736</v>
      </c>
      <c r="E146" s="295" t="s">
        <v>2890</v>
      </c>
      <c r="F146" s="296" t="s">
        <v>2891</v>
      </c>
      <c r="G146" s="297" t="s">
        <v>320</v>
      </c>
      <c r="H146" s="298">
        <v>0.276</v>
      </c>
      <c r="I146" s="299"/>
      <c r="J146" s="300">
        <f>ROUND(I146*H146,2)</f>
        <v>0</v>
      </c>
      <c r="K146" s="296" t="s">
        <v>215</v>
      </c>
      <c r="L146" s="301"/>
      <c r="M146" s="302" t="s">
        <v>1</v>
      </c>
      <c r="N146" s="303" t="s">
        <v>42</v>
      </c>
      <c r="O146" s="92"/>
      <c r="P146" s="246">
        <f>O146*H146</f>
        <v>0</v>
      </c>
      <c r="Q146" s="246">
        <v>1</v>
      </c>
      <c r="R146" s="246">
        <f>Q146*H146</f>
        <v>0.276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244</v>
      </c>
      <c r="AT146" s="248" t="s">
        <v>736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2943</v>
      </c>
    </row>
    <row r="147" spans="1:51" s="13" customFormat="1" ht="12">
      <c r="A147" s="13"/>
      <c r="B147" s="250"/>
      <c r="C147" s="251"/>
      <c r="D147" s="252" t="s">
        <v>218</v>
      </c>
      <c r="E147" s="251"/>
      <c r="F147" s="254" t="s">
        <v>2944</v>
      </c>
      <c r="G147" s="251"/>
      <c r="H147" s="255">
        <v>0.276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218</v>
      </c>
      <c r="AU147" s="261" t="s">
        <v>152</v>
      </c>
      <c r="AV147" s="13" t="s">
        <v>152</v>
      </c>
      <c r="AW147" s="13" t="s">
        <v>4</v>
      </c>
      <c r="AX147" s="13" t="s">
        <v>84</v>
      </c>
      <c r="AY147" s="261" t="s">
        <v>209</v>
      </c>
    </row>
    <row r="148" spans="1:63" s="12" customFormat="1" ht="22.8" customHeight="1">
      <c r="A148" s="12"/>
      <c r="B148" s="221"/>
      <c r="C148" s="222"/>
      <c r="D148" s="223" t="s">
        <v>75</v>
      </c>
      <c r="E148" s="235" t="s">
        <v>216</v>
      </c>
      <c r="F148" s="235" t="s">
        <v>533</v>
      </c>
      <c r="G148" s="222"/>
      <c r="H148" s="222"/>
      <c r="I148" s="225"/>
      <c r="J148" s="236">
        <f>BK148</f>
        <v>0</v>
      </c>
      <c r="K148" s="222"/>
      <c r="L148" s="227"/>
      <c r="M148" s="228"/>
      <c r="N148" s="229"/>
      <c r="O148" s="229"/>
      <c r="P148" s="230">
        <f>SUM(P149:P157)</f>
        <v>0</v>
      </c>
      <c r="Q148" s="229"/>
      <c r="R148" s="230">
        <f>SUM(R149:R157)</f>
        <v>0.00793432784</v>
      </c>
      <c r="S148" s="229"/>
      <c r="T148" s="231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2" t="s">
        <v>84</v>
      </c>
      <c r="AT148" s="233" t="s">
        <v>75</v>
      </c>
      <c r="AU148" s="233" t="s">
        <v>84</v>
      </c>
      <c r="AY148" s="232" t="s">
        <v>209</v>
      </c>
      <c r="BK148" s="234">
        <f>SUM(BK149:BK157)</f>
        <v>0</v>
      </c>
    </row>
    <row r="149" spans="1:65" s="2" customFormat="1" ht="21.75" customHeight="1">
      <c r="A149" s="39"/>
      <c r="B149" s="40"/>
      <c r="C149" s="237" t="s">
        <v>283</v>
      </c>
      <c r="D149" s="237" t="s">
        <v>211</v>
      </c>
      <c r="E149" s="238" t="s">
        <v>2945</v>
      </c>
      <c r="F149" s="239" t="s">
        <v>2946</v>
      </c>
      <c r="G149" s="240" t="s">
        <v>247</v>
      </c>
      <c r="H149" s="241">
        <v>0.452</v>
      </c>
      <c r="I149" s="242"/>
      <c r="J149" s="243">
        <f>ROUND(I149*H149,2)</f>
        <v>0</v>
      </c>
      <c r="K149" s="239" t="s">
        <v>215</v>
      </c>
      <c r="L149" s="45"/>
      <c r="M149" s="244" t="s">
        <v>1</v>
      </c>
      <c r="N149" s="245" t="s">
        <v>42</v>
      </c>
      <c r="O149" s="92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216</v>
      </c>
      <c r="AT149" s="248" t="s">
        <v>211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216</v>
      </c>
      <c r="BM149" s="248" t="s">
        <v>2947</v>
      </c>
    </row>
    <row r="150" spans="1:51" s="13" customFormat="1" ht="12">
      <c r="A150" s="13"/>
      <c r="B150" s="250"/>
      <c r="C150" s="251"/>
      <c r="D150" s="252" t="s">
        <v>218</v>
      </c>
      <c r="E150" s="253" t="s">
        <v>1</v>
      </c>
      <c r="F150" s="254" t="s">
        <v>2948</v>
      </c>
      <c r="G150" s="251"/>
      <c r="H150" s="255">
        <v>0.314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218</v>
      </c>
      <c r="AU150" s="261" t="s">
        <v>152</v>
      </c>
      <c r="AV150" s="13" t="s">
        <v>152</v>
      </c>
      <c r="AW150" s="13" t="s">
        <v>32</v>
      </c>
      <c r="AX150" s="13" t="s">
        <v>76</v>
      </c>
      <c r="AY150" s="261" t="s">
        <v>209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2949</v>
      </c>
      <c r="G151" s="251"/>
      <c r="H151" s="255">
        <v>0.138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76</v>
      </c>
      <c r="AY151" s="261" t="s">
        <v>209</v>
      </c>
    </row>
    <row r="152" spans="1:51" s="15" customFormat="1" ht="12">
      <c r="A152" s="15"/>
      <c r="B152" s="272"/>
      <c r="C152" s="273"/>
      <c r="D152" s="252" t="s">
        <v>218</v>
      </c>
      <c r="E152" s="274" t="s">
        <v>1</v>
      </c>
      <c r="F152" s="275" t="s">
        <v>262</v>
      </c>
      <c r="G152" s="273"/>
      <c r="H152" s="276">
        <v>0.452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2" t="s">
        <v>218</v>
      </c>
      <c r="AU152" s="282" t="s">
        <v>152</v>
      </c>
      <c r="AV152" s="15" t="s">
        <v>216</v>
      </c>
      <c r="AW152" s="15" t="s">
        <v>32</v>
      </c>
      <c r="AX152" s="15" t="s">
        <v>84</v>
      </c>
      <c r="AY152" s="282" t="s">
        <v>209</v>
      </c>
    </row>
    <row r="153" spans="1:65" s="2" customFormat="1" ht="21.75" customHeight="1">
      <c r="A153" s="39"/>
      <c r="B153" s="40"/>
      <c r="C153" s="237" t="s">
        <v>288</v>
      </c>
      <c r="D153" s="237" t="s">
        <v>211</v>
      </c>
      <c r="E153" s="238" t="s">
        <v>2904</v>
      </c>
      <c r="F153" s="239" t="s">
        <v>2905</v>
      </c>
      <c r="G153" s="240" t="s">
        <v>247</v>
      </c>
      <c r="H153" s="241">
        <v>0.471</v>
      </c>
      <c r="I153" s="242"/>
      <c r="J153" s="243">
        <f>ROUND(I153*H153,2)</f>
        <v>0</v>
      </c>
      <c r="K153" s="239" t="s">
        <v>215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216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216</v>
      </c>
      <c r="BM153" s="248" t="s">
        <v>2950</v>
      </c>
    </row>
    <row r="154" spans="1:51" s="13" customFormat="1" ht="12">
      <c r="A154" s="13"/>
      <c r="B154" s="250"/>
      <c r="C154" s="251"/>
      <c r="D154" s="252" t="s">
        <v>218</v>
      </c>
      <c r="E154" s="253" t="s">
        <v>1</v>
      </c>
      <c r="F154" s="254" t="s">
        <v>2951</v>
      </c>
      <c r="G154" s="251"/>
      <c r="H154" s="255">
        <v>0.471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218</v>
      </c>
      <c r="AU154" s="261" t="s">
        <v>152</v>
      </c>
      <c r="AV154" s="13" t="s">
        <v>152</v>
      </c>
      <c r="AW154" s="13" t="s">
        <v>32</v>
      </c>
      <c r="AX154" s="13" t="s">
        <v>84</v>
      </c>
      <c r="AY154" s="261" t="s">
        <v>209</v>
      </c>
    </row>
    <row r="155" spans="1:65" s="2" customFormat="1" ht="21.75" customHeight="1">
      <c r="A155" s="39"/>
      <c r="B155" s="40"/>
      <c r="C155" s="237" t="s">
        <v>8</v>
      </c>
      <c r="D155" s="237" t="s">
        <v>211</v>
      </c>
      <c r="E155" s="238" t="s">
        <v>2774</v>
      </c>
      <c r="F155" s="239" t="s">
        <v>2775</v>
      </c>
      <c r="G155" s="240" t="s">
        <v>225</v>
      </c>
      <c r="H155" s="241">
        <v>1.256</v>
      </c>
      <c r="I155" s="242"/>
      <c r="J155" s="243">
        <f>ROUND(I155*H155,2)</f>
        <v>0</v>
      </c>
      <c r="K155" s="239" t="s">
        <v>215</v>
      </c>
      <c r="L155" s="45"/>
      <c r="M155" s="244" t="s">
        <v>1</v>
      </c>
      <c r="N155" s="245" t="s">
        <v>42</v>
      </c>
      <c r="O155" s="92"/>
      <c r="P155" s="246">
        <f>O155*H155</f>
        <v>0</v>
      </c>
      <c r="Q155" s="246">
        <v>0.00631714</v>
      </c>
      <c r="R155" s="246">
        <f>Q155*H155</f>
        <v>0.00793432784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216</v>
      </c>
      <c r="AT155" s="248" t="s">
        <v>211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2952</v>
      </c>
    </row>
    <row r="156" spans="1:51" s="13" customFormat="1" ht="12">
      <c r="A156" s="13"/>
      <c r="B156" s="250"/>
      <c r="C156" s="251"/>
      <c r="D156" s="252" t="s">
        <v>218</v>
      </c>
      <c r="E156" s="253" t="s">
        <v>1</v>
      </c>
      <c r="F156" s="254" t="s">
        <v>2953</v>
      </c>
      <c r="G156" s="251"/>
      <c r="H156" s="255">
        <v>1.256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32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297</v>
      </c>
      <c r="D157" s="237" t="s">
        <v>211</v>
      </c>
      <c r="E157" s="238" t="s">
        <v>2778</v>
      </c>
      <c r="F157" s="239" t="s">
        <v>2779</v>
      </c>
      <c r="G157" s="240" t="s">
        <v>225</v>
      </c>
      <c r="H157" s="241">
        <v>1.256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2954</v>
      </c>
    </row>
    <row r="158" spans="1:63" s="12" customFormat="1" ht="22.8" customHeight="1">
      <c r="A158" s="12"/>
      <c r="B158" s="221"/>
      <c r="C158" s="222"/>
      <c r="D158" s="223" t="s">
        <v>75</v>
      </c>
      <c r="E158" s="235" t="s">
        <v>244</v>
      </c>
      <c r="F158" s="235" t="s">
        <v>2781</v>
      </c>
      <c r="G158" s="222"/>
      <c r="H158" s="222"/>
      <c r="I158" s="225"/>
      <c r="J158" s="236">
        <f>BK158</f>
        <v>0</v>
      </c>
      <c r="K158" s="222"/>
      <c r="L158" s="227"/>
      <c r="M158" s="228"/>
      <c r="N158" s="229"/>
      <c r="O158" s="229"/>
      <c r="P158" s="230">
        <f>SUM(P159:P164)</f>
        <v>0</v>
      </c>
      <c r="Q158" s="229"/>
      <c r="R158" s="230">
        <f>SUM(R159:R164)</f>
        <v>0.000990541</v>
      </c>
      <c r="S158" s="229"/>
      <c r="T158" s="231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2" t="s">
        <v>84</v>
      </c>
      <c r="AT158" s="233" t="s">
        <v>75</v>
      </c>
      <c r="AU158" s="233" t="s">
        <v>84</v>
      </c>
      <c r="AY158" s="232" t="s">
        <v>209</v>
      </c>
      <c r="BK158" s="234">
        <f>SUM(BK159:BK164)</f>
        <v>0</v>
      </c>
    </row>
    <row r="159" spans="1:65" s="2" customFormat="1" ht="21.75" customHeight="1">
      <c r="A159" s="39"/>
      <c r="B159" s="40"/>
      <c r="C159" s="237" t="s">
        <v>302</v>
      </c>
      <c r="D159" s="237" t="s">
        <v>211</v>
      </c>
      <c r="E159" s="238" t="s">
        <v>2955</v>
      </c>
      <c r="F159" s="239" t="s">
        <v>2956</v>
      </c>
      <c r="G159" s="240" t="s">
        <v>494</v>
      </c>
      <c r="H159" s="241">
        <v>2.3</v>
      </c>
      <c r="I159" s="242"/>
      <c r="J159" s="243">
        <f>ROUND(I159*H159,2)</f>
        <v>0</v>
      </c>
      <c r="K159" s="239" t="s">
        <v>215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216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2957</v>
      </c>
    </row>
    <row r="160" spans="1:65" s="2" customFormat="1" ht="16.5" customHeight="1">
      <c r="A160" s="39"/>
      <c r="B160" s="40"/>
      <c r="C160" s="294" t="s">
        <v>306</v>
      </c>
      <c r="D160" s="294" t="s">
        <v>736</v>
      </c>
      <c r="E160" s="295" t="s">
        <v>2958</v>
      </c>
      <c r="F160" s="296" t="s">
        <v>2959</v>
      </c>
      <c r="G160" s="297" t="s">
        <v>494</v>
      </c>
      <c r="H160" s="298">
        <v>2.76</v>
      </c>
      <c r="I160" s="299"/>
      <c r="J160" s="300">
        <f>ROUND(I160*H160,2)</f>
        <v>0</v>
      </c>
      <c r="K160" s="296" t="s">
        <v>215</v>
      </c>
      <c r="L160" s="301"/>
      <c r="M160" s="302" t="s">
        <v>1</v>
      </c>
      <c r="N160" s="303" t="s">
        <v>42</v>
      </c>
      <c r="O160" s="92"/>
      <c r="P160" s="246">
        <f>O160*H160</f>
        <v>0</v>
      </c>
      <c r="Q160" s="246">
        <v>0.00028</v>
      </c>
      <c r="R160" s="246">
        <f>Q160*H160</f>
        <v>0.0007727999999999999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244</v>
      </c>
      <c r="AT160" s="248" t="s">
        <v>736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216</v>
      </c>
      <c r="BM160" s="248" t="s">
        <v>2960</v>
      </c>
    </row>
    <row r="161" spans="1:65" s="2" customFormat="1" ht="21.75" customHeight="1">
      <c r="A161" s="39"/>
      <c r="B161" s="40"/>
      <c r="C161" s="237" t="s">
        <v>311</v>
      </c>
      <c r="D161" s="237" t="s">
        <v>211</v>
      </c>
      <c r="E161" s="238" t="s">
        <v>2961</v>
      </c>
      <c r="F161" s="239" t="s">
        <v>2962</v>
      </c>
      <c r="G161" s="240" t="s">
        <v>494</v>
      </c>
      <c r="H161" s="241">
        <v>2.3</v>
      </c>
      <c r="I161" s="242"/>
      <c r="J161" s="243">
        <f>ROUND(I161*H161,2)</f>
        <v>0</v>
      </c>
      <c r="K161" s="239" t="s">
        <v>215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1.7E-07</v>
      </c>
      <c r="R161" s="246">
        <f>Q161*H161</f>
        <v>3.9099999999999994E-07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216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216</v>
      </c>
      <c r="BM161" s="248" t="s">
        <v>2963</v>
      </c>
    </row>
    <row r="162" spans="1:65" s="2" customFormat="1" ht="16.5" customHeight="1">
      <c r="A162" s="39"/>
      <c r="B162" s="40"/>
      <c r="C162" s="237" t="s">
        <v>317</v>
      </c>
      <c r="D162" s="237" t="s">
        <v>211</v>
      </c>
      <c r="E162" s="238" t="s">
        <v>2964</v>
      </c>
      <c r="F162" s="239" t="s">
        <v>2965</v>
      </c>
      <c r="G162" s="240" t="s">
        <v>334</v>
      </c>
      <c r="H162" s="241">
        <v>1</v>
      </c>
      <c r="I162" s="242"/>
      <c r="J162" s="243">
        <f>ROUND(I162*H162,2)</f>
        <v>0</v>
      </c>
      <c r="K162" s="239" t="s">
        <v>1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216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216</v>
      </c>
      <c r="BM162" s="248" t="s">
        <v>2966</v>
      </c>
    </row>
    <row r="163" spans="1:47" s="2" customFormat="1" ht="12">
      <c r="A163" s="39"/>
      <c r="B163" s="40"/>
      <c r="C163" s="41"/>
      <c r="D163" s="252" t="s">
        <v>2365</v>
      </c>
      <c r="E163" s="41"/>
      <c r="F163" s="309" t="s">
        <v>2967</v>
      </c>
      <c r="G163" s="41"/>
      <c r="H163" s="41"/>
      <c r="I163" s="146"/>
      <c r="J163" s="41"/>
      <c r="K163" s="41"/>
      <c r="L163" s="45"/>
      <c r="M163" s="310"/>
      <c r="N163" s="311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2365</v>
      </c>
      <c r="AU163" s="18" t="s">
        <v>152</v>
      </c>
    </row>
    <row r="164" spans="1:65" s="2" customFormat="1" ht="16.5" customHeight="1">
      <c r="A164" s="39"/>
      <c r="B164" s="40"/>
      <c r="C164" s="237" t="s">
        <v>7</v>
      </c>
      <c r="D164" s="237" t="s">
        <v>211</v>
      </c>
      <c r="E164" s="238" t="s">
        <v>2968</v>
      </c>
      <c r="F164" s="239" t="s">
        <v>2969</v>
      </c>
      <c r="G164" s="240" t="s">
        <v>494</v>
      </c>
      <c r="H164" s="241">
        <v>2.3</v>
      </c>
      <c r="I164" s="242"/>
      <c r="J164" s="243">
        <f>ROUND(I164*H164,2)</f>
        <v>0</v>
      </c>
      <c r="K164" s="239" t="s">
        <v>215</v>
      </c>
      <c r="L164" s="45"/>
      <c r="M164" s="244" t="s">
        <v>1</v>
      </c>
      <c r="N164" s="245" t="s">
        <v>42</v>
      </c>
      <c r="O164" s="92"/>
      <c r="P164" s="246">
        <f>O164*H164</f>
        <v>0</v>
      </c>
      <c r="Q164" s="246">
        <v>9.45E-05</v>
      </c>
      <c r="R164" s="246">
        <f>Q164*H164</f>
        <v>0.00021735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216</v>
      </c>
      <c r="AT164" s="248" t="s">
        <v>211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216</v>
      </c>
      <c r="BM164" s="248" t="s">
        <v>2970</v>
      </c>
    </row>
    <row r="165" spans="1:63" s="12" customFormat="1" ht="25.9" customHeight="1">
      <c r="A165" s="12"/>
      <c r="B165" s="221"/>
      <c r="C165" s="222"/>
      <c r="D165" s="223" t="s">
        <v>75</v>
      </c>
      <c r="E165" s="224" t="s">
        <v>736</v>
      </c>
      <c r="F165" s="224" t="s">
        <v>1929</v>
      </c>
      <c r="G165" s="222"/>
      <c r="H165" s="222"/>
      <c r="I165" s="225"/>
      <c r="J165" s="226">
        <f>BK165</f>
        <v>0</v>
      </c>
      <c r="K165" s="222"/>
      <c r="L165" s="227"/>
      <c r="M165" s="228"/>
      <c r="N165" s="229"/>
      <c r="O165" s="229"/>
      <c r="P165" s="230">
        <f>P166</f>
        <v>0</v>
      </c>
      <c r="Q165" s="229"/>
      <c r="R165" s="230">
        <f>R166</f>
        <v>0</v>
      </c>
      <c r="S165" s="229"/>
      <c r="T165" s="23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2" t="s">
        <v>160</v>
      </c>
      <c r="AT165" s="233" t="s">
        <v>75</v>
      </c>
      <c r="AU165" s="233" t="s">
        <v>76</v>
      </c>
      <c r="AY165" s="232" t="s">
        <v>209</v>
      </c>
      <c r="BK165" s="234">
        <f>BK166</f>
        <v>0</v>
      </c>
    </row>
    <row r="166" spans="1:63" s="12" customFormat="1" ht="22.8" customHeight="1">
      <c r="A166" s="12"/>
      <c r="B166" s="221"/>
      <c r="C166" s="222"/>
      <c r="D166" s="223" t="s">
        <v>75</v>
      </c>
      <c r="E166" s="235" t="s">
        <v>1930</v>
      </c>
      <c r="F166" s="235" t="s">
        <v>1931</v>
      </c>
      <c r="G166" s="222"/>
      <c r="H166" s="222"/>
      <c r="I166" s="225"/>
      <c r="J166" s="236">
        <f>BK166</f>
        <v>0</v>
      </c>
      <c r="K166" s="222"/>
      <c r="L166" s="227"/>
      <c r="M166" s="228"/>
      <c r="N166" s="229"/>
      <c r="O166" s="229"/>
      <c r="P166" s="230">
        <f>P167</f>
        <v>0</v>
      </c>
      <c r="Q166" s="229"/>
      <c r="R166" s="230">
        <f>R167</f>
        <v>0</v>
      </c>
      <c r="S166" s="229"/>
      <c r="T166" s="231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2" t="s">
        <v>160</v>
      </c>
      <c r="AT166" s="233" t="s">
        <v>75</v>
      </c>
      <c r="AU166" s="233" t="s">
        <v>84</v>
      </c>
      <c r="AY166" s="232" t="s">
        <v>209</v>
      </c>
      <c r="BK166" s="234">
        <f>BK167</f>
        <v>0</v>
      </c>
    </row>
    <row r="167" spans="1:65" s="2" customFormat="1" ht="16.5" customHeight="1">
      <c r="A167" s="39"/>
      <c r="B167" s="40"/>
      <c r="C167" s="237" t="s">
        <v>327</v>
      </c>
      <c r="D167" s="237" t="s">
        <v>211</v>
      </c>
      <c r="E167" s="238" t="s">
        <v>2230</v>
      </c>
      <c r="F167" s="239" t="s">
        <v>2971</v>
      </c>
      <c r="G167" s="240" t="s">
        <v>1962</v>
      </c>
      <c r="H167" s="241">
        <v>8</v>
      </c>
      <c r="I167" s="242"/>
      <c r="J167" s="243">
        <f>ROUND(I167*H167,2)</f>
        <v>0</v>
      </c>
      <c r="K167" s="239" t="s">
        <v>1</v>
      </c>
      <c r="L167" s="45"/>
      <c r="M167" s="304" t="s">
        <v>1</v>
      </c>
      <c r="N167" s="305" t="s">
        <v>42</v>
      </c>
      <c r="O167" s="306"/>
      <c r="P167" s="307">
        <f>O167*H167</f>
        <v>0</v>
      </c>
      <c r="Q167" s="307">
        <v>0</v>
      </c>
      <c r="R167" s="307">
        <f>Q167*H167</f>
        <v>0</v>
      </c>
      <c r="S167" s="307">
        <v>0</v>
      </c>
      <c r="T167" s="30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569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569</v>
      </c>
      <c r="BM167" s="248" t="s">
        <v>2972</v>
      </c>
    </row>
    <row r="168" spans="1:31" s="2" customFormat="1" ht="6.95" customHeight="1">
      <c r="A168" s="39"/>
      <c r="B168" s="67"/>
      <c r="C168" s="68"/>
      <c r="D168" s="68"/>
      <c r="E168" s="68"/>
      <c r="F168" s="68"/>
      <c r="G168" s="68"/>
      <c r="H168" s="68"/>
      <c r="I168" s="185"/>
      <c r="J168" s="68"/>
      <c r="K168" s="68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password="CC35" sheet="1" objects="1" scenarios="1" formatColumns="0" formatRows="0" autoFilter="0"/>
  <autoFilter ref="C121:K16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2973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ROUND((SUM(BE122:BE173)),2)</f>
        <v>0</v>
      </c>
      <c r="G33" s="39"/>
      <c r="H33" s="39"/>
      <c r="I33" s="164">
        <v>0.21</v>
      </c>
      <c r="J33" s="163">
        <f>ROUND(((SUM(BE122:BE173))*I33),2)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ROUND((SUM(BF122:BF173)),2)</f>
        <v>0</v>
      </c>
      <c r="G34" s="39"/>
      <c r="H34" s="39"/>
      <c r="I34" s="164">
        <v>0.15</v>
      </c>
      <c r="J34" s="163">
        <f>ROUND(((SUM(BF122:BF173))*I34),2)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ROUND((SUM(BG122:BG173)),2)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ROUND((SUM(BH122:BH173)),2)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ROUND((SUM(BI122:BI173)),2)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10 - Hlavní aktivity projektu - Přípojka kanalizace, vnitřní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J148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2699</v>
      </c>
      <c r="E100" s="205"/>
      <c r="F100" s="205"/>
      <c r="G100" s="205"/>
      <c r="H100" s="205"/>
      <c r="I100" s="206"/>
      <c r="J100" s="207">
        <f>J153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5"/>
      <c r="C101" s="196"/>
      <c r="D101" s="197" t="s">
        <v>191</v>
      </c>
      <c r="E101" s="198"/>
      <c r="F101" s="198"/>
      <c r="G101" s="198"/>
      <c r="H101" s="198"/>
      <c r="I101" s="199"/>
      <c r="J101" s="200">
        <f>J171</f>
        <v>0</v>
      </c>
      <c r="K101" s="196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J172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 10 - Hlavní aktivity projektu - Přípojka kanalizace, vnitřní přípojka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P123+P171</f>
        <v>0</v>
      </c>
      <c r="Q122" s="105"/>
      <c r="R122" s="218">
        <f>R123+R171</f>
        <v>7.2038851828</v>
      </c>
      <c r="S122" s="105"/>
      <c r="T122" s="219">
        <f>T123+T171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BK123+BK171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P124+P148+P153</f>
        <v>0</v>
      </c>
      <c r="Q123" s="229"/>
      <c r="R123" s="230">
        <f>R124+R148+R153</f>
        <v>7.2038851828</v>
      </c>
      <c r="S123" s="229"/>
      <c r="T123" s="231">
        <f>T124+T148+T153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BK124+BK148+BK153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SUM(P125:P147)</f>
        <v>0</v>
      </c>
      <c r="Q124" s="229"/>
      <c r="R124" s="230">
        <f>SUM(R125:R147)</f>
        <v>2.7085205128</v>
      </c>
      <c r="S124" s="229"/>
      <c r="T124" s="231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SUM(BK125:BK147)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2918</v>
      </c>
      <c r="F125" s="239" t="s">
        <v>2919</v>
      </c>
      <c r="G125" s="240" t="s">
        <v>247</v>
      </c>
      <c r="H125" s="241">
        <v>3.984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2974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2975</v>
      </c>
      <c r="G126" s="251"/>
      <c r="H126" s="255">
        <v>3.984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21.75" customHeight="1">
      <c r="A127" s="39"/>
      <c r="B127" s="40"/>
      <c r="C127" s="237" t="s">
        <v>152</v>
      </c>
      <c r="D127" s="237" t="s">
        <v>211</v>
      </c>
      <c r="E127" s="238" t="s">
        <v>2922</v>
      </c>
      <c r="F127" s="239" t="s">
        <v>2923</v>
      </c>
      <c r="G127" s="240" t="s">
        <v>247</v>
      </c>
      <c r="H127" s="241">
        <v>2.5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2976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2977</v>
      </c>
      <c r="G128" s="251"/>
      <c r="H128" s="255">
        <v>2.5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16.5" customHeight="1">
      <c r="A129" s="39"/>
      <c r="B129" s="40"/>
      <c r="C129" s="237" t="s">
        <v>160</v>
      </c>
      <c r="D129" s="237" t="s">
        <v>211</v>
      </c>
      <c r="E129" s="238" t="s">
        <v>2714</v>
      </c>
      <c r="F129" s="239" t="s">
        <v>2715</v>
      </c>
      <c r="G129" s="240" t="s">
        <v>225</v>
      </c>
      <c r="H129" s="241">
        <v>23.28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0.00083851</v>
      </c>
      <c r="R129" s="246">
        <f>Q129*H129</f>
        <v>0.0195205128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2978</v>
      </c>
    </row>
    <row r="130" spans="1:51" s="13" customFormat="1" ht="12">
      <c r="A130" s="13"/>
      <c r="B130" s="250"/>
      <c r="C130" s="251"/>
      <c r="D130" s="252" t="s">
        <v>218</v>
      </c>
      <c r="E130" s="253" t="s">
        <v>1</v>
      </c>
      <c r="F130" s="254" t="s">
        <v>2979</v>
      </c>
      <c r="G130" s="251"/>
      <c r="H130" s="255">
        <v>23.28</v>
      </c>
      <c r="I130" s="256"/>
      <c r="J130" s="251"/>
      <c r="K130" s="251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218</v>
      </c>
      <c r="AU130" s="261" t="s">
        <v>152</v>
      </c>
      <c r="AV130" s="13" t="s">
        <v>152</v>
      </c>
      <c r="AW130" s="13" t="s">
        <v>32</v>
      </c>
      <c r="AX130" s="13" t="s">
        <v>84</v>
      </c>
      <c r="AY130" s="261" t="s">
        <v>209</v>
      </c>
    </row>
    <row r="131" spans="1:65" s="2" customFormat="1" ht="21.75" customHeight="1">
      <c r="A131" s="39"/>
      <c r="B131" s="40"/>
      <c r="C131" s="237" t="s">
        <v>216</v>
      </c>
      <c r="D131" s="237" t="s">
        <v>211</v>
      </c>
      <c r="E131" s="238" t="s">
        <v>2718</v>
      </c>
      <c r="F131" s="239" t="s">
        <v>2719</v>
      </c>
      <c r="G131" s="240" t="s">
        <v>225</v>
      </c>
      <c r="H131" s="241">
        <v>23.28</v>
      </c>
      <c r="I131" s="242"/>
      <c r="J131" s="243">
        <f>ROUND(I131*H131,2)</f>
        <v>0</v>
      </c>
      <c r="K131" s="239" t="s">
        <v>215</v>
      </c>
      <c r="L131" s="45"/>
      <c r="M131" s="244" t="s">
        <v>1</v>
      </c>
      <c r="N131" s="245" t="s">
        <v>42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216</v>
      </c>
      <c r="AT131" s="248" t="s">
        <v>211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216</v>
      </c>
      <c r="BM131" s="248" t="s">
        <v>2980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278</v>
      </c>
      <c r="F132" s="239" t="s">
        <v>279</v>
      </c>
      <c r="G132" s="240" t="s">
        <v>247</v>
      </c>
      <c r="H132" s="241">
        <v>2.988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2981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2982</v>
      </c>
      <c r="G133" s="251"/>
      <c r="H133" s="255">
        <v>2.988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21.75" customHeight="1">
      <c r="A134" s="39"/>
      <c r="B134" s="40"/>
      <c r="C134" s="237" t="s">
        <v>235</v>
      </c>
      <c r="D134" s="237" t="s">
        <v>211</v>
      </c>
      <c r="E134" s="238" t="s">
        <v>293</v>
      </c>
      <c r="F134" s="239" t="s">
        <v>294</v>
      </c>
      <c r="G134" s="240" t="s">
        <v>247</v>
      </c>
      <c r="H134" s="241">
        <v>4.21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2983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2984</v>
      </c>
      <c r="G135" s="251"/>
      <c r="H135" s="255">
        <v>4.21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33" customHeight="1">
      <c r="A136" s="39"/>
      <c r="B136" s="40"/>
      <c r="C136" s="237" t="s">
        <v>239</v>
      </c>
      <c r="D136" s="237" t="s">
        <v>211</v>
      </c>
      <c r="E136" s="238" t="s">
        <v>298</v>
      </c>
      <c r="F136" s="239" t="s">
        <v>299</v>
      </c>
      <c r="G136" s="240" t="s">
        <v>247</v>
      </c>
      <c r="H136" s="241">
        <v>75.78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2985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2986</v>
      </c>
      <c r="G137" s="251"/>
      <c r="H137" s="255">
        <v>75.78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244</v>
      </c>
      <c r="D138" s="237" t="s">
        <v>211</v>
      </c>
      <c r="E138" s="238" t="s">
        <v>2877</v>
      </c>
      <c r="F138" s="239" t="s">
        <v>2878</v>
      </c>
      <c r="G138" s="240" t="s">
        <v>247</v>
      </c>
      <c r="H138" s="241">
        <v>7.198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2987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2988</v>
      </c>
      <c r="G139" s="251"/>
      <c r="H139" s="255">
        <v>7.198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318</v>
      </c>
      <c r="F140" s="239" t="s">
        <v>319</v>
      </c>
      <c r="G140" s="240" t="s">
        <v>320</v>
      </c>
      <c r="H140" s="241">
        <v>7.578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2989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2990</v>
      </c>
      <c r="G141" s="251"/>
      <c r="H141" s="255">
        <v>7.578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323</v>
      </c>
      <c r="F142" s="239" t="s">
        <v>324</v>
      </c>
      <c r="G142" s="240" t="s">
        <v>247</v>
      </c>
      <c r="H142" s="241">
        <v>2.274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2991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2992</v>
      </c>
      <c r="G143" s="251"/>
      <c r="H143" s="255">
        <v>2.274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21.75" customHeight="1">
      <c r="A144" s="39"/>
      <c r="B144" s="40"/>
      <c r="C144" s="237" t="s">
        <v>263</v>
      </c>
      <c r="D144" s="237" t="s">
        <v>211</v>
      </c>
      <c r="E144" s="238" t="s">
        <v>2736</v>
      </c>
      <c r="F144" s="239" t="s">
        <v>2737</v>
      </c>
      <c r="G144" s="240" t="s">
        <v>247</v>
      </c>
      <c r="H144" s="241">
        <v>1.494</v>
      </c>
      <c r="I144" s="242"/>
      <c r="J144" s="243">
        <f>ROUND(I144*H144,2)</f>
        <v>0</v>
      </c>
      <c r="K144" s="239" t="s">
        <v>215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216</v>
      </c>
      <c r="AT144" s="248" t="s">
        <v>211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2993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2994</v>
      </c>
      <c r="G145" s="251"/>
      <c r="H145" s="255">
        <v>1.494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32</v>
      </c>
      <c r="AX145" s="13" t="s">
        <v>84</v>
      </c>
      <c r="AY145" s="261" t="s">
        <v>209</v>
      </c>
    </row>
    <row r="146" spans="1:65" s="2" customFormat="1" ht="16.5" customHeight="1">
      <c r="A146" s="39"/>
      <c r="B146" s="40"/>
      <c r="C146" s="294" t="s">
        <v>277</v>
      </c>
      <c r="D146" s="294" t="s">
        <v>736</v>
      </c>
      <c r="E146" s="295" t="s">
        <v>2742</v>
      </c>
      <c r="F146" s="296" t="s">
        <v>2743</v>
      </c>
      <c r="G146" s="297" t="s">
        <v>320</v>
      </c>
      <c r="H146" s="298">
        <v>2.689</v>
      </c>
      <c r="I146" s="299"/>
      <c r="J146" s="300">
        <f>ROUND(I146*H146,2)</f>
        <v>0</v>
      </c>
      <c r="K146" s="296" t="s">
        <v>215</v>
      </c>
      <c r="L146" s="301"/>
      <c r="M146" s="302" t="s">
        <v>1</v>
      </c>
      <c r="N146" s="303" t="s">
        <v>42</v>
      </c>
      <c r="O146" s="92"/>
      <c r="P146" s="246">
        <f>O146*H146</f>
        <v>0</v>
      </c>
      <c r="Q146" s="246">
        <v>1</v>
      </c>
      <c r="R146" s="246">
        <f>Q146*H146</f>
        <v>2.689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244</v>
      </c>
      <c r="AT146" s="248" t="s">
        <v>736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2995</v>
      </c>
    </row>
    <row r="147" spans="1:65" s="2" customFormat="1" ht="21.75" customHeight="1">
      <c r="A147" s="39"/>
      <c r="B147" s="40"/>
      <c r="C147" s="237" t="s">
        <v>283</v>
      </c>
      <c r="D147" s="237" t="s">
        <v>211</v>
      </c>
      <c r="E147" s="238" t="s">
        <v>2746</v>
      </c>
      <c r="F147" s="239" t="s">
        <v>2747</v>
      </c>
      <c r="G147" s="240" t="s">
        <v>247</v>
      </c>
      <c r="H147" s="241">
        <v>3.402</v>
      </c>
      <c r="I147" s="242"/>
      <c r="J147" s="243">
        <f>ROUND(I147*H147,2)</f>
        <v>0</v>
      </c>
      <c r="K147" s="239" t="s">
        <v>215</v>
      </c>
      <c r="L147" s="45"/>
      <c r="M147" s="244" t="s">
        <v>1</v>
      </c>
      <c r="N147" s="245" t="s">
        <v>42</v>
      </c>
      <c r="O147" s="92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216</v>
      </c>
      <c r="AT147" s="248" t="s">
        <v>211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216</v>
      </c>
      <c r="BM147" s="248" t="s">
        <v>2996</v>
      </c>
    </row>
    <row r="148" spans="1:63" s="12" customFormat="1" ht="22.8" customHeight="1">
      <c r="A148" s="12"/>
      <c r="B148" s="221"/>
      <c r="C148" s="222"/>
      <c r="D148" s="223" t="s">
        <v>75</v>
      </c>
      <c r="E148" s="235" t="s">
        <v>216</v>
      </c>
      <c r="F148" s="235" t="s">
        <v>533</v>
      </c>
      <c r="G148" s="222"/>
      <c r="H148" s="222"/>
      <c r="I148" s="225"/>
      <c r="J148" s="236">
        <f>BK148</f>
        <v>0</v>
      </c>
      <c r="K148" s="222"/>
      <c r="L148" s="227"/>
      <c r="M148" s="228"/>
      <c r="N148" s="229"/>
      <c r="O148" s="229"/>
      <c r="P148" s="230">
        <f>SUM(P149:P152)</f>
        <v>0</v>
      </c>
      <c r="Q148" s="229"/>
      <c r="R148" s="230">
        <f>SUM(R149:R152)</f>
        <v>0</v>
      </c>
      <c r="S148" s="229"/>
      <c r="T148" s="23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2" t="s">
        <v>84</v>
      </c>
      <c r="AT148" s="233" t="s">
        <v>75</v>
      </c>
      <c r="AU148" s="233" t="s">
        <v>84</v>
      </c>
      <c r="AY148" s="232" t="s">
        <v>209</v>
      </c>
      <c r="BK148" s="234">
        <f>SUM(BK149:BK152)</f>
        <v>0</v>
      </c>
    </row>
    <row r="149" spans="1:65" s="2" customFormat="1" ht="16.5" customHeight="1">
      <c r="A149" s="39"/>
      <c r="B149" s="40"/>
      <c r="C149" s="237" t="s">
        <v>288</v>
      </c>
      <c r="D149" s="237" t="s">
        <v>211</v>
      </c>
      <c r="E149" s="238" t="s">
        <v>2764</v>
      </c>
      <c r="F149" s="239" t="s">
        <v>2765</v>
      </c>
      <c r="G149" s="240" t="s">
        <v>247</v>
      </c>
      <c r="H149" s="241">
        <v>0.578</v>
      </c>
      <c r="I149" s="242"/>
      <c r="J149" s="243">
        <f>ROUND(I149*H149,2)</f>
        <v>0</v>
      </c>
      <c r="K149" s="239" t="s">
        <v>215</v>
      </c>
      <c r="L149" s="45"/>
      <c r="M149" s="244" t="s">
        <v>1</v>
      </c>
      <c r="N149" s="245" t="s">
        <v>42</v>
      </c>
      <c r="O149" s="92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216</v>
      </c>
      <c r="AT149" s="248" t="s">
        <v>211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216</v>
      </c>
      <c r="BM149" s="248" t="s">
        <v>2997</v>
      </c>
    </row>
    <row r="150" spans="1:51" s="13" customFormat="1" ht="12">
      <c r="A150" s="13"/>
      <c r="B150" s="250"/>
      <c r="C150" s="251"/>
      <c r="D150" s="252" t="s">
        <v>218</v>
      </c>
      <c r="E150" s="253" t="s">
        <v>1</v>
      </c>
      <c r="F150" s="254" t="s">
        <v>2998</v>
      </c>
      <c r="G150" s="251"/>
      <c r="H150" s="255">
        <v>0.08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218</v>
      </c>
      <c r="AU150" s="261" t="s">
        <v>152</v>
      </c>
      <c r="AV150" s="13" t="s">
        <v>152</v>
      </c>
      <c r="AW150" s="13" t="s">
        <v>32</v>
      </c>
      <c r="AX150" s="13" t="s">
        <v>76</v>
      </c>
      <c r="AY150" s="261" t="s">
        <v>209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2999</v>
      </c>
      <c r="G151" s="251"/>
      <c r="H151" s="255">
        <v>0.498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76</v>
      </c>
      <c r="AY151" s="261" t="s">
        <v>209</v>
      </c>
    </row>
    <row r="152" spans="1:51" s="15" customFormat="1" ht="12">
      <c r="A152" s="15"/>
      <c r="B152" s="272"/>
      <c r="C152" s="273"/>
      <c r="D152" s="252" t="s">
        <v>218</v>
      </c>
      <c r="E152" s="274" t="s">
        <v>1</v>
      </c>
      <c r="F152" s="275" t="s">
        <v>262</v>
      </c>
      <c r="G152" s="273"/>
      <c r="H152" s="276">
        <v>0.578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2" t="s">
        <v>218</v>
      </c>
      <c r="AU152" s="282" t="s">
        <v>152</v>
      </c>
      <c r="AV152" s="15" t="s">
        <v>216</v>
      </c>
      <c r="AW152" s="15" t="s">
        <v>32</v>
      </c>
      <c r="AX152" s="15" t="s">
        <v>84</v>
      </c>
      <c r="AY152" s="282" t="s">
        <v>209</v>
      </c>
    </row>
    <row r="153" spans="1:63" s="12" customFormat="1" ht="22.8" customHeight="1">
      <c r="A153" s="12"/>
      <c r="B153" s="221"/>
      <c r="C153" s="222"/>
      <c r="D153" s="223" t="s">
        <v>75</v>
      </c>
      <c r="E153" s="235" t="s">
        <v>244</v>
      </c>
      <c r="F153" s="235" t="s">
        <v>2781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SUM(P154:P170)</f>
        <v>0</v>
      </c>
      <c r="Q153" s="229"/>
      <c r="R153" s="230">
        <f>SUM(R154:R170)</f>
        <v>4.49536467</v>
      </c>
      <c r="S153" s="229"/>
      <c r="T153" s="231">
        <f>SUM(T154:T170)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2" t="s">
        <v>84</v>
      </c>
      <c r="AT153" s="233" t="s">
        <v>75</v>
      </c>
      <c r="AU153" s="233" t="s">
        <v>84</v>
      </c>
      <c r="AY153" s="232" t="s">
        <v>209</v>
      </c>
      <c r="BK153" s="234">
        <f>SUM(BK154:BK170)</f>
        <v>0</v>
      </c>
    </row>
    <row r="154" spans="1:65" s="2" customFormat="1" ht="21.75" customHeight="1">
      <c r="A154" s="39"/>
      <c r="B154" s="40"/>
      <c r="C154" s="237" t="s">
        <v>8</v>
      </c>
      <c r="D154" s="237" t="s">
        <v>211</v>
      </c>
      <c r="E154" s="238" t="s">
        <v>3000</v>
      </c>
      <c r="F154" s="239" t="s">
        <v>3001</v>
      </c>
      <c r="G154" s="240" t="s">
        <v>494</v>
      </c>
      <c r="H154" s="241">
        <v>8.3</v>
      </c>
      <c r="I154" s="242"/>
      <c r="J154" s="243">
        <f>ROUND(I154*H154,2)</f>
        <v>0</v>
      </c>
      <c r="K154" s="239" t="s">
        <v>215</v>
      </c>
      <c r="L154" s="45"/>
      <c r="M154" s="244" t="s">
        <v>1</v>
      </c>
      <c r="N154" s="245" t="s">
        <v>42</v>
      </c>
      <c r="O154" s="92"/>
      <c r="P154" s="246">
        <f>O154*H154</f>
        <v>0</v>
      </c>
      <c r="Q154" s="246">
        <v>1.1E-05</v>
      </c>
      <c r="R154" s="246">
        <f>Q154*H154</f>
        <v>9.130000000000001E-05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216</v>
      </c>
      <c r="AT154" s="248" t="s">
        <v>211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3002</v>
      </c>
    </row>
    <row r="155" spans="1:65" s="2" customFormat="1" ht="16.5" customHeight="1">
      <c r="A155" s="39"/>
      <c r="B155" s="40"/>
      <c r="C155" s="294" t="s">
        <v>297</v>
      </c>
      <c r="D155" s="294" t="s">
        <v>736</v>
      </c>
      <c r="E155" s="295" t="s">
        <v>3003</v>
      </c>
      <c r="F155" s="296" t="s">
        <v>3004</v>
      </c>
      <c r="G155" s="297" t="s">
        <v>494</v>
      </c>
      <c r="H155" s="298">
        <v>9.13</v>
      </c>
      <c r="I155" s="299"/>
      <c r="J155" s="300">
        <f>ROUND(I155*H155,2)</f>
        <v>0</v>
      </c>
      <c r="K155" s="296" t="s">
        <v>215</v>
      </c>
      <c r="L155" s="301"/>
      <c r="M155" s="302" t="s">
        <v>1</v>
      </c>
      <c r="N155" s="303" t="s">
        <v>42</v>
      </c>
      <c r="O155" s="92"/>
      <c r="P155" s="246">
        <f>O155*H155</f>
        <v>0</v>
      </c>
      <c r="Q155" s="246">
        <v>0.00267</v>
      </c>
      <c r="R155" s="246">
        <f>Q155*H155</f>
        <v>0.024377100000000002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244</v>
      </c>
      <c r="AT155" s="248" t="s">
        <v>736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3005</v>
      </c>
    </row>
    <row r="156" spans="1:51" s="13" customFormat="1" ht="12">
      <c r="A156" s="13"/>
      <c r="B156" s="250"/>
      <c r="C156" s="251"/>
      <c r="D156" s="252" t="s">
        <v>218</v>
      </c>
      <c r="E156" s="251"/>
      <c r="F156" s="254" t="s">
        <v>3006</v>
      </c>
      <c r="G156" s="251"/>
      <c r="H156" s="255">
        <v>9.13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4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302</v>
      </c>
      <c r="D157" s="237" t="s">
        <v>211</v>
      </c>
      <c r="E157" s="238" t="s">
        <v>3007</v>
      </c>
      <c r="F157" s="239" t="s">
        <v>3008</v>
      </c>
      <c r="G157" s="240" t="s">
        <v>214</v>
      </c>
      <c r="H157" s="241">
        <v>8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3.75E-06</v>
      </c>
      <c r="R157" s="246">
        <f>Q157*H157</f>
        <v>3E-05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3009</v>
      </c>
    </row>
    <row r="158" spans="1:65" s="2" customFormat="1" ht="16.5" customHeight="1">
      <c r="A158" s="39"/>
      <c r="B158" s="40"/>
      <c r="C158" s="294" t="s">
        <v>306</v>
      </c>
      <c r="D158" s="294" t="s">
        <v>736</v>
      </c>
      <c r="E158" s="295" t="s">
        <v>3010</v>
      </c>
      <c r="F158" s="296" t="s">
        <v>3011</v>
      </c>
      <c r="G158" s="297" t="s">
        <v>214</v>
      </c>
      <c r="H158" s="298">
        <v>8</v>
      </c>
      <c r="I158" s="299"/>
      <c r="J158" s="300">
        <f>ROUND(I158*H158,2)</f>
        <v>0</v>
      </c>
      <c r="K158" s="296" t="s">
        <v>1</v>
      </c>
      <c r="L158" s="301"/>
      <c r="M158" s="302" t="s">
        <v>1</v>
      </c>
      <c r="N158" s="303" t="s">
        <v>42</v>
      </c>
      <c r="O158" s="92"/>
      <c r="P158" s="246">
        <f>O158*H158</f>
        <v>0</v>
      </c>
      <c r="Q158" s="246">
        <v>0.0027</v>
      </c>
      <c r="R158" s="246">
        <f>Q158*H158</f>
        <v>0.0216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244</v>
      </c>
      <c r="AT158" s="248" t="s">
        <v>736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216</v>
      </c>
      <c r="BM158" s="248" t="s">
        <v>3012</v>
      </c>
    </row>
    <row r="159" spans="1:65" s="2" customFormat="1" ht="16.5" customHeight="1">
      <c r="A159" s="39"/>
      <c r="B159" s="40"/>
      <c r="C159" s="237" t="s">
        <v>311</v>
      </c>
      <c r="D159" s="237" t="s">
        <v>211</v>
      </c>
      <c r="E159" s="238" t="s">
        <v>2964</v>
      </c>
      <c r="F159" s="239" t="s">
        <v>3013</v>
      </c>
      <c r="G159" s="240" t="s">
        <v>247</v>
      </c>
      <c r="H159" s="241">
        <v>0.5</v>
      </c>
      <c r="I159" s="242"/>
      <c r="J159" s="243">
        <f>ROUND(I159*H159,2)</f>
        <v>0</v>
      </c>
      <c r="K159" s="239" t="s">
        <v>1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216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3014</v>
      </c>
    </row>
    <row r="160" spans="1:47" s="2" customFormat="1" ht="12">
      <c r="A160" s="39"/>
      <c r="B160" s="40"/>
      <c r="C160" s="41"/>
      <c r="D160" s="252" t="s">
        <v>2365</v>
      </c>
      <c r="E160" s="41"/>
      <c r="F160" s="309" t="s">
        <v>3015</v>
      </c>
      <c r="G160" s="41"/>
      <c r="H160" s="41"/>
      <c r="I160" s="146"/>
      <c r="J160" s="41"/>
      <c r="K160" s="41"/>
      <c r="L160" s="45"/>
      <c r="M160" s="310"/>
      <c r="N160" s="311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2365</v>
      </c>
      <c r="AU160" s="18" t="s">
        <v>152</v>
      </c>
    </row>
    <row r="161" spans="1:65" s="2" customFormat="1" ht="21.75" customHeight="1">
      <c r="A161" s="39"/>
      <c r="B161" s="40"/>
      <c r="C161" s="237" t="s">
        <v>317</v>
      </c>
      <c r="D161" s="237" t="s">
        <v>211</v>
      </c>
      <c r="E161" s="238" t="s">
        <v>3016</v>
      </c>
      <c r="F161" s="239" t="s">
        <v>3017</v>
      </c>
      <c r="G161" s="240" t="s">
        <v>214</v>
      </c>
      <c r="H161" s="241">
        <v>2</v>
      </c>
      <c r="I161" s="242"/>
      <c r="J161" s="243">
        <f>ROUND(I161*H161,2)</f>
        <v>0</v>
      </c>
      <c r="K161" s="239" t="s">
        <v>215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0.009176</v>
      </c>
      <c r="R161" s="246">
        <f>Q161*H161</f>
        <v>0.018352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216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216</v>
      </c>
      <c r="BM161" s="248" t="s">
        <v>3018</v>
      </c>
    </row>
    <row r="162" spans="1:65" s="2" customFormat="1" ht="21.75" customHeight="1">
      <c r="A162" s="39"/>
      <c r="B162" s="40"/>
      <c r="C162" s="294" t="s">
        <v>7</v>
      </c>
      <c r="D162" s="294" t="s">
        <v>736</v>
      </c>
      <c r="E162" s="295" t="s">
        <v>3019</v>
      </c>
      <c r="F162" s="296" t="s">
        <v>3020</v>
      </c>
      <c r="G162" s="297" t="s">
        <v>214</v>
      </c>
      <c r="H162" s="298">
        <v>2</v>
      </c>
      <c r="I162" s="299"/>
      <c r="J162" s="300">
        <f>ROUND(I162*H162,2)</f>
        <v>0</v>
      </c>
      <c r="K162" s="296" t="s">
        <v>1</v>
      </c>
      <c r="L162" s="301"/>
      <c r="M162" s="302" t="s">
        <v>1</v>
      </c>
      <c r="N162" s="303" t="s">
        <v>42</v>
      </c>
      <c r="O162" s="92"/>
      <c r="P162" s="246">
        <f>O162*H162</f>
        <v>0</v>
      </c>
      <c r="Q162" s="246">
        <v>1.013</v>
      </c>
      <c r="R162" s="246">
        <f>Q162*H162</f>
        <v>2.026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244</v>
      </c>
      <c r="AT162" s="248" t="s">
        <v>736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216</v>
      </c>
      <c r="BM162" s="248" t="s">
        <v>3021</v>
      </c>
    </row>
    <row r="163" spans="1:65" s="2" customFormat="1" ht="21.75" customHeight="1">
      <c r="A163" s="39"/>
      <c r="B163" s="40"/>
      <c r="C163" s="237" t="s">
        <v>327</v>
      </c>
      <c r="D163" s="237" t="s">
        <v>211</v>
      </c>
      <c r="E163" s="238" t="s">
        <v>3022</v>
      </c>
      <c r="F163" s="239" t="s">
        <v>3023</v>
      </c>
      <c r="G163" s="240" t="s">
        <v>214</v>
      </c>
      <c r="H163" s="241">
        <v>1</v>
      </c>
      <c r="I163" s="242"/>
      <c r="J163" s="243">
        <f>ROUND(I163*H163,2)</f>
        <v>0</v>
      </c>
      <c r="K163" s="239" t="s">
        <v>215</v>
      </c>
      <c r="L163" s="45"/>
      <c r="M163" s="244" t="s">
        <v>1</v>
      </c>
      <c r="N163" s="245" t="s">
        <v>42</v>
      </c>
      <c r="O163" s="92"/>
      <c r="P163" s="246">
        <f>O163*H163</f>
        <v>0</v>
      </c>
      <c r="Q163" s="246">
        <v>0.027528</v>
      </c>
      <c r="R163" s="246">
        <f>Q163*H163</f>
        <v>0.027528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216</v>
      </c>
      <c r="AT163" s="248" t="s">
        <v>211</v>
      </c>
      <c r="AU163" s="248" t="s">
        <v>152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216</v>
      </c>
      <c r="BM163" s="248" t="s">
        <v>3024</v>
      </c>
    </row>
    <row r="164" spans="1:65" s="2" customFormat="1" ht="16.5" customHeight="1">
      <c r="A164" s="39"/>
      <c r="B164" s="40"/>
      <c r="C164" s="294" t="s">
        <v>331</v>
      </c>
      <c r="D164" s="294" t="s">
        <v>736</v>
      </c>
      <c r="E164" s="295" t="s">
        <v>3025</v>
      </c>
      <c r="F164" s="296" t="s">
        <v>3026</v>
      </c>
      <c r="G164" s="297" t="s">
        <v>214</v>
      </c>
      <c r="H164" s="298">
        <v>1</v>
      </c>
      <c r="I164" s="299"/>
      <c r="J164" s="300">
        <f>ROUND(I164*H164,2)</f>
        <v>0</v>
      </c>
      <c r="K164" s="296" t="s">
        <v>1</v>
      </c>
      <c r="L164" s="301"/>
      <c r="M164" s="302" t="s">
        <v>1</v>
      </c>
      <c r="N164" s="303" t="s">
        <v>42</v>
      </c>
      <c r="O164" s="92"/>
      <c r="P164" s="246">
        <f>O164*H164</f>
        <v>0</v>
      </c>
      <c r="Q164" s="246">
        <v>1.87</v>
      </c>
      <c r="R164" s="246">
        <f>Q164*H164</f>
        <v>1.87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244</v>
      </c>
      <c r="AT164" s="248" t="s">
        <v>736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216</v>
      </c>
      <c r="BM164" s="248" t="s">
        <v>3027</v>
      </c>
    </row>
    <row r="165" spans="1:65" s="2" customFormat="1" ht="21.75" customHeight="1">
      <c r="A165" s="39"/>
      <c r="B165" s="40"/>
      <c r="C165" s="237" t="s">
        <v>337</v>
      </c>
      <c r="D165" s="237" t="s">
        <v>211</v>
      </c>
      <c r="E165" s="238" t="s">
        <v>3028</v>
      </c>
      <c r="F165" s="239" t="s">
        <v>3029</v>
      </c>
      <c r="G165" s="240" t="s">
        <v>214</v>
      </c>
      <c r="H165" s="241">
        <v>1</v>
      </c>
      <c r="I165" s="242"/>
      <c r="J165" s="243">
        <f>ROUND(I165*H165,2)</f>
        <v>0</v>
      </c>
      <c r="K165" s="239" t="s">
        <v>215</v>
      </c>
      <c r="L165" s="45"/>
      <c r="M165" s="244" t="s">
        <v>1</v>
      </c>
      <c r="N165" s="245" t="s">
        <v>42</v>
      </c>
      <c r="O165" s="92"/>
      <c r="P165" s="246">
        <f>O165*H165</f>
        <v>0</v>
      </c>
      <c r="Q165" s="246">
        <v>0.03826392</v>
      </c>
      <c r="R165" s="246">
        <f>Q165*H165</f>
        <v>0.03826392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216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216</v>
      </c>
      <c r="BM165" s="248" t="s">
        <v>3030</v>
      </c>
    </row>
    <row r="166" spans="1:65" s="2" customFormat="1" ht="21.75" customHeight="1">
      <c r="A166" s="39"/>
      <c r="B166" s="40"/>
      <c r="C166" s="294" t="s">
        <v>342</v>
      </c>
      <c r="D166" s="294" t="s">
        <v>736</v>
      </c>
      <c r="E166" s="295" t="s">
        <v>3031</v>
      </c>
      <c r="F166" s="296" t="s">
        <v>3032</v>
      </c>
      <c r="G166" s="297" t="s">
        <v>214</v>
      </c>
      <c r="H166" s="298">
        <v>1</v>
      </c>
      <c r="I166" s="299"/>
      <c r="J166" s="300">
        <f>ROUND(I166*H166,2)</f>
        <v>0</v>
      </c>
      <c r="K166" s="296" t="s">
        <v>1</v>
      </c>
      <c r="L166" s="301"/>
      <c r="M166" s="302" t="s">
        <v>1</v>
      </c>
      <c r="N166" s="303" t="s">
        <v>42</v>
      </c>
      <c r="O166" s="92"/>
      <c r="P166" s="246">
        <f>O166*H166</f>
        <v>0</v>
      </c>
      <c r="Q166" s="246">
        <v>0.185</v>
      </c>
      <c r="R166" s="246">
        <f>Q166*H166</f>
        <v>0.185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244</v>
      </c>
      <c r="AT166" s="248" t="s">
        <v>736</v>
      </c>
      <c r="AU166" s="248" t="s">
        <v>152</v>
      </c>
      <c r="AY166" s="18" t="s">
        <v>209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8" t="s">
        <v>152</v>
      </c>
      <c r="BK166" s="249">
        <f>ROUND(I166*H166,2)</f>
        <v>0</v>
      </c>
      <c r="BL166" s="18" t="s">
        <v>216</v>
      </c>
      <c r="BM166" s="248" t="s">
        <v>3033</v>
      </c>
    </row>
    <row r="167" spans="1:65" s="2" customFormat="1" ht="21.75" customHeight="1">
      <c r="A167" s="39"/>
      <c r="B167" s="40"/>
      <c r="C167" s="237" t="s">
        <v>347</v>
      </c>
      <c r="D167" s="237" t="s">
        <v>211</v>
      </c>
      <c r="E167" s="238" t="s">
        <v>3034</v>
      </c>
      <c r="F167" s="239" t="s">
        <v>3035</v>
      </c>
      <c r="G167" s="240" t="s">
        <v>214</v>
      </c>
      <c r="H167" s="241">
        <v>1</v>
      </c>
      <c r="I167" s="242"/>
      <c r="J167" s="243">
        <f>ROUND(I167*H167,2)</f>
        <v>0</v>
      </c>
      <c r="K167" s="239" t="s">
        <v>215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0.217338</v>
      </c>
      <c r="R167" s="246">
        <f>Q167*H167</f>
        <v>0.217338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216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216</v>
      </c>
      <c r="BM167" s="248" t="s">
        <v>3036</v>
      </c>
    </row>
    <row r="168" spans="1:65" s="2" customFormat="1" ht="21.75" customHeight="1">
      <c r="A168" s="39"/>
      <c r="B168" s="40"/>
      <c r="C168" s="294" t="s">
        <v>351</v>
      </c>
      <c r="D168" s="294" t="s">
        <v>736</v>
      </c>
      <c r="E168" s="295" t="s">
        <v>3037</v>
      </c>
      <c r="F168" s="296" t="s">
        <v>3038</v>
      </c>
      <c r="G168" s="297" t="s">
        <v>214</v>
      </c>
      <c r="H168" s="298">
        <v>1</v>
      </c>
      <c r="I168" s="299"/>
      <c r="J168" s="300">
        <f>ROUND(I168*H168,2)</f>
        <v>0</v>
      </c>
      <c r="K168" s="296" t="s">
        <v>215</v>
      </c>
      <c r="L168" s="301"/>
      <c r="M168" s="302" t="s">
        <v>1</v>
      </c>
      <c r="N168" s="303" t="s">
        <v>42</v>
      </c>
      <c r="O168" s="92"/>
      <c r="P168" s="246">
        <f>O168*H168</f>
        <v>0</v>
      </c>
      <c r="Q168" s="246">
        <v>0.06</v>
      </c>
      <c r="R168" s="246">
        <f>Q168*H168</f>
        <v>0.06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244</v>
      </c>
      <c r="AT168" s="248" t="s">
        <v>736</v>
      </c>
      <c r="AU168" s="248" t="s">
        <v>152</v>
      </c>
      <c r="AY168" s="18" t="s">
        <v>209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8" t="s">
        <v>152</v>
      </c>
      <c r="BK168" s="249">
        <f>ROUND(I168*H168,2)</f>
        <v>0</v>
      </c>
      <c r="BL168" s="18" t="s">
        <v>216</v>
      </c>
      <c r="BM168" s="248" t="s">
        <v>3039</v>
      </c>
    </row>
    <row r="169" spans="1:65" s="2" customFormat="1" ht="16.5" customHeight="1">
      <c r="A169" s="39"/>
      <c r="B169" s="40"/>
      <c r="C169" s="294" t="s">
        <v>356</v>
      </c>
      <c r="D169" s="294" t="s">
        <v>736</v>
      </c>
      <c r="E169" s="295" t="s">
        <v>3040</v>
      </c>
      <c r="F169" s="296" t="s">
        <v>3041</v>
      </c>
      <c r="G169" s="297" t="s">
        <v>214</v>
      </c>
      <c r="H169" s="298">
        <v>3.00000000000001</v>
      </c>
      <c r="I169" s="299"/>
      <c r="J169" s="300">
        <f>ROUND(I169*H169,2)</f>
        <v>0</v>
      </c>
      <c r="K169" s="296" t="s">
        <v>1</v>
      </c>
      <c r="L169" s="301"/>
      <c r="M169" s="302" t="s">
        <v>1</v>
      </c>
      <c r="N169" s="303" t="s">
        <v>42</v>
      </c>
      <c r="O169" s="92"/>
      <c r="P169" s="246">
        <f>O169*H169</f>
        <v>0</v>
      </c>
      <c r="Q169" s="246">
        <v>0.002</v>
      </c>
      <c r="R169" s="246">
        <f>Q169*H169</f>
        <v>0.006000000000000021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244</v>
      </c>
      <c r="AT169" s="248" t="s">
        <v>736</v>
      </c>
      <c r="AU169" s="248" t="s">
        <v>152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216</v>
      </c>
      <c r="BM169" s="248" t="s">
        <v>3042</v>
      </c>
    </row>
    <row r="170" spans="1:65" s="2" customFormat="1" ht="16.5" customHeight="1">
      <c r="A170" s="39"/>
      <c r="B170" s="40"/>
      <c r="C170" s="237" t="s">
        <v>367</v>
      </c>
      <c r="D170" s="237" t="s">
        <v>211</v>
      </c>
      <c r="E170" s="238" t="s">
        <v>2968</v>
      </c>
      <c r="F170" s="239" t="s">
        <v>2969</v>
      </c>
      <c r="G170" s="240" t="s">
        <v>494</v>
      </c>
      <c r="H170" s="241">
        <v>8.3</v>
      </c>
      <c r="I170" s="242"/>
      <c r="J170" s="243">
        <f>ROUND(I170*H170,2)</f>
        <v>0</v>
      </c>
      <c r="K170" s="239" t="s">
        <v>215</v>
      </c>
      <c r="L170" s="45"/>
      <c r="M170" s="244" t="s">
        <v>1</v>
      </c>
      <c r="N170" s="245" t="s">
        <v>42</v>
      </c>
      <c r="O170" s="92"/>
      <c r="P170" s="246">
        <f>O170*H170</f>
        <v>0</v>
      </c>
      <c r="Q170" s="246">
        <v>9.45E-05</v>
      </c>
      <c r="R170" s="246">
        <f>Q170*H170</f>
        <v>0.0007843500000000002</v>
      </c>
      <c r="S170" s="246">
        <v>0</v>
      </c>
      <c r="T170" s="24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8" t="s">
        <v>216</v>
      </c>
      <c r="AT170" s="248" t="s">
        <v>211</v>
      </c>
      <c r="AU170" s="248" t="s">
        <v>152</v>
      </c>
      <c r="AY170" s="18" t="s">
        <v>209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8" t="s">
        <v>152</v>
      </c>
      <c r="BK170" s="249">
        <f>ROUND(I170*H170,2)</f>
        <v>0</v>
      </c>
      <c r="BL170" s="18" t="s">
        <v>216</v>
      </c>
      <c r="BM170" s="248" t="s">
        <v>3043</v>
      </c>
    </row>
    <row r="171" spans="1:63" s="12" customFormat="1" ht="25.9" customHeight="1">
      <c r="A171" s="12"/>
      <c r="B171" s="221"/>
      <c r="C171" s="222"/>
      <c r="D171" s="223" t="s">
        <v>75</v>
      </c>
      <c r="E171" s="224" t="s">
        <v>736</v>
      </c>
      <c r="F171" s="224" t="s">
        <v>1929</v>
      </c>
      <c r="G171" s="222"/>
      <c r="H171" s="222"/>
      <c r="I171" s="225"/>
      <c r="J171" s="226">
        <f>BK171</f>
        <v>0</v>
      </c>
      <c r="K171" s="222"/>
      <c r="L171" s="227"/>
      <c r="M171" s="228"/>
      <c r="N171" s="229"/>
      <c r="O171" s="229"/>
      <c r="P171" s="230">
        <f>P172</f>
        <v>0</v>
      </c>
      <c r="Q171" s="229"/>
      <c r="R171" s="230">
        <f>R172</f>
        <v>0</v>
      </c>
      <c r="S171" s="229"/>
      <c r="T171" s="23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2" t="s">
        <v>160</v>
      </c>
      <c r="AT171" s="233" t="s">
        <v>75</v>
      </c>
      <c r="AU171" s="233" t="s">
        <v>76</v>
      </c>
      <c r="AY171" s="232" t="s">
        <v>209</v>
      </c>
      <c r="BK171" s="234">
        <f>BK172</f>
        <v>0</v>
      </c>
    </row>
    <row r="172" spans="1:63" s="12" customFormat="1" ht="22.8" customHeight="1">
      <c r="A172" s="12"/>
      <c r="B172" s="221"/>
      <c r="C172" s="222"/>
      <c r="D172" s="223" t="s">
        <v>75</v>
      </c>
      <c r="E172" s="235" t="s">
        <v>1930</v>
      </c>
      <c r="F172" s="235" t="s">
        <v>1931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P173</f>
        <v>0</v>
      </c>
      <c r="Q172" s="229"/>
      <c r="R172" s="230">
        <f>R173</f>
        <v>0</v>
      </c>
      <c r="S172" s="229"/>
      <c r="T172" s="23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2" t="s">
        <v>160</v>
      </c>
      <c r="AT172" s="233" t="s">
        <v>75</v>
      </c>
      <c r="AU172" s="233" t="s">
        <v>84</v>
      </c>
      <c r="AY172" s="232" t="s">
        <v>209</v>
      </c>
      <c r="BK172" s="234">
        <f>BK173</f>
        <v>0</v>
      </c>
    </row>
    <row r="173" spans="1:65" s="2" customFormat="1" ht="16.5" customHeight="1">
      <c r="A173" s="39"/>
      <c r="B173" s="40"/>
      <c r="C173" s="237" t="s">
        <v>377</v>
      </c>
      <c r="D173" s="237" t="s">
        <v>211</v>
      </c>
      <c r="E173" s="238" t="s">
        <v>2230</v>
      </c>
      <c r="F173" s="239" t="s">
        <v>3044</v>
      </c>
      <c r="G173" s="240" t="s">
        <v>1962</v>
      </c>
      <c r="H173" s="241">
        <v>6</v>
      </c>
      <c r="I173" s="242"/>
      <c r="J173" s="243">
        <f>ROUND(I173*H173,2)</f>
        <v>0</v>
      </c>
      <c r="K173" s="239" t="s">
        <v>1</v>
      </c>
      <c r="L173" s="45"/>
      <c r="M173" s="304" t="s">
        <v>1</v>
      </c>
      <c r="N173" s="305" t="s">
        <v>42</v>
      </c>
      <c r="O173" s="306"/>
      <c r="P173" s="307">
        <f>O173*H173</f>
        <v>0</v>
      </c>
      <c r="Q173" s="307">
        <v>0</v>
      </c>
      <c r="R173" s="307">
        <f>Q173*H173</f>
        <v>0</v>
      </c>
      <c r="S173" s="307">
        <v>0</v>
      </c>
      <c r="T173" s="30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569</v>
      </c>
      <c r="AT173" s="248" t="s">
        <v>211</v>
      </c>
      <c r="AU173" s="248" t="s">
        <v>152</v>
      </c>
      <c r="AY173" s="18" t="s">
        <v>209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8" t="s">
        <v>152</v>
      </c>
      <c r="BK173" s="249">
        <f>ROUND(I173*H173,2)</f>
        <v>0</v>
      </c>
      <c r="BL173" s="18" t="s">
        <v>569</v>
      </c>
      <c r="BM173" s="248" t="s">
        <v>3045</v>
      </c>
    </row>
    <row r="174" spans="1:31" s="2" customFormat="1" ht="6.95" customHeight="1">
      <c r="A174" s="39"/>
      <c r="B174" s="67"/>
      <c r="C174" s="68"/>
      <c r="D174" s="68"/>
      <c r="E174" s="68"/>
      <c r="F174" s="68"/>
      <c r="G174" s="68"/>
      <c r="H174" s="68"/>
      <c r="I174" s="185"/>
      <c r="J174" s="68"/>
      <c r="K174" s="68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121:K17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3046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ROUND((SUM(BE120:BE163)),2)</f>
        <v>0</v>
      </c>
      <c r="G33" s="39"/>
      <c r="H33" s="39"/>
      <c r="I33" s="164">
        <v>0.21</v>
      </c>
      <c r="J33" s="163">
        <f>ROUND(((SUM(BE120:BE163))*I33),2)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ROUND((SUM(BF120:BF163)),2)</f>
        <v>0</v>
      </c>
      <c r="G34" s="39"/>
      <c r="H34" s="39"/>
      <c r="I34" s="164">
        <v>0.15</v>
      </c>
      <c r="J34" s="163">
        <f>ROUND(((SUM(BF120:BF163))*I34),2)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ROUND((SUM(BG120:BG163)),2)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ROUND((SUM(BH120:BH163)),2)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ROUND((SUM(BI120:BI163)),2)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11 - Hlavní aktivity projektu - Přípojka plynovod, vnitřní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J121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J122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J145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5"/>
      <c r="C100" s="196"/>
      <c r="D100" s="197" t="s">
        <v>193</v>
      </c>
      <c r="E100" s="198"/>
      <c r="F100" s="198"/>
      <c r="G100" s="198"/>
      <c r="H100" s="198"/>
      <c r="I100" s="199"/>
      <c r="J100" s="200">
        <f>J160</f>
        <v>0</v>
      </c>
      <c r="K100" s="196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46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85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88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194</v>
      </c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9" t="str">
        <f>E7</f>
        <v>Zvýšení dostupnosti komunitních pobytových služeb v lokalitě Náchod</v>
      </c>
      <c r="F110" s="33"/>
      <c r="G110" s="33"/>
      <c r="H110" s="33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161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1 11 - Hlavní aktivity projektu - Přípojka plynovod, vnitřní přípojka</v>
      </c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Náchod</v>
      </c>
      <c r="G114" s="41"/>
      <c r="H114" s="41"/>
      <c r="I114" s="149" t="s">
        <v>22</v>
      </c>
      <c r="J114" s="80" t="str">
        <f>IF(J12="","",J12)</f>
        <v>27. 2. 2020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Královehradecký kraj, Pivovarské nám. 1245/2</v>
      </c>
      <c r="G116" s="41"/>
      <c r="H116" s="41"/>
      <c r="I116" s="149" t="s">
        <v>30</v>
      </c>
      <c r="J116" s="37" t="str">
        <f>E21</f>
        <v>Projecticon s.r.o., A. Kopeckého 151, Nový Hrádek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149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9"/>
      <c r="B119" s="210"/>
      <c r="C119" s="211" t="s">
        <v>195</v>
      </c>
      <c r="D119" s="212" t="s">
        <v>61</v>
      </c>
      <c r="E119" s="212" t="s">
        <v>57</v>
      </c>
      <c r="F119" s="212" t="s">
        <v>58</v>
      </c>
      <c r="G119" s="212" t="s">
        <v>196</v>
      </c>
      <c r="H119" s="212" t="s">
        <v>197</v>
      </c>
      <c r="I119" s="213" t="s">
        <v>198</v>
      </c>
      <c r="J119" s="212" t="s">
        <v>165</v>
      </c>
      <c r="K119" s="214" t="s">
        <v>199</v>
      </c>
      <c r="L119" s="215"/>
      <c r="M119" s="101" t="s">
        <v>1</v>
      </c>
      <c r="N119" s="102" t="s">
        <v>40</v>
      </c>
      <c r="O119" s="102" t="s">
        <v>200</v>
      </c>
      <c r="P119" s="102" t="s">
        <v>201</v>
      </c>
      <c r="Q119" s="102" t="s">
        <v>202</v>
      </c>
      <c r="R119" s="102" t="s">
        <v>203</v>
      </c>
      <c r="S119" s="102" t="s">
        <v>204</v>
      </c>
      <c r="T119" s="103" t="s">
        <v>205</v>
      </c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pans="1:63" s="2" customFormat="1" ht="22.8" customHeight="1">
      <c r="A120" s="39"/>
      <c r="B120" s="40"/>
      <c r="C120" s="108" t="s">
        <v>206</v>
      </c>
      <c r="D120" s="41"/>
      <c r="E120" s="41"/>
      <c r="F120" s="41"/>
      <c r="G120" s="41"/>
      <c r="H120" s="41"/>
      <c r="I120" s="146"/>
      <c r="J120" s="216">
        <f>BK120</f>
        <v>0</v>
      </c>
      <c r="K120" s="41"/>
      <c r="L120" s="45"/>
      <c r="M120" s="104"/>
      <c r="N120" s="217"/>
      <c r="O120" s="105"/>
      <c r="P120" s="218">
        <f>P121+P160</f>
        <v>0</v>
      </c>
      <c r="Q120" s="105"/>
      <c r="R120" s="218">
        <f>R121+R160</f>
        <v>7.802159244</v>
      </c>
      <c r="S120" s="105"/>
      <c r="T120" s="219">
        <f>T121+T160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167</v>
      </c>
      <c r="BK120" s="220">
        <f>BK121+BK160</f>
        <v>0</v>
      </c>
    </row>
    <row r="121" spans="1:63" s="12" customFormat="1" ht="25.9" customHeight="1">
      <c r="A121" s="12"/>
      <c r="B121" s="221"/>
      <c r="C121" s="222"/>
      <c r="D121" s="223" t="s">
        <v>75</v>
      </c>
      <c r="E121" s="224" t="s">
        <v>207</v>
      </c>
      <c r="F121" s="224" t="s">
        <v>208</v>
      </c>
      <c r="G121" s="222"/>
      <c r="H121" s="222"/>
      <c r="I121" s="225"/>
      <c r="J121" s="226">
        <f>BK121</f>
        <v>0</v>
      </c>
      <c r="K121" s="222"/>
      <c r="L121" s="227"/>
      <c r="M121" s="228"/>
      <c r="N121" s="229"/>
      <c r="O121" s="229"/>
      <c r="P121" s="230">
        <f>P122+P145</f>
        <v>0</v>
      </c>
      <c r="Q121" s="229"/>
      <c r="R121" s="230">
        <f>R122+R145</f>
        <v>7.802159244</v>
      </c>
      <c r="S121" s="229"/>
      <c r="T121" s="231">
        <f>T122+T145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84</v>
      </c>
      <c r="AT121" s="233" t="s">
        <v>75</v>
      </c>
      <c r="AU121" s="233" t="s">
        <v>76</v>
      </c>
      <c r="AY121" s="232" t="s">
        <v>209</v>
      </c>
      <c r="BK121" s="234">
        <f>BK122+BK145</f>
        <v>0</v>
      </c>
    </row>
    <row r="122" spans="1:63" s="12" customFormat="1" ht="22.8" customHeight="1">
      <c r="A122" s="12"/>
      <c r="B122" s="221"/>
      <c r="C122" s="222"/>
      <c r="D122" s="223" t="s">
        <v>75</v>
      </c>
      <c r="E122" s="235" t="s">
        <v>84</v>
      </c>
      <c r="F122" s="235" t="s">
        <v>210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SUM(P123:P144)</f>
        <v>0</v>
      </c>
      <c r="Q122" s="229"/>
      <c r="R122" s="230">
        <f>SUM(R123:R144)</f>
        <v>7.768844744</v>
      </c>
      <c r="S122" s="229"/>
      <c r="T122" s="231">
        <f>SUM(T123:T144)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84</v>
      </c>
      <c r="AT122" s="233" t="s">
        <v>75</v>
      </c>
      <c r="AU122" s="233" t="s">
        <v>84</v>
      </c>
      <c r="AY122" s="232" t="s">
        <v>209</v>
      </c>
      <c r="BK122" s="234">
        <f>SUM(BK123:BK144)</f>
        <v>0</v>
      </c>
    </row>
    <row r="123" spans="1:65" s="2" customFormat="1" ht="21.75" customHeight="1">
      <c r="A123" s="39"/>
      <c r="B123" s="40"/>
      <c r="C123" s="237" t="s">
        <v>84</v>
      </c>
      <c r="D123" s="237" t="s">
        <v>211</v>
      </c>
      <c r="E123" s="238" t="s">
        <v>2918</v>
      </c>
      <c r="F123" s="239" t="s">
        <v>2919</v>
      </c>
      <c r="G123" s="240" t="s">
        <v>247</v>
      </c>
      <c r="H123" s="241">
        <v>10.32</v>
      </c>
      <c r="I123" s="242"/>
      <c r="J123" s="243">
        <f>ROUND(I123*H123,2)</f>
        <v>0</v>
      </c>
      <c r="K123" s="239" t="s">
        <v>215</v>
      </c>
      <c r="L123" s="45"/>
      <c r="M123" s="244" t="s">
        <v>1</v>
      </c>
      <c r="N123" s="245" t="s">
        <v>42</v>
      </c>
      <c r="O123" s="92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8" t="s">
        <v>216</v>
      </c>
      <c r="AT123" s="248" t="s">
        <v>211</v>
      </c>
      <c r="AU123" s="248" t="s">
        <v>152</v>
      </c>
      <c r="AY123" s="18" t="s">
        <v>209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8" t="s">
        <v>152</v>
      </c>
      <c r="BK123" s="249">
        <f>ROUND(I123*H123,2)</f>
        <v>0</v>
      </c>
      <c r="BL123" s="18" t="s">
        <v>216</v>
      </c>
      <c r="BM123" s="248" t="s">
        <v>3047</v>
      </c>
    </row>
    <row r="124" spans="1:51" s="13" customFormat="1" ht="12">
      <c r="A124" s="13"/>
      <c r="B124" s="250"/>
      <c r="C124" s="251"/>
      <c r="D124" s="252" t="s">
        <v>218</v>
      </c>
      <c r="E124" s="253" t="s">
        <v>1</v>
      </c>
      <c r="F124" s="254" t="s">
        <v>3048</v>
      </c>
      <c r="G124" s="251"/>
      <c r="H124" s="255">
        <v>10.32</v>
      </c>
      <c r="I124" s="256"/>
      <c r="J124" s="251"/>
      <c r="K124" s="251"/>
      <c r="L124" s="257"/>
      <c r="M124" s="258"/>
      <c r="N124" s="259"/>
      <c r="O124" s="259"/>
      <c r="P124" s="259"/>
      <c r="Q124" s="259"/>
      <c r="R124" s="259"/>
      <c r="S124" s="259"/>
      <c r="T124" s="26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1" t="s">
        <v>218</v>
      </c>
      <c r="AU124" s="261" t="s">
        <v>152</v>
      </c>
      <c r="AV124" s="13" t="s">
        <v>152</v>
      </c>
      <c r="AW124" s="13" t="s">
        <v>32</v>
      </c>
      <c r="AX124" s="13" t="s">
        <v>84</v>
      </c>
      <c r="AY124" s="261" t="s">
        <v>209</v>
      </c>
    </row>
    <row r="125" spans="1:65" s="2" customFormat="1" ht="16.5" customHeight="1">
      <c r="A125" s="39"/>
      <c r="B125" s="40"/>
      <c r="C125" s="237" t="s">
        <v>152</v>
      </c>
      <c r="D125" s="237" t="s">
        <v>211</v>
      </c>
      <c r="E125" s="238" t="s">
        <v>2714</v>
      </c>
      <c r="F125" s="239" t="s">
        <v>2715</v>
      </c>
      <c r="G125" s="240" t="s">
        <v>225</v>
      </c>
      <c r="H125" s="241">
        <v>34.4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0.00083851</v>
      </c>
      <c r="R125" s="246">
        <f>Q125*H125</f>
        <v>0.028844744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3049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3050</v>
      </c>
      <c r="G126" s="251"/>
      <c r="H126" s="255">
        <v>34.4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21.75" customHeight="1">
      <c r="A127" s="39"/>
      <c r="B127" s="40"/>
      <c r="C127" s="237" t="s">
        <v>160</v>
      </c>
      <c r="D127" s="237" t="s">
        <v>211</v>
      </c>
      <c r="E127" s="238" t="s">
        <v>2718</v>
      </c>
      <c r="F127" s="239" t="s">
        <v>2719</v>
      </c>
      <c r="G127" s="240" t="s">
        <v>225</v>
      </c>
      <c r="H127" s="241">
        <v>34.4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3051</v>
      </c>
    </row>
    <row r="128" spans="1:65" s="2" customFormat="1" ht="21.75" customHeight="1">
      <c r="A128" s="39"/>
      <c r="B128" s="40"/>
      <c r="C128" s="237" t="s">
        <v>216</v>
      </c>
      <c r="D128" s="237" t="s">
        <v>211</v>
      </c>
      <c r="E128" s="238" t="s">
        <v>278</v>
      </c>
      <c r="F128" s="239" t="s">
        <v>279</v>
      </c>
      <c r="G128" s="240" t="s">
        <v>247</v>
      </c>
      <c r="H128" s="241">
        <v>7.75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216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216</v>
      </c>
      <c r="BM128" s="248" t="s">
        <v>3052</v>
      </c>
    </row>
    <row r="129" spans="1:51" s="13" customFormat="1" ht="12">
      <c r="A129" s="13"/>
      <c r="B129" s="250"/>
      <c r="C129" s="251"/>
      <c r="D129" s="252" t="s">
        <v>218</v>
      </c>
      <c r="E129" s="253" t="s">
        <v>1</v>
      </c>
      <c r="F129" s="254" t="s">
        <v>3053</v>
      </c>
      <c r="G129" s="251"/>
      <c r="H129" s="255">
        <v>7.75</v>
      </c>
      <c r="I129" s="256"/>
      <c r="J129" s="251"/>
      <c r="K129" s="251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218</v>
      </c>
      <c r="AU129" s="261" t="s">
        <v>152</v>
      </c>
      <c r="AV129" s="13" t="s">
        <v>152</v>
      </c>
      <c r="AW129" s="13" t="s">
        <v>32</v>
      </c>
      <c r="AX129" s="13" t="s">
        <v>84</v>
      </c>
      <c r="AY129" s="261" t="s">
        <v>209</v>
      </c>
    </row>
    <row r="130" spans="1:65" s="2" customFormat="1" ht="21.75" customHeight="1">
      <c r="A130" s="39"/>
      <c r="B130" s="40"/>
      <c r="C130" s="237" t="s">
        <v>231</v>
      </c>
      <c r="D130" s="237" t="s">
        <v>211</v>
      </c>
      <c r="E130" s="238" t="s">
        <v>293</v>
      </c>
      <c r="F130" s="239" t="s">
        <v>294</v>
      </c>
      <c r="G130" s="240" t="s">
        <v>247</v>
      </c>
      <c r="H130" s="241">
        <v>6.45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3054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3055</v>
      </c>
      <c r="G131" s="251"/>
      <c r="H131" s="255">
        <v>6.45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33" customHeight="1">
      <c r="A132" s="39"/>
      <c r="B132" s="40"/>
      <c r="C132" s="237" t="s">
        <v>235</v>
      </c>
      <c r="D132" s="237" t="s">
        <v>211</v>
      </c>
      <c r="E132" s="238" t="s">
        <v>298</v>
      </c>
      <c r="F132" s="239" t="s">
        <v>299</v>
      </c>
      <c r="G132" s="240" t="s">
        <v>247</v>
      </c>
      <c r="H132" s="241">
        <v>116.1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3056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3057</v>
      </c>
      <c r="G133" s="251"/>
      <c r="H133" s="255">
        <v>116.1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21.75" customHeight="1">
      <c r="A134" s="39"/>
      <c r="B134" s="40"/>
      <c r="C134" s="237" t="s">
        <v>239</v>
      </c>
      <c r="D134" s="237" t="s">
        <v>211</v>
      </c>
      <c r="E134" s="238" t="s">
        <v>2877</v>
      </c>
      <c r="F134" s="239" t="s">
        <v>2878</v>
      </c>
      <c r="G134" s="240" t="s">
        <v>247</v>
      </c>
      <c r="H134" s="241">
        <v>14.2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3058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3059</v>
      </c>
      <c r="G135" s="251"/>
      <c r="H135" s="255">
        <v>14.2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244</v>
      </c>
      <c r="D136" s="237" t="s">
        <v>211</v>
      </c>
      <c r="E136" s="238" t="s">
        <v>318</v>
      </c>
      <c r="F136" s="239" t="s">
        <v>319</v>
      </c>
      <c r="G136" s="240" t="s">
        <v>320</v>
      </c>
      <c r="H136" s="241">
        <v>11.61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3060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3061</v>
      </c>
      <c r="G137" s="251"/>
      <c r="H137" s="255">
        <v>11.61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250</v>
      </c>
      <c r="D138" s="237" t="s">
        <v>211</v>
      </c>
      <c r="E138" s="238" t="s">
        <v>323</v>
      </c>
      <c r="F138" s="239" t="s">
        <v>324</v>
      </c>
      <c r="G138" s="240" t="s">
        <v>247</v>
      </c>
      <c r="H138" s="241">
        <v>3.87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3062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3063</v>
      </c>
      <c r="G139" s="251"/>
      <c r="H139" s="255">
        <v>3.87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255</v>
      </c>
      <c r="D140" s="237" t="s">
        <v>211</v>
      </c>
      <c r="E140" s="238" t="s">
        <v>2736</v>
      </c>
      <c r="F140" s="239" t="s">
        <v>2737</v>
      </c>
      <c r="G140" s="240" t="s">
        <v>247</v>
      </c>
      <c r="H140" s="241">
        <v>3.87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3064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3065</v>
      </c>
      <c r="G141" s="251"/>
      <c r="H141" s="255">
        <v>3.87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16.5" customHeight="1">
      <c r="A142" s="39"/>
      <c r="B142" s="40"/>
      <c r="C142" s="294" t="s">
        <v>263</v>
      </c>
      <c r="D142" s="294" t="s">
        <v>736</v>
      </c>
      <c r="E142" s="295" t="s">
        <v>2742</v>
      </c>
      <c r="F142" s="296" t="s">
        <v>2743</v>
      </c>
      <c r="G142" s="297" t="s">
        <v>320</v>
      </c>
      <c r="H142" s="298">
        <v>7.74</v>
      </c>
      <c r="I142" s="299"/>
      <c r="J142" s="300">
        <f>ROUND(I142*H142,2)</f>
        <v>0</v>
      </c>
      <c r="K142" s="296" t="s">
        <v>215</v>
      </c>
      <c r="L142" s="301"/>
      <c r="M142" s="302" t="s">
        <v>1</v>
      </c>
      <c r="N142" s="303" t="s">
        <v>42</v>
      </c>
      <c r="O142" s="92"/>
      <c r="P142" s="246">
        <f>O142*H142</f>
        <v>0</v>
      </c>
      <c r="Q142" s="246">
        <v>1</v>
      </c>
      <c r="R142" s="246">
        <f>Q142*H142</f>
        <v>7.74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244</v>
      </c>
      <c r="AT142" s="248" t="s">
        <v>736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3066</v>
      </c>
    </row>
    <row r="143" spans="1:51" s="13" customFormat="1" ht="12">
      <c r="A143" s="13"/>
      <c r="B143" s="250"/>
      <c r="C143" s="251"/>
      <c r="D143" s="252" t="s">
        <v>218</v>
      </c>
      <c r="E143" s="251"/>
      <c r="F143" s="254" t="s">
        <v>3067</v>
      </c>
      <c r="G143" s="251"/>
      <c r="H143" s="255">
        <v>7.74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4</v>
      </c>
      <c r="AX143" s="13" t="s">
        <v>84</v>
      </c>
      <c r="AY143" s="261" t="s">
        <v>209</v>
      </c>
    </row>
    <row r="144" spans="1:65" s="2" customFormat="1" ht="21.75" customHeight="1">
      <c r="A144" s="39"/>
      <c r="B144" s="40"/>
      <c r="C144" s="237" t="s">
        <v>277</v>
      </c>
      <c r="D144" s="237" t="s">
        <v>211</v>
      </c>
      <c r="E144" s="238" t="s">
        <v>2746</v>
      </c>
      <c r="F144" s="239" t="s">
        <v>2747</v>
      </c>
      <c r="G144" s="240" t="s">
        <v>247</v>
      </c>
      <c r="H144" s="241">
        <v>3.87</v>
      </c>
      <c r="I144" s="242"/>
      <c r="J144" s="243">
        <f>ROUND(I144*H144,2)</f>
        <v>0</v>
      </c>
      <c r="K144" s="239" t="s">
        <v>215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216</v>
      </c>
      <c r="AT144" s="248" t="s">
        <v>211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3068</v>
      </c>
    </row>
    <row r="145" spans="1:63" s="12" customFormat="1" ht="22.8" customHeight="1">
      <c r="A145" s="12"/>
      <c r="B145" s="221"/>
      <c r="C145" s="222"/>
      <c r="D145" s="223" t="s">
        <v>75</v>
      </c>
      <c r="E145" s="235" t="s">
        <v>216</v>
      </c>
      <c r="F145" s="235" t="s">
        <v>533</v>
      </c>
      <c r="G145" s="222"/>
      <c r="H145" s="222"/>
      <c r="I145" s="225"/>
      <c r="J145" s="236">
        <f>BK145</f>
        <v>0</v>
      </c>
      <c r="K145" s="222"/>
      <c r="L145" s="227"/>
      <c r="M145" s="228"/>
      <c r="N145" s="229"/>
      <c r="O145" s="229"/>
      <c r="P145" s="230">
        <f>SUM(P146:P159)</f>
        <v>0</v>
      </c>
      <c r="Q145" s="229"/>
      <c r="R145" s="230">
        <f>SUM(R146:R159)</f>
        <v>0.0333145</v>
      </c>
      <c r="S145" s="229"/>
      <c r="T145" s="231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2" t="s">
        <v>84</v>
      </c>
      <c r="AT145" s="233" t="s">
        <v>75</v>
      </c>
      <c r="AU145" s="233" t="s">
        <v>84</v>
      </c>
      <c r="AY145" s="232" t="s">
        <v>209</v>
      </c>
      <c r="BK145" s="234">
        <f>SUM(BK146:BK159)</f>
        <v>0</v>
      </c>
    </row>
    <row r="146" spans="1:65" s="2" customFormat="1" ht="21.75" customHeight="1">
      <c r="A146" s="39"/>
      <c r="B146" s="40"/>
      <c r="C146" s="237" t="s">
        <v>283</v>
      </c>
      <c r="D146" s="237" t="s">
        <v>211</v>
      </c>
      <c r="E146" s="238" t="s">
        <v>2945</v>
      </c>
      <c r="F146" s="239" t="s">
        <v>2946</v>
      </c>
      <c r="G146" s="240" t="s">
        <v>247</v>
      </c>
      <c r="H146" s="241">
        <v>1.29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216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3069</v>
      </c>
    </row>
    <row r="147" spans="1:51" s="13" customFormat="1" ht="12">
      <c r="A147" s="13"/>
      <c r="B147" s="250"/>
      <c r="C147" s="251"/>
      <c r="D147" s="252" t="s">
        <v>218</v>
      </c>
      <c r="E147" s="253" t="s">
        <v>1</v>
      </c>
      <c r="F147" s="254" t="s">
        <v>3070</v>
      </c>
      <c r="G147" s="251"/>
      <c r="H147" s="255">
        <v>1.29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218</v>
      </c>
      <c r="AU147" s="261" t="s">
        <v>152</v>
      </c>
      <c r="AV147" s="13" t="s">
        <v>152</v>
      </c>
      <c r="AW147" s="13" t="s">
        <v>32</v>
      </c>
      <c r="AX147" s="13" t="s">
        <v>84</v>
      </c>
      <c r="AY147" s="261" t="s">
        <v>209</v>
      </c>
    </row>
    <row r="148" spans="1:65" s="2" customFormat="1" ht="16.5" customHeight="1">
      <c r="A148" s="39"/>
      <c r="B148" s="40"/>
      <c r="C148" s="237" t="s">
        <v>288</v>
      </c>
      <c r="D148" s="237" t="s">
        <v>211</v>
      </c>
      <c r="E148" s="238" t="s">
        <v>3071</v>
      </c>
      <c r="F148" s="239" t="s">
        <v>3072</v>
      </c>
      <c r="G148" s="240" t="s">
        <v>494</v>
      </c>
      <c r="H148" s="241">
        <v>1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0.00486</v>
      </c>
      <c r="R148" s="246">
        <f>Q148*H148</f>
        <v>0.00486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569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569</v>
      </c>
      <c r="BM148" s="248" t="s">
        <v>3073</v>
      </c>
    </row>
    <row r="149" spans="1:65" s="2" customFormat="1" ht="21.75" customHeight="1">
      <c r="A149" s="39"/>
      <c r="B149" s="40"/>
      <c r="C149" s="237" t="s">
        <v>8</v>
      </c>
      <c r="D149" s="237" t="s">
        <v>211</v>
      </c>
      <c r="E149" s="238" t="s">
        <v>3074</v>
      </c>
      <c r="F149" s="239" t="s">
        <v>3075</v>
      </c>
      <c r="G149" s="240" t="s">
        <v>494</v>
      </c>
      <c r="H149" s="241">
        <v>21.5</v>
      </c>
      <c r="I149" s="242"/>
      <c r="J149" s="243">
        <f>ROUND(I149*H149,2)</f>
        <v>0</v>
      </c>
      <c r="K149" s="239" t="s">
        <v>215</v>
      </c>
      <c r="L149" s="45"/>
      <c r="M149" s="244" t="s">
        <v>1</v>
      </c>
      <c r="N149" s="245" t="s">
        <v>42</v>
      </c>
      <c r="O149" s="92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569</v>
      </c>
      <c r="AT149" s="248" t="s">
        <v>211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569</v>
      </c>
      <c r="BM149" s="248" t="s">
        <v>3076</v>
      </c>
    </row>
    <row r="150" spans="1:51" s="13" customFormat="1" ht="12">
      <c r="A150" s="13"/>
      <c r="B150" s="250"/>
      <c r="C150" s="251"/>
      <c r="D150" s="252" t="s">
        <v>218</v>
      </c>
      <c r="E150" s="253" t="s">
        <v>1</v>
      </c>
      <c r="F150" s="254" t="s">
        <v>3077</v>
      </c>
      <c r="G150" s="251"/>
      <c r="H150" s="255">
        <v>21.5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218</v>
      </c>
      <c r="AU150" s="261" t="s">
        <v>152</v>
      </c>
      <c r="AV150" s="13" t="s">
        <v>152</v>
      </c>
      <c r="AW150" s="13" t="s">
        <v>32</v>
      </c>
      <c r="AX150" s="13" t="s">
        <v>84</v>
      </c>
      <c r="AY150" s="261" t="s">
        <v>209</v>
      </c>
    </row>
    <row r="151" spans="1:65" s="2" customFormat="1" ht="21.75" customHeight="1">
      <c r="A151" s="39"/>
      <c r="B151" s="40"/>
      <c r="C151" s="294" t="s">
        <v>297</v>
      </c>
      <c r="D151" s="294" t="s">
        <v>736</v>
      </c>
      <c r="E151" s="295" t="s">
        <v>3078</v>
      </c>
      <c r="F151" s="296" t="s">
        <v>3079</v>
      </c>
      <c r="G151" s="297" t="s">
        <v>494</v>
      </c>
      <c r="H151" s="298">
        <v>23.65</v>
      </c>
      <c r="I151" s="299"/>
      <c r="J151" s="300">
        <f>ROUND(I151*H151,2)</f>
        <v>0</v>
      </c>
      <c r="K151" s="296" t="s">
        <v>215</v>
      </c>
      <c r="L151" s="301"/>
      <c r="M151" s="302" t="s">
        <v>1</v>
      </c>
      <c r="N151" s="303" t="s">
        <v>42</v>
      </c>
      <c r="O151" s="92"/>
      <c r="P151" s="246">
        <f>O151*H151</f>
        <v>0</v>
      </c>
      <c r="Q151" s="246">
        <v>0.00043</v>
      </c>
      <c r="R151" s="246">
        <f>Q151*H151</f>
        <v>0.0101695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945</v>
      </c>
      <c r="AT151" s="248" t="s">
        <v>736</v>
      </c>
      <c r="AU151" s="248" t="s">
        <v>152</v>
      </c>
      <c r="AY151" s="18" t="s">
        <v>209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152</v>
      </c>
      <c r="BK151" s="249">
        <f>ROUND(I151*H151,2)</f>
        <v>0</v>
      </c>
      <c r="BL151" s="18" t="s">
        <v>945</v>
      </c>
      <c r="BM151" s="248" t="s">
        <v>3080</v>
      </c>
    </row>
    <row r="152" spans="1:51" s="13" customFormat="1" ht="12">
      <c r="A152" s="13"/>
      <c r="B152" s="250"/>
      <c r="C152" s="251"/>
      <c r="D152" s="252" t="s">
        <v>218</v>
      </c>
      <c r="E152" s="251"/>
      <c r="F152" s="254" t="s">
        <v>3081</v>
      </c>
      <c r="G152" s="251"/>
      <c r="H152" s="255">
        <v>23.65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218</v>
      </c>
      <c r="AU152" s="261" t="s">
        <v>152</v>
      </c>
      <c r="AV152" s="13" t="s">
        <v>152</v>
      </c>
      <c r="AW152" s="13" t="s">
        <v>4</v>
      </c>
      <c r="AX152" s="13" t="s">
        <v>84</v>
      </c>
      <c r="AY152" s="261" t="s">
        <v>209</v>
      </c>
    </row>
    <row r="153" spans="1:65" s="2" customFormat="1" ht="16.5" customHeight="1">
      <c r="A153" s="39"/>
      <c r="B153" s="40"/>
      <c r="C153" s="237" t="s">
        <v>302</v>
      </c>
      <c r="D153" s="237" t="s">
        <v>211</v>
      </c>
      <c r="E153" s="238" t="s">
        <v>2215</v>
      </c>
      <c r="F153" s="239" t="s">
        <v>2216</v>
      </c>
      <c r="G153" s="240" t="s">
        <v>214</v>
      </c>
      <c r="H153" s="241">
        <v>1</v>
      </c>
      <c r="I153" s="242"/>
      <c r="J153" s="243">
        <f>ROUND(I153*H153,2)</f>
        <v>0</v>
      </c>
      <c r="K153" s="239" t="s">
        <v>1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0.00019</v>
      </c>
      <c r="R153" s="246">
        <f>Q153*H153</f>
        <v>0.00019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216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216</v>
      </c>
      <c r="BM153" s="248" t="s">
        <v>3082</v>
      </c>
    </row>
    <row r="154" spans="1:51" s="13" customFormat="1" ht="12">
      <c r="A154" s="13"/>
      <c r="B154" s="250"/>
      <c r="C154" s="251"/>
      <c r="D154" s="252" t="s">
        <v>218</v>
      </c>
      <c r="E154" s="253" t="s">
        <v>1</v>
      </c>
      <c r="F154" s="254" t="s">
        <v>2214</v>
      </c>
      <c r="G154" s="251"/>
      <c r="H154" s="255">
        <v>1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218</v>
      </c>
      <c r="AU154" s="261" t="s">
        <v>152</v>
      </c>
      <c r="AV154" s="13" t="s">
        <v>152</v>
      </c>
      <c r="AW154" s="13" t="s">
        <v>32</v>
      </c>
      <c r="AX154" s="13" t="s">
        <v>84</v>
      </c>
      <c r="AY154" s="261" t="s">
        <v>209</v>
      </c>
    </row>
    <row r="155" spans="1:65" s="2" customFormat="1" ht="16.5" customHeight="1">
      <c r="A155" s="39"/>
      <c r="B155" s="40"/>
      <c r="C155" s="294" t="s">
        <v>306</v>
      </c>
      <c r="D155" s="294" t="s">
        <v>736</v>
      </c>
      <c r="E155" s="295" t="s">
        <v>3083</v>
      </c>
      <c r="F155" s="296" t="s">
        <v>3084</v>
      </c>
      <c r="G155" s="297" t="s">
        <v>494</v>
      </c>
      <c r="H155" s="298">
        <v>21.5</v>
      </c>
      <c r="I155" s="299"/>
      <c r="J155" s="300">
        <f>ROUND(I155*H155,2)</f>
        <v>0</v>
      </c>
      <c r="K155" s="296" t="s">
        <v>215</v>
      </c>
      <c r="L155" s="301"/>
      <c r="M155" s="302" t="s">
        <v>1</v>
      </c>
      <c r="N155" s="303" t="s">
        <v>42</v>
      </c>
      <c r="O155" s="92"/>
      <c r="P155" s="246">
        <f>O155*H155</f>
        <v>0</v>
      </c>
      <c r="Q155" s="246">
        <v>0.00045</v>
      </c>
      <c r="R155" s="246">
        <f>Q155*H155</f>
        <v>0.009675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945</v>
      </c>
      <c r="AT155" s="248" t="s">
        <v>736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945</v>
      </c>
      <c r="BM155" s="248" t="s">
        <v>3085</v>
      </c>
    </row>
    <row r="156" spans="1:65" s="2" customFormat="1" ht="16.5" customHeight="1">
      <c r="A156" s="39"/>
      <c r="B156" s="40"/>
      <c r="C156" s="294" t="s">
        <v>311</v>
      </c>
      <c r="D156" s="294" t="s">
        <v>736</v>
      </c>
      <c r="E156" s="295" t="s">
        <v>2958</v>
      </c>
      <c r="F156" s="296" t="s">
        <v>2959</v>
      </c>
      <c r="G156" s="297" t="s">
        <v>494</v>
      </c>
      <c r="H156" s="298">
        <v>21.5</v>
      </c>
      <c r="I156" s="299"/>
      <c r="J156" s="300">
        <f>ROUND(I156*H156,2)</f>
        <v>0</v>
      </c>
      <c r="K156" s="296" t="s">
        <v>215</v>
      </c>
      <c r="L156" s="301"/>
      <c r="M156" s="302" t="s">
        <v>1</v>
      </c>
      <c r="N156" s="303" t="s">
        <v>42</v>
      </c>
      <c r="O156" s="92"/>
      <c r="P156" s="246">
        <f>O156*H156</f>
        <v>0</v>
      </c>
      <c r="Q156" s="246">
        <v>0.00028</v>
      </c>
      <c r="R156" s="246">
        <f>Q156*H156</f>
        <v>0.006019999999999999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945</v>
      </c>
      <c r="AT156" s="248" t="s">
        <v>736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945</v>
      </c>
      <c r="BM156" s="248" t="s">
        <v>3086</v>
      </c>
    </row>
    <row r="157" spans="1:65" s="2" customFormat="1" ht="16.5" customHeight="1">
      <c r="A157" s="39"/>
      <c r="B157" s="40"/>
      <c r="C157" s="294" t="s">
        <v>317</v>
      </c>
      <c r="D157" s="294" t="s">
        <v>736</v>
      </c>
      <c r="E157" s="295" t="s">
        <v>3087</v>
      </c>
      <c r="F157" s="296" t="s">
        <v>3088</v>
      </c>
      <c r="G157" s="297" t="s">
        <v>214</v>
      </c>
      <c r="H157" s="298">
        <v>4</v>
      </c>
      <c r="I157" s="299"/>
      <c r="J157" s="300">
        <f>ROUND(I157*H157,2)</f>
        <v>0</v>
      </c>
      <c r="K157" s="296" t="s">
        <v>1</v>
      </c>
      <c r="L157" s="301"/>
      <c r="M157" s="302" t="s">
        <v>1</v>
      </c>
      <c r="N157" s="303" t="s">
        <v>42</v>
      </c>
      <c r="O157" s="92"/>
      <c r="P157" s="246">
        <f>O157*H157</f>
        <v>0</v>
      </c>
      <c r="Q157" s="246">
        <v>0.0003</v>
      </c>
      <c r="R157" s="246">
        <f>Q157*H157</f>
        <v>0.0012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945</v>
      </c>
      <c r="AT157" s="248" t="s">
        <v>736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945</v>
      </c>
      <c r="BM157" s="248" t="s">
        <v>3089</v>
      </c>
    </row>
    <row r="158" spans="1:65" s="2" customFormat="1" ht="16.5" customHeight="1">
      <c r="A158" s="39"/>
      <c r="B158" s="40"/>
      <c r="C158" s="294" t="s">
        <v>7</v>
      </c>
      <c r="D158" s="294" t="s">
        <v>736</v>
      </c>
      <c r="E158" s="295" t="s">
        <v>3090</v>
      </c>
      <c r="F158" s="296" t="s">
        <v>3091</v>
      </c>
      <c r="G158" s="297" t="s">
        <v>214</v>
      </c>
      <c r="H158" s="298">
        <v>3</v>
      </c>
      <c r="I158" s="299"/>
      <c r="J158" s="300">
        <f>ROUND(I158*H158,2)</f>
        <v>0</v>
      </c>
      <c r="K158" s="296" t="s">
        <v>1</v>
      </c>
      <c r="L158" s="301"/>
      <c r="M158" s="302" t="s">
        <v>1</v>
      </c>
      <c r="N158" s="303" t="s">
        <v>42</v>
      </c>
      <c r="O158" s="92"/>
      <c r="P158" s="246">
        <f>O158*H158</f>
        <v>0</v>
      </c>
      <c r="Q158" s="246">
        <v>0.0003</v>
      </c>
      <c r="R158" s="246">
        <f>Q158*H158</f>
        <v>0.0009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945</v>
      </c>
      <c r="AT158" s="248" t="s">
        <v>736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945</v>
      </c>
      <c r="BM158" s="248" t="s">
        <v>3092</v>
      </c>
    </row>
    <row r="159" spans="1:65" s="2" customFormat="1" ht="16.5" customHeight="1">
      <c r="A159" s="39"/>
      <c r="B159" s="40"/>
      <c r="C159" s="294" t="s">
        <v>327</v>
      </c>
      <c r="D159" s="294" t="s">
        <v>736</v>
      </c>
      <c r="E159" s="295" t="s">
        <v>3093</v>
      </c>
      <c r="F159" s="296" t="s">
        <v>3094</v>
      </c>
      <c r="G159" s="297" t="s">
        <v>214</v>
      </c>
      <c r="H159" s="298">
        <v>1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42</v>
      </c>
      <c r="O159" s="92"/>
      <c r="P159" s="246">
        <f>O159*H159</f>
        <v>0</v>
      </c>
      <c r="Q159" s="246">
        <v>0.0003</v>
      </c>
      <c r="R159" s="246">
        <f>Q159*H159</f>
        <v>0.0003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945</v>
      </c>
      <c r="AT159" s="248" t="s">
        <v>736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945</v>
      </c>
      <c r="BM159" s="248" t="s">
        <v>3095</v>
      </c>
    </row>
    <row r="160" spans="1:63" s="12" customFormat="1" ht="25.9" customHeight="1">
      <c r="A160" s="12"/>
      <c r="B160" s="221"/>
      <c r="C160" s="222"/>
      <c r="D160" s="223" t="s">
        <v>75</v>
      </c>
      <c r="E160" s="224" t="s">
        <v>1957</v>
      </c>
      <c r="F160" s="224" t="s">
        <v>1958</v>
      </c>
      <c r="G160" s="222"/>
      <c r="H160" s="222"/>
      <c r="I160" s="225"/>
      <c r="J160" s="226">
        <f>BK160</f>
        <v>0</v>
      </c>
      <c r="K160" s="222"/>
      <c r="L160" s="227"/>
      <c r="M160" s="228"/>
      <c r="N160" s="229"/>
      <c r="O160" s="229"/>
      <c r="P160" s="230">
        <f>SUM(P161:P163)</f>
        <v>0</v>
      </c>
      <c r="Q160" s="229"/>
      <c r="R160" s="230">
        <f>SUM(R161:R163)</f>
        <v>0</v>
      </c>
      <c r="S160" s="229"/>
      <c r="T160" s="231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2" t="s">
        <v>216</v>
      </c>
      <c r="AT160" s="233" t="s">
        <v>75</v>
      </c>
      <c r="AU160" s="233" t="s">
        <v>76</v>
      </c>
      <c r="AY160" s="232" t="s">
        <v>209</v>
      </c>
      <c r="BK160" s="234">
        <f>SUM(BK161:BK163)</f>
        <v>0</v>
      </c>
    </row>
    <row r="161" spans="1:65" s="2" customFormat="1" ht="16.5" customHeight="1">
      <c r="A161" s="39"/>
      <c r="B161" s="40"/>
      <c r="C161" s="237" t="s">
        <v>331</v>
      </c>
      <c r="D161" s="237" t="s">
        <v>211</v>
      </c>
      <c r="E161" s="238" t="s">
        <v>2230</v>
      </c>
      <c r="F161" s="239" t="s">
        <v>3096</v>
      </c>
      <c r="G161" s="240" t="s">
        <v>1962</v>
      </c>
      <c r="H161" s="241">
        <v>8</v>
      </c>
      <c r="I161" s="242"/>
      <c r="J161" s="243">
        <f>ROUND(I161*H161,2)</f>
        <v>0</v>
      </c>
      <c r="K161" s="239" t="s">
        <v>1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569</v>
      </c>
      <c r="AT161" s="248" t="s">
        <v>211</v>
      </c>
      <c r="AU161" s="248" t="s">
        <v>84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569</v>
      </c>
      <c r="BM161" s="248" t="s">
        <v>3097</v>
      </c>
    </row>
    <row r="162" spans="1:65" s="2" customFormat="1" ht="16.5" customHeight="1">
      <c r="A162" s="39"/>
      <c r="B162" s="40"/>
      <c r="C162" s="237" t="s">
        <v>337</v>
      </c>
      <c r="D162" s="237" t="s">
        <v>211</v>
      </c>
      <c r="E162" s="238" t="s">
        <v>2233</v>
      </c>
      <c r="F162" s="239" t="s">
        <v>2234</v>
      </c>
      <c r="G162" s="240" t="s">
        <v>1962</v>
      </c>
      <c r="H162" s="241">
        <v>5</v>
      </c>
      <c r="I162" s="242"/>
      <c r="J162" s="243">
        <f>ROUND(I162*H162,2)</f>
        <v>0</v>
      </c>
      <c r="K162" s="239" t="s">
        <v>1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569</v>
      </c>
      <c r="AT162" s="248" t="s">
        <v>211</v>
      </c>
      <c r="AU162" s="248" t="s">
        <v>84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569</v>
      </c>
      <c r="BM162" s="248" t="s">
        <v>3098</v>
      </c>
    </row>
    <row r="163" spans="1:65" s="2" customFormat="1" ht="16.5" customHeight="1">
      <c r="A163" s="39"/>
      <c r="B163" s="40"/>
      <c r="C163" s="237" t="s">
        <v>342</v>
      </c>
      <c r="D163" s="237" t="s">
        <v>211</v>
      </c>
      <c r="E163" s="238" t="s">
        <v>2181</v>
      </c>
      <c r="F163" s="239" t="s">
        <v>2696</v>
      </c>
      <c r="G163" s="240" t="s">
        <v>1962</v>
      </c>
      <c r="H163" s="241">
        <v>5</v>
      </c>
      <c r="I163" s="242"/>
      <c r="J163" s="243">
        <f>ROUND(I163*H163,2)</f>
        <v>0</v>
      </c>
      <c r="K163" s="239" t="s">
        <v>1</v>
      </c>
      <c r="L163" s="45"/>
      <c r="M163" s="304" t="s">
        <v>1</v>
      </c>
      <c r="N163" s="305" t="s">
        <v>42</v>
      </c>
      <c r="O163" s="306"/>
      <c r="P163" s="307">
        <f>O163*H163</f>
        <v>0</v>
      </c>
      <c r="Q163" s="307">
        <v>0</v>
      </c>
      <c r="R163" s="307">
        <f>Q163*H163</f>
        <v>0</v>
      </c>
      <c r="S163" s="307">
        <v>0</v>
      </c>
      <c r="T163" s="30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1963</v>
      </c>
      <c r="AT163" s="248" t="s">
        <v>211</v>
      </c>
      <c r="AU163" s="248" t="s">
        <v>84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1963</v>
      </c>
      <c r="BM163" s="248" t="s">
        <v>3099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185"/>
      <c r="J164" s="68"/>
      <c r="K164" s="68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19:K16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3100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ROUND((SUM(BE122:BE165)),2)</f>
        <v>0</v>
      </c>
      <c r="G33" s="39"/>
      <c r="H33" s="39"/>
      <c r="I33" s="164">
        <v>0.21</v>
      </c>
      <c r="J33" s="163">
        <f>ROUND(((SUM(BE122:BE165))*I33),2)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ROUND((SUM(BF122:BF165)),2)</f>
        <v>0</v>
      </c>
      <c r="G34" s="39"/>
      <c r="H34" s="39"/>
      <c r="I34" s="164">
        <v>0.15</v>
      </c>
      <c r="J34" s="163">
        <f>ROUND(((SUM(BF122:BF165))*I34),2)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ROUND((SUM(BG122:BG165)),2)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ROUND((SUM(BH122:BH165)),2)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ROUND((SUM(BI122:BI165)),2)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12 - Hlavní aktivity projektu - Přípojka elektro, vnitřní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J147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5"/>
      <c r="C100" s="196"/>
      <c r="D100" s="197" t="s">
        <v>191</v>
      </c>
      <c r="E100" s="198"/>
      <c r="F100" s="198"/>
      <c r="G100" s="198"/>
      <c r="H100" s="198"/>
      <c r="I100" s="199"/>
      <c r="J100" s="200">
        <f>J150</f>
        <v>0</v>
      </c>
      <c r="K100" s="196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2"/>
      <c r="C101" s="203"/>
      <c r="D101" s="204" t="s">
        <v>2191</v>
      </c>
      <c r="E101" s="205"/>
      <c r="F101" s="205"/>
      <c r="G101" s="205"/>
      <c r="H101" s="205"/>
      <c r="I101" s="206"/>
      <c r="J101" s="207">
        <f>J151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J163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 12 - Hlavní aktivity projektu - Přípojka elektro, vnitřní přípojka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P123+P150</f>
        <v>0</v>
      </c>
      <c r="Q122" s="105"/>
      <c r="R122" s="218">
        <f>R123+R150</f>
        <v>6.8947491240000005</v>
      </c>
      <c r="S122" s="105"/>
      <c r="T122" s="219">
        <f>T123+T150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BK123+BK150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P124+P147</f>
        <v>0</v>
      </c>
      <c r="Q123" s="229"/>
      <c r="R123" s="230">
        <f>R124+R147</f>
        <v>6.872198784</v>
      </c>
      <c r="S123" s="229"/>
      <c r="T123" s="231">
        <f>T124+T147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BK124+BK147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SUM(P125:P146)</f>
        <v>0</v>
      </c>
      <c r="Q124" s="229"/>
      <c r="R124" s="230">
        <f>SUM(R125:R146)</f>
        <v>6.872198784</v>
      </c>
      <c r="S124" s="229"/>
      <c r="T124" s="231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SUM(BK125:BK146)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2918</v>
      </c>
      <c r="F125" s="239" t="s">
        <v>2919</v>
      </c>
      <c r="G125" s="240" t="s">
        <v>247</v>
      </c>
      <c r="H125" s="241">
        <v>9.12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3101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3102</v>
      </c>
      <c r="G126" s="251"/>
      <c r="H126" s="255">
        <v>9.12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16.5" customHeight="1">
      <c r="A127" s="39"/>
      <c r="B127" s="40"/>
      <c r="C127" s="237" t="s">
        <v>152</v>
      </c>
      <c r="D127" s="237" t="s">
        <v>211</v>
      </c>
      <c r="E127" s="238" t="s">
        <v>2714</v>
      </c>
      <c r="F127" s="239" t="s">
        <v>2715</v>
      </c>
      <c r="G127" s="240" t="s">
        <v>225</v>
      </c>
      <c r="H127" s="241">
        <v>38.4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0.00083851</v>
      </c>
      <c r="R127" s="246">
        <f>Q127*H127</f>
        <v>0.032198784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3103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3104</v>
      </c>
      <c r="G128" s="251"/>
      <c r="H128" s="255">
        <v>38.4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21.75" customHeight="1">
      <c r="A129" s="39"/>
      <c r="B129" s="40"/>
      <c r="C129" s="237" t="s">
        <v>160</v>
      </c>
      <c r="D129" s="237" t="s">
        <v>211</v>
      </c>
      <c r="E129" s="238" t="s">
        <v>2718</v>
      </c>
      <c r="F129" s="239" t="s">
        <v>2719</v>
      </c>
      <c r="G129" s="240" t="s">
        <v>225</v>
      </c>
      <c r="H129" s="241">
        <v>38.4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3105</v>
      </c>
    </row>
    <row r="130" spans="1:65" s="2" customFormat="1" ht="21.75" customHeight="1">
      <c r="A130" s="39"/>
      <c r="B130" s="40"/>
      <c r="C130" s="237" t="s">
        <v>216</v>
      </c>
      <c r="D130" s="237" t="s">
        <v>211</v>
      </c>
      <c r="E130" s="238" t="s">
        <v>278</v>
      </c>
      <c r="F130" s="239" t="s">
        <v>279</v>
      </c>
      <c r="G130" s="240" t="s">
        <v>247</v>
      </c>
      <c r="H130" s="241">
        <v>6.84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3106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3107</v>
      </c>
      <c r="G131" s="251"/>
      <c r="H131" s="255">
        <v>6.84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293</v>
      </c>
      <c r="F132" s="239" t="s">
        <v>294</v>
      </c>
      <c r="G132" s="240" t="s">
        <v>247</v>
      </c>
      <c r="H132" s="241">
        <v>5.7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3108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3109</v>
      </c>
      <c r="G133" s="251"/>
      <c r="H133" s="255">
        <v>5.7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33" customHeight="1">
      <c r="A134" s="39"/>
      <c r="B134" s="40"/>
      <c r="C134" s="237" t="s">
        <v>235</v>
      </c>
      <c r="D134" s="237" t="s">
        <v>211</v>
      </c>
      <c r="E134" s="238" t="s">
        <v>298</v>
      </c>
      <c r="F134" s="239" t="s">
        <v>299</v>
      </c>
      <c r="G134" s="240" t="s">
        <v>247</v>
      </c>
      <c r="H134" s="241">
        <v>102.6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3110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3111</v>
      </c>
      <c r="G135" s="251"/>
      <c r="H135" s="255">
        <v>102.6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239</v>
      </c>
      <c r="D136" s="237" t="s">
        <v>211</v>
      </c>
      <c r="E136" s="238" t="s">
        <v>2877</v>
      </c>
      <c r="F136" s="239" t="s">
        <v>2878</v>
      </c>
      <c r="G136" s="240" t="s">
        <v>247</v>
      </c>
      <c r="H136" s="241">
        <v>12.54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3112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3113</v>
      </c>
      <c r="G137" s="251"/>
      <c r="H137" s="255">
        <v>12.54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244</v>
      </c>
      <c r="D138" s="237" t="s">
        <v>211</v>
      </c>
      <c r="E138" s="238" t="s">
        <v>318</v>
      </c>
      <c r="F138" s="239" t="s">
        <v>319</v>
      </c>
      <c r="G138" s="240" t="s">
        <v>320</v>
      </c>
      <c r="H138" s="241">
        <v>10.26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3114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3115</v>
      </c>
      <c r="G139" s="251"/>
      <c r="H139" s="255">
        <v>10.26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323</v>
      </c>
      <c r="F140" s="239" t="s">
        <v>324</v>
      </c>
      <c r="G140" s="240" t="s">
        <v>247</v>
      </c>
      <c r="H140" s="241">
        <v>3.42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3116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3117</v>
      </c>
      <c r="G141" s="251"/>
      <c r="H141" s="255">
        <v>3.42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2736</v>
      </c>
      <c r="F142" s="239" t="s">
        <v>2737</v>
      </c>
      <c r="G142" s="240" t="s">
        <v>247</v>
      </c>
      <c r="H142" s="241">
        <v>3.42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3118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3117</v>
      </c>
      <c r="G143" s="251"/>
      <c r="H143" s="255">
        <v>3.42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16.5" customHeight="1">
      <c r="A144" s="39"/>
      <c r="B144" s="40"/>
      <c r="C144" s="294" t="s">
        <v>263</v>
      </c>
      <c r="D144" s="294" t="s">
        <v>736</v>
      </c>
      <c r="E144" s="295" t="s">
        <v>2742</v>
      </c>
      <c r="F144" s="296" t="s">
        <v>2743</v>
      </c>
      <c r="G144" s="297" t="s">
        <v>320</v>
      </c>
      <c r="H144" s="298">
        <v>6.84</v>
      </c>
      <c r="I144" s="299"/>
      <c r="J144" s="300">
        <f>ROUND(I144*H144,2)</f>
        <v>0</v>
      </c>
      <c r="K144" s="296" t="s">
        <v>215</v>
      </c>
      <c r="L144" s="301"/>
      <c r="M144" s="302" t="s">
        <v>1</v>
      </c>
      <c r="N144" s="303" t="s">
        <v>42</v>
      </c>
      <c r="O144" s="92"/>
      <c r="P144" s="246">
        <f>O144*H144</f>
        <v>0</v>
      </c>
      <c r="Q144" s="246">
        <v>1</v>
      </c>
      <c r="R144" s="246">
        <f>Q144*H144</f>
        <v>6.84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244</v>
      </c>
      <c r="AT144" s="248" t="s">
        <v>736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3119</v>
      </c>
    </row>
    <row r="145" spans="1:51" s="13" customFormat="1" ht="12">
      <c r="A145" s="13"/>
      <c r="B145" s="250"/>
      <c r="C145" s="251"/>
      <c r="D145" s="252" t="s">
        <v>218</v>
      </c>
      <c r="E145" s="251"/>
      <c r="F145" s="254" t="s">
        <v>3120</v>
      </c>
      <c r="G145" s="251"/>
      <c r="H145" s="255">
        <v>6.84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4</v>
      </c>
      <c r="AX145" s="13" t="s">
        <v>84</v>
      </c>
      <c r="AY145" s="261" t="s">
        <v>209</v>
      </c>
    </row>
    <row r="146" spans="1:65" s="2" customFormat="1" ht="21.75" customHeight="1">
      <c r="A146" s="39"/>
      <c r="B146" s="40"/>
      <c r="C146" s="237" t="s">
        <v>277</v>
      </c>
      <c r="D146" s="237" t="s">
        <v>211</v>
      </c>
      <c r="E146" s="238" t="s">
        <v>2746</v>
      </c>
      <c r="F146" s="239" t="s">
        <v>2747</v>
      </c>
      <c r="G146" s="240" t="s">
        <v>247</v>
      </c>
      <c r="H146" s="241">
        <v>3.42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216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3121</v>
      </c>
    </row>
    <row r="147" spans="1:63" s="12" customFormat="1" ht="22.8" customHeight="1">
      <c r="A147" s="12"/>
      <c r="B147" s="221"/>
      <c r="C147" s="222"/>
      <c r="D147" s="223" t="s">
        <v>75</v>
      </c>
      <c r="E147" s="235" t="s">
        <v>216</v>
      </c>
      <c r="F147" s="235" t="s">
        <v>533</v>
      </c>
      <c r="G147" s="222"/>
      <c r="H147" s="222"/>
      <c r="I147" s="225"/>
      <c r="J147" s="236">
        <f>BK147</f>
        <v>0</v>
      </c>
      <c r="K147" s="222"/>
      <c r="L147" s="227"/>
      <c r="M147" s="228"/>
      <c r="N147" s="229"/>
      <c r="O147" s="229"/>
      <c r="P147" s="230">
        <f>SUM(P148:P149)</f>
        <v>0</v>
      </c>
      <c r="Q147" s="229"/>
      <c r="R147" s="230">
        <f>SUM(R148:R149)</f>
        <v>0</v>
      </c>
      <c r="S147" s="229"/>
      <c r="T147" s="231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2" t="s">
        <v>84</v>
      </c>
      <c r="AT147" s="233" t="s">
        <v>75</v>
      </c>
      <c r="AU147" s="233" t="s">
        <v>84</v>
      </c>
      <c r="AY147" s="232" t="s">
        <v>209</v>
      </c>
      <c r="BK147" s="234">
        <f>SUM(BK148:BK149)</f>
        <v>0</v>
      </c>
    </row>
    <row r="148" spans="1:65" s="2" customFormat="1" ht="21.75" customHeight="1">
      <c r="A148" s="39"/>
      <c r="B148" s="40"/>
      <c r="C148" s="237" t="s">
        <v>283</v>
      </c>
      <c r="D148" s="237" t="s">
        <v>211</v>
      </c>
      <c r="E148" s="238" t="s">
        <v>2945</v>
      </c>
      <c r="F148" s="239" t="s">
        <v>2946</v>
      </c>
      <c r="G148" s="240" t="s">
        <v>247</v>
      </c>
      <c r="H148" s="241">
        <v>1.14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3122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3123</v>
      </c>
      <c r="G149" s="251"/>
      <c r="H149" s="255">
        <v>1.14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3" s="12" customFormat="1" ht="25.9" customHeight="1">
      <c r="A150" s="12"/>
      <c r="B150" s="221"/>
      <c r="C150" s="222"/>
      <c r="D150" s="223" t="s">
        <v>75</v>
      </c>
      <c r="E150" s="224" t="s">
        <v>736</v>
      </c>
      <c r="F150" s="224" t="s">
        <v>1929</v>
      </c>
      <c r="G150" s="222"/>
      <c r="H150" s="222"/>
      <c r="I150" s="225"/>
      <c r="J150" s="226">
        <f>BK150</f>
        <v>0</v>
      </c>
      <c r="K150" s="222"/>
      <c r="L150" s="227"/>
      <c r="M150" s="228"/>
      <c r="N150" s="229"/>
      <c r="O150" s="229"/>
      <c r="P150" s="230">
        <f>P151+P163</f>
        <v>0</v>
      </c>
      <c r="Q150" s="229"/>
      <c r="R150" s="230">
        <f>R151+R163</f>
        <v>0.022550340000000002</v>
      </c>
      <c r="S150" s="229"/>
      <c r="T150" s="231">
        <f>T151+T163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2" t="s">
        <v>160</v>
      </c>
      <c r="AT150" s="233" t="s">
        <v>75</v>
      </c>
      <c r="AU150" s="233" t="s">
        <v>76</v>
      </c>
      <c r="AY150" s="232" t="s">
        <v>209</v>
      </c>
      <c r="BK150" s="234">
        <f>BK151+BK163</f>
        <v>0</v>
      </c>
    </row>
    <row r="151" spans="1:63" s="12" customFormat="1" ht="22.8" customHeight="1">
      <c r="A151" s="12"/>
      <c r="B151" s="221"/>
      <c r="C151" s="222"/>
      <c r="D151" s="223" t="s">
        <v>75</v>
      </c>
      <c r="E151" s="235" t="s">
        <v>2192</v>
      </c>
      <c r="F151" s="235" t="s">
        <v>2193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SUM(P152:P162)</f>
        <v>0</v>
      </c>
      <c r="Q151" s="229"/>
      <c r="R151" s="230">
        <f>SUM(R152:R162)</f>
        <v>0.022550340000000002</v>
      </c>
      <c r="S151" s="229"/>
      <c r="T151" s="231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2" t="s">
        <v>160</v>
      </c>
      <c r="AT151" s="233" t="s">
        <v>75</v>
      </c>
      <c r="AU151" s="233" t="s">
        <v>84</v>
      </c>
      <c r="AY151" s="232" t="s">
        <v>209</v>
      </c>
      <c r="BK151" s="234">
        <f>SUM(BK152:BK162)</f>
        <v>0</v>
      </c>
    </row>
    <row r="152" spans="1:65" s="2" customFormat="1" ht="16.5" customHeight="1">
      <c r="A152" s="39"/>
      <c r="B152" s="40"/>
      <c r="C152" s="237" t="s">
        <v>288</v>
      </c>
      <c r="D152" s="237" t="s">
        <v>211</v>
      </c>
      <c r="E152" s="238" t="s">
        <v>3124</v>
      </c>
      <c r="F152" s="239" t="s">
        <v>3125</v>
      </c>
      <c r="G152" s="240" t="s">
        <v>214</v>
      </c>
      <c r="H152" s="241">
        <v>1</v>
      </c>
      <c r="I152" s="242"/>
      <c r="J152" s="243">
        <f>ROUND(I152*H152,2)</f>
        <v>0</v>
      </c>
      <c r="K152" s="239" t="s">
        <v>1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569</v>
      </c>
      <c r="AT152" s="248" t="s">
        <v>211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569</v>
      </c>
      <c r="BM152" s="248" t="s">
        <v>3126</v>
      </c>
    </row>
    <row r="153" spans="1:47" s="2" customFormat="1" ht="12">
      <c r="A153" s="39"/>
      <c r="B153" s="40"/>
      <c r="C153" s="41"/>
      <c r="D153" s="252" t="s">
        <v>2365</v>
      </c>
      <c r="E153" s="41"/>
      <c r="F153" s="309" t="s">
        <v>3127</v>
      </c>
      <c r="G153" s="41"/>
      <c r="H153" s="41"/>
      <c r="I153" s="146"/>
      <c r="J153" s="41"/>
      <c r="K153" s="41"/>
      <c r="L153" s="45"/>
      <c r="M153" s="310"/>
      <c r="N153" s="311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2365</v>
      </c>
      <c r="AU153" s="18" t="s">
        <v>152</v>
      </c>
    </row>
    <row r="154" spans="1:65" s="2" customFormat="1" ht="21.75" customHeight="1">
      <c r="A154" s="39"/>
      <c r="B154" s="40"/>
      <c r="C154" s="237" t="s">
        <v>8</v>
      </c>
      <c r="D154" s="237" t="s">
        <v>211</v>
      </c>
      <c r="E154" s="238" t="s">
        <v>3128</v>
      </c>
      <c r="F154" s="239" t="s">
        <v>3129</v>
      </c>
      <c r="G154" s="240" t="s">
        <v>214</v>
      </c>
      <c r="H154" s="241">
        <v>1</v>
      </c>
      <c r="I154" s="242"/>
      <c r="J154" s="243">
        <f>ROUND(I154*H154,2)</f>
        <v>0</v>
      </c>
      <c r="K154" s="239" t="s">
        <v>1</v>
      </c>
      <c r="L154" s="45"/>
      <c r="M154" s="244" t="s">
        <v>1</v>
      </c>
      <c r="N154" s="245" t="s">
        <v>42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569</v>
      </c>
      <c r="AT154" s="248" t="s">
        <v>211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569</v>
      </c>
      <c r="BM154" s="248" t="s">
        <v>3130</v>
      </c>
    </row>
    <row r="155" spans="1:47" s="2" customFormat="1" ht="12">
      <c r="A155" s="39"/>
      <c r="B155" s="40"/>
      <c r="C155" s="41"/>
      <c r="D155" s="252" t="s">
        <v>2365</v>
      </c>
      <c r="E155" s="41"/>
      <c r="F155" s="309" t="s">
        <v>3127</v>
      </c>
      <c r="G155" s="41"/>
      <c r="H155" s="41"/>
      <c r="I155" s="146"/>
      <c r="J155" s="41"/>
      <c r="K155" s="41"/>
      <c r="L155" s="45"/>
      <c r="M155" s="310"/>
      <c r="N155" s="311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2365</v>
      </c>
      <c r="AU155" s="18" t="s">
        <v>152</v>
      </c>
    </row>
    <row r="156" spans="1:51" s="13" customFormat="1" ht="12">
      <c r="A156" s="13"/>
      <c r="B156" s="250"/>
      <c r="C156" s="251"/>
      <c r="D156" s="252" t="s">
        <v>218</v>
      </c>
      <c r="E156" s="253" t="s">
        <v>1</v>
      </c>
      <c r="F156" s="254" t="s">
        <v>3131</v>
      </c>
      <c r="G156" s="251"/>
      <c r="H156" s="255">
        <v>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32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297</v>
      </c>
      <c r="D157" s="237" t="s">
        <v>211</v>
      </c>
      <c r="E157" s="238" t="s">
        <v>3132</v>
      </c>
      <c r="F157" s="239" t="s">
        <v>3133</v>
      </c>
      <c r="G157" s="240" t="s">
        <v>494</v>
      </c>
      <c r="H157" s="241">
        <v>19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569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569</v>
      </c>
      <c r="BM157" s="248" t="s">
        <v>3134</v>
      </c>
    </row>
    <row r="158" spans="1:65" s="2" customFormat="1" ht="16.5" customHeight="1">
      <c r="A158" s="39"/>
      <c r="B158" s="40"/>
      <c r="C158" s="294" t="s">
        <v>302</v>
      </c>
      <c r="D158" s="294" t="s">
        <v>736</v>
      </c>
      <c r="E158" s="295" t="s">
        <v>3083</v>
      </c>
      <c r="F158" s="296" t="s">
        <v>3135</v>
      </c>
      <c r="G158" s="297" t="s">
        <v>494</v>
      </c>
      <c r="H158" s="298">
        <v>19</v>
      </c>
      <c r="I158" s="299"/>
      <c r="J158" s="300">
        <f>ROUND(I158*H158,2)</f>
        <v>0</v>
      </c>
      <c r="K158" s="296" t="s">
        <v>215</v>
      </c>
      <c r="L158" s="301"/>
      <c r="M158" s="302" t="s">
        <v>1</v>
      </c>
      <c r="N158" s="303" t="s">
        <v>42</v>
      </c>
      <c r="O158" s="92"/>
      <c r="P158" s="246">
        <f>O158*H158</f>
        <v>0</v>
      </c>
      <c r="Q158" s="246">
        <v>0.00045</v>
      </c>
      <c r="R158" s="246">
        <f>Q158*H158</f>
        <v>0.00855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945</v>
      </c>
      <c r="AT158" s="248" t="s">
        <v>736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945</v>
      </c>
      <c r="BM158" s="248" t="s">
        <v>3136</v>
      </c>
    </row>
    <row r="159" spans="1:65" s="2" customFormat="1" ht="16.5" customHeight="1">
      <c r="A159" s="39"/>
      <c r="B159" s="40"/>
      <c r="C159" s="294" t="s">
        <v>306</v>
      </c>
      <c r="D159" s="294" t="s">
        <v>736</v>
      </c>
      <c r="E159" s="295" t="s">
        <v>3137</v>
      </c>
      <c r="F159" s="296" t="s">
        <v>3138</v>
      </c>
      <c r="G159" s="297" t="s">
        <v>494</v>
      </c>
      <c r="H159" s="298">
        <v>19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42</v>
      </c>
      <c r="O159" s="92"/>
      <c r="P159" s="246">
        <f>O159*H159</f>
        <v>0</v>
      </c>
      <c r="Q159" s="246">
        <v>0.00045</v>
      </c>
      <c r="R159" s="246">
        <f>Q159*H159</f>
        <v>0.00855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945</v>
      </c>
      <c r="AT159" s="248" t="s">
        <v>736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945</v>
      </c>
      <c r="BM159" s="248" t="s">
        <v>3139</v>
      </c>
    </row>
    <row r="160" spans="1:65" s="2" customFormat="1" ht="16.5" customHeight="1">
      <c r="A160" s="39"/>
      <c r="B160" s="40"/>
      <c r="C160" s="237" t="s">
        <v>311</v>
      </c>
      <c r="D160" s="237" t="s">
        <v>211</v>
      </c>
      <c r="E160" s="238" t="s">
        <v>3140</v>
      </c>
      <c r="F160" s="239" t="s">
        <v>3141</v>
      </c>
      <c r="G160" s="240" t="s">
        <v>494</v>
      </c>
      <c r="H160" s="241">
        <v>19</v>
      </c>
      <c r="I160" s="242"/>
      <c r="J160" s="243">
        <f>ROUND(I160*H160,2)</f>
        <v>0</v>
      </c>
      <c r="K160" s="239" t="s">
        <v>1</v>
      </c>
      <c r="L160" s="45"/>
      <c r="M160" s="244" t="s">
        <v>1</v>
      </c>
      <c r="N160" s="245" t="s">
        <v>42</v>
      </c>
      <c r="O160" s="92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569</v>
      </c>
      <c r="AT160" s="248" t="s">
        <v>211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569</v>
      </c>
      <c r="BM160" s="248" t="s">
        <v>3142</v>
      </c>
    </row>
    <row r="161" spans="1:65" s="2" customFormat="1" ht="16.5" customHeight="1">
      <c r="A161" s="39"/>
      <c r="B161" s="40"/>
      <c r="C161" s="237" t="s">
        <v>317</v>
      </c>
      <c r="D161" s="237" t="s">
        <v>211</v>
      </c>
      <c r="E161" s="238" t="s">
        <v>3143</v>
      </c>
      <c r="F161" s="239" t="s">
        <v>3144</v>
      </c>
      <c r="G161" s="240" t="s">
        <v>494</v>
      </c>
      <c r="H161" s="241">
        <v>19</v>
      </c>
      <c r="I161" s="242"/>
      <c r="J161" s="243">
        <f>ROUND(I161*H161,2)</f>
        <v>0</v>
      </c>
      <c r="K161" s="239" t="s">
        <v>215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0.00019236</v>
      </c>
      <c r="R161" s="246">
        <f>Q161*H161</f>
        <v>0.0036548400000000003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216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216</v>
      </c>
      <c r="BM161" s="248" t="s">
        <v>3145</v>
      </c>
    </row>
    <row r="162" spans="1:65" s="2" customFormat="1" ht="16.5" customHeight="1">
      <c r="A162" s="39"/>
      <c r="B162" s="40"/>
      <c r="C162" s="237" t="s">
        <v>7</v>
      </c>
      <c r="D162" s="237" t="s">
        <v>211</v>
      </c>
      <c r="E162" s="238" t="s">
        <v>2968</v>
      </c>
      <c r="F162" s="239" t="s">
        <v>2969</v>
      </c>
      <c r="G162" s="240" t="s">
        <v>494</v>
      </c>
      <c r="H162" s="241">
        <v>19</v>
      </c>
      <c r="I162" s="242"/>
      <c r="J162" s="243">
        <f>ROUND(I162*H162,2)</f>
        <v>0</v>
      </c>
      <c r="K162" s="239" t="s">
        <v>215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9.45E-05</v>
      </c>
      <c r="R162" s="246">
        <f>Q162*H162</f>
        <v>0.0017955000000000002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216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216</v>
      </c>
      <c r="BM162" s="248" t="s">
        <v>3146</v>
      </c>
    </row>
    <row r="163" spans="1:63" s="12" customFormat="1" ht="22.8" customHeight="1">
      <c r="A163" s="12"/>
      <c r="B163" s="221"/>
      <c r="C163" s="222"/>
      <c r="D163" s="223" t="s">
        <v>75</v>
      </c>
      <c r="E163" s="235" t="s">
        <v>1930</v>
      </c>
      <c r="F163" s="235" t="s">
        <v>1931</v>
      </c>
      <c r="G163" s="222"/>
      <c r="H163" s="222"/>
      <c r="I163" s="225"/>
      <c r="J163" s="236">
        <f>BK163</f>
        <v>0</v>
      </c>
      <c r="K163" s="222"/>
      <c r="L163" s="227"/>
      <c r="M163" s="228"/>
      <c r="N163" s="229"/>
      <c r="O163" s="229"/>
      <c r="P163" s="230">
        <f>SUM(P164:P165)</f>
        <v>0</v>
      </c>
      <c r="Q163" s="229"/>
      <c r="R163" s="230">
        <f>SUM(R164:R165)</f>
        <v>0</v>
      </c>
      <c r="S163" s="229"/>
      <c r="T163" s="231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2" t="s">
        <v>160</v>
      </c>
      <c r="AT163" s="233" t="s">
        <v>75</v>
      </c>
      <c r="AU163" s="233" t="s">
        <v>84</v>
      </c>
      <c r="AY163" s="232" t="s">
        <v>209</v>
      </c>
      <c r="BK163" s="234">
        <f>SUM(BK164:BK165)</f>
        <v>0</v>
      </c>
    </row>
    <row r="164" spans="1:65" s="2" customFormat="1" ht="16.5" customHeight="1">
      <c r="A164" s="39"/>
      <c r="B164" s="40"/>
      <c r="C164" s="237" t="s">
        <v>327</v>
      </c>
      <c r="D164" s="237" t="s">
        <v>211</v>
      </c>
      <c r="E164" s="238" t="s">
        <v>2230</v>
      </c>
      <c r="F164" s="239" t="s">
        <v>3147</v>
      </c>
      <c r="G164" s="240" t="s">
        <v>1962</v>
      </c>
      <c r="H164" s="241">
        <v>10</v>
      </c>
      <c r="I164" s="242"/>
      <c r="J164" s="243">
        <f>ROUND(I164*H164,2)</f>
        <v>0</v>
      </c>
      <c r="K164" s="239" t="s">
        <v>1</v>
      </c>
      <c r="L164" s="45"/>
      <c r="M164" s="244" t="s">
        <v>1</v>
      </c>
      <c r="N164" s="245" t="s">
        <v>42</v>
      </c>
      <c r="O164" s="92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569</v>
      </c>
      <c r="AT164" s="248" t="s">
        <v>211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569</v>
      </c>
      <c r="BM164" s="248" t="s">
        <v>3148</v>
      </c>
    </row>
    <row r="165" spans="1:65" s="2" customFormat="1" ht="16.5" customHeight="1">
      <c r="A165" s="39"/>
      <c r="B165" s="40"/>
      <c r="C165" s="237" t="s">
        <v>331</v>
      </c>
      <c r="D165" s="237" t="s">
        <v>211</v>
      </c>
      <c r="E165" s="238" t="s">
        <v>2233</v>
      </c>
      <c r="F165" s="239" t="s">
        <v>3149</v>
      </c>
      <c r="G165" s="240" t="s">
        <v>1962</v>
      </c>
      <c r="H165" s="241">
        <v>5</v>
      </c>
      <c r="I165" s="242"/>
      <c r="J165" s="243">
        <f>ROUND(I165*H165,2)</f>
        <v>0</v>
      </c>
      <c r="K165" s="239" t="s">
        <v>1</v>
      </c>
      <c r="L165" s="45"/>
      <c r="M165" s="304" t="s">
        <v>1</v>
      </c>
      <c r="N165" s="305" t="s">
        <v>42</v>
      </c>
      <c r="O165" s="306"/>
      <c r="P165" s="307">
        <f>O165*H165</f>
        <v>0</v>
      </c>
      <c r="Q165" s="307">
        <v>0</v>
      </c>
      <c r="R165" s="307">
        <f>Q165*H165</f>
        <v>0</v>
      </c>
      <c r="S165" s="307">
        <v>0</v>
      </c>
      <c r="T165" s="3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569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569</v>
      </c>
      <c r="BM165" s="248" t="s">
        <v>3150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185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21:K16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3151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ROUND((SUM(BE120:BE140)),2)</f>
        <v>0</v>
      </c>
      <c r="G33" s="39"/>
      <c r="H33" s="39"/>
      <c r="I33" s="164">
        <v>0.21</v>
      </c>
      <c r="J33" s="163">
        <f>ROUND(((SUM(BE120:BE140))*I33),2)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ROUND((SUM(BF120:BF140)),2)</f>
        <v>0</v>
      </c>
      <c r="G34" s="39"/>
      <c r="H34" s="39"/>
      <c r="I34" s="164">
        <v>0.15</v>
      </c>
      <c r="J34" s="163">
        <f>ROUND(((SUM(BF120:BF140))*I34),2)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ROUND((SUM(BG120:BG140)),2)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ROUND((SUM(BH120:BH140)),2)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ROUND((SUM(BI120:BI140)),2)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13 - Hlavní aktivity projektu - Ostatní a vedlejší náklady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3152</v>
      </c>
      <c r="E97" s="198"/>
      <c r="F97" s="198"/>
      <c r="G97" s="198"/>
      <c r="H97" s="198"/>
      <c r="I97" s="199"/>
      <c r="J97" s="200">
        <f>J121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3153</v>
      </c>
      <c r="E98" s="205"/>
      <c r="F98" s="205"/>
      <c r="G98" s="205"/>
      <c r="H98" s="205"/>
      <c r="I98" s="206"/>
      <c r="J98" s="207">
        <f>J122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3154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3155</v>
      </c>
      <c r="E100" s="205"/>
      <c r="F100" s="205"/>
      <c r="G100" s="205"/>
      <c r="H100" s="205"/>
      <c r="I100" s="206"/>
      <c r="J100" s="207">
        <f>J138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46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85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88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194</v>
      </c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9" t="str">
        <f>E7</f>
        <v>Zvýšení dostupnosti komunitních pobytových služeb v lokalitě Náchod</v>
      </c>
      <c r="F110" s="33"/>
      <c r="G110" s="33"/>
      <c r="H110" s="33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161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1 13 - Hlavní aktivity projektu - Ostatní a vedlejší náklady</v>
      </c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Náchod</v>
      </c>
      <c r="G114" s="41"/>
      <c r="H114" s="41"/>
      <c r="I114" s="149" t="s">
        <v>22</v>
      </c>
      <c r="J114" s="80" t="str">
        <f>IF(J12="","",J12)</f>
        <v>27. 2. 2020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Královehradecký kraj, Pivovarské nám. 1245/2</v>
      </c>
      <c r="G116" s="41"/>
      <c r="H116" s="41"/>
      <c r="I116" s="149" t="s">
        <v>30</v>
      </c>
      <c r="J116" s="37" t="str">
        <f>E21</f>
        <v>Projecticon s.r.o., A. Kopeckého 151, Nový Hrádek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149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9"/>
      <c r="B119" s="210"/>
      <c r="C119" s="211" t="s">
        <v>195</v>
      </c>
      <c r="D119" s="212" t="s">
        <v>61</v>
      </c>
      <c r="E119" s="212" t="s">
        <v>57</v>
      </c>
      <c r="F119" s="212" t="s">
        <v>58</v>
      </c>
      <c r="G119" s="212" t="s">
        <v>196</v>
      </c>
      <c r="H119" s="212" t="s">
        <v>197</v>
      </c>
      <c r="I119" s="213" t="s">
        <v>198</v>
      </c>
      <c r="J119" s="212" t="s">
        <v>165</v>
      </c>
      <c r="K119" s="214" t="s">
        <v>199</v>
      </c>
      <c r="L119" s="215"/>
      <c r="M119" s="101" t="s">
        <v>1</v>
      </c>
      <c r="N119" s="102" t="s">
        <v>40</v>
      </c>
      <c r="O119" s="102" t="s">
        <v>200</v>
      </c>
      <c r="P119" s="102" t="s">
        <v>201</v>
      </c>
      <c r="Q119" s="102" t="s">
        <v>202</v>
      </c>
      <c r="R119" s="102" t="s">
        <v>203</v>
      </c>
      <c r="S119" s="102" t="s">
        <v>204</v>
      </c>
      <c r="T119" s="103" t="s">
        <v>205</v>
      </c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pans="1:63" s="2" customFormat="1" ht="22.8" customHeight="1">
      <c r="A120" s="39"/>
      <c r="B120" s="40"/>
      <c r="C120" s="108" t="s">
        <v>206</v>
      </c>
      <c r="D120" s="41"/>
      <c r="E120" s="41"/>
      <c r="F120" s="41"/>
      <c r="G120" s="41"/>
      <c r="H120" s="41"/>
      <c r="I120" s="146"/>
      <c r="J120" s="216">
        <f>BK120</f>
        <v>0</v>
      </c>
      <c r="K120" s="41"/>
      <c r="L120" s="45"/>
      <c r="M120" s="104"/>
      <c r="N120" s="217"/>
      <c r="O120" s="105"/>
      <c r="P120" s="218">
        <f>P121</f>
        <v>0</v>
      </c>
      <c r="Q120" s="105"/>
      <c r="R120" s="218">
        <f>R121</f>
        <v>0</v>
      </c>
      <c r="S120" s="105"/>
      <c r="T120" s="219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167</v>
      </c>
      <c r="BK120" s="220">
        <f>BK121</f>
        <v>0</v>
      </c>
    </row>
    <row r="121" spans="1:63" s="12" customFormat="1" ht="25.9" customHeight="1">
      <c r="A121" s="12"/>
      <c r="B121" s="221"/>
      <c r="C121" s="222"/>
      <c r="D121" s="223" t="s">
        <v>75</v>
      </c>
      <c r="E121" s="224" t="s">
        <v>3156</v>
      </c>
      <c r="F121" s="224" t="s">
        <v>3157</v>
      </c>
      <c r="G121" s="222"/>
      <c r="H121" s="222"/>
      <c r="I121" s="225"/>
      <c r="J121" s="226">
        <f>BK121</f>
        <v>0</v>
      </c>
      <c r="K121" s="222"/>
      <c r="L121" s="227"/>
      <c r="M121" s="228"/>
      <c r="N121" s="229"/>
      <c r="O121" s="229"/>
      <c r="P121" s="230">
        <f>P122+P127+P138</f>
        <v>0</v>
      </c>
      <c r="Q121" s="229"/>
      <c r="R121" s="230">
        <f>R122+R127+R138</f>
        <v>0</v>
      </c>
      <c r="S121" s="229"/>
      <c r="T121" s="231">
        <f>T122+T127+T138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231</v>
      </c>
      <c r="AT121" s="233" t="s">
        <v>75</v>
      </c>
      <c r="AU121" s="233" t="s">
        <v>76</v>
      </c>
      <c r="AY121" s="232" t="s">
        <v>209</v>
      </c>
      <c r="BK121" s="234">
        <f>BK122+BK127+BK138</f>
        <v>0</v>
      </c>
    </row>
    <row r="122" spans="1:63" s="12" customFormat="1" ht="22.8" customHeight="1">
      <c r="A122" s="12"/>
      <c r="B122" s="221"/>
      <c r="C122" s="222"/>
      <c r="D122" s="223" t="s">
        <v>75</v>
      </c>
      <c r="E122" s="235" t="s">
        <v>3158</v>
      </c>
      <c r="F122" s="235" t="s">
        <v>3159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SUM(P123:P126)</f>
        <v>0</v>
      </c>
      <c r="Q122" s="229"/>
      <c r="R122" s="230">
        <f>SUM(R123:R126)</f>
        <v>0</v>
      </c>
      <c r="S122" s="229"/>
      <c r="T122" s="23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231</v>
      </c>
      <c r="AT122" s="233" t="s">
        <v>75</v>
      </c>
      <c r="AU122" s="233" t="s">
        <v>84</v>
      </c>
      <c r="AY122" s="232" t="s">
        <v>209</v>
      </c>
      <c r="BK122" s="234">
        <f>SUM(BK123:BK126)</f>
        <v>0</v>
      </c>
    </row>
    <row r="123" spans="1:65" s="2" customFormat="1" ht="16.5" customHeight="1">
      <c r="A123" s="39"/>
      <c r="B123" s="40"/>
      <c r="C123" s="237" t="s">
        <v>84</v>
      </c>
      <c r="D123" s="237" t="s">
        <v>211</v>
      </c>
      <c r="E123" s="238" t="s">
        <v>3160</v>
      </c>
      <c r="F123" s="239" t="s">
        <v>3161</v>
      </c>
      <c r="G123" s="240" t="s">
        <v>334</v>
      </c>
      <c r="H123" s="241">
        <v>1</v>
      </c>
      <c r="I123" s="242"/>
      <c r="J123" s="243">
        <f>ROUND(I123*H123,2)</f>
        <v>0</v>
      </c>
      <c r="K123" s="239" t="s">
        <v>215</v>
      </c>
      <c r="L123" s="45"/>
      <c r="M123" s="244" t="s">
        <v>1</v>
      </c>
      <c r="N123" s="245" t="s">
        <v>42</v>
      </c>
      <c r="O123" s="92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8" t="s">
        <v>3162</v>
      </c>
      <c r="AT123" s="248" t="s">
        <v>211</v>
      </c>
      <c r="AU123" s="248" t="s">
        <v>152</v>
      </c>
      <c r="AY123" s="18" t="s">
        <v>209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8" t="s">
        <v>152</v>
      </c>
      <c r="BK123" s="249">
        <f>ROUND(I123*H123,2)</f>
        <v>0</v>
      </c>
      <c r="BL123" s="18" t="s">
        <v>3162</v>
      </c>
      <c r="BM123" s="248" t="s">
        <v>3163</v>
      </c>
    </row>
    <row r="124" spans="1:65" s="2" customFormat="1" ht="16.5" customHeight="1">
      <c r="A124" s="39"/>
      <c r="B124" s="40"/>
      <c r="C124" s="237" t="s">
        <v>152</v>
      </c>
      <c r="D124" s="237" t="s">
        <v>211</v>
      </c>
      <c r="E124" s="238" t="s">
        <v>3164</v>
      </c>
      <c r="F124" s="239" t="s">
        <v>3165</v>
      </c>
      <c r="G124" s="240" t="s">
        <v>334</v>
      </c>
      <c r="H124" s="241">
        <v>1</v>
      </c>
      <c r="I124" s="242"/>
      <c r="J124" s="243">
        <f>ROUND(I124*H124,2)</f>
        <v>0</v>
      </c>
      <c r="K124" s="239" t="s">
        <v>215</v>
      </c>
      <c r="L124" s="45"/>
      <c r="M124" s="244" t="s">
        <v>1</v>
      </c>
      <c r="N124" s="245" t="s">
        <v>42</v>
      </c>
      <c r="O124" s="92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3162</v>
      </c>
      <c r="AT124" s="248" t="s">
        <v>211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3162</v>
      </c>
      <c r="BM124" s="248" t="s">
        <v>3166</v>
      </c>
    </row>
    <row r="125" spans="1:65" s="2" customFormat="1" ht="16.5" customHeight="1">
      <c r="A125" s="39"/>
      <c r="B125" s="40"/>
      <c r="C125" s="237" t="s">
        <v>160</v>
      </c>
      <c r="D125" s="237" t="s">
        <v>211</v>
      </c>
      <c r="E125" s="238" t="s">
        <v>3167</v>
      </c>
      <c r="F125" s="239" t="s">
        <v>3168</v>
      </c>
      <c r="G125" s="240" t="s">
        <v>334</v>
      </c>
      <c r="H125" s="241">
        <v>1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3162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3162</v>
      </c>
      <c r="BM125" s="248" t="s">
        <v>3169</v>
      </c>
    </row>
    <row r="126" spans="1:65" s="2" customFormat="1" ht="16.5" customHeight="1">
      <c r="A126" s="39"/>
      <c r="B126" s="40"/>
      <c r="C126" s="237" t="s">
        <v>216</v>
      </c>
      <c r="D126" s="237" t="s">
        <v>211</v>
      </c>
      <c r="E126" s="238" t="s">
        <v>3170</v>
      </c>
      <c r="F126" s="239" t="s">
        <v>3171</v>
      </c>
      <c r="G126" s="240" t="s">
        <v>334</v>
      </c>
      <c r="H126" s="241">
        <v>1</v>
      </c>
      <c r="I126" s="242"/>
      <c r="J126" s="243">
        <f>ROUND(I126*H126,2)</f>
        <v>0</v>
      </c>
      <c r="K126" s="239" t="s">
        <v>215</v>
      </c>
      <c r="L126" s="45"/>
      <c r="M126" s="244" t="s">
        <v>1</v>
      </c>
      <c r="N126" s="245" t="s">
        <v>42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3162</v>
      </c>
      <c r="AT126" s="248" t="s">
        <v>211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3162</v>
      </c>
      <c r="BM126" s="248" t="s">
        <v>3172</v>
      </c>
    </row>
    <row r="127" spans="1:63" s="12" customFormat="1" ht="22.8" customHeight="1">
      <c r="A127" s="12"/>
      <c r="B127" s="221"/>
      <c r="C127" s="222"/>
      <c r="D127" s="223" t="s">
        <v>75</v>
      </c>
      <c r="E127" s="235" t="s">
        <v>3173</v>
      </c>
      <c r="F127" s="235" t="s">
        <v>3174</v>
      </c>
      <c r="G127" s="222"/>
      <c r="H127" s="222"/>
      <c r="I127" s="225"/>
      <c r="J127" s="236">
        <f>BK127</f>
        <v>0</v>
      </c>
      <c r="K127" s="222"/>
      <c r="L127" s="227"/>
      <c r="M127" s="228"/>
      <c r="N127" s="229"/>
      <c r="O127" s="229"/>
      <c r="P127" s="230">
        <f>SUM(P128:P137)</f>
        <v>0</v>
      </c>
      <c r="Q127" s="229"/>
      <c r="R127" s="230">
        <f>SUM(R128:R137)</f>
        <v>0</v>
      </c>
      <c r="S127" s="229"/>
      <c r="T127" s="231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2" t="s">
        <v>231</v>
      </c>
      <c r="AT127" s="233" t="s">
        <v>75</v>
      </c>
      <c r="AU127" s="233" t="s">
        <v>84</v>
      </c>
      <c r="AY127" s="232" t="s">
        <v>209</v>
      </c>
      <c r="BK127" s="234">
        <f>SUM(BK128:BK137)</f>
        <v>0</v>
      </c>
    </row>
    <row r="128" spans="1:65" s="2" customFormat="1" ht="16.5" customHeight="1">
      <c r="A128" s="39"/>
      <c r="B128" s="40"/>
      <c r="C128" s="237" t="s">
        <v>231</v>
      </c>
      <c r="D128" s="237" t="s">
        <v>211</v>
      </c>
      <c r="E128" s="238" t="s">
        <v>3175</v>
      </c>
      <c r="F128" s="239" t="s">
        <v>3174</v>
      </c>
      <c r="G128" s="240" t="s">
        <v>334</v>
      </c>
      <c r="H128" s="241">
        <v>1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3162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3162</v>
      </c>
      <c r="BM128" s="248" t="s">
        <v>3176</v>
      </c>
    </row>
    <row r="129" spans="1:65" s="2" customFormat="1" ht="16.5" customHeight="1">
      <c r="A129" s="39"/>
      <c r="B129" s="40"/>
      <c r="C129" s="237" t="s">
        <v>235</v>
      </c>
      <c r="D129" s="237" t="s">
        <v>211</v>
      </c>
      <c r="E129" s="238" t="s">
        <v>3177</v>
      </c>
      <c r="F129" s="239" t="s">
        <v>3178</v>
      </c>
      <c r="G129" s="240" t="s">
        <v>334</v>
      </c>
      <c r="H129" s="241">
        <v>1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3162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3162</v>
      </c>
      <c r="BM129" s="248" t="s">
        <v>3179</v>
      </c>
    </row>
    <row r="130" spans="1:65" s="2" customFormat="1" ht="16.5" customHeight="1">
      <c r="A130" s="39"/>
      <c r="B130" s="40"/>
      <c r="C130" s="237" t="s">
        <v>239</v>
      </c>
      <c r="D130" s="237" t="s">
        <v>211</v>
      </c>
      <c r="E130" s="238" t="s">
        <v>3180</v>
      </c>
      <c r="F130" s="239" t="s">
        <v>3181</v>
      </c>
      <c r="G130" s="240" t="s">
        <v>494</v>
      </c>
      <c r="H130" s="241">
        <v>154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3162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3162</v>
      </c>
      <c r="BM130" s="248" t="s">
        <v>3182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3183</v>
      </c>
      <c r="G131" s="251"/>
      <c r="H131" s="255">
        <v>154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16.5" customHeight="1">
      <c r="A132" s="39"/>
      <c r="B132" s="40"/>
      <c r="C132" s="237" t="s">
        <v>244</v>
      </c>
      <c r="D132" s="237" t="s">
        <v>211</v>
      </c>
      <c r="E132" s="238" t="s">
        <v>3184</v>
      </c>
      <c r="F132" s="239" t="s">
        <v>3185</v>
      </c>
      <c r="G132" s="240" t="s">
        <v>334</v>
      </c>
      <c r="H132" s="241">
        <v>1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3162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3162</v>
      </c>
      <c r="BM132" s="248" t="s">
        <v>3186</v>
      </c>
    </row>
    <row r="133" spans="1:47" s="2" customFormat="1" ht="12">
      <c r="A133" s="39"/>
      <c r="B133" s="40"/>
      <c r="C133" s="41"/>
      <c r="D133" s="252" t="s">
        <v>2365</v>
      </c>
      <c r="E133" s="41"/>
      <c r="F133" s="309" t="s">
        <v>3187</v>
      </c>
      <c r="G133" s="41"/>
      <c r="H133" s="41"/>
      <c r="I133" s="146"/>
      <c r="J133" s="41"/>
      <c r="K133" s="41"/>
      <c r="L133" s="45"/>
      <c r="M133" s="310"/>
      <c r="N133" s="311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2365</v>
      </c>
      <c r="AU133" s="18" t="s">
        <v>152</v>
      </c>
    </row>
    <row r="134" spans="1:51" s="13" customFormat="1" ht="12">
      <c r="A134" s="13"/>
      <c r="B134" s="250"/>
      <c r="C134" s="251"/>
      <c r="D134" s="252" t="s">
        <v>218</v>
      </c>
      <c r="E134" s="253" t="s">
        <v>1</v>
      </c>
      <c r="F134" s="254" t="s">
        <v>3188</v>
      </c>
      <c r="G134" s="251"/>
      <c r="H134" s="255">
        <v>1</v>
      </c>
      <c r="I134" s="256"/>
      <c r="J134" s="251"/>
      <c r="K134" s="251"/>
      <c r="L134" s="257"/>
      <c r="M134" s="258"/>
      <c r="N134" s="259"/>
      <c r="O134" s="259"/>
      <c r="P134" s="259"/>
      <c r="Q134" s="259"/>
      <c r="R134" s="259"/>
      <c r="S134" s="259"/>
      <c r="T134" s="26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1" t="s">
        <v>218</v>
      </c>
      <c r="AU134" s="261" t="s">
        <v>152</v>
      </c>
      <c r="AV134" s="13" t="s">
        <v>152</v>
      </c>
      <c r="AW134" s="13" t="s">
        <v>32</v>
      </c>
      <c r="AX134" s="13" t="s">
        <v>84</v>
      </c>
      <c r="AY134" s="261" t="s">
        <v>209</v>
      </c>
    </row>
    <row r="135" spans="1:65" s="2" customFormat="1" ht="16.5" customHeight="1">
      <c r="A135" s="39"/>
      <c r="B135" s="40"/>
      <c r="C135" s="237" t="s">
        <v>250</v>
      </c>
      <c r="D135" s="237" t="s">
        <v>211</v>
      </c>
      <c r="E135" s="238" t="s">
        <v>3189</v>
      </c>
      <c r="F135" s="239" t="s">
        <v>3190</v>
      </c>
      <c r="G135" s="240" t="s">
        <v>334</v>
      </c>
      <c r="H135" s="241">
        <v>1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3162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3162</v>
      </c>
      <c r="BM135" s="248" t="s">
        <v>3191</v>
      </c>
    </row>
    <row r="136" spans="1:65" s="2" customFormat="1" ht="16.5" customHeight="1">
      <c r="A136" s="39"/>
      <c r="B136" s="40"/>
      <c r="C136" s="237" t="s">
        <v>255</v>
      </c>
      <c r="D136" s="237" t="s">
        <v>211</v>
      </c>
      <c r="E136" s="238" t="s">
        <v>3192</v>
      </c>
      <c r="F136" s="239" t="s">
        <v>3193</v>
      </c>
      <c r="G136" s="240" t="s">
        <v>334</v>
      </c>
      <c r="H136" s="241">
        <v>1</v>
      </c>
      <c r="I136" s="242"/>
      <c r="J136" s="243">
        <f>ROUND(I136*H136,2)</f>
        <v>0</v>
      </c>
      <c r="K136" s="239" t="s">
        <v>1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3162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3162</v>
      </c>
      <c r="BM136" s="248" t="s">
        <v>3194</v>
      </c>
    </row>
    <row r="137" spans="1:47" s="2" customFormat="1" ht="12">
      <c r="A137" s="39"/>
      <c r="B137" s="40"/>
      <c r="C137" s="41"/>
      <c r="D137" s="252" t="s">
        <v>2365</v>
      </c>
      <c r="E137" s="41"/>
      <c r="F137" s="309" t="s">
        <v>3195</v>
      </c>
      <c r="G137" s="41"/>
      <c r="H137" s="41"/>
      <c r="I137" s="146"/>
      <c r="J137" s="41"/>
      <c r="K137" s="41"/>
      <c r="L137" s="45"/>
      <c r="M137" s="310"/>
      <c r="N137" s="311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2365</v>
      </c>
      <c r="AU137" s="18" t="s">
        <v>152</v>
      </c>
    </row>
    <row r="138" spans="1:63" s="12" customFormat="1" ht="22.8" customHeight="1">
      <c r="A138" s="12"/>
      <c r="B138" s="221"/>
      <c r="C138" s="222"/>
      <c r="D138" s="223" t="s">
        <v>75</v>
      </c>
      <c r="E138" s="235" t="s">
        <v>3196</v>
      </c>
      <c r="F138" s="235" t="s">
        <v>3197</v>
      </c>
      <c r="G138" s="222"/>
      <c r="H138" s="222"/>
      <c r="I138" s="225"/>
      <c r="J138" s="236">
        <f>BK138</f>
        <v>0</v>
      </c>
      <c r="K138" s="222"/>
      <c r="L138" s="227"/>
      <c r="M138" s="228"/>
      <c r="N138" s="229"/>
      <c r="O138" s="229"/>
      <c r="P138" s="230">
        <f>SUM(P139:P140)</f>
        <v>0</v>
      </c>
      <c r="Q138" s="229"/>
      <c r="R138" s="230">
        <f>SUM(R139:R140)</f>
        <v>0</v>
      </c>
      <c r="S138" s="229"/>
      <c r="T138" s="231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2" t="s">
        <v>231</v>
      </c>
      <c r="AT138" s="233" t="s">
        <v>75</v>
      </c>
      <c r="AU138" s="233" t="s">
        <v>84</v>
      </c>
      <c r="AY138" s="232" t="s">
        <v>209</v>
      </c>
      <c r="BK138" s="234">
        <f>SUM(BK139:BK140)</f>
        <v>0</v>
      </c>
    </row>
    <row r="139" spans="1:65" s="2" customFormat="1" ht="16.5" customHeight="1">
      <c r="A139" s="39"/>
      <c r="B139" s="40"/>
      <c r="C139" s="237" t="s">
        <v>263</v>
      </c>
      <c r="D139" s="237" t="s">
        <v>211</v>
      </c>
      <c r="E139" s="238" t="s">
        <v>3198</v>
      </c>
      <c r="F139" s="239" t="s">
        <v>3197</v>
      </c>
      <c r="G139" s="240" t="s">
        <v>334</v>
      </c>
      <c r="H139" s="241">
        <v>1</v>
      </c>
      <c r="I139" s="242"/>
      <c r="J139" s="243">
        <f>ROUND(I139*H139,2)</f>
        <v>0</v>
      </c>
      <c r="K139" s="239" t="s">
        <v>215</v>
      </c>
      <c r="L139" s="45"/>
      <c r="M139" s="244" t="s">
        <v>1</v>
      </c>
      <c r="N139" s="245" t="s">
        <v>42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3162</v>
      </c>
      <c r="AT139" s="248" t="s">
        <v>211</v>
      </c>
      <c r="AU139" s="248" t="s">
        <v>152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3162</v>
      </c>
      <c r="BM139" s="248" t="s">
        <v>3199</v>
      </c>
    </row>
    <row r="140" spans="1:51" s="13" customFormat="1" ht="12">
      <c r="A140" s="13"/>
      <c r="B140" s="250"/>
      <c r="C140" s="251"/>
      <c r="D140" s="252" t="s">
        <v>218</v>
      </c>
      <c r="E140" s="253" t="s">
        <v>1</v>
      </c>
      <c r="F140" s="254" t="s">
        <v>3200</v>
      </c>
      <c r="G140" s="251"/>
      <c r="H140" s="255">
        <v>1</v>
      </c>
      <c r="I140" s="256"/>
      <c r="J140" s="251"/>
      <c r="K140" s="251"/>
      <c r="L140" s="257"/>
      <c r="M140" s="312"/>
      <c r="N140" s="313"/>
      <c r="O140" s="313"/>
      <c r="P140" s="313"/>
      <c r="Q140" s="313"/>
      <c r="R140" s="313"/>
      <c r="S140" s="313"/>
      <c r="T140" s="31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218</v>
      </c>
      <c r="AU140" s="261" t="s">
        <v>152</v>
      </c>
      <c r="AV140" s="13" t="s">
        <v>152</v>
      </c>
      <c r="AW140" s="13" t="s">
        <v>32</v>
      </c>
      <c r="AX140" s="13" t="s">
        <v>84</v>
      </c>
      <c r="AY140" s="261" t="s">
        <v>209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185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3201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ROUND((SUM(BE121:BE189)),2)</f>
        <v>0</v>
      </c>
      <c r="G33" s="39"/>
      <c r="H33" s="39"/>
      <c r="I33" s="164">
        <v>0.21</v>
      </c>
      <c r="J33" s="163">
        <f>ROUND(((SUM(BE121:BE189))*I33),2)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ROUND((SUM(BF121:BF189)),2)</f>
        <v>0</v>
      </c>
      <c r="G34" s="39"/>
      <c r="H34" s="39"/>
      <c r="I34" s="164">
        <v>0.15</v>
      </c>
      <c r="J34" s="163">
        <f>ROUND(((SUM(BF121:BF189))*I34),2)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ROUND((SUM(BG121:BG189)),2)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ROUND((SUM(BH121:BH189)),2)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ROUND((SUM(BI121:BI189)),2)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01 - Vedlejší aktivity projektu - Sadové úpravy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J122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J123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3202</v>
      </c>
      <c r="E99" s="205"/>
      <c r="F99" s="205"/>
      <c r="G99" s="205"/>
      <c r="H99" s="205"/>
      <c r="I99" s="206"/>
      <c r="J99" s="207">
        <f>J185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5"/>
      <c r="C100" s="196"/>
      <c r="D100" s="197" t="s">
        <v>176</v>
      </c>
      <c r="E100" s="198"/>
      <c r="F100" s="198"/>
      <c r="G100" s="198"/>
      <c r="H100" s="198"/>
      <c r="I100" s="199"/>
      <c r="J100" s="200">
        <f>J187</f>
        <v>0</v>
      </c>
      <c r="K100" s="196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2"/>
      <c r="C101" s="203"/>
      <c r="D101" s="204" t="s">
        <v>183</v>
      </c>
      <c r="E101" s="205"/>
      <c r="F101" s="205"/>
      <c r="G101" s="205"/>
      <c r="H101" s="205"/>
      <c r="I101" s="206"/>
      <c r="J101" s="207">
        <f>J188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46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185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188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194</v>
      </c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9" t="str">
        <f>E7</f>
        <v>Zvýšení dostupnosti komunitních pobytových služeb v lokalitě Náchod</v>
      </c>
      <c r="F111" s="33"/>
      <c r="G111" s="33"/>
      <c r="H111" s="33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161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2 01 - Vedlejší aktivity projektu - Sadové úpravy</v>
      </c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Náchod</v>
      </c>
      <c r="G115" s="41"/>
      <c r="H115" s="41"/>
      <c r="I115" s="149" t="s">
        <v>22</v>
      </c>
      <c r="J115" s="80" t="str">
        <f>IF(J12="","",J12)</f>
        <v>27. 2. 2020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Královehradecký kraj, Pivovarské nám. 1245/2</v>
      </c>
      <c r="G117" s="41"/>
      <c r="H117" s="41"/>
      <c r="I117" s="149" t="s">
        <v>30</v>
      </c>
      <c r="J117" s="37" t="str">
        <f>E21</f>
        <v>Projecticon s.r.o., A. Kopeckého 151, Nový Hrádek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149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9"/>
      <c r="B120" s="210"/>
      <c r="C120" s="211" t="s">
        <v>195</v>
      </c>
      <c r="D120" s="212" t="s">
        <v>61</v>
      </c>
      <c r="E120" s="212" t="s">
        <v>57</v>
      </c>
      <c r="F120" s="212" t="s">
        <v>58</v>
      </c>
      <c r="G120" s="212" t="s">
        <v>196</v>
      </c>
      <c r="H120" s="212" t="s">
        <v>197</v>
      </c>
      <c r="I120" s="213" t="s">
        <v>198</v>
      </c>
      <c r="J120" s="212" t="s">
        <v>165</v>
      </c>
      <c r="K120" s="214" t="s">
        <v>199</v>
      </c>
      <c r="L120" s="215"/>
      <c r="M120" s="101" t="s">
        <v>1</v>
      </c>
      <c r="N120" s="102" t="s">
        <v>40</v>
      </c>
      <c r="O120" s="102" t="s">
        <v>200</v>
      </c>
      <c r="P120" s="102" t="s">
        <v>201</v>
      </c>
      <c r="Q120" s="102" t="s">
        <v>202</v>
      </c>
      <c r="R120" s="102" t="s">
        <v>203</v>
      </c>
      <c r="S120" s="102" t="s">
        <v>204</v>
      </c>
      <c r="T120" s="103" t="s">
        <v>205</v>
      </c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1:63" s="2" customFormat="1" ht="22.8" customHeight="1">
      <c r="A121" s="39"/>
      <c r="B121" s="40"/>
      <c r="C121" s="108" t="s">
        <v>206</v>
      </c>
      <c r="D121" s="41"/>
      <c r="E121" s="41"/>
      <c r="F121" s="41"/>
      <c r="G121" s="41"/>
      <c r="H121" s="41"/>
      <c r="I121" s="146"/>
      <c r="J121" s="216">
        <f>BK121</f>
        <v>0</v>
      </c>
      <c r="K121" s="41"/>
      <c r="L121" s="45"/>
      <c r="M121" s="104"/>
      <c r="N121" s="217"/>
      <c r="O121" s="105"/>
      <c r="P121" s="218">
        <f>P122+P187</f>
        <v>0</v>
      </c>
      <c r="Q121" s="105"/>
      <c r="R121" s="218">
        <f>R122+R187</f>
        <v>87.15864721</v>
      </c>
      <c r="S121" s="105"/>
      <c r="T121" s="219">
        <f>T122+T187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167</v>
      </c>
      <c r="BK121" s="220">
        <f>BK122+BK187</f>
        <v>0</v>
      </c>
    </row>
    <row r="122" spans="1:63" s="12" customFormat="1" ht="25.9" customHeight="1">
      <c r="A122" s="12"/>
      <c r="B122" s="221"/>
      <c r="C122" s="222"/>
      <c r="D122" s="223" t="s">
        <v>75</v>
      </c>
      <c r="E122" s="224" t="s">
        <v>207</v>
      </c>
      <c r="F122" s="224" t="s">
        <v>208</v>
      </c>
      <c r="G122" s="222"/>
      <c r="H122" s="222"/>
      <c r="I122" s="225"/>
      <c r="J122" s="226">
        <f>BK122</f>
        <v>0</v>
      </c>
      <c r="K122" s="222"/>
      <c r="L122" s="227"/>
      <c r="M122" s="228"/>
      <c r="N122" s="229"/>
      <c r="O122" s="229"/>
      <c r="P122" s="230">
        <f>P123+P185</f>
        <v>0</v>
      </c>
      <c r="Q122" s="229"/>
      <c r="R122" s="230">
        <f>R123+R185</f>
        <v>87.15864721</v>
      </c>
      <c r="S122" s="229"/>
      <c r="T122" s="231">
        <f>T123+T185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84</v>
      </c>
      <c r="AT122" s="233" t="s">
        <v>75</v>
      </c>
      <c r="AU122" s="233" t="s">
        <v>76</v>
      </c>
      <c r="AY122" s="232" t="s">
        <v>209</v>
      </c>
      <c r="BK122" s="234">
        <f>BK123+BK185</f>
        <v>0</v>
      </c>
    </row>
    <row r="123" spans="1:63" s="12" customFormat="1" ht="22.8" customHeight="1">
      <c r="A123" s="12"/>
      <c r="B123" s="221"/>
      <c r="C123" s="222"/>
      <c r="D123" s="223" t="s">
        <v>75</v>
      </c>
      <c r="E123" s="235" t="s">
        <v>84</v>
      </c>
      <c r="F123" s="235" t="s">
        <v>210</v>
      </c>
      <c r="G123" s="222"/>
      <c r="H123" s="222"/>
      <c r="I123" s="225"/>
      <c r="J123" s="236">
        <f>BK123</f>
        <v>0</v>
      </c>
      <c r="K123" s="222"/>
      <c r="L123" s="227"/>
      <c r="M123" s="228"/>
      <c r="N123" s="229"/>
      <c r="O123" s="229"/>
      <c r="P123" s="230">
        <f>SUM(P124:P184)</f>
        <v>0</v>
      </c>
      <c r="Q123" s="229"/>
      <c r="R123" s="230">
        <f>SUM(R124:R184)</f>
        <v>87.15864721</v>
      </c>
      <c r="S123" s="229"/>
      <c r="T123" s="231">
        <f>SUM(T124:T184)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84</v>
      </c>
      <c r="AY123" s="232" t="s">
        <v>209</v>
      </c>
      <c r="BK123" s="234">
        <f>SUM(BK124:BK184)</f>
        <v>0</v>
      </c>
    </row>
    <row r="124" spans="1:65" s="2" customFormat="1" ht="21.75" customHeight="1">
      <c r="A124" s="39"/>
      <c r="B124" s="40"/>
      <c r="C124" s="237" t="s">
        <v>84</v>
      </c>
      <c r="D124" s="237" t="s">
        <v>211</v>
      </c>
      <c r="E124" s="238" t="s">
        <v>278</v>
      </c>
      <c r="F124" s="239" t="s">
        <v>279</v>
      </c>
      <c r="G124" s="240" t="s">
        <v>247</v>
      </c>
      <c r="H124" s="241">
        <v>62.16</v>
      </c>
      <c r="I124" s="242"/>
      <c r="J124" s="243">
        <f>ROUND(I124*H124,2)</f>
        <v>0</v>
      </c>
      <c r="K124" s="239" t="s">
        <v>215</v>
      </c>
      <c r="L124" s="45"/>
      <c r="M124" s="244" t="s">
        <v>1</v>
      </c>
      <c r="N124" s="245" t="s">
        <v>42</v>
      </c>
      <c r="O124" s="92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216</v>
      </c>
      <c r="AT124" s="248" t="s">
        <v>211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216</v>
      </c>
      <c r="BM124" s="248" t="s">
        <v>3203</v>
      </c>
    </row>
    <row r="125" spans="1:51" s="13" customFormat="1" ht="12">
      <c r="A125" s="13"/>
      <c r="B125" s="250"/>
      <c r="C125" s="251"/>
      <c r="D125" s="252" t="s">
        <v>218</v>
      </c>
      <c r="E125" s="253" t="s">
        <v>1</v>
      </c>
      <c r="F125" s="254" t="s">
        <v>3204</v>
      </c>
      <c r="G125" s="251"/>
      <c r="H125" s="255">
        <v>26.506</v>
      </c>
      <c r="I125" s="256"/>
      <c r="J125" s="251"/>
      <c r="K125" s="251"/>
      <c r="L125" s="257"/>
      <c r="M125" s="258"/>
      <c r="N125" s="259"/>
      <c r="O125" s="259"/>
      <c r="P125" s="259"/>
      <c r="Q125" s="259"/>
      <c r="R125" s="259"/>
      <c r="S125" s="259"/>
      <c r="T125" s="26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1" t="s">
        <v>218</v>
      </c>
      <c r="AU125" s="261" t="s">
        <v>152</v>
      </c>
      <c r="AV125" s="13" t="s">
        <v>152</v>
      </c>
      <c r="AW125" s="13" t="s">
        <v>32</v>
      </c>
      <c r="AX125" s="13" t="s">
        <v>76</v>
      </c>
      <c r="AY125" s="261" t="s">
        <v>209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3205</v>
      </c>
      <c r="G126" s="251"/>
      <c r="H126" s="255">
        <v>35.654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76</v>
      </c>
      <c r="AY126" s="261" t="s">
        <v>209</v>
      </c>
    </row>
    <row r="127" spans="1:51" s="15" customFormat="1" ht="12">
      <c r="A127" s="15"/>
      <c r="B127" s="272"/>
      <c r="C127" s="273"/>
      <c r="D127" s="252" t="s">
        <v>218</v>
      </c>
      <c r="E127" s="274" t="s">
        <v>1</v>
      </c>
      <c r="F127" s="275" t="s">
        <v>262</v>
      </c>
      <c r="G127" s="273"/>
      <c r="H127" s="276">
        <v>62.160000000000004</v>
      </c>
      <c r="I127" s="277"/>
      <c r="J127" s="273"/>
      <c r="K127" s="273"/>
      <c r="L127" s="278"/>
      <c r="M127" s="279"/>
      <c r="N127" s="280"/>
      <c r="O127" s="280"/>
      <c r="P127" s="280"/>
      <c r="Q127" s="280"/>
      <c r="R127" s="280"/>
      <c r="S127" s="280"/>
      <c r="T127" s="28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2" t="s">
        <v>218</v>
      </c>
      <c r="AU127" s="282" t="s">
        <v>152</v>
      </c>
      <c r="AV127" s="15" t="s">
        <v>216</v>
      </c>
      <c r="AW127" s="15" t="s">
        <v>32</v>
      </c>
      <c r="AX127" s="15" t="s">
        <v>84</v>
      </c>
      <c r="AY127" s="282" t="s">
        <v>209</v>
      </c>
    </row>
    <row r="128" spans="1:65" s="2" customFormat="1" ht="21.75" customHeight="1">
      <c r="A128" s="39"/>
      <c r="B128" s="40"/>
      <c r="C128" s="237" t="s">
        <v>152</v>
      </c>
      <c r="D128" s="237" t="s">
        <v>211</v>
      </c>
      <c r="E128" s="238" t="s">
        <v>2877</v>
      </c>
      <c r="F128" s="239" t="s">
        <v>2878</v>
      </c>
      <c r="G128" s="240" t="s">
        <v>247</v>
      </c>
      <c r="H128" s="241">
        <v>62.16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216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216</v>
      </c>
      <c r="BM128" s="248" t="s">
        <v>3206</v>
      </c>
    </row>
    <row r="129" spans="1:51" s="13" customFormat="1" ht="12">
      <c r="A129" s="13"/>
      <c r="B129" s="250"/>
      <c r="C129" s="251"/>
      <c r="D129" s="252" t="s">
        <v>218</v>
      </c>
      <c r="E129" s="253" t="s">
        <v>1</v>
      </c>
      <c r="F129" s="254" t="s">
        <v>3207</v>
      </c>
      <c r="G129" s="251"/>
      <c r="H129" s="255">
        <v>62.16</v>
      </c>
      <c r="I129" s="256"/>
      <c r="J129" s="251"/>
      <c r="K129" s="251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218</v>
      </c>
      <c r="AU129" s="261" t="s">
        <v>152</v>
      </c>
      <c r="AV129" s="13" t="s">
        <v>152</v>
      </c>
      <c r="AW129" s="13" t="s">
        <v>32</v>
      </c>
      <c r="AX129" s="13" t="s">
        <v>84</v>
      </c>
      <c r="AY129" s="261" t="s">
        <v>209</v>
      </c>
    </row>
    <row r="130" spans="1:65" s="2" customFormat="1" ht="21.75" customHeight="1">
      <c r="A130" s="39"/>
      <c r="B130" s="40"/>
      <c r="C130" s="237" t="s">
        <v>160</v>
      </c>
      <c r="D130" s="237" t="s">
        <v>211</v>
      </c>
      <c r="E130" s="238" t="s">
        <v>3208</v>
      </c>
      <c r="F130" s="239" t="s">
        <v>3209</v>
      </c>
      <c r="G130" s="240" t="s">
        <v>225</v>
      </c>
      <c r="H130" s="241">
        <v>220.77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3210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3211</v>
      </c>
      <c r="G131" s="251"/>
      <c r="H131" s="255">
        <v>220.77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216</v>
      </c>
      <c r="D132" s="237" t="s">
        <v>211</v>
      </c>
      <c r="E132" s="238" t="s">
        <v>3212</v>
      </c>
      <c r="F132" s="239" t="s">
        <v>3213</v>
      </c>
      <c r="G132" s="240" t="s">
        <v>214</v>
      </c>
      <c r="H132" s="241">
        <v>1154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3214</v>
      </c>
    </row>
    <row r="133" spans="1:65" s="2" customFormat="1" ht="21.75" customHeight="1">
      <c r="A133" s="39"/>
      <c r="B133" s="40"/>
      <c r="C133" s="237" t="s">
        <v>231</v>
      </c>
      <c r="D133" s="237" t="s">
        <v>211</v>
      </c>
      <c r="E133" s="238" t="s">
        <v>3215</v>
      </c>
      <c r="F133" s="239" t="s">
        <v>3216</v>
      </c>
      <c r="G133" s="240" t="s">
        <v>214</v>
      </c>
      <c r="H133" s="241">
        <v>1</v>
      </c>
      <c r="I133" s="242"/>
      <c r="J133" s="243">
        <f>ROUND(I133*H133,2)</f>
        <v>0</v>
      </c>
      <c r="K133" s="239" t="s">
        <v>215</v>
      </c>
      <c r="L133" s="45"/>
      <c r="M133" s="244" t="s">
        <v>1</v>
      </c>
      <c r="N133" s="245" t="s">
        <v>42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216</v>
      </c>
      <c r="AT133" s="248" t="s">
        <v>211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216</v>
      </c>
      <c r="BM133" s="248" t="s">
        <v>3217</v>
      </c>
    </row>
    <row r="134" spans="1:65" s="2" customFormat="1" ht="21.75" customHeight="1">
      <c r="A134" s="39"/>
      <c r="B134" s="40"/>
      <c r="C134" s="237" t="s">
        <v>235</v>
      </c>
      <c r="D134" s="237" t="s">
        <v>211</v>
      </c>
      <c r="E134" s="238" t="s">
        <v>3218</v>
      </c>
      <c r="F134" s="239" t="s">
        <v>3219</v>
      </c>
      <c r="G134" s="240" t="s">
        <v>214</v>
      </c>
      <c r="H134" s="241">
        <v>7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3220</v>
      </c>
    </row>
    <row r="135" spans="1:65" s="2" customFormat="1" ht="16.5" customHeight="1">
      <c r="A135" s="39"/>
      <c r="B135" s="40"/>
      <c r="C135" s="237" t="s">
        <v>239</v>
      </c>
      <c r="D135" s="237" t="s">
        <v>211</v>
      </c>
      <c r="E135" s="238" t="s">
        <v>3221</v>
      </c>
      <c r="F135" s="239" t="s">
        <v>3222</v>
      </c>
      <c r="G135" s="240" t="s">
        <v>225</v>
      </c>
      <c r="H135" s="241">
        <v>220.77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216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216</v>
      </c>
      <c r="BM135" s="248" t="s">
        <v>3223</v>
      </c>
    </row>
    <row r="136" spans="1:65" s="2" customFormat="1" ht="16.5" customHeight="1">
      <c r="A136" s="39"/>
      <c r="B136" s="40"/>
      <c r="C136" s="237" t="s">
        <v>244</v>
      </c>
      <c r="D136" s="237" t="s">
        <v>211</v>
      </c>
      <c r="E136" s="238" t="s">
        <v>3224</v>
      </c>
      <c r="F136" s="239" t="s">
        <v>3225</v>
      </c>
      <c r="G136" s="240" t="s">
        <v>225</v>
      </c>
      <c r="H136" s="241">
        <v>220.77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3226</v>
      </c>
    </row>
    <row r="137" spans="1:65" s="2" customFormat="1" ht="16.5" customHeight="1">
      <c r="A137" s="39"/>
      <c r="B137" s="40"/>
      <c r="C137" s="237" t="s">
        <v>250</v>
      </c>
      <c r="D137" s="237" t="s">
        <v>211</v>
      </c>
      <c r="E137" s="238" t="s">
        <v>3227</v>
      </c>
      <c r="F137" s="239" t="s">
        <v>3228</v>
      </c>
      <c r="G137" s="240" t="s">
        <v>225</v>
      </c>
      <c r="H137" s="241">
        <v>220.77</v>
      </c>
      <c r="I137" s="242"/>
      <c r="J137" s="243">
        <f>ROUND(I137*H137,2)</f>
        <v>0</v>
      </c>
      <c r="K137" s="239" t="s">
        <v>215</v>
      </c>
      <c r="L137" s="45"/>
      <c r="M137" s="244" t="s">
        <v>1</v>
      </c>
      <c r="N137" s="245" t="s">
        <v>42</v>
      </c>
      <c r="O137" s="92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216</v>
      </c>
      <c r="AT137" s="248" t="s">
        <v>211</v>
      </c>
      <c r="AU137" s="248" t="s">
        <v>152</v>
      </c>
      <c r="AY137" s="18" t="s">
        <v>209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152</v>
      </c>
      <c r="BK137" s="249">
        <f>ROUND(I137*H137,2)</f>
        <v>0</v>
      </c>
      <c r="BL137" s="18" t="s">
        <v>216</v>
      </c>
      <c r="BM137" s="248" t="s">
        <v>3229</v>
      </c>
    </row>
    <row r="138" spans="1:65" s="2" customFormat="1" ht="16.5" customHeight="1">
      <c r="A138" s="39"/>
      <c r="B138" s="40"/>
      <c r="C138" s="294" t="s">
        <v>255</v>
      </c>
      <c r="D138" s="294" t="s">
        <v>736</v>
      </c>
      <c r="E138" s="295" t="s">
        <v>3230</v>
      </c>
      <c r="F138" s="296" t="s">
        <v>3231</v>
      </c>
      <c r="G138" s="297" t="s">
        <v>2250</v>
      </c>
      <c r="H138" s="298">
        <v>4.457</v>
      </c>
      <c r="I138" s="299"/>
      <c r="J138" s="300">
        <f>ROUND(I138*H138,2)</f>
        <v>0</v>
      </c>
      <c r="K138" s="296" t="s">
        <v>215</v>
      </c>
      <c r="L138" s="301"/>
      <c r="M138" s="302" t="s">
        <v>1</v>
      </c>
      <c r="N138" s="303" t="s">
        <v>42</v>
      </c>
      <c r="O138" s="92"/>
      <c r="P138" s="246">
        <f>O138*H138</f>
        <v>0</v>
      </c>
      <c r="Q138" s="246">
        <v>0.001</v>
      </c>
      <c r="R138" s="246">
        <f>Q138*H138</f>
        <v>0.004457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244</v>
      </c>
      <c r="AT138" s="248" t="s">
        <v>736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3232</v>
      </c>
    </row>
    <row r="139" spans="1:51" s="13" customFormat="1" ht="12">
      <c r="A139" s="13"/>
      <c r="B139" s="250"/>
      <c r="C139" s="251"/>
      <c r="D139" s="252" t="s">
        <v>218</v>
      </c>
      <c r="E139" s="251"/>
      <c r="F139" s="254" t="s">
        <v>3233</v>
      </c>
      <c r="G139" s="251"/>
      <c r="H139" s="255">
        <v>4.457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4</v>
      </c>
      <c r="AX139" s="13" t="s">
        <v>84</v>
      </c>
      <c r="AY139" s="261" t="s">
        <v>209</v>
      </c>
    </row>
    <row r="140" spans="1:65" s="2" customFormat="1" ht="16.5" customHeight="1">
      <c r="A140" s="39"/>
      <c r="B140" s="40"/>
      <c r="C140" s="237" t="s">
        <v>263</v>
      </c>
      <c r="D140" s="237" t="s">
        <v>211</v>
      </c>
      <c r="E140" s="238" t="s">
        <v>3234</v>
      </c>
      <c r="F140" s="239" t="s">
        <v>3235</v>
      </c>
      <c r="G140" s="240" t="s">
        <v>225</v>
      </c>
      <c r="H140" s="241">
        <v>220.77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0.0012727</v>
      </c>
      <c r="R140" s="246">
        <f>Q140*H140</f>
        <v>0.28097397900000004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3236</v>
      </c>
    </row>
    <row r="141" spans="1:65" s="2" customFormat="1" ht="21.75" customHeight="1">
      <c r="A141" s="39"/>
      <c r="B141" s="40"/>
      <c r="C141" s="237" t="s">
        <v>277</v>
      </c>
      <c r="D141" s="237" t="s">
        <v>211</v>
      </c>
      <c r="E141" s="238" t="s">
        <v>3237</v>
      </c>
      <c r="F141" s="239" t="s">
        <v>3238</v>
      </c>
      <c r="G141" s="240" t="s">
        <v>214</v>
      </c>
      <c r="H141" s="241">
        <v>1</v>
      </c>
      <c r="I141" s="242"/>
      <c r="J141" s="243">
        <f>ROUND(I141*H141,2)</f>
        <v>0</v>
      </c>
      <c r="K141" s="239" t="s">
        <v>215</v>
      </c>
      <c r="L141" s="45"/>
      <c r="M141" s="244" t="s">
        <v>1</v>
      </c>
      <c r="N141" s="245" t="s">
        <v>42</v>
      </c>
      <c r="O141" s="92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216</v>
      </c>
      <c r="AT141" s="248" t="s">
        <v>211</v>
      </c>
      <c r="AU141" s="248" t="s">
        <v>152</v>
      </c>
      <c r="AY141" s="18" t="s">
        <v>209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152</v>
      </c>
      <c r="BK141" s="249">
        <f>ROUND(I141*H141,2)</f>
        <v>0</v>
      </c>
      <c r="BL141" s="18" t="s">
        <v>216</v>
      </c>
      <c r="BM141" s="248" t="s">
        <v>3239</v>
      </c>
    </row>
    <row r="142" spans="1:65" s="2" customFormat="1" ht="21.75" customHeight="1">
      <c r="A142" s="39"/>
      <c r="B142" s="40"/>
      <c r="C142" s="237" t="s">
        <v>283</v>
      </c>
      <c r="D142" s="237" t="s">
        <v>211</v>
      </c>
      <c r="E142" s="238" t="s">
        <v>3240</v>
      </c>
      <c r="F142" s="239" t="s">
        <v>3241</v>
      </c>
      <c r="G142" s="240" t="s">
        <v>214</v>
      </c>
      <c r="H142" s="241">
        <v>7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3242</v>
      </c>
    </row>
    <row r="143" spans="1:65" s="2" customFormat="1" ht="21.75" customHeight="1">
      <c r="A143" s="39"/>
      <c r="B143" s="40"/>
      <c r="C143" s="237" t="s">
        <v>288</v>
      </c>
      <c r="D143" s="237" t="s">
        <v>211</v>
      </c>
      <c r="E143" s="238" t="s">
        <v>3243</v>
      </c>
      <c r="F143" s="239" t="s">
        <v>3244</v>
      </c>
      <c r="G143" s="240" t="s">
        <v>214</v>
      </c>
      <c r="H143" s="241">
        <v>1154</v>
      </c>
      <c r="I143" s="242"/>
      <c r="J143" s="243">
        <f>ROUND(I143*H143,2)</f>
        <v>0</v>
      </c>
      <c r="K143" s="239" t="s">
        <v>215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216</v>
      </c>
      <c r="AT143" s="248" t="s">
        <v>211</v>
      </c>
      <c r="AU143" s="248" t="s">
        <v>152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216</v>
      </c>
      <c r="BM143" s="248" t="s">
        <v>3245</v>
      </c>
    </row>
    <row r="144" spans="1:51" s="13" customFormat="1" ht="12">
      <c r="A144" s="13"/>
      <c r="B144" s="250"/>
      <c r="C144" s="251"/>
      <c r="D144" s="252" t="s">
        <v>218</v>
      </c>
      <c r="E144" s="253" t="s">
        <v>1</v>
      </c>
      <c r="F144" s="254" t="s">
        <v>3246</v>
      </c>
      <c r="G144" s="251"/>
      <c r="H144" s="255">
        <v>1154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218</v>
      </c>
      <c r="AU144" s="261" t="s">
        <v>152</v>
      </c>
      <c r="AV144" s="13" t="s">
        <v>152</v>
      </c>
      <c r="AW144" s="13" t="s">
        <v>32</v>
      </c>
      <c r="AX144" s="13" t="s">
        <v>84</v>
      </c>
      <c r="AY144" s="261" t="s">
        <v>209</v>
      </c>
    </row>
    <row r="145" spans="1:65" s="2" customFormat="1" ht="21.75" customHeight="1">
      <c r="A145" s="39"/>
      <c r="B145" s="40"/>
      <c r="C145" s="294" t="s">
        <v>8</v>
      </c>
      <c r="D145" s="294" t="s">
        <v>736</v>
      </c>
      <c r="E145" s="295" t="s">
        <v>3247</v>
      </c>
      <c r="F145" s="296" t="s">
        <v>3248</v>
      </c>
      <c r="G145" s="297" t="s">
        <v>214</v>
      </c>
      <c r="H145" s="298">
        <v>3</v>
      </c>
      <c r="I145" s="299"/>
      <c r="J145" s="300">
        <f>ROUND(I145*H145,2)</f>
        <v>0</v>
      </c>
      <c r="K145" s="296" t="s">
        <v>1</v>
      </c>
      <c r="L145" s="301"/>
      <c r="M145" s="302" t="s">
        <v>1</v>
      </c>
      <c r="N145" s="303" t="s">
        <v>42</v>
      </c>
      <c r="O145" s="92"/>
      <c r="P145" s="246">
        <f>O145*H145</f>
        <v>0</v>
      </c>
      <c r="Q145" s="246">
        <v>0.01</v>
      </c>
      <c r="R145" s="246">
        <f>Q145*H145</f>
        <v>0.03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244</v>
      </c>
      <c r="AT145" s="248" t="s">
        <v>736</v>
      </c>
      <c r="AU145" s="248" t="s">
        <v>152</v>
      </c>
      <c r="AY145" s="18" t="s">
        <v>209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152</v>
      </c>
      <c r="BK145" s="249">
        <f>ROUND(I145*H145,2)</f>
        <v>0</v>
      </c>
      <c r="BL145" s="18" t="s">
        <v>216</v>
      </c>
      <c r="BM145" s="248" t="s">
        <v>3249</v>
      </c>
    </row>
    <row r="146" spans="1:65" s="2" customFormat="1" ht="16.5" customHeight="1">
      <c r="A146" s="39"/>
      <c r="B146" s="40"/>
      <c r="C146" s="294" t="s">
        <v>297</v>
      </c>
      <c r="D146" s="294" t="s">
        <v>736</v>
      </c>
      <c r="E146" s="295" t="s">
        <v>3250</v>
      </c>
      <c r="F146" s="296" t="s">
        <v>3251</v>
      </c>
      <c r="G146" s="297" t="s">
        <v>214</v>
      </c>
      <c r="H146" s="298">
        <v>1</v>
      </c>
      <c r="I146" s="299"/>
      <c r="J146" s="300">
        <f>ROUND(I146*H146,2)</f>
        <v>0</v>
      </c>
      <c r="K146" s="296" t="s">
        <v>1</v>
      </c>
      <c r="L146" s="301"/>
      <c r="M146" s="302" t="s">
        <v>1</v>
      </c>
      <c r="N146" s="303" t="s">
        <v>42</v>
      </c>
      <c r="O146" s="92"/>
      <c r="P146" s="246">
        <f>O146*H146</f>
        <v>0</v>
      </c>
      <c r="Q146" s="246">
        <v>0.01</v>
      </c>
      <c r="R146" s="246">
        <f>Q146*H146</f>
        <v>0.01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244</v>
      </c>
      <c r="AT146" s="248" t="s">
        <v>736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3252</v>
      </c>
    </row>
    <row r="147" spans="1:65" s="2" customFormat="1" ht="21.75" customHeight="1">
      <c r="A147" s="39"/>
      <c r="B147" s="40"/>
      <c r="C147" s="294" t="s">
        <v>302</v>
      </c>
      <c r="D147" s="294" t="s">
        <v>736</v>
      </c>
      <c r="E147" s="295" t="s">
        <v>3253</v>
      </c>
      <c r="F147" s="296" t="s">
        <v>3254</v>
      </c>
      <c r="G147" s="297" t="s">
        <v>214</v>
      </c>
      <c r="H147" s="298">
        <v>1</v>
      </c>
      <c r="I147" s="299"/>
      <c r="J147" s="300">
        <f>ROUND(I147*H147,2)</f>
        <v>0</v>
      </c>
      <c r="K147" s="296" t="s">
        <v>1</v>
      </c>
      <c r="L147" s="301"/>
      <c r="M147" s="302" t="s">
        <v>1</v>
      </c>
      <c r="N147" s="303" t="s">
        <v>42</v>
      </c>
      <c r="O147" s="92"/>
      <c r="P147" s="246">
        <f>O147*H147</f>
        <v>0</v>
      </c>
      <c r="Q147" s="246">
        <v>0.01</v>
      </c>
      <c r="R147" s="246">
        <f>Q147*H147</f>
        <v>0.01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244</v>
      </c>
      <c r="AT147" s="248" t="s">
        <v>736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216</v>
      </c>
      <c r="BM147" s="248" t="s">
        <v>3255</v>
      </c>
    </row>
    <row r="148" spans="1:65" s="2" customFormat="1" ht="16.5" customHeight="1">
      <c r="A148" s="39"/>
      <c r="B148" s="40"/>
      <c r="C148" s="294" t="s">
        <v>306</v>
      </c>
      <c r="D148" s="294" t="s">
        <v>736</v>
      </c>
      <c r="E148" s="295" t="s">
        <v>3256</v>
      </c>
      <c r="F148" s="296" t="s">
        <v>3257</v>
      </c>
      <c r="G148" s="297" t="s">
        <v>214</v>
      </c>
      <c r="H148" s="298">
        <v>1</v>
      </c>
      <c r="I148" s="299"/>
      <c r="J148" s="300">
        <f>ROUND(I148*H148,2)</f>
        <v>0</v>
      </c>
      <c r="K148" s="296" t="s">
        <v>1</v>
      </c>
      <c r="L148" s="301"/>
      <c r="M148" s="302" t="s">
        <v>1</v>
      </c>
      <c r="N148" s="303" t="s">
        <v>42</v>
      </c>
      <c r="O148" s="92"/>
      <c r="P148" s="246">
        <f>O148*H148</f>
        <v>0</v>
      </c>
      <c r="Q148" s="246">
        <v>0.01</v>
      </c>
      <c r="R148" s="246">
        <f>Q148*H148</f>
        <v>0.01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244</v>
      </c>
      <c r="AT148" s="248" t="s">
        <v>736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3258</v>
      </c>
    </row>
    <row r="149" spans="1:65" s="2" customFormat="1" ht="16.5" customHeight="1">
      <c r="A149" s="39"/>
      <c r="B149" s="40"/>
      <c r="C149" s="294" t="s">
        <v>311</v>
      </c>
      <c r="D149" s="294" t="s">
        <v>736</v>
      </c>
      <c r="E149" s="295" t="s">
        <v>3259</v>
      </c>
      <c r="F149" s="296" t="s">
        <v>3260</v>
      </c>
      <c r="G149" s="297" t="s">
        <v>214</v>
      </c>
      <c r="H149" s="298">
        <v>33</v>
      </c>
      <c r="I149" s="299"/>
      <c r="J149" s="300">
        <f>ROUND(I149*H149,2)</f>
        <v>0</v>
      </c>
      <c r="K149" s="296" t="s">
        <v>1</v>
      </c>
      <c r="L149" s="301"/>
      <c r="M149" s="302" t="s">
        <v>1</v>
      </c>
      <c r="N149" s="303" t="s">
        <v>42</v>
      </c>
      <c r="O149" s="92"/>
      <c r="P149" s="246">
        <f>O149*H149</f>
        <v>0</v>
      </c>
      <c r="Q149" s="246">
        <v>0.01</v>
      </c>
      <c r="R149" s="246">
        <f>Q149*H149</f>
        <v>0.33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244</v>
      </c>
      <c r="AT149" s="248" t="s">
        <v>736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216</v>
      </c>
      <c r="BM149" s="248" t="s">
        <v>3261</v>
      </c>
    </row>
    <row r="150" spans="1:65" s="2" customFormat="1" ht="16.5" customHeight="1">
      <c r="A150" s="39"/>
      <c r="B150" s="40"/>
      <c r="C150" s="294" t="s">
        <v>317</v>
      </c>
      <c r="D150" s="294" t="s">
        <v>736</v>
      </c>
      <c r="E150" s="295" t="s">
        <v>3262</v>
      </c>
      <c r="F150" s="296" t="s">
        <v>3263</v>
      </c>
      <c r="G150" s="297" t="s">
        <v>214</v>
      </c>
      <c r="H150" s="298">
        <v>46</v>
      </c>
      <c r="I150" s="299"/>
      <c r="J150" s="300">
        <f>ROUND(I150*H150,2)</f>
        <v>0</v>
      </c>
      <c r="K150" s="296" t="s">
        <v>1</v>
      </c>
      <c r="L150" s="301"/>
      <c r="M150" s="302" t="s">
        <v>1</v>
      </c>
      <c r="N150" s="303" t="s">
        <v>42</v>
      </c>
      <c r="O150" s="92"/>
      <c r="P150" s="246">
        <f>O150*H150</f>
        <v>0</v>
      </c>
      <c r="Q150" s="246">
        <v>0.01</v>
      </c>
      <c r="R150" s="246">
        <f>Q150*H150</f>
        <v>0.46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244</v>
      </c>
      <c r="AT150" s="248" t="s">
        <v>736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3264</v>
      </c>
    </row>
    <row r="151" spans="1:65" s="2" customFormat="1" ht="16.5" customHeight="1">
      <c r="A151" s="39"/>
      <c r="B151" s="40"/>
      <c r="C151" s="294" t="s">
        <v>7</v>
      </c>
      <c r="D151" s="294" t="s">
        <v>736</v>
      </c>
      <c r="E151" s="295" t="s">
        <v>3265</v>
      </c>
      <c r="F151" s="296" t="s">
        <v>3266</v>
      </c>
      <c r="G151" s="297" t="s">
        <v>214</v>
      </c>
      <c r="H151" s="298">
        <v>125</v>
      </c>
      <c r="I151" s="299"/>
      <c r="J151" s="300">
        <f>ROUND(I151*H151,2)</f>
        <v>0</v>
      </c>
      <c r="K151" s="296" t="s">
        <v>1</v>
      </c>
      <c r="L151" s="301"/>
      <c r="M151" s="302" t="s">
        <v>1</v>
      </c>
      <c r="N151" s="303" t="s">
        <v>42</v>
      </c>
      <c r="O151" s="92"/>
      <c r="P151" s="246">
        <f>O151*H151</f>
        <v>0</v>
      </c>
      <c r="Q151" s="246">
        <v>0.01</v>
      </c>
      <c r="R151" s="246">
        <f>Q151*H151</f>
        <v>1.25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244</v>
      </c>
      <c r="AT151" s="248" t="s">
        <v>736</v>
      </c>
      <c r="AU151" s="248" t="s">
        <v>152</v>
      </c>
      <c r="AY151" s="18" t="s">
        <v>209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152</v>
      </c>
      <c r="BK151" s="249">
        <f>ROUND(I151*H151,2)</f>
        <v>0</v>
      </c>
      <c r="BL151" s="18" t="s">
        <v>216</v>
      </c>
      <c r="BM151" s="248" t="s">
        <v>3267</v>
      </c>
    </row>
    <row r="152" spans="1:65" s="2" customFormat="1" ht="16.5" customHeight="1">
      <c r="A152" s="39"/>
      <c r="B152" s="40"/>
      <c r="C152" s="294" t="s">
        <v>327</v>
      </c>
      <c r="D152" s="294" t="s">
        <v>736</v>
      </c>
      <c r="E152" s="295" t="s">
        <v>3268</v>
      </c>
      <c r="F152" s="296" t="s">
        <v>3269</v>
      </c>
      <c r="G152" s="297" t="s">
        <v>214</v>
      </c>
      <c r="H152" s="298">
        <v>17</v>
      </c>
      <c r="I152" s="299"/>
      <c r="J152" s="300">
        <f>ROUND(I152*H152,2)</f>
        <v>0</v>
      </c>
      <c r="K152" s="296" t="s">
        <v>1</v>
      </c>
      <c r="L152" s="301"/>
      <c r="M152" s="302" t="s">
        <v>1</v>
      </c>
      <c r="N152" s="303" t="s">
        <v>42</v>
      </c>
      <c r="O152" s="92"/>
      <c r="P152" s="246">
        <f>O152*H152</f>
        <v>0</v>
      </c>
      <c r="Q152" s="246">
        <v>0.01</v>
      </c>
      <c r="R152" s="246">
        <f>Q152*H152</f>
        <v>0.17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244</v>
      </c>
      <c r="AT152" s="248" t="s">
        <v>736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216</v>
      </c>
      <c r="BM152" s="248" t="s">
        <v>3270</v>
      </c>
    </row>
    <row r="153" spans="1:65" s="2" customFormat="1" ht="16.5" customHeight="1">
      <c r="A153" s="39"/>
      <c r="B153" s="40"/>
      <c r="C153" s="294" t="s">
        <v>331</v>
      </c>
      <c r="D153" s="294" t="s">
        <v>736</v>
      </c>
      <c r="E153" s="295" t="s">
        <v>3271</v>
      </c>
      <c r="F153" s="296" t="s">
        <v>3272</v>
      </c>
      <c r="G153" s="297" t="s">
        <v>214</v>
      </c>
      <c r="H153" s="298">
        <v>65</v>
      </c>
      <c r="I153" s="299"/>
      <c r="J153" s="300">
        <f>ROUND(I153*H153,2)</f>
        <v>0</v>
      </c>
      <c r="K153" s="296" t="s">
        <v>1</v>
      </c>
      <c r="L153" s="301"/>
      <c r="M153" s="302" t="s">
        <v>1</v>
      </c>
      <c r="N153" s="303" t="s">
        <v>42</v>
      </c>
      <c r="O153" s="92"/>
      <c r="P153" s="246">
        <f>O153*H153</f>
        <v>0</v>
      </c>
      <c r="Q153" s="246">
        <v>0.01</v>
      </c>
      <c r="R153" s="246">
        <f>Q153*H153</f>
        <v>0.65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244</v>
      </c>
      <c r="AT153" s="248" t="s">
        <v>736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216</v>
      </c>
      <c r="BM153" s="248" t="s">
        <v>3273</v>
      </c>
    </row>
    <row r="154" spans="1:65" s="2" customFormat="1" ht="16.5" customHeight="1">
      <c r="A154" s="39"/>
      <c r="B154" s="40"/>
      <c r="C154" s="294" t="s">
        <v>337</v>
      </c>
      <c r="D154" s="294" t="s">
        <v>736</v>
      </c>
      <c r="E154" s="295" t="s">
        <v>3274</v>
      </c>
      <c r="F154" s="296" t="s">
        <v>3275</v>
      </c>
      <c r="G154" s="297" t="s">
        <v>214</v>
      </c>
      <c r="H154" s="298">
        <v>23</v>
      </c>
      <c r="I154" s="299"/>
      <c r="J154" s="300">
        <f>ROUND(I154*H154,2)</f>
        <v>0</v>
      </c>
      <c r="K154" s="296" t="s">
        <v>1</v>
      </c>
      <c r="L154" s="301"/>
      <c r="M154" s="302" t="s">
        <v>1</v>
      </c>
      <c r="N154" s="303" t="s">
        <v>42</v>
      </c>
      <c r="O154" s="92"/>
      <c r="P154" s="246">
        <f>O154*H154</f>
        <v>0</v>
      </c>
      <c r="Q154" s="246">
        <v>0.01</v>
      </c>
      <c r="R154" s="246">
        <f>Q154*H154</f>
        <v>0.23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244</v>
      </c>
      <c r="AT154" s="248" t="s">
        <v>736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3276</v>
      </c>
    </row>
    <row r="155" spans="1:65" s="2" customFormat="1" ht="16.5" customHeight="1">
      <c r="A155" s="39"/>
      <c r="B155" s="40"/>
      <c r="C155" s="294" t="s">
        <v>342</v>
      </c>
      <c r="D155" s="294" t="s">
        <v>736</v>
      </c>
      <c r="E155" s="295" t="s">
        <v>3277</v>
      </c>
      <c r="F155" s="296" t="s">
        <v>3278</v>
      </c>
      <c r="G155" s="297" t="s">
        <v>214</v>
      </c>
      <c r="H155" s="298">
        <v>35</v>
      </c>
      <c r="I155" s="299"/>
      <c r="J155" s="300">
        <f>ROUND(I155*H155,2)</f>
        <v>0</v>
      </c>
      <c r="K155" s="296" t="s">
        <v>1</v>
      </c>
      <c r="L155" s="301"/>
      <c r="M155" s="302" t="s">
        <v>1</v>
      </c>
      <c r="N155" s="303" t="s">
        <v>42</v>
      </c>
      <c r="O155" s="92"/>
      <c r="P155" s="246">
        <f>O155*H155</f>
        <v>0</v>
      </c>
      <c r="Q155" s="246">
        <v>0.01</v>
      </c>
      <c r="R155" s="246">
        <f>Q155*H155</f>
        <v>0.35000000000000003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244</v>
      </c>
      <c r="AT155" s="248" t="s">
        <v>736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3279</v>
      </c>
    </row>
    <row r="156" spans="1:65" s="2" customFormat="1" ht="21.75" customHeight="1">
      <c r="A156" s="39"/>
      <c r="B156" s="40"/>
      <c r="C156" s="294" t="s">
        <v>347</v>
      </c>
      <c r="D156" s="294" t="s">
        <v>736</v>
      </c>
      <c r="E156" s="295" t="s">
        <v>3280</v>
      </c>
      <c r="F156" s="296" t="s">
        <v>3281</v>
      </c>
      <c r="G156" s="297" t="s">
        <v>214</v>
      </c>
      <c r="H156" s="298">
        <v>295</v>
      </c>
      <c r="I156" s="299"/>
      <c r="J156" s="300">
        <f>ROUND(I156*H156,2)</f>
        <v>0</v>
      </c>
      <c r="K156" s="296" t="s">
        <v>1</v>
      </c>
      <c r="L156" s="301"/>
      <c r="M156" s="302" t="s">
        <v>1</v>
      </c>
      <c r="N156" s="303" t="s">
        <v>42</v>
      </c>
      <c r="O156" s="92"/>
      <c r="P156" s="246">
        <f>O156*H156</f>
        <v>0</v>
      </c>
      <c r="Q156" s="246">
        <v>0.01</v>
      </c>
      <c r="R156" s="246">
        <f>Q156*H156</f>
        <v>2.95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244</v>
      </c>
      <c r="AT156" s="248" t="s">
        <v>736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216</v>
      </c>
      <c r="BM156" s="248" t="s">
        <v>3282</v>
      </c>
    </row>
    <row r="157" spans="1:65" s="2" customFormat="1" ht="21.75" customHeight="1">
      <c r="A157" s="39"/>
      <c r="B157" s="40"/>
      <c r="C157" s="294" t="s">
        <v>351</v>
      </c>
      <c r="D157" s="294" t="s">
        <v>736</v>
      </c>
      <c r="E157" s="295" t="s">
        <v>3283</v>
      </c>
      <c r="F157" s="296" t="s">
        <v>3284</v>
      </c>
      <c r="G157" s="297" t="s">
        <v>214</v>
      </c>
      <c r="H157" s="298">
        <v>295</v>
      </c>
      <c r="I157" s="299"/>
      <c r="J157" s="300">
        <f>ROUND(I157*H157,2)</f>
        <v>0</v>
      </c>
      <c r="K157" s="296" t="s">
        <v>1</v>
      </c>
      <c r="L157" s="301"/>
      <c r="M157" s="302" t="s">
        <v>1</v>
      </c>
      <c r="N157" s="303" t="s">
        <v>42</v>
      </c>
      <c r="O157" s="92"/>
      <c r="P157" s="246">
        <f>O157*H157</f>
        <v>0</v>
      </c>
      <c r="Q157" s="246">
        <v>0.01</v>
      </c>
      <c r="R157" s="246">
        <f>Q157*H157</f>
        <v>2.95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244</v>
      </c>
      <c r="AT157" s="248" t="s">
        <v>736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3285</v>
      </c>
    </row>
    <row r="158" spans="1:65" s="2" customFormat="1" ht="21.75" customHeight="1">
      <c r="A158" s="39"/>
      <c r="B158" s="40"/>
      <c r="C158" s="294" t="s">
        <v>356</v>
      </c>
      <c r="D158" s="294" t="s">
        <v>736</v>
      </c>
      <c r="E158" s="295" t="s">
        <v>3286</v>
      </c>
      <c r="F158" s="296" t="s">
        <v>3287</v>
      </c>
      <c r="G158" s="297" t="s">
        <v>214</v>
      </c>
      <c r="H158" s="298">
        <v>105</v>
      </c>
      <c r="I158" s="299"/>
      <c r="J158" s="300">
        <f>ROUND(I158*H158,2)</f>
        <v>0</v>
      </c>
      <c r="K158" s="296" t="s">
        <v>1</v>
      </c>
      <c r="L158" s="301"/>
      <c r="M158" s="302" t="s">
        <v>1</v>
      </c>
      <c r="N158" s="303" t="s">
        <v>42</v>
      </c>
      <c r="O158" s="92"/>
      <c r="P158" s="246">
        <f>O158*H158</f>
        <v>0</v>
      </c>
      <c r="Q158" s="246">
        <v>0.01</v>
      </c>
      <c r="R158" s="246">
        <f>Q158*H158</f>
        <v>1.05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244</v>
      </c>
      <c r="AT158" s="248" t="s">
        <v>736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216</v>
      </c>
      <c r="BM158" s="248" t="s">
        <v>3288</v>
      </c>
    </row>
    <row r="159" spans="1:65" s="2" customFormat="1" ht="21.75" customHeight="1">
      <c r="A159" s="39"/>
      <c r="B159" s="40"/>
      <c r="C159" s="294" t="s">
        <v>367</v>
      </c>
      <c r="D159" s="294" t="s">
        <v>736</v>
      </c>
      <c r="E159" s="295" t="s">
        <v>3289</v>
      </c>
      <c r="F159" s="296" t="s">
        <v>3290</v>
      </c>
      <c r="G159" s="297" t="s">
        <v>214</v>
      </c>
      <c r="H159" s="298">
        <v>28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42</v>
      </c>
      <c r="O159" s="92"/>
      <c r="P159" s="246">
        <f>O159*H159</f>
        <v>0</v>
      </c>
      <c r="Q159" s="246">
        <v>0.01</v>
      </c>
      <c r="R159" s="246">
        <f>Q159*H159</f>
        <v>0.28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244</v>
      </c>
      <c r="AT159" s="248" t="s">
        <v>736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3291</v>
      </c>
    </row>
    <row r="160" spans="1:65" s="2" customFormat="1" ht="16.5" customHeight="1">
      <c r="A160" s="39"/>
      <c r="B160" s="40"/>
      <c r="C160" s="294" t="s">
        <v>377</v>
      </c>
      <c r="D160" s="294" t="s">
        <v>736</v>
      </c>
      <c r="E160" s="295" t="s">
        <v>3292</v>
      </c>
      <c r="F160" s="296" t="s">
        <v>3293</v>
      </c>
      <c r="G160" s="297" t="s">
        <v>214</v>
      </c>
      <c r="H160" s="298">
        <v>35</v>
      </c>
      <c r="I160" s="299"/>
      <c r="J160" s="300">
        <f>ROUND(I160*H160,2)</f>
        <v>0</v>
      </c>
      <c r="K160" s="296" t="s">
        <v>1</v>
      </c>
      <c r="L160" s="301"/>
      <c r="M160" s="302" t="s">
        <v>1</v>
      </c>
      <c r="N160" s="303" t="s">
        <v>42</v>
      </c>
      <c r="O160" s="92"/>
      <c r="P160" s="246">
        <f>O160*H160</f>
        <v>0</v>
      </c>
      <c r="Q160" s="246">
        <v>0.01</v>
      </c>
      <c r="R160" s="246">
        <f>Q160*H160</f>
        <v>0.35000000000000003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244</v>
      </c>
      <c r="AT160" s="248" t="s">
        <v>736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216</v>
      </c>
      <c r="BM160" s="248" t="s">
        <v>3294</v>
      </c>
    </row>
    <row r="161" spans="1:65" s="2" customFormat="1" ht="16.5" customHeight="1">
      <c r="A161" s="39"/>
      <c r="B161" s="40"/>
      <c r="C161" s="294" t="s">
        <v>381</v>
      </c>
      <c r="D161" s="294" t="s">
        <v>736</v>
      </c>
      <c r="E161" s="295" t="s">
        <v>3295</v>
      </c>
      <c r="F161" s="296" t="s">
        <v>3296</v>
      </c>
      <c r="G161" s="297" t="s">
        <v>214</v>
      </c>
      <c r="H161" s="298">
        <v>52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42</v>
      </c>
      <c r="O161" s="92"/>
      <c r="P161" s="246">
        <f>O161*H161</f>
        <v>0</v>
      </c>
      <c r="Q161" s="246">
        <v>0.01</v>
      </c>
      <c r="R161" s="246">
        <f>Q161*H161</f>
        <v>0.52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244</v>
      </c>
      <c r="AT161" s="248" t="s">
        <v>736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216</v>
      </c>
      <c r="BM161" s="248" t="s">
        <v>3297</v>
      </c>
    </row>
    <row r="162" spans="1:65" s="2" customFormat="1" ht="21.75" customHeight="1">
      <c r="A162" s="39"/>
      <c r="B162" s="40"/>
      <c r="C162" s="237" t="s">
        <v>386</v>
      </c>
      <c r="D162" s="237" t="s">
        <v>211</v>
      </c>
      <c r="E162" s="238" t="s">
        <v>3298</v>
      </c>
      <c r="F162" s="239" t="s">
        <v>3299</v>
      </c>
      <c r="G162" s="240" t="s">
        <v>214</v>
      </c>
      <c r="H162" s="241">
        <v>7</v>
      </c>
      <c r="I162" s="242"/>
      <c r="J162" s="243">
        <f>ROUND(I162*H162,2)</f>
        <v>0</v>
      </c>
      <c r="K162" s="239" t="s">
        <v>215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5.2E-05</v>
      </c>
      <c r="R162" s="246">
        <f>Q162*H162</f>
        <v>0.00036399999999999996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216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216</v>
      </c>
      <c r="BM162" s="248" t="s">
        <v>3300</v>
      </c>
    </row>
    <row r="163" spans="1:65" s="2" customFormat="1" ht="16.5" customHeight="1">
      <c r="A163" s="39"/>
      <c r="B163" s="40"/>
      <c r="C163" s="294" t="s">
        <v>391</v>
      </c>
      <c r="D163" s="294" t="s">
        <v>736</v>
      </c>
      <c r="E163" s="295" t="s">
        <v>3301</v>
      </c>
      <c r="F163" s="296" t="s">
        <v>3302</v>
      </c>
      <c r="G163" s="297" t="s">
        <v>214</v>
      </c>
      <c r="H163" s="298">
        <v>21</v>
      </c>
      <c r="I163" s="299"/>
      <c r="J163" s="300">
        <f>ROUND(I163*H163,2)</f>
        <v>0</v>
      </c>
      <c r="K163" s="296" t="s">
        <v>215</v>
      </c>
      <c r="L163" s="301"/>
      <c r="M163" s="302" t="s">
        <v>1</v>
      </c>
      <c r="N163" s="303" t="s">
        <v>42</v>
      </c>
      <c r="O163" s="92"/>
      <c r="P163" s="246">
        <f>O163*H163</f>
        <v>0</v>
      </c>
      <c r="Q163" s="246">
        <v>0.00354</v>
      </c>
      <c r="R163" s="246">
        <f>Q163*H163</f>
        <v>0.07434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244</v>
      </c>
      <c r="AT163" s="248" t="s">
        <v>736</v>
      </c>
      <c r="AU163" s="248" t="s">
        <v>152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216</v>
      </c>
      <c r="BM163" s="248" t="s">
        <v>3303</v>
      </c>
    </row>
    <row r="164" spans="1:51" s="13" customFormat="1" ht="12">
      <c r="A164" s="13"/>
      <c r="B164" s="250"/>
      <c r="C164" s="251"/>
      <c r="D164" s="252" t="s">
        <v>218</v>
      </c>
      <c r="E164" s="253" t="s">
        <v>1</v>
      </c>
      <c r="F164" s="254" t="s">
        <v>3304</v>
      </c>
      <c r="G164" s="251"/>
      <c r="H164" s="255">
        <v>21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218</v>
      </c>
      <c r="AU164" s="261" t="s">
        <v>152</v>
      </c>
      <c r="AV164" s="13" t="s">
        <v>152</v>
      </c>
      <c r="AW164" s="13" t="s">
        <v>32</v>
      </c>
      <c r="AX164" s="13" t="s">
        <v>84</v>
      </c>
      <c r="AY164" s="261" t="s">
        <v>209</v>
      </c>
    </row>
    <row r="165" spans="1:65" s="2" customFormat="1" ht="16.5" customHeight="1">
      <c r="A165" s="39"/>
      <c r="B165" s="40"/>
      <c r="C165" s="294" t="s">
        <v>395</v>
      </c>
      <c r="D165" s="294" t="s">
        <v>736</v>
      </c>
      <c r="E165" s="295" t="s">
        <v>3305</v>
      </c>
      <c r="F165" s="296" t="s">
        <v>3306</v>
      </c>
      <c r="G165" s="297" t="s">
        <v>494</v>
      </c>
      <c r="H165" s="298">
        <v>8.4</v>
      </c>
      <c r="I165" s="299"/>
      <c r="J165" s="300">
        <f>ROUND(I165*H165,2)</f>
        <v>0</v>
      </c>
      <c r="K165" s="296" t="s">
        <v>215</v>
      </c>
      <c r="L165" s="301"/>
      <c r="M165" s="302" t="s">
        <v>1</v>
      </c>
      <c r="N165" s="303" t="s">
        <v>42</v>
      </c>
      <c r="O165" s="92"/>
      <c r="P165" s="246">
        <f>O165*H165</f>
        <v>0</v>
      </c>
      <c r="Q165" s="246">
        <v>0.0014</v>
      </c>
      <c r="R165" s="246">
        <f>Q165*H165</f>
        <v>0.01176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244</v>
      </c>
      <c r="AT165" s="248" t="s">
        <v>736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216</v>
      </c>
      <c r="BM165" s="248" t="s">
        <v>3307</v>
      </c>
    </row>
    <row r="166" spans="1:51" s="13" customFormat="1" ht="12">
      <c r="A166" s="13"/>
      <c r="B166" s="250"/>
      <c r="C166" s="251"/>
      <c r="D166" s="252" t="s">
        <v>218</v>
      </c>
      <c r="E166" s="253" t="s">
        <v>1</v>
      </c>
      <c r="F166" s="254" t="s">
        <v>3308</v>
      </c>
      <c r="G166" s="251"/>
      <c r="H166" s="255">
        <v>8.4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218</v>
      </c>
      <c r="AU166" s="261" t="s">
        <v>152</v>
      </c>
      <c r="AV166" s="13" t="s">
        <v>152</v>
      </c>
      <c r="AW166" s="13" t="s">
        <v>32</v>
      </c>
      <c r="AX166" s="13" t="s">
        <v>84</v>
      </c>
      <c r="AY166" s="261" t="s">
        <v>209</v>
      </c>
    </row>
    <row r="167" spans="1:65" s="2" customFormat="1" ht="21.75" customHeight="1">
      <c r="A167" s="39"/>
      <c r="B167" s="40"/>
      <c r="C167" s="237" t="s">
        <v>406</v>
      </c>
      <c r="D167" s="237" t="s">
        <v>211</v>
      </c>
      <c r="E167" s="238" t="s">
        <v>3309</v>
      </c>
      <c r="F167" s="239" t="s">
        <v>3310</v>
      </c>
      <c r="G167" s="240" t="s">
        <v>225</v>
      </c>
      <c r="H167" s="241">
        <v>220.77</v>
      </c>
      <c r="I167" s="242"/>
      <c r="J167" s="243">
        <f>ROUND(I167*H167,2)</f>
        <v>0</v>
      </c>
      <c r="K167" s="239" t="s">
        <v>215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3E-07</v>
      </c>
      <c r="R167" s="246">
        <f>Q167*H167</f>
        <v>6.6231E-05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216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216</v>
      </c>
      <c r="BM167" s="248" t="s">
        <v>3311</v>
      </c>
    </row>
    <row r="168" spans="1:65" s="2" customFormat="1" ht="16.5" customHeight="1">
      <c r="A168" s="39"/>
      <c r="B168" s="40"/>
      <c r="C168" s="294" t="s">
        <v>413</v>
      </c>
      <c r="D168" s="294" t="s">
        <v>736</v>
      </c>
      <c r="E168" s="295" t="s">
        <v>3312</v>
      </c>
      <c r="F168" s="296" t="s">
        <v>3313</v>
      </c>
      <c r="G168" s="297" t="s">
        <v>998</v>
      </c>
      <c r="H168" s="298">
        <v>5</v>
      </c>
      <c r="I168" s="299"/>
      <c r="J168" s="300">
        <f>ROUND(I168*H168,2)</f>
        <v>0</v>
      </c>
      <c r="K168" s="296" t="s">
        <v>215</v>
      </c>
      <c r="L168" s="301"/>
      <c r="M168" s="302" t="s">
        <v>1</v>
      </c>
      <c r="N168" s="303" t="s">
        <v>42</v>
      </c>
      <c r="O168" s="92"/>
      <c r="P168" s="246">
        <f>O168*H168</f>
        <v>0</v>
      </c>
      <c r="Q168" s="246">
        <v>0.001</v>
      </c>
      <c r="R168" s="246">
        <f>Q168*H168</f>
        <v>0.005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244</v>
      </c>
      <c r="AT168" s="248" t="s">
        <v>736</v>
      </c>
      <c r="AU168" s="248" t="s">
        <v>152</v>
      </c>
      <c r="AY168" s="18" t="s">
        <v>209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8" t="s">
        <v>152</v>
      </c>
      <c r="BK168" s="249">
        <f>ROUND(I168*H168,2)</f>
        <v>0</v>
      </c>
      <c r="BL168" s="18" t="s">
        <v>216</v>
      </c>
      <c r="BM168" s="248" t="s">
        <v>3314</v>
      </c>
    </row>
    <row r="169" spans="1:65" s="2" customFormat="1" ht="21.75" customHeight="1">
      <c r="A169" s="39"/>
      <c r="B169" s="40"/>
      <c r="C169" s="237" t="s">
        <v>419</v>
      </c>
      <c r="D169" s="237" t="s">
        <v>211</v>
      </c>
      <c r="E169" s="238" t="s">
        <v>3315</v>
      </c>
      <c r="F169" s="239" t="s">
        <v>3316</v>
      </c>
      <c r="G169" s="240" t="s">
        <v>225</v>
      </c>
      <c r="H169" s="241">
        <v>417.04</v>
      </c>
      <c r="I169" s="242"/>
      <c r="J169" s="243">
        <f>ROUND(I169*H169,2)</f>
        <v>0</v>
      </c>
      <c r="K169" s="239" t="s">
        <v>215</v>
      </c>
      <c r="L169" s="45"/>
      <c r="M169" s="244" t="s">
        <v>1</v>
      </c>
      <c r="N169" s="245" t="s">
        <v>42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216</v>
      </c>
      <c r="AT169" s="248" t="s">
        <v>211</v>
      </c>
      <c r="AU169" s="248" t="s">
        <v>152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216</v>
      </c>
      <c r="BM169" s="248" t="s">
        <v>3317</v>
      </c>
    </row>
    <row r="170" spans="1:51" s="13" customFormat="1" ht="12">
      <c r="A170" s="13"/>
      <c r="B170" s="250"/>
      <c r="C170" s="251"/>
      <c r="D170" s="252" t="s">
        <v>218</v>
      </c>
      <c r="E170" s="253" t="s">
        <v>1</v>
      </c>
      <c r="F170" s="254" t="s">
        <v>3318</v>
      </c>
      <c r="G170" s="251"/>
      <c r="H170" s="255">
        <v>417.04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218</v>
      </c>
      <c r="AU170" s="261" t="s">
        <v>152</v>
      </c>
      <c r="AV170" s="13" t="s">
        <v>152</v>
      </c>
      <c r="AW170" s="13" t="s">
        <v>32</v>
      </c>
      <c r="AX170" s="13" t="s">
        <v>84</v>
      </c>
      <c r="AY170" s="261" t="s">
        <v>209</v>
      </c>
    </row>
    <row r="171" spans="1:65" s="2" customFormat="1" ht="16.5" customHeight="1">
      <c r="A171" s="39"/>
      <c r="B171" s="40"/>
      <c r="C171" s="294" t="s">
        <v>424</v>
      </c>
      <c r="D171" s="294" t="s">
        <v>736</v>
      </c>
      <c r="E171" s="295" t="s">
        <v>3319</v>
      </c>
      <c r="F171" s="296" t="s">
        <v>3320</v>
      </c>
      <c r="G171" s="297" t="s">
        <v>320</v>
      </c>
      <c r="H171" s="298">
        <v>75.067</v>
      </c>
      <c r="I171" s="299"/>
      <c r="J171" s="300">
        <f>ROUND(I171*H171,2)</f>
        <v>0</v>
      </c>
      <c r="K171" s="296" t="s">
        <v>215</v>
      </c>
      <c r="L171" s="301"/>
      <c r="M171" s="302" t="s">
        <v>1</v>
      </c>
      <c r="N171" s="303" t="s">
        <v>42</v>
      </c>
      <c r="O171" s="92"/>
      <c r="P171" s="246">
        <f>O171*H171</f>
        <v>0</v>
      </c>
      <c r="Q171" s="246">
        <v>1</v>
      </c>
      <c r="R171" s="246">
        <f>Q171*H171</f>
        <v>75.067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244</v>
      </c>
      <c r="AT171" s="248" t="s">
        <v>736</v>
      </c>
      <c r="AU171" s="248" t="s">
        <v>152</v>
      </c>
      <c r="AY171" s="18" t="s">
        <v>209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8" t="s">
        <v>152</v>
      </c>
      <c r="BK171" s="249">
        <f>ROUND(I171*H171,2)</f>
        <v>0</v>
      </c>
      <c r="BL171" s="18" t="s">
        <v>216</v>
      </c>
      <c r="BM171" s="248" t="s">
        <v>3321</v>
      </c>
    </row>
    <row r="172" spans="1:51" s="13" customFormat="1" ht="12">
      <c r="A172" s="13"/>
      <c r="B172" s="250"/>
      <c r="C172" s="251"/>
      <c r="D172" s="252" t="s">
        <v>218</v>
      </c>
      <c r="E172" s="253" t="s">
        <v>1</v>
      </c>
      <c r="F172" s="254" t="s">
        <v>3322</v>
      </c>
      <c r="G172" s="251"/>
      <c r="H172" s="255">
        <v>75.067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218</v>
      </c>
      <c r="AU172" s="261" t="s">
        <v>152</v>
      </c>
      <c r="AV172" s="13" t="s">
        <v>152</v>
      </c>
      <c r="AW172" s="13" t="s">
        <v>32</v>
      </c>
      <c r="AX172" s="13" t="s">
        <v>84</v>
      </c>
      <c r="AY172" s="261" t="s">
        <v>209</v>
      </c>
    </row>
    <row r="173" spans="1:65" s="2" customFormat="1" ht="16.5" customHeight="1">
      <c r="A173" s="39"/>
      <c r="B173" s="40"/>
      <c r="C173" s="237" t="s">
        <v>430</v>
      </c>
      <c r="D173" s="237" t="s">
        <v>211</v>
      </c>
      <c r="E173" s="238" t="s">
        <v>3323</v>
      </c>
      <c r="F173" s="239" t="s">
        <v>3324</v>
      </c>
      <c r="G173" s="240" t="s">
        <v>225</v>
      </c>
      <c r="H173" s="241">
        <v>417.04</v>
      </c>
      <c r="I173" s="242"/>
      <c r="J173" s="243">
        <f>ROUND(I173*H173,2)</f>
        <v>0</v>
      </c>
      <c r="K173" s="239" t="s">
        <v>215</v>
      </c>
      <c r="L173" s="45"/>
      <c r="M173" s="244" t="s">
        <v>1</v>
      </c>
      <c r="N173" s="245" t="s">
        <v>42</v>
      </c>
      <c r="O173" s="92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216</v>
      </c>
      <c r="AT173" s="248" t="s">
        <v>211</v>
      </c>
      <c r="AU173" s="248" t="s">
        <v>152</v>
      </c>
      <c r="AY173" s="18" t="s">
        <v>209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8" t="s">
        <v>152</v>
      </c>
      <c r="BK173" s="249">
        <f>ROUND(I173*H173,2)</f>
        <v>0</v>
      </c>
      <c r="BL173" s="18" t="s">
        <v>216</v>
      </c>
      <c r="BM173" s="248" t="s">
        <v>3325</v>
      </c>
    </row>
    <row r="174" spans="1:65" s="2" customFormat="1" ht="21.75" customHeight="1">
      <c r="A174" s="39"/>
      <c r="B174" s="40"/>
      <c r="C174" s="294" t="s">
        <v>439</v>
      </c>
      <c r="D174" s="294" t="s">
        <v>736</v>
      </c>
      <c r="E174" s="295" t="s">
        <v>3326</v>
      </c>
      <c r="F174" s="296" t="s">
        <v>3327</v>
      </c>
      <c r="G174" s="297" t="s">
        <v>225</v>
      </c>
      <c r="H174" s="298">
        <v>458.744</v>
      </c>
      <c r="I174" s="299"/>
      <c r="J174" s="300">
        <f>ROUND(I174*H174,2)</f>
        <v>0</v>
      </c>
      <c r="K174" s="296" t="s">
        <v>215</v>
      </c>
      <c r="L174" s="301"/>
      <c r="M174" s="302" t="s">
        <v>1</v>
      </c>
      <c r="N174" s="303" t="s">
        <v>42</v>
      </c>
      <c r="O174" s="92"/>
      <c r="P174" s="246">
        <f>O174*H174</f>
        <v>0</v>
      </c>
      <c r="Q174" s="246">
        <v>0.00025</v>
      </c>
      <c r="R174" s="246">
        <f>Q174*H174</f>
        <v>0.11468600000000001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244</v>
      </c>
      <c r="AT174" s="248" t="s">
        <v>736</v>
      </c>
      <c r="AU174" s="248" t="s">
        <v>152</v>
      </c>
      <c r="AY174" s="18" t="s">
        <v>209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8" t="s">
        <v>152</v>
      </c>
      <c r="BK174" s="249">
        <f>ROUND(I174*H174,2)</f>
        <v>0</v>
      </c>
      <c r="BL174" s="18" t="s">
        <v>216</v>
      </c>
      <c r="BM174" s="248" t="s">
        <v>3328</v>
      </c>
    </row>
    <row r="175" spans="1:51" s="13" customFormat="1" ht="12">
      <c r="A175" s="13"/>
      <c r="B175" s="250"/>
      <c r="C175" s="251"/>
      <c r="D175" s="252" t="s">
        <v>218</v>
      </c>
      <c r="E175" s="251"/>
      <c r="F175" s="254" t="s">
        <v>3329</v>
      </c>
      <c r="G175" s="251"/>
      <c r="H175" s="255">
        <v>458.744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218</v>
      </c>
      <c r="AU175" s="261" t="s">
        <v>152</v>
      </c>
      <c r="AV175" s="13" t="s">
        <v>152</v>
      </c>
      <c r="AW175" s="13" t="s">
        <v>4</v>
      </c>
      <c r="AX175" s="13" t="s">
        <v>84</v>
      </c>
      <c r="AY175" s="261" t="s">
        <v>209</v>
      </c>
    </row>
    <row r="176" spans="1:65" s="2" customFormat="1" ht="16.5" customHeight="1">
      <c r="A176" s="39"/>
      <c r="B176" s="40"/>
      <c r="C176" s="237" t="s">
        <v>445</v>
      </c>
      <c r="D176" s="237" t="s">
        <v>211</v>
      </c>
      <c r="E176" s="238" t="s">
        <v>3330</v>
      </c>
      <c r="F176" s="239" t="s">
        <v>3331</v>
      </c>
      <c r="G176" s="240" t="s">
        <v>3332</v>
      </c>
      <c r="H176" s="241">
        <v>128.6</v>
      </c>
      <c r="I176" s="242"/>
      <c r="J176" s="243">
        <f>ROUND(I176*H176,2)</f>
        <v>0</v>
      </c>
      <c r="K176" s="239" t="s">
        <v>1</v>
      </c>
      <c r="L176" s="45"/>
      <c r="M176" s="244" t="s">
        <v>1</v>
      </c>
      <c r="N176" s="245" t="s">
        <v>42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216</v>
      </c>
      <c r="AT176" s="248" t="s">
        <v>211</v>
      </c>
      <c r="AU176" s="248" t="s">
        <v>152</v>
      </c>
      <c r="AY176" s="18" t="s">
        <v>209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152</v>
      </c>
      <c r="BK176" s="249">
        <f>ROUND(I176*H176,2)</f>
        <v>0</v>
      </c>
      <c r="BL176" s="18" t="s">
        <v>216</v>
      </c>
      <c r="BM176" s="248" t="s">
        <v>3333</v>
      </c>
    </row>
    <row r="177" spans="1:51" s="13" customFormat="1" ht="12">
      <c r="A177" s="13"/>
      <c r="B177" s="250"/>
      <c r="C177" s="251"/>
      <c r="D177" s="252" t="s">
        <v>218</v>
      </c>
      <c r="E177" s="253" t="s">
        <v>1</v>
      </c>
      <c r="F177" s="254" t="s">
        <v>3334</v>
      </c>
      <c r="G177" s="251"/>
      <c r="H177" s="255">
        <v>128.6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218</v>
      </c>
      <c r="AU177" s="261" t="s">
        <v>152</v>
      </c>
      <c r="AV177" s="13" t="s">
        <v>152</v>
      </c>
      <c r="AW177" s="13" t="s">
        <v>32</v>
      </c>
      <c r="AX177" s="13" t="s">
        <v>84</v>
      </c>
      <c r="AY177" s="261" t="s">
        <v>209</v>
      </c>
    </row>
    <row r="178" spans="1:65" s="2" customFormat="1" ht="16.5" customHeight="1">
      <c r="A178" s="39"/>
      <c r="B178" s="40"/>
      <c r="C178" s="237" t="s">
        <v>451</v>
      </c>
      <c r="D178" s="237" t="s">
        <v>211</v>
      </c>
      <c r="E178" s="238" t="s">
        <v>3335</v>
      </c>
      <c r="F178" s="239" t="s">
        <v>3336</v>
      </c>
      <c r="G178" s="240" t="s">
        <v>214</v>
      </c>
      <c r="H178" s="241">
        <v>7</v>
      </c>
      <c r="I178" s="242"/>
      <c r="J178" s="243">
        <f>ROUND(I178*H178,2)</f>
        <v>0</v>
      </c>
      <c r="K178" s="239" t="s">
        <v>1</v>
      </c>
      <c r="L178" s="45"/>
      <c r="M178" s="244" t="s">
        <v>1</v>
      </c>
      <c r="N178" s="245" t="s">
        <v>42</v>
      </c>
      <c r="O178" s="92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8" t="s">
        <v>216</v>
      </c>
      <c r="AT178" s="248" t="s">
        <v>211</v>
      </c>
      <c r="AU178" s="248" t="s">
        <v>152</v>
      </c>
      <c r="AY178" s="18" t="s">
        <v>209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8" t="s">
        <v>152</v>
      </c>
      <c r="BK178" s="249">
        <f>ROUND(I178*H178,2)</f>
        <v>0</v>
      </c>
      <c r="BL178" s="18" t="s">
        <v>216</v>
      </c>
      <c r="BM178" s="248" t="s">
        <v>3337</v>
      </c>
    </row>
    <row r="179" spans="1:65" s="2" customFormat="1" ht="21.75" customHeight="1">
      <c r="A179" s="39"/>
      <c r="B179" s="40"/>
      <c r="C179" s="237" t="s">
        <v>456</v>
      </c>
      <c r="D179" s="237" t="s">
        <v>211</v>
      </c>
      <c r="E179" s="238" t="s">
        <v>3338</v>
      </c>
      <c r="F179" s="239" t="s">
        <v>3339</v>
      </c>
      <c r="G179" s="240" t="s">
        <v>214</v>
      </c>
      <c r="H179" s="241">
        <v>4</v>
      </c>
      <c r="I179" s="242"/>
      <c r="J179" s="243">
        <f>ROUND(I179*H179,2)</f>
        <v>0</v>
      </c>
      <c r="K179" s="239" t="s">
        <v>1</v>
      </c>
      <c r="L179" s="45"/>
      <c r="M179" s="244" t="s">
        <v>1</v>
      </c>
      <c r="N179" s="245" t="s">
        <v>42</v>
      </c>
      <c r="O179" s="92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8" t="s">
        <v>216</v>
      </c>
      <c r="AT179" s="248" t="s">
        <v>211</v>
      </c>
      <c r="AU179" s="248" t="s">
        <v>152</v>
      </c>
      <c r="AY179" s="18" t="s">
        <v>209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8" t="s">
        <v>152</v>
      </c>
      <c r="BK179" s="249">
        <f>ROUND(I179*H179,2)</f>
        <v>0</v>
      </c>
      <c r="BL179" s="18" t="s">
        <v>216</v>
      </c>
      <c r="BM179" s="248" t="s">
        <v>3340</v>
      </c>
    </row>
    <row r="180" spans="1:65" s="2" customFormat="1" ht="16.5" customHeight="1">
      <c r="A180" s="39"/>
      <c r="B180" s="40"/>
      <c r="C180" s="237" t="s">
        <v>461</v>
      </c>
      <c r="D180" s="237" t="s">
        <v>211</v>
      </c>
      <c r="E180" s="238" t="s">
        <v>3341</v>
      </c>
      <c r="F180" s="239" t="s">
        <v>3342</v>
      </c>
      <c r="G180" s="240" t="s">
        <v>225</v>
      </c>
      <c r="H180" s="241">
        <v>220.77</v>
      </c>
      <c r="I180" s="242"/>
      <c r="J180" s="243">
        <f>ROUND(I180*H180,2)</f>
        <v>0</v>
      </c>
      <c r="K180" s="239" t="s">
        <v>215</v>
      </c>
      <c r="L180" s="45"/>
      <c r="M180" s="244" t="s">
        <v>1</v>
      </c>
      <c r="N180" s="245" t="s">
        <v>42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216</v>
      </c>
      <c r="AT180" s="248" t="s">
        <v>211</v>
      </c>
      <c r="AU180" s="248" t="s">
        <v>152</v>
      </c>
      <c r="AY180" s="18" t="s">
        <v>209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152</v>
      </c>
      <c r="BK180" s="249">
        <f>ROUND(I180*H180,2)</f>
        <v>0</v>
      </c>
      <c r="BL180" s="18" t="s">
        <v>216</v>
      </c>
      <c r="BM180" s="248" t="s">
        <v>3343</v>
      </c>
    </row>
    <row r="181" spans="1:65" s="2" customFormat="1" ht="16.5" customHeight="1">
      <c r="A181" s="39"/>
      <c r="B181" s="40"/>
      <c r="C181" s="237" t="s">
        <v>466</v>
      </c>
      <c r="D181" s="237" t="s">
        <v>211</v>
      </c>
      <c r="E181" s="238" t="s">
        <v>3344</v>
      </c>
      <c r="F181" s="239" t="s">
        <v>3345</v>
      </c>
      <c r="G181" s="240" t="s">
        <v>225</v>
      </c>
      <c r="H181" s="241">
        <v>220.77</v>
      </c>
      <c r="I181" s="242"/>
      <c r="J181" s="243">
        <f>ROUND(I181*H181,2)</f>
        <v>0</v>
      </c>
      <c r="K181" s="239" t="s">
        <v>215</v>
      </c>
      <c r="L181" s="45"/>
      <c r="M181" s="244" t="s">
        <v>1</v>
      </c>
      <c r="N181" s="245" t="s">
        <v>42</v>
      </c>
      <c r="O181" s="92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8" t="s">
        <v>216</v>
      </c>
      <c r="AT181" s="248" t="s">
        <v>211</v>
      </c>
      <c r="AU181" s="248" t="s">
        <v>152</v>
      </c>
      <c r="AY181" s="18" t="s">
        <v>209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8" t="s">
        <v>152</v>
      </c>
      <c r="BK181" s="249">
        <f>ROUND(I181*H181,2)</f>
        <v>0</v>
      </c>
      <c r="BL181" s="18" t="s">
        <v>216</v>
      </c>
      <c r="BM181" s="248" t="s">
        <v>3346</v>
      </c>
    </row>
    <row r="182" spans="1:65" s="2" customFormat="1" ht="16.5" customHeight="1">
      <c r="A182" s="39"/>
      <c r="B182" s="40"/>
      <c r="C182" s="237" t="s">
        <v>471</v>
      </c>
      <c r="D182" s="237" t="s">
        <v>211</v>
      </c>
      <c r="E182" s="238" t="s">
        <v>3347</v>
      </c>
      <c r="F182" s="239" t="s">
        <v>3348</v>
      </c>
      <c r="G182" s="240" t="s">
        <v>225</v>
      </c>
      <c r="H182" s="241">
        <v>630</v>
      </c>
      <c r="I182" s="242"/>
      <c r="J182" s="243">
        <f>ROUND(I182*H182,2)</f>
        <v>0</v>
      </c>
      <c r="K182" s="239" t="s">
        <v>1</v>
      </c>
      <c r="L182" s="45"/>
      <c r="M182" s="244" t="s">
        <v>1</v>
      </c>
      <c r="N182" s="245" t="s">
        <v>42</v>
      </c>
      <c r="O182" s="92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8" t="s">
        <v>216</v>
      </c>
      <c r="AT182" s="248" t="s">
        <v>211</v>
      </c>
      <c r="AU182" s="248" t="s">
        <v>152</v>
      </c>
      <c r="AY182" s="18" t="s">
        <v>209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8" t="s">
        <v>152</v>
      </c>
      <c r="BK182" s="249">
        <f>ROUND(I182*H182,2)</f>
        <v>0</v>
      </c>
      <c r="BL182" s="18" t="s">
        <v>216</v>
      </c>
      <c r="BM182" s="248" t="s">
        <v>3349</v>
      </c>
    </row>
    <row r="183" spans="1:47" s="2" customFormat="1" ht="12">
      <c r="A183" s="39"/>
      <c r="B183" s="40"/>
      <c r="C183" s="41"/>
      <c r="D183" s="252" t="s">
        <v>2365</v>
      </c>
      <c r="E183" s="41"/>
      <c r="F183" s="309" t="s">
        <v>3350</v>
      </c>
      <c r="G183" s="41"/>
      <c r="H183" s="41"/>
      <c r="I183" s="146"/>
      <c r="J183" s="41"/>
      <c r="K183" s="41"/>
      <c r="L183" s="45"/>
      <c r="M183" s="310"/>
      <c r="N183" s="311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2365</v>
      </c>
      <c r="AU183" s="18" t="s">
        <v>152</v>
      </c>
    </row>
    <row r="184" spans="1:65" s="2" customFormat="1" ht="16.5" customHeight="1">
      <c r="A184" s="39"/>
      <c r="B184" s="40"/>
      <c r="C184" s="237" t="s">
        <v>476</v>
      </c>
      <c r="D184" s="237" t="s">
        <v>211</v>
      </c>
      <c r="E184" s="238" t="s">
        <v>3351</v>
      </c>
      <c r="F184" s="239" t="s">
        <v>3352</v>
      </c>
      <c r="G184" s="240" t="s">
        <v>247</v>
      </c>
      <c r="H184" s="241">
        <v>103</v>
      </c>
      <c r="I184" s="242"/>
      <c r="J184" s="243">
        <f>ROUND(I184*H184,2)</f>
        <v>0</v>
      </c>
      <c r="K184" s="239" t="s">
        <v>215</v>
      </c>
      <c r="L184" s="45"/>
      <c r="M184" s="244" t="s">
        <v>1</v>
      </c>
      <c r="N184" s="245" t="s">
        <v>42</v>
      </c>
      <c r="O184" s="92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8" t="s">
        <v>216</v>
      </c>
      <c r="AT184" s="248" t="s">
        <v>211</v>
      </c>
      <c r="AU184" s="248" t="s">
        <v>152</v>
      </c>
      <c r="AY184" s="18" t="s">
        <v>209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8" t="s">
        <v>152</v>
      </c>
      <c r="BK184" s="249">
        <f>ROUND(I184*H184,2)</f>
        <v>0</v>
      </c>
      <c r="BL184" s="18" t="s">
        <v>216</v>
      </c>
      <c r="BM184" s="248" t="s">
        <v>3353</v>
      </c>
    </row>
    <row r="185" spans="1:63" s="12" customFormat="1" ht="22.8" customHeight="1">
      <c r="A185" s="12"/>
      <c r="B185" s="221"/>
      <c r="C185" s="222"/>
      <c r="D185" s="223" t="s">
        <v>75</v>
      </c>
      <c r="E185" s="235" t="s">
        <v>2858</v>
      </c>
      <c r="F185" s="235" t="s">
        <v>2859</v>
      </c>
      <c r="G185" s="222"/>
      <c r="H185" s="222"/>
      <c r="I185" s="225"/>
      <c r="J185" s="236">
        <f>BK185</f>
        <v>0</v>
      </c>
      <c r="K185" s="222"/>
      <c r="L185" s="227"/>
      <c r="M185" s="228"/>
      <c r="N185" s="229"/>
      <c r="O185" s="229"/>
      <c r="P185" s="230">
        <f>P186</f>
        <v>0</v>
      </c>
      <c r="Q185" s="229"/>
      <c r="R185" s="230">
        <f>R186</f>
        <v>0</v>
      </c>
      <c r="S185" s="229"/>
      <c r="T185" s="23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2" t="s">
        <v>84</v>
      </c>
      <c r="AT185" s="233" t="s">
        <v>75</v>
      </c>
      <c r="AU185" s="233" t="s">
        <v>84</v>
      </c>
      <c r="AY185" s="232" t="s">
        <v>209</v>
      </c>
      <c r="BK185" s="234">
        <f>BK186</f>
        <v>0</v>
      </c>
    </row>
    <row r="186" spans="1:65" s="2" customFormat="1" ht="21.75" customHeight="1">
      <c r="A186" s="39"/>
      <c r="B186" s="40"/>
      <c r="C186" s="237" t="s">
        <v>481</v>
      </c>
      <c r="D186" s="237" t="s">
        <v>211</v>
      </c>
      <c r="E186" s="238" t="s">
        <v>3354</v>
      </c>
      <c r="F186" s="239" t="s">
        <v>3355</v>
      </c>
      <c r="G186" s="240" t="s">
        <v>320</v>
      </c>
      <c r="H186" s="241">
        <v>21.3</v>
      </c>
      <c r="I186" s="242"/>
      <c r="J186" s="243">
        <f>ROUND(I186*H186,2)</f>
        <v>0</v>
      </c>
      <c r="K186" s="239" t="s">
        <v>215</v>
      </c>
      <c r="L186" s="45"/>
      <c r="M186" s="244" t="s">
        <v>1</v>
      </c>
      <c r="N186" s="245" t="s">
        <v>42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216</v>
      </c>
      <c r="AT186" s="248" t="s">
        <v>211</v>
      </c>
      <c r="AU186" s="248" t="s">
        <v>152</v>
      </c>
      <c r="AY186" s="18" t="s">
        <v>209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8" t="s">
        <v>152</v>
      </c>
      <c r="BK186" s="249">
        <f>ROUND(I186*H186,2)</f>
        <v>0</v>
      </c>
      <c r="BL186" s="18" t="s">
        <v>216</v>
      </c>
      <c r="BM186" s="248" t="s">
        <v>3356</v>
      </c>
    </row>
    <row r="187" spans="1:63" s="12" customFormat="1" ht="25.9" customHeight="1">
      <c r="A187" s="12"/>
      <c r="B187" s="221"/>
      <c r="C187" s="222"/>
      <c r="D187" s="223" t="s">
        <v>75</v>
      </c>
      <c r="E187" s="224" t="s">
        <v>984</v>
      </c>
      <c r="F187" s="224" t="s">
        <v>985</v>
      </c>
      <c r="G187" s="222"/>
      <c r="H187" s="222"/>
      <c r="I187" s="225"/>
      <c r="J187" s="226">
        <f>BK187</f>
        <v>0</v>
      </c>
      <c r="K187" s="222"/>
      <c r="L187" s="227"/>
      <c r="M187" s="228"/>
      <c r="N187" s="229"/>
      <c r="O187" s="229"/>
      <c r="P187" s="230">
        <f>P188</f>
        <v>0</v>
      </c>
      <c r="Q187" s="229"/>
      <c r="R187" s="230">
        <f>R188</f>
        <v>0</v>
      </c>
      <c r="S187" s="229"/>
      <c r="T187" s="23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2" t="s">
        <v>152</v>
      </c>
      <c r="AT187" s="233" t="s">
        <v>75</v>
      </c>
      <c r="AU187" s="233" t="s">
        <v>76</v>
      </c>
      <c r="AY187" s="232" t="s">
        <v>209</v>
      </c>
      <c r="BK187" s="234">
        <f>BK188</f>
        <v>0</v>
      </c>
    </row>
    <row r="188" spans="1:63" s="12" customFormat="1" ht="22.8" customHeight="1">
      <c r="A188" s="12"/>
      <c r="B188" s="221"/>
      <c r="C188" s="222"/>
      <c r="D188" s="223" t="s">
        <v>75</v>
      </c>
      <c r="E188" s="235" t="s">
        <v>1411</v>
      </c>
      <c r="F188" s="235" t="s">
        <v>1412</v>
      </c>
      <c r="G188" s="222"/>
      <c r="H188" s="222"/>
      <c r="I188" s="225"/>
      <c r="J188" s="236">
        <f>BK188</f>
        <v>0</v>
      </c>
      <c r="K188" s="222"/>
      <c r="L188" s="227"/>
      <c r="M188" s="228"/>
      <c r="N188" s="229"/>
      <c r="O188" s="229"/>
      <c r="P188" s="230">
        <f>P189</f>
        <v>0</v>
      </c>
      <c r="Q188" s="229"/>
      <c r="R188" s="230">
        <f>R189</f>
        <v>0</v>
      </c>
      <c r="S188" s="229"/>
      <c r="T188" s="231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2" t="s">
        <v>152</v>
      </c>
      <c r="AT188" s="233" t="s">
        <v>75</v>
      </c>
      <c r="AU188" s="233" t="s">
        <v>84</v>
      </c>
      <c r="AY188" s="232" t="s">
        <v>209</v>
      </c>
      <c r="BK188" s="234">
        <f>BK189</f>
        <v>0</v>
      </c>
    </row>
    <row r="189" spans="1:65" s="2" customFormat="1" ht="16.5" customHeight="1">
      <c r="A189" s="39"/>
      <c r="B189" s="40"/>
      <c r="C189" s="237" t="s">
        <v>486</v>
      </c>
      <c r="D189" s="237" t="s">
        <v>211</v>
      </c>
      <c r="E189" s="238" t="s">
        <v>3357</v>
      </c>
      <c r="F189" s="239" t="s">
        <v>3358</v>
      </c>
      <c r="G189" s="240" t="s">
        <v>214</v>
      </c>
      <c r="H189" s="241">
        <v>2</v>
      </c>
      <c r="I189" s="242"/>
      <c r="J189" s="243">
        <f>ROUND(I189*H189,2)</f>
        <v>0</v>
      </c>
      <c r="K189" s="239" t="s">
        <v>1</v>
      </c>
      <c r="L189" s="45"/>
      <c r="M189" s="304" t="s">
        <v>1</v>
      </c>
      <c r="N189" s="305" t="s">
        <v>42</v>
      </c>
      <c r="O189" s="306"/>
      <c r="P189" s="307">
        <f>O189*H189</f>
        <v>0</v>
      </c>
      <c r="Q189" s="307">
        <v>0</v>
      </c>
      <c r="R189" s="307">
        <f>Q189*H189</f>
        <v>0</v>
      </c>
      <c r="S189" s="307">
        <v>0</v>
      </c>
      <c r="T189" s="30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297</v>
      </c>
      <c r="AT189" s="248" t="s">
        <v>211</v>
      </c>
      <c r="AU189" s="248" t="s">
        <v>152</v>
      </c>
      <c r="AY189" s="18" t="s">
        <v>209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8" t="s">
        <v>152</v>
      </c>
      <c r="BK189" s="249">
        <f>ROUND(I189*H189,2)</f>
        <v>0</v>
      </c>
      <c r="BL189" s="18" t="s">
        <v>297</v>
      </c>
      <c r="BM189" s="248" t="s">
        <v>3359</v>
      </c>
    </row>
    <row r="190" spans="1:31" s="2" customFormat="1" ht="6.95" customHeight="1">
      <c r="A190" s="39"/>
      <c r="B190" s="67"/>
      <c r="C190" s="68"/>
      <c r="D190" s="68"/>
      <c r="E190" s="68"/>
      <c r="F190" s="68"/>
      <c r="G190" s="68"/>
      <c r="H190" s="68"/>
      <c r="I190" s="185"/>
      <c r="J190" s="68"/>
      <c r="K190" s="68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password="CC35" sheet="1" objects="1" scenarios="1" formatColumns="0" formatRows="0" autoFilter="0"/>
  <autoFilter ref="C120:K18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3360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ROUND((SUM(BE123:BE301)),2)</f>
        <v>0</v>
      </c>
      <c r="G33" s="39"/>
      <c r="H33" s="39"/>
      <c r="I33" s="164">
        <v>0.21</v>
      </c>
      <c r="J33" s="163">
        <f>ROUND(((SUM(BE123:BE301))*I33),2)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ROUND((SUM(BF123:BF301)),2)</f>
        <v>0</v>
      </c>
      <c r="G34" s="39"/>
      <c r="H34" s="39"/>
      <c r="I34" s="164">
        <v>0.15</v>
      </c>
      <c r="J34" s="163">
        <f>ROUND(((SUM(BF123:BF301))*I34),2)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ROUND((SUM(BG123:BG301)),2)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ROUND((SUM(BH123:BH301)),2)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ROUND((SUM(BI123:BI301)),2)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02 - Vedlejší aktivity projektu - Oplocení objektu a opěrné stěny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J124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J125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170</v>
      </c>
      <c r="E99" s="205"/>
      <c r="F99" s="205"/>
      <c r="G99" s="205"/>
      <c r="H99" s="205"/>
      <c r="I99" s="206"/>
      <c r="J99" s="207">
        <f>J150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171</v>
      </c>
      <c r="E100" s="205"/>
      <c r="F100" s="205"/>
      <c r="G100" s="205"/>
      <c r="H100" s="205"/>
      <c r="I100" s="206"/>
      <c r="J100" s="207">
        <f>J183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3202</v>
      </c>
      <c r="E101" s="205"/>
      <c r="F101" s="205"/>
      <c r="G101" s="205"/>
      <c r="H101" s="205"/>
      <c r="I101" s="206"/>
      <c r="J101" s="207">
        <f>J297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5"/>
      <c r="C102" s="196"/>
      <c r="D102" s="197" t="s">
        <v>3361</v>
      </c>
      <c r="E102" s="198"/>
      <c r="F102" s="198"/>
      <c r="G102" s="198"/>
      <c r="H102" s="198"/>
      <c r="I102" s="199"/>
      <c r="J102" s="200">
        <f>J299</f>
        <v>0</v>
      </c>
      <c r="K102" s="196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2"/>
      <c r="C103" s="203"/>
      <c r="D103" s="204" t="s">
        <v>183</v>
      </c>
      <c r="E103" s="205"/>
      <c r="F103" s="205"/>
      <c r="G103" s="205"/>
      <c r="H103" s="205"/>
      <c r="I103" s="206"/>
      <c r="J103" s="207">
        <f>J300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46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88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194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9" t="str">
        <f>E7</f>
        <v>Zvýšení dostupnosti komunitních pobytových služeb v lokalitě Náchod</v>
      </c>
      <c r="F113" s="33"/>
      <c r="G113" s="33"/>
      <c r="H113" s="33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161</v>
      </c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2 02 - Vedlejší aktivity projektu - Oplocení objektu a opěrné stěny</v>
      </c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Náchod</v>
      </c>
      <c r="G117" s="41"/>
      <c r="H117" s="41"/>
      <c r="I117" s="149" t="s">
        <v>22</v>
      </c>
      <c r="J117" s="80" t="str">
        <f>IF(J12="","",J12)</f>
        <v>27. 2. 2020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Královehradecký kraj, Pivovarské nám. 1245/2</v>
      </c>
      <c r="G119" s="41"/>
      <c r="H119" s="41"/>
      <c r="I119" s="149" t="s">
        <v>30</v>
      </c>
      <c r="J119" s="37" t="str">
        <f>E21</f>
        <v>Projecticon s.r.o., A. Kopeckého 151, Nový Hrádek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149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14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9"/>
      <c r="B122" s="210"/>
      <c r="C122" s="211" t="s">
        <v>195</v>
      </c>
      <c r="D122" s="212" t="s">
        <v>61</v>
      </c>
      <c r="E122" s="212" t="s">
        <v>57</v>
      </c>
      <c r="F122" s="212" t="s">
        <v>58</v>
      </c>
      <c r="G122" s="212" t="s">
        <v>196</v>
      </c>
      <c r="H122" s="212" t="s">
        <v>197</v>
      </c>
      <c r="I122" s="213" t="s">
        <v>198</v>
      </c>
      <c r="J122" s="212" t="s">
        <v>165</v>
      </c>
      <c r="K122" s="214" t="s">
        <v>199</v>
      </c>
      <c r="L122" s="215"/>
      <c r="M122" s="101" t="s">
        <v>1</v>
      </c>
      <c r="N122" s="102" t="s">
        <v>40</v>
      </c>
      <c r="O122" s="102" t="s">
        <v>200</v>
      </c>
      <c r="P122" s="102" t="s">
        <v>201</v>
      </c>
      <c r="Q122" s="102" t="s">
        <v>202</v>
      </c>
      <c r="R122" s="102" t="s">
        <v>203</v>
      </c>
      <c r="S122" s="102" t="s">
        <v>204</v>
      </c>
      <c r="T122" s="103" t="s">
        <v>205</v>
      </c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1:63" s="2" customFormat="1" ht="22.8" customHeight="1">
      <c r="A123" s="39"/>
      <c r="B123" s="40"/>
      <c r="C123" s="108" t="s">
        <v>206</v>
      </c>
      <c r="D123" s="41"/>
      <c r="E123" s="41"/>
      <c r="F123" s="41"/>
      <c r="G123" s="41"/>
      <c r="H123" s="41"/>
      <c r="I123" s="146"/>
      <c r="J123" s="216">
        <f>BK123</f>
        <v>0</v>
      </c>
      <c r="K123" s="41"/>
      <c r="L123" s="45"/>
      <c r="M123" s="104"/>
      <c r="N123" s="217"/>
      <c r="O123" s="105"/>
      <c r="P123" s="218">
        <f>P124+P299</f>
        <v>0</v>
      </c>
      <c r="Q123" s="105"/>
      <c r="R123" s="218">
        <f>R124+R299</f>
        <v>311.91730526488</v>
      </c>
      <c r="S123" s="105"/>
      <c r="T123" s="219">
        <f>T124+T299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167</v>
      </c>
      <c r="BK123" s="220">
        <f>BK124+BK299</f>
        <v>0</v>
      </c>
    </row>
    <row r="124" spans="1:63" s="12" customFormat="1" ht="25.9" customHeight="1">
      <c r="A124" s="12"/>
      <c r="B124" s="221"/>
      <c r="C124" s="222"/>
      <c r="D124" s="223" t="s">
        <v>75</v>
      </c>
      <c r="E124" s="224" t="s">
        <v>207</v>
      </c>
      <c r="F124" s="224" t="s">
        <v>208</v>
      </c>
      <c r="G124" s="222"/>
      <c r="H124" s="222"/>
      <c r="I124" s="225"/>
      <c r="J124" s="226">
        <f>BK124</f>
        <v>0</v>
      </c>
      <c r="K124" s="222"/>
      <c r="L124" s="227"/>
      <c r="M124" s="228"/>
      <c r="N124" s="229"/>
      <c r="O124" s="229"/>
      <c r="P124" s="230">
        <f>P125+P150+P183+P297</f>
        <v>0</v>
      </c>
      <c r="Q124" s="229"/>
      <c r="R124" s="230">
        <f>R125+R150+R183+R297</f>
        <v>311.91730526488</v>
      </c>
      <c r="S124" s="229"/>
      <c r="T124" s="231">
        <f>T125+T150+T183+T297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76</v>
      </c>
      <c r="AY124" s="232" t="s">
        <v>209</v>
      </c>
      <c r="BK124" s="234">
        <f>BK125+BK150+BK183+BK297</f>
        <v>0</v>
      </c>
    </row>
    <row r="125" spans="1:63" s="12" customFormat="1" ht="22.8" customHeight="1">
      <c r="A125" s="12"/>
      <c r="B125" s="221"/>
      <c r="C125" s="222"/>
      <c r="D125" s="223" t="s">
        <v>75</v>
      </c>
      <c r="E125" s="235" t="s">
        <v>84</v>
      </c>
      <c r="F125" s="235" t="s">
        <v>210</v>
      </c>
      <c r="G125" s="222"/>
      <c r="H125" s="222"/>
      <c r="I125" s="225"/>
      <c r="J125" s="236">
        <f>BK125</f>
        <v>0</v>
      </c>
      <c r="K125" s="222"/>
      <c r="L125" s="227"/>
      <c r="M125" s="228"/>
      <c r="N125" s="229"/>
      <c r="O125" s="229"/>
      <c r="P125" s="230">
        <f>SUM(P126:P149)</f>
        <v>0</v>
      </c>
      <c r="Q125" s="229"/>
      <c r="R125" s="230">
        <f>SUM(R126:R149)</f>
        <v>0</v>
      </c>
      <c r="S125" s="229"/>
      <c r="T125" s="231">
        <f>SUM(T126:T149)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2" t="s">
        <v>84</v>
      </c>
      <c r="AT125" s="233" t="s">
        <v>75</v>
      </c>
      <c r="AU125" s="233" t="s">
        <v>84</v>
      </c>
      <c r="AY125" s="232" t="s">
        <v>209</v>
      </c>
      <c r="BK125" s="234">
        <f>SUM(BK126:BK149)</f>
        <v>0</v>
      </c>
    </row>
    <row r="126" spans="1:65" s="2" customFormat="1" ht="21.75" customHeight="1">
      <c r="A126" s="39"/>
      <c r="B126" s="40"/>
      <c r="C126" s="237" t="s">
        <v>84</v>
      </c>
      <c r="D126" s="237" t="s">
        <v>211</v>
      </c>
      <c r="E126" s="238" t="s">
        <v>3362</v>
      </c>
      <c r="F126" s="239" t="s">
        <v>3363</v>
      </c>
      <c r="G126" s="240" t="s">
        <v>494</v>
      </c>
      <c r="H126" s="241">
        <v>21</v>
      </c>
      <c r="I126" s="242"/>
      <c r="J126" s="243">
        <f>ROUND(I126*H126,2)</f>
        <v>0</v>
      </c>
      <c r="K126" s="239" t="s">
        <v>215</v>
      </c>
      <c r="L126" s="45"/>
      <c r="M126" s="244" t="s">
        <v>1</v>
      </c>
      <c r="N126" s="245" t="s">
        <v>42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216</v>
      </c>
      <c r="AT126" s="248" t="s">
        <v>211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216</v>
      </c>
      <c r="BM126" s="248" t="s">
        <v>3364</v>
      </c>
    </row>
    <row r="127" spans="1:51" s="13" customFormat="1" ht="12">
      <c r="A127" s="13"/>
      <c r="B127" s="250"/>
      <c r="C127" s="251"/>
      <c r="D127" s="252" t="s">
        <v>218</v>
      </c>
      <c r="E127" s="253" t="s">
        <v>1</v>
      </c>
      <c r="F127" s="254" t="s">
        <v>3365</v>
      </c>
      <c r="G127" s="251"/>
      <c r="H127" s="255">
        <v>21</v>
      </c>
      <c r="I127" s="256"/>
      <c r="J127" s="251"/>
      <c r="K127" s="251"/>
      <c r="L127" s="257"/>
      <c r="M127" s="258"/>
      <c r="N127" s="259"/>
      <c r="O127" s="259"/>
      <c r="P127" s="259"/>
      <c r="Q127" s="259"/>
      <c r="R127" s="259"/>
      <c r="S127" s="259"/>
      <c r="T127" s="26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1" t="s">
        <v>218</v>
      </c>
      <c r="AU127" s="261" t="s">
        <v>152</v>
      </c>
      <c r="AV127" s="13" t="s">
        <v>152</v>
      </c>
      <c r="AW127" s="13" t="s">
        <v>32</v>
      </c>
      <c r="AX127" s="13" t="s">
        <v>84</v>
      </c>
      <c r="AY127" s="261" t="s">
        <v>209</v>
      </c>
    </row>
    <row r="128" spans="1:65" s="2" customFormat="1" ht="33" customHeight="1">
      <c r="A128" s="39"/>
      <c r="B128" s="40"/>
      <c r="C128" s="237" t="s">
        <v>152</v>
      </c>
      <c r="D128" s="237" t="s">
        <v>211</v>
      </c>
      <c r="E128" s="238" t="s">
        <v>3366</v>
      </c>
      <c r="F128" s="239" t="s">
        <v>3367</v>
      </c>
      <c r="G128" s="240" t="s">
        <v>247</v>
      </c>
      <c r="H128" s="241">
        <v>112.438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216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216</v>
      </c>
      <c r="BM128" s="248" t="s">
        <v>3368</v>
      </c>
    </row>
    <row r="129" spans="1:51" s="13" customFormat="1" ht="12">
      <c r="A129" s="13"/>
      <c r="B129" s="250"/>
      <c r="C129" s="251"/>
      <c r="D129" s="252" t="s">
        <v>218</v>
      </c>
      <c r="E129" s="253" t="s">
        <v>1</v>
      </c>
      <c r="F129" s="254" t="s">
        <v>3369</v>
      </c>
      <c r="G129" s="251"/>
      <c r="H129" s="255">
        <v>40.128</v>
      </c>
      <c r="I129" s="256"/>
      <c r="J129" s="251"/>
      <c r="K129" s="251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218</v>
      </c>
      <c r="AU129" s="261" t="s">
        <v>152</v>
      </c>
      <c r="AV129" s="13" t="s">
        <v>152</v>
      </c>
      <c r="AW129" s="13" t="s">
        <v>32</v>
      </c>
      <c r="AX129" s="13" t="s">
        <v>76</v>
      </c>
      <c r="AY129" s="261" t="s">
        <v>209</v>
      </c>
    </row>
    <row r="130" spans="1:51" s="13" customFormat="1" ht="12">
      <c r="A130" s="13"/>
      <c r="B130" s="250"/>
      <c r="C130" s="251"/>
      <c r="D130" s="252" t="s">
        <v>218</v>
      </c>
      <c r="E130" s="253" t="s">
        <v>1</v>
      </c>
      <c r="F130" s="254" t="s">
        <v>3370</v>
      </c>
      <c r="G130" s="251"/>
      <c r="H130" s="255">
        <v>4.725</v>
      </c>
      <c r="I130" s="256"/>
      <c r="J130" s="251"/>
      <c r="K130" s="251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218</v>
      </c>
      <c r="AU130" s="261" t="s">
        <v>152</v>
      </c>
      <c r="AV130" s="13" t="s">
        <v>152</v>
      </c>
      <c r="AW130" s="13" t="s">
        <v>32</v>
      </c>
      <c r="AX130" s="13" t="s">
        <v>76</v>
      </c>
      <c r="AY130" s="261" t="s">
        <v>209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3371</v>
      </c>
      <c r="G131" s="251"/>
      <c r="H131" s="255">
        <v>67.585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76</v>
      </c>
      <c r="AY131" s="261" t="s">
        <v>209</v>
      </c>
    </row>
    <row r="132" spans="1:51" s="15" customFormat="1" ht="12">
      <c r="A132" s="15"/>
      <c r="B132" s="272"/>
      <c r="C132" s="273"/>
      <c r="D132" s="252" t="s">
        <v>218</v>
      </c>
      <c r="E132" s="274" t="s">
        <v>1</v>
      </c>
      <c r="F132" s="275" t="s">
        <v>262</v>
      </c>
      <c r="G132" s="273"/>
      <c r="H132" s="276">
        <v>112.43799999999999</v>
      </c>
      <c r="I132" s="277"/>
      <c r="J132" s="273"/>
      <c r="K132" s="273"/>
      <c r="L132" s="278"/>
      <c r="M132" s="279"/>
      <c r="N132" s="280"/>
      <c r="O132" s="280"/>
      <c r="P132" s="280"/>
      <c r="Q132" s="280"/>
      <c r="R132" s="280"/>
      <c r="S132" s="280"/>
      <c r="T132" s="28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2" t="s">
        <v>218</v>
      </c>
      <c r="AU132" s="282" t="s">
        <v>152</v>
      </c>
      <c r="AV132" s="15" t="s">
        <v>216</v>
      </c>
      <c r="AW132" s="15" t="s">
        <v>32</v>
      </c>
      <c r="AX132" s="15" t="s">
        <v>84</v>
      </c>
      <c r="AY132" s="282" t="s">
        <v>209</v>
      </c>
    </row>
    <row r="133" spans="1:65" s="2" customFormat="1" ht="21.75" customHeight="1">
      <c r="A133" s="39"/>
      <c r="B133" s="40"/>
      <c r="C133" s="237" t="s">
        <v>160</v>
      </c>
      <c r="D133" s="237" t="s">
        <v>211</v>
      </c>
      <c r="E133" s="238" t="s">
        <v>278</v>
      </c>
      <c r="F133" s="239" t="s">
        <v>279</v>
      </c>
      <c r="G133" s="240" t="s">
        <v>247</v>
      </c>
      <c r="H133" s="241">
        <v>80.256</v>
      </c>
      <c r="I133" s="242"/>
      <c r="J133" s="243">
        <f>ROUND(I133*H133,2)</f>
        <v>0</v>
      </c>
      <c r="K133" s="239" t="s">
        <v>215</v>
      </c>
      <c r="L133" s="45"/>
      <c r="M133" s="244" t="s">
        <v>1</v>
      </c>
      <c r="N133" s="245" t="s">
        <v>42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216</v>
      </c>
      <c r="AT133" s="248" t="s">
        <v>211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216</v>
      </c>
      <c r="BM133" s="248" t="s">
        <v>3372</v>
      </c>
    </row>
    <row r="134" spans="1:51" s="13" customFormat="1" ht="12">
      <c r="A134" s="13"/>
      <c r="B134" s="250"/>
      <c r="C134" s="251"/>
      <c r="D134" s="252" t="s">
        <v>218</v>
      </c>
      <c r="E134" s="253" t="s">
        <v>1</v>
      </c>
      <c r="F134" s="254" t="s">
        <v>3373</v>
      </c>
      <c r="G134" s="251"/>
      <c r="H134" s="255">
        <v>80.256</v>
      </c>
      <c r="I134" s="256"/>
      <c r="J134" s="251"/>
      <c r="K134" s="251"/>
      <c r="L134" s="257"/>
      <c r="M134" s="258"/>
      <c r="N134" s="259"/>
      <c r="O134" s="259"/>
      <c r="P134" s="259"/>
      <c r="Q134" s="259"/>
      <c r="R134" s="259"/>
      <c r="S134" s="259"/>
      <c r="T134" s="26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1" t="s">
        <v>218</v>
      </c>
      <c r="AU134" s="261" t="s">
        <v>152</v>
      </c>
      <c r="AV134" s="13" t="s">
        <v>152</v>
      </c>
      <c r="AW134" s="13" t="s">
        <v>32</v>
      </c>
      <c r="AX134" s="13" t="s">
        <v>84</v>
      </c>
      <c r="AY134" s="261" t="s">
        <v>209</v>
      </c>
    </row>
    <row r="135" spans="1:65" s="2" customFormat="1" ht="21.75" customHeight="1">
      <c r="A135" s="39"/>
      <c r="B135" s="40"/>
      <c r="C135" s="237" t="s">
        <v>216</v>
      </c>
      <c r="D135" s="237" t="s">
        <v>211</v>
      </c>
      <c r="E135" s="238" t="s">
        <v>293</v>
      </c>
      <c r="F135" s="239" t="s">
        <v>294</v>
      </c>
      <c r="G135" s="240" t="s">
        <v>247</v>
      </c>
      <c r="H135" s="241">
        <v>74.609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216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216</v>
      </c>
      <c r="BM135" s="248" t="s">
        <v>3374</v>
      </c>
    </row>
    <row r="136" spans="1:51" s="13" customFormat="1" ht="12">
      <c r="A136" s="13"/>
      <c r="B136" s="250"/>
      <c r="C136" s="251"/>
      <c r="D136" s="252" t="s">
        <v>218</v>
      </c>
      <c r="E136" s="253" t="s">
        <v>1</v>
      </c>
      <c r="F136" s="254" t="s">
        <v>3375</v>
      </c>
      <c r="G136" s="251"/>
      <c r="H136" s="255">
        <v>1.89</v>
      </c>
      <c r="I136" s="256"/>
      <c r="J136" s="251"/>
      <c r="K136" s="251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218</v>
      </c>
      <c r="AU136" s="261" t="s">
        <v>152</v>
      </c>
      <c r="AV136" s="13" t="s">
        <v>152</v>
      </c>
      <c r="AW136" s="13" t="s">
        <v>32</v>
      </c>
      <c r="AX136" s="13" t="s">
        <v>76</v>
      </c>
      <c r="AY136" s="261" t="s">
        <v>209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3376</v>
      </c>
      <c r="G137" s="251"/>
      <c r="H137" s="255">
        <v>0.409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76</v>
      </c>
      <c r="AY137" s="261" t="s">
        <v>209</v>
      </c>
    </row>
    <row r="138" spans="1:51" s="13" customFormat="1" ht="12">
      <c r="A138" s="13"/>
      <c r="B138" s="250"/>
      <c r="C138" s="251"/>
      <c r="D138" s="252" t="s">
        <v>218</v>
      </c>
      <c r="E138" s="253" t="s">
        <v>1</v>
      </c>
      <c r="F138" s="254" t="s">
        <v>3377</v>
      </c>
      <c r="G138" s="251"/>
      <c r="H138" s="255">
        <v>72.31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218</v>
      </c>
      <c r="AU138" s="261" t="s">
        <v>152</v>
      </c>
      <c r="AV138" s="13" t="s">
        <v>152</v>
      </c>
      <c r="AW138" s="13" t="s">
        <v>32</v>
      </c>
      <c r="AX138" s="13" t="s">
        <v>76</v>
      </c>
      <c r="AY138" s="261" t="s">
        <v>209</v>
      </c>
    </row>
    <row r="139" spans="1:51" s="15" customFormat="1" ht="12">
      <c r="A139" s="15"/>
      <c r="B139" s="272"/>
      <c r="C139" s="273"/>
      <c r="D139" s="252" t="s">
        <v>218</v>
      </c>
      <c r="E139" s="274" t="s">
        <v>1</v>
      </c>
      <c r="F139" s="275" t="s">
        <v>262</v>
      </c>
      <c r="G139" s="273"/>
      <c r="H139" s="276">
        <v>74.60900000000001</v>
      </c>
      <c r="I139" s="277"/>
      <c r="J139" s="273"/>
      <c r="K139" s="273"/>
      <c r="L139" s="278"/>
      <c r="M139" s="279"/>
      <c r="N139" s="280"/>
      <c r="O139" s="280"/>
      <c r="P139" s="280"/>
      <c r="Q139" s="280"/>
      <c r="R139" s="280"/>
      <c r="S139" s="280"/>
      <c r="T139" s="28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2" t="s">
        <v>218</v>
      </c>
      <c r="AU139" s="282" t="s">
        <v>152</v>
      </c>
      <c r="AV139" s="15" t="s">
        <v>216</v>
      </c>
      <c r="AW139" s="15" t="s">
        <v>32</v>
      </c>
      <c r="AX139" s="15" t="s">
        <v>84</v>
      </c>
      <c r="AY139" s="282" t="s">
        <v>209</v>
      </c>
    </row>
    <row r="140" spans="1:65" s="2" customFormat="1" ht="33" customHeight="1">
      <c r="A140" s="39"/>
      <c r="B140" s="40"/>
      <c r="C140" s="237" t="s">
        <v>231</v>
      </c>
      <c r="D140" s="237" t="s">
        <v>211</v>
      </c>
      <c r="E140" s="238" t="s">
        <v>298</v>
      </c>
      <c r="F140" s="239" t="s">
        <v>299</v>
      </c>
      <c r="G140" s="240" t="s">
        <v>247</v>
      </c>
      <c r="H140" s="241">
        <v>45.98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3378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3379</v>
      </c>
      <c r="G141" s="251"/>
      <c r="H141" s="255">
        <v>45.98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235</v>
      </c>
      <c r="D142" s="237" t="s">
        <v>211</v>
      </c>
      <c r="E142" s="238" t="s">
        <v>307</v>
      </c>
      <c r="F142" s="239" t="s">
        <v>308</v>
      </c>
      <c r="G142" s="240" t="s">
        <v>247</v>
      </c>
      <c r="H142" s="241">
        <v>159.59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3380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3381</v>
      </c>
      <c r="G143" s="251"/>
      <c r="H143" s="255">
        <v>159.59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21.75" customHeight="1">
      <c r="A144" s="39"/>
      <c r="B144" s="40"/>
      <c r="C144" s="237" t="s">
        <v>239</v>
      </c>
      <c r="D144" s="237" t="s">
        <v>211</v>
      </c>
      <c r="E144" s="238" t="s">
        <v>318</v>
      </c>
      <c r="F144" s="239" t="s">
        <v>319</v>
      </c>
      <c r="G144" s="240" t="s">
        <v>320</v>
      </c>
      <c r="H144" s="241">
        <v>134.296</v>
      </c>
      <c r="I144" s="242"/>
      <c r="J144" s="243">
        <f>ROUND(I144*H144,2)</f>
        <v>0</v>
      </c>
      <c r="K144" s="239" t="s">
        <v>215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216</v>
      </c>
      <c r="AT144" s="248" t="s">
        <v>211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3382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3383</v>
      </c>
      <c r="G145" s="251"/>
      <c r="H145" s="255">
        <v>134.296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32</v>
      </c>
      <c r="AX145" s="13" t="s">
        <v>84</v>
      </c>
      <c r="AY145" s="261" t="s">
        <v>209</v>
      </c>
    </row>
    <row r="146" spans="1:65" s="2" customFormat="1" ht="21.75" customHeight="1">
      <c r="A146" s="39"/>
      <c r="B146" s="40"/>
      <c r="C146" s="237" t="s">
        <v>244</v>
      </c>
      <c r="D146" s="237" t="s">
        <v>211</v>
      </c>
      <c r="E146" s="238" t="s">
        <v>323</v>
      </c>
      <c r="F146" s="239" t="s">
        <v>324</v>
      </c>
      <c r="G146" s="240" t="s">
        <v>247</v>
      </c>
      <c r="H146" s="241">
        <v>40.128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216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3384</v>
      </c>
    </row>
    <row r="147" spans="1:51" s="13" customFormat="1" ht="12">
      <c r="A147" s="13"/>
      <c r="B147" s="250"/>
      <c r="C147" s="251"/>
      <c r="D147" s="252" t="s">
        <v>218</v>
      </c>
      <c r="E147" s="253" t="s">
        <v>1</v>
      </c>
      <c r="F147" s="254" t="s">
        <v>3385</v>
      </c>
      <c r="G147" s="251"/>
      <c r="H147" s="255">
        <v>40.128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218</v>
      </c>
      <c r="AU147" s="261" t="s">
        <v>152</v>
      </c>
      <c r="AV147" s="13" t="s">
        <v>152</v>
      </c>
      <c r="AW147" s="13" t="s">
        <v>32</v>
      </c>
      <c r="AX147" s="13" t="s">
        <v>84</v>
      </c>
      <c r="AY147" s="261" t="s">
        <v>209</v>
      </c>
    </row>
    <row r="148" spans="1:65" s="2" customFormat="1" ht="21.75" customHeight="1">
      <c r="A148" s="39"/>
      <c r="B148" s="40"/>
      <c r="C148" s="237" t="s">
        <v>250</v>
      </c>
      <c r="D148" s="237" t="s">
        <v>211</v>
      </c>
      <c r="E148" s="238" t="s">
        <v>3386</v>
      </c>
      <c r="F148" s="239" t="s">
        <v>3387</v>
      </c>
      <c r="G148" s="240" t="s">
        <v>247</v>
      </c>
      <c r="H148" s="241">
        <v>4.725</v>
      </c>
      <c r="I148" s="242"/>
      <c r="J148" s="243">
        <f>ROUND(I148*H148,2)</f>
        <v>0</v>
      </c>
      <c r="K148" s="239" t="s">
        <v>1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3388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3370</v>
      </c>
      <c r="G149" s="251"/>
      <c r="H149" s="255">
        <v>4.725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3" s="12" customFormat="1" ht="22.8" customHeight="1">
      <c r="A150" s="12"/>
      <c r="B150" s="221"/>
      <c r="C150" s="222"/>
      <c r="D150" s="223" t="s">
        <v>75</v>
      </c>
      <c r="E150" s="235" t="s">
        <v>152</v>
      </c>
      <c r="F150" s="235" t="s">
        <v>336</v>
      </c>
      <c r="G150" s="222"/>
      <c r="H150" s="222"/>
      <c r="I150" s="225"/>
      <c r="J150" s="236">
        <f>BK150</f>
        <v>0</v>
      </c>
      <c r="K150" s="222"/>
      <c r="L150" s="227"/>
      <c r="M150" s="228"/>
      <c r="N150" s="229"/>
      <c r="O150" s="229"/>
      <c r="P150" s="230">
        <f>SUM(P151:P182)</f>
        <v>0</v>
      </c>
      <c r="Q150" s="229"/>
      <c r="R150" s="230">
        <f>SUM(R151:R182)</f>
        <v>69.690521363772</v>
      </c>
      <c r="S150" s="229"/>
      <c r="T150" s="231">
        <f>SUM(T151:T182)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2" t="s">
        <v>84</v>
      </c>
      <c r="AT150" s="233" t="s">
        <v>75</v>
      </c>
      <c r="AU150" s="233" t="s">
        <v>84</v>
      </c>
      <c r="AY150" s="232" t="s">
        <v>209</v>
      </c>
      <c r="BK150" s="234">
        <f>SUM(BK151:BK182)</f>
        <v>0</v>
      </c>
    </row>
    <row r="151" spans="1:65" s="2" customFormat="1" ht="33" customHeight="1">
      <c r="A151" s="39"/>
      <c r="B151" s="40"/>
      <c r="C151" s="237" t="s">
        <v>255</v>
      </c>
      <c r="D151" s="237" t="s">
        <v>211</v>
      </c>
      <c r="E151" s="238" t="s">
        <v>3389</v>
      </c>
      <c r="F151" s="239" t="s">
        <v>3390</v>
      </c>
      <c r="G151" s="240" t="s">
        <v>494</v>
      </c>
      <c r="H151" s="241">
        <v>18.9</v>
      </c>
      <c r="I151" s="242"/>
      <c r="J151" s="243">
        <f>ROUND(I151*H151,2)</f>
        <v>0</v>
      </c>
      <c r="K151" s="239" t="s">
        <v>215</v>
      </c>
      <c r="L151" s="45"/>
      <c r="M151" s="244" t="s">
        <v>1</v>
      </c>
      <c r="N151" s="245" t="s">
        <v>42</v>
      </c>
      <c r="O151" s="92"/>
      <c r="P151" s="246">
        <f>O151*H151</f>
        <v>0</v>
      </c>
      <c r="Q151" s="246">
        <v>0.23785</v>
      </c>
      <c r="R151" s="246">
        <f>Q151*H151</f>
        <v>4.495365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216</v>
      </c>
      <c r="AT151" s="248" t="s">
        <v>211</v>
      </c>
      <c r="AU151" s="248" t="s">
        <v>152</v>
      </c>
      <c r="AY151" s="18" t="s">
        <v>209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152</v>
      </c>
      <c r="BK151" s="249">
        <f>ROUND(I151*H151,2)</f>
        <v>0</v>
      </c>
      <c r="BL151" s="18" t="s">
        <v>216</v>
      </c>
      <c r="BM151" s="248" t="s">
        <v>3391</v>
      </c>
    </row>
    <row r="152" spans="1:51" s="13" customFormat="1" ht="12">
      <c r="A152" s="13"/>
      <c r="B152" s="250"/>
      <c r="C152" s="251"/>
      <c r="D152" s="252" t="s">
        <v>218</v>
      </c>
      <c r="E152" s="253" t="s">
        <v>1</v>
      </c>
      <c r="F152" s="254" t="s">
        <v>3392</v>
      </c>
      <c r="G152" s="251"/>
      <c r="H152" s="255">
        <v>18.9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218</v>
      </c>
      <c r="AU152" s="261" t="s">
        <v>152</v>
      </c>
      <c r="AV152" s="13" t="s">
        <v>152</v>
      </c>
      <c r="AW152" s="13" t="s">
        <v>32</v>
      </c>
      <c r="AX152" s="13" t="s">
        <v>84</v>
      </c>
      <c r="AY152" s="261" t="s">
        <v>209</v>
      </c>
    </row>
    <row r="153" spans="1:65" s="2" customFormat="1" ht="16.5" customHeight="1">
      <c r="A153" s="39"/>
      <c r="B153" s="40"/>
      <c r="C153" s="237" t="s">
        <v>263</v>
      </c>
      <c r="D153" s="237" t="s">
        <v>211</v>
      </c>
      <c r="E153" s="238" t="s">
        <v>3393</v>
      </c>
      <c r="F153" s="239" t="s">
        <v>3394</v>
      </c>
      <c r="G153" s="240" t="s">
        <v>225</v>
      </c>
      <c r="H153" s="241">
        <v>52.78</v>
      </c>
      <c r="I153" s="242"/>
      <c r="J153" s="243">
        <f>ROUND(I153*H153,2)</f>
        <v>0</v>
      </c>
      <c r="K153" s="239" t="s">
        <v>215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0.00022</v>
      </c>
      <c r="R153" s="246">
        <f>Q153*H153</f>
        <v>0.011611600000000001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216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216</v>
      </c>
      <c r="BM153" s="248" t="s">
        <v>3395</v>
      </c>
    </row>
    <row r="154" spans="1:51" s="13" customFormat="1" ht="12">
      <c r="A154" s="13"/>
      <c r="B154" s="250"/>
      <c r="C154" s="251"/>
      <c r="D154" s="252" t="s">
        <v>218</v>
      </c>
      <c r="E154" s="253" t="s">
        <v>1</v>
      </c>
      <c r="F154" s="254" t="s">
        <v>3396</v>
      </c>
      <c r="G154" s="251"/>
      <c r="H154" s="255">
        <v>52.78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218</v>
      </c>
      <c r="AU154" s="261" t="s">
        <v>152</v>
      </c>
      <c r="AV154" s="13" t="s">
        <v>152</v>
      </c>
      <c r="AW154" s="13" t="s">
        <v>32</v>
      </c>
      <c r="AX154" s="13" t="s">
        <v>84</v>
      </c>
      <c r="AY154" s="261" t="s">
        <v>209</v>
      </c>
    </row>
    <row r="155" spans="1:65" s="2" customFormat="1" ht="16.5" customHeight="1">
      <c r="A155" s="39"/>
      <c r="B155" s="40"/>
      <c r="C155" s="294" t="s">
        <v>277</v>
      </c>
      <c r="D155" s="294" t="s">
        <v>736</v>
      </c>
      <c r="E155" s="295" t="s">
        <v>3397</v>
      </c>
      <c r="F155" s="296" t="s">
        <v>3398</v>
      </c>
      <c r="G155" s="297" t="s">
        <v>225</v>
      </c>
      <c r="H155" s="298">
        <v>60.697</v>
      </c>
      <c r="I155" s="299"/>
      <c r="J155" s="300">
        <f>ROUND(I155*H155,2)</f>
        <v>0</v>
      </c>
      <c r="K155" s="296" t="s">
        <v>215</v>
      </c>
      <c r="L155" s="301"/>
      <c r="M155" s="302" t="s">
        <v>1</v>
      </c>
      <c r="N155" s="303" t="s">
        <v>42</v>
      </c>
      <c r="O155" s="92"/>
      <c r="P155" s="246">
        <f>O155*H155</f>
        <v>0</v>
      </c>
      <c r="Q155" s="246">
        <v>0.0003</v>
      </c>
      <c r="R155" s="246">
        <f>Q155*H155</f>
        <v>0.0182091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244</v>
      </c>
      <c r="AT155" s="248" t="s">
        <v>736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3399</v>
      </c>
    </row>
    <row r="156" spans="1:51" s="13" customFormat="1" ht="12">
      <c r="A156" s="13"/>
      <c r="B156" s="250"/>
      <c r="C156" s="251"/>
      <c r="D156" s="252" t="s">
        <v>218</v>
      </c>
      <c r="E156" s="251"/>
      <c r="F156" s="254" t="s">
        <v>3400</v>
      </c>
      <c r="G156" s="251"/>
      <c r="H156" s="255">
        <v>60.697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4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283</v>
      </c>
      <c r="D157" s="237" t="s">
        <v>211</v>
      </c>
      <c r="E157" s="238" t="s">
        <v>3401</v>
      </c>
      <c r="F157" s="239" t="s">
        <v>3402</v>
      </c>
      <c r="G157" s="240" t="s">
        <v>247</v>
      </c>
      <c r="H157" s="241">
        <v>25.028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2.453292204</v>
      </c>
      <c r="R157" s="246">
        <f>Q157*H157</f>
        <v>61.400997281711994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3403</v>
      </c>
    </row>
    <row r="158" spans="1:51" s="13" customFormat="1" ht="12">
      <c r="A158" s="13"/>
      <c r="B158" s="250"/>
      <c r="C158" s="251"/>
      <c r="D158" s="252" t="s">
        <v>218</v>
      </c>
      <c r="E158" s="253" t="s">
        <v>1</v>
      </c>
      <c r="F158" s="254" t="s">
        <v>3404</v>
      </c>
      <c r="G158" s="251"/>
      <c r="H158" s="255">
        <v>5.6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218</v>
      </c>
      <c r="AU158" s="261" t="s">
        <v>152</v>
      </c>
      <c r="AV158" s="13" t="s">
        <v>152</v>
      </c>
      <c r="AW158" s="13" t="s">
        <v>32</v>
      </c>
      <c r="AX158" s="13" t="s">
        <v>76</v>
      </c>
      <c r="AY158" s="261" t="s">
        <v>209</v>
      </c>
    </row>
    <row r="159" spans="1:51" s="13" customFormat="1" ht="12">
      <c r="A159" s="13"/>
      <c r="B159" s="250"/>
      <c r="C159" s="251"/>
      <c r="D159" s="252" t="s">
        <v>218</v>
      </c>
      <c r="E159" s="253" t="s">
        <v>1</v>
      </c>
      <c r="F159" s="254" t="s">
        <v>3405</v>
      </c>
      <c r="G159" s="251"/>
      <c r="H159" s="255">
        <v>0.798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218</v>
      </c>
      <c r="AU159" s="261" t="s">
        <v>152</v>
      </c>
      <c r="AV159" s="13" t="s">
        <v>152</v>
      </c>
      <c r="AW159" s="13" t="s">
        <v>32</v>
      </c>
      <c r="AX159" s="13" t="s">
        <v>76</v>
      </c>
      <c r="AY159" s="261" t="s">
        <v>209</v>
      </c>
    </row>
    <row r="160" spans="1:51" s="13" customFormat="1" ht="12">
      <c r="A160" s="13"/>
      <c r="B160" s="250"/>
      <c r="C160" s="251"/>
      <c r="D160" s="252" t="s">
        <v>218</v>
      </c>
      <c r="E160" s="253" t="s">
        <v>1</v>
      </c>
      <c r="F160" s="254" t="s">
        <v>3406</v>
      </c>
      <c r="G160" s="251"/>
      <c r="H160" s="255">
        <v>5.648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218</v>
      </c>
      <c r="AU160" s="261" t="s">
        <v>152</v>
      </c>
      <c r="AV160" s="13" t="s">
        <v>152</v>
      </c>
      <c r="AW160" s="13" t="s">
        <v>32</v>
      </c>
      <c r="AX160" s="13" t="s">
        <v>76</v>
      </c>
      <c r="AY160" s="261" t="s">
        <v>209</v>
      </c>
    </row>
    <row r="161" spans="1:51" s="13" customFormat="1" ht="12">
      <c r="A161" s="13"/>
      <c r="B161" s="250"/>
      <c r="C161" s="251"/>
      <c r="D161" s="252" t="s">
        <v>218</v>
      </c>
      <c r="E161" s="253" t="s">
        <v>1</v>
      </c>
      <c r="F161" s="254" t="s">
        <v>3407</v>
      </c>
      <c r="G161" s="251"/>
      <c r="H161" s="255">
        <v>0.48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218</v>
      </c>
      <c r="AU161" s="261" t="s">
        <v>152</v>
      </c>
      <c r="AV161" s="13" t="s">
        <v>152</v>
      </c>
      <c r="AW161" s="13" t="s">
        <v>32</v>
      </c>
      <c r="AX161" s="13" t="s">
        <v>76</v>
      </c>
      <c r="AY161" s="261" t="s">
        <v>209</v>
      </c>
    </row>
    <row r="162" spans="1:51" s="13" customFormat="1" ht="12">
      <c r="A162" s="13"/>
      <c r="B162" s="250"/>
      <c r="C162" s="251"/>
      <c r="D162" s="252" t="s">
        <v>218</v>
      </c>
      <c r="E162" s="253" t="s">
        <v>1</v>
      </c>
      <c r="F162" s="254" t="s">
        <v>3408</v>
      </c>
      <c r="G162" s="251"/>
      <c r="H162" s="255">
        <v>1.645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218</v>
      </c>
      <c r="AU162" s="261" t="s">
        <v>152</v>
      </c>
      <c r="AV162" s="13" t="s">
        <v>152</v>
      </c>
      <c r="AW162" s="13" t="s">
        <v>32</v>
      </c>
      <c r="AX162" s="13" t="s">
        <v>76</v>
      </c>
      <c r="AY162" s="261" t="s">
        <v>209</v>
      </c>
    </row>
    <row r="163" spans="1:51" s="13" customFormat="1" ht="12">
      <c r="A163" s="13"/>
      <c r="B163" s="250"/>
      <c r="C163" s="251"/>
      <c r="D163" s="252" t="s">
        <v>218</v>
      </c>
      <c r="E163" s="253" t="s">
        <v>1</v>
      </c>
      <c r="F163" s="254" t="s">
        <v>255</v>
      </c>
      <c r="G163" s="251"/>
      <c r="H163" s="255">
        <v>10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218</v>
      </c>
      <c r="AU163" s="261" t="s">
        <v>152</v>
      </c>
      <c r="AV163" s="13" t="s">
        <v>152</v>
      </c>
      <c r="AW163" s="13" t="s">
        <v>32</v>
      </c>
      <c r="AX163" s="13" t="s">
        <v>76</v>
      </c>
      <c r="AY163" s="261" t="s">
        <v>209</v>
      </c>
    </row>
    <row r="164" spans="1:51" s="16" customFormat="1" ht="12">
      <c r="A164" s="16"/>
      <c r="B164" s="283"/>
      <c r="C164" s="284"/>
      <c r="D164" s="252" t="s">
        <v>218</v>
      </c>
      <c r="E164" s="285" t="s">
        <v>1</v>
      </c>
      <c r="F164" s="286" t="s">
        <v>437</v>
      </c>
      <c r="G164" s="284"/>
      <c r="H164" s="287">
        <v>24.171</v>
      </c>
      <c r="I164" s="288"/>
      <c r="J164" s="284"/>
      <c r="K164" s="284"/>
      <c r="L164" s="289"/>
      <c r="M164" s="290"/>
      <c r="N164" s="291"/>
      <c r="O164" s="291"/>
      <c r="P164" s="291"/>
      <c r="Q164" s="291"/>
      <c r="R164" s="291"/>
      <c r="S164" s="291"/>
      <c r="T164" s="292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3" t="s">
        <v>218</v>
      </c>
      <c r="AU164" s="293" t="s">
        <v>152</v>
      </c>
      <c r="AV164" s="16" t="s">
        <v>160</v>
      </c>
      <c r="AW164" s="16" t="s">
        <v>32</v>
      </c>
      <c r="AX164" s="16" t="s">
        <v>76</v>
      </c>
      <c r="AY164" s="293" t="s">
        <v>209</v>
      </c>
    </row>
    <row r="165" spans="1:51" s="13" customFormat="1" ht="12">
      <c r="A165" s="13"/>
      <c r="B165" s="250"/>
      <c r="C165" s="251"/>
      <c r="D165" s="252" t="s">
        <v>218</v>
      </c>
      <c r="E165" s="253" t="s">
        <v>1</v>
      </c>
      <c r="F165" s="254" t="s">
        <v>3409</v>
      </c>
      <c r="G165" s="251"/>
      <c r="H165" s="255">
        <v>0.857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218</v>
      </c>
      <c r="AU165" s="261" t="s">
        <v>152</v>
      </c>
      <c r="AV165" s="13" t="s">
        <v>152</v>
      </c>
      <c r="AW165" s="13" t="s">
        <v>32</v>
      </c>
      <c r="AX165" s="13" t="s">
        <v>76</v>
      </c>
      <c r="AY165" s="261" t="s">
        <v>209</v>
      </c>
    </row>
    <row r="166" spans="1:51" s="15" customFormat="1" ht="12">
      <c r="A166" s="15"/>
      <c r="B166" s="272"/>
      <c r="C166" s="273"/>
      <c r="D166" s="252" t="s">
        <v>218</v>
      </c>
      <c r="E166" s="274" t="s">
        <v>1</v>
      </c>
      <c r="F166" s="275" t="s">
        <v>262</v>
      </c>
      <c r="G166" s="273"/>
      <c r="H166" s="276">
        <v>25.028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218</v>
      </c>
      <c r="AU166" s="282" t="s">
        <v>152</v>
      </c>
      <c r="AV166" s="15" t="s">
        <v>216</v>
      </c>
      <c r="AW166" s="15" t="s">
        <v>32</v>
      </c>
      <c r="AX166" s="15" t="s">
        <v>84</v>
      </c>
      <c r="AY166" s="282" t="s">
        <v>209</v>
      </c>
    </row>
    <row r="167" spans="1:65" s="2" customFormat="1" ht="16.5" customHeight="1">
      <c r="A167" s="39"/>
      <c r="B167" s="40"/>
      <c r="C167" s="237" t="s">
        <v>288</v>
      </c>
      <c r="D167" s="237" t="s">
        <v>211</v>
      </c>
      <c r="E167" s="238" t="s">
        <v>368</v>
      </c>
      <c r="F167" s="239" t="s">
        <v>369</v>
      </c>
      <c r="G167" s="240" t="s">
        <v>225</v>
      </c>
      <c r="H167" s="241">
        <v>65.384</v>
      </c>
      <c r="I167" s="242"/>
      <c r="J167" s="243">
        <f>ROUND(I167*H167,2)</f>
        <v>0</v>
      </c>
      <c r="K167" s="239" t="s">
        <v>215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0.0026919</v>
      </c>
      <c r="R167" s="246">
        <f>Q167*H167</f>
        <v>0.1760071896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216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216</v>
      </c>
      <c r="BM167" s="248" t="s">
        <v>3410</v>
      </c>
    </row>
    <row r="168" spans="1:51" s="13" customFormat="1" ht="12">
      <c r="A168" s="13"/>
      <c r="B168" s="250"/>
      <c r="C168" s="251"/>
      <c r="D168" s="252" t="s">
        <v>218</v>
      </c>
      <c r="E168" s="253" t="s">
        <v>1</v>
      </c>
      <c r="F168" s="254" t="s">
        <v>3411</v>
      </c>
      <c r="G168" s="251"/>
      <c r="H168" s="255">
        <v>23.4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218</v>
      </c>
      <c r="AU168" s="261" t="s">
        <v>152</v>
      </c>
      <c r="AV168" s="13" t="s">
        <v>152</v>
      </c>
      <c r="AW168" s="13" t="s">
        <v>32</v>
      </c>
      <c r="AX168" s="13" t="s">
        <v>76</v>
      </c>
      <c r="AY168" s="261" t="s">
        <v>209</v>
      </c>
    </row>
    <row r="169" spans="1:51" s="13" customFormat="1" ht="12">
      <c r="A169" s="13"/>
      <c r="B169" s="250"/>
      <c r="C169" s="251"/>
      <c r="D169" s="252" t="s">
        <v>218</v>
      </c>
      <c r="E169" s="253" t="s">
        <v>1</v>
      </c>
      <c r="F169" s="254" t="s">
        <v>3412</v>
      </c>
      <c r="G169" s="251"/>
      <c r="H169" s="255">
        <v>3.792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218</v>
      </c>
      <c r="AU169" s="261" t="s">
        <v>152</v>
      </c>
      <c r="AV169" s="13" t="s">
        <v>152</v>
      </c>
      <c r="AW169" s="13" t="s">
        <v>32</v>
      </c>
      <c r="AX169" s="13" t="s">
        <v>76</v>
      </c>
      <c r="AY169" s="261" t="s">
        <v>209</v>
      </c>
    </row>
    <row r="170" spans="1:51" s="13" customFormat="1" ht="12">
      <c r="A170" s="13"/>
      <c r="B170" s="250"/>
      <c r="C170" s="251"/>
      <c r="D170" s="252" t="s">
        <v>218</v>
      </c>
      <c r="E170" s="253" t="s">
        <v>1</v>
      </c>
      <c r="F170" s="254" t="s">
        <v>3413</v>
      </c>
      <c r="G170" s="251"/>
      <c r="H170" s="255">
        <v>19.312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218</v>
      </c>
      <c r="AU170" s="261" t="s">
        <v>152</v>
      </c>
      <c r="AV170" s="13" t="s">
        <v>152</v>
      </c>
      <c r="AW170" s="13" t="s">
        <v>32</v>
      </c>
      <c r="AX170" s="13" t="s">
        <v>76</v>
      </c>
      <c r="AY170" s="261" t="s">
        <v>209</v>
      </c>
    </row>
    <row r="171" spans="1:51" s="13" customFormat="1" ht="12">
      <c r="A171" s="13"/>
      <c r="B171" s="250"/>
      <c r="C171" s="251"/>
      <c r="D171" s="252" t="s">
        <v>218</v>
      </c>
      <c r="E171" s="253" t="s">
        <v>1</v>
      </c>
      <c r="F171" s="254" t="s">
        <v>3414</v>
      </c>
      <c r="G171" s="251"/>
      <c r="H171" s="255">
        <v>2.94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218</v>
      </c>
      <c r="AU171" s="261" t="s">
        <v>152</v>
      </c>
      <c r="AV171" s="13" t="s">
        <v>152</v>
      </c>
      <c r="AW171" s="13" t="s">
        <v>32</v>
      </c>
      <c r="AX171" s="13" t="s">
        <v>76</v>
      </c>
      <c r="AY171" s="261" t="s">
        <v>209</v>
      </c>
    </row>
    <row r="172" spans="1:51" s="13" customFormat="1" ht="12">
      <c r="A172" s="13"/>
      <c r="B172" s="250"/>
      <c r="C172" s="251"/>
      <c r="D172" s="252" t="s">
        <v>218</v>
      </c>
      <c r="E172" s="253" t="s">
        <v>1</v>
      </c>
      <c r="F172" s="254" t="s">
        <v>3415</v>
      </c>
      <c r="G172" s="251"/>
      <c r="H172" s="255">
        <v>2.72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218</v>
      </c>
      <c r="AU172" s="261" t="s">
        <v>152</v>
      </c>
      <c r="AV172" s="13" t="s">
        <v>152</v>
      </c>
      <c r="AW172" s="13" t="s">
        <v>32</v>
      </c>
      <c r="AX172" s="13" t="s">
        <v>76</v>
      </c>
      <c r="AY172" s="261" t="s">
        <v>209</v>
      </c>
    </row>
    <row r="173" spans="1:51" s="13" customFormat="1" ht="12">
      <c r="A173" s="13"/>
      <c r="B173" s="250"/>
      <c r="C173" s="251"/>
      <c r="D173" s="252" t="s">
        <v>218</v>
      </c>
      <c r="E173" s="253" t="s">
        <v>1</v>
      </c>
      <c r="F173" s="254" t="s">
        <v>3416</v>
      </c>
      <c r="G173" s="251"/>
      <c r="H173" s="255">
        <v>7.28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218</v>
      </c>
      <c r="AU173" s="261" t="s">
        <v>152</v>
      </c>
      <c r="AV173" s="13" t="s">
        <v>152</v>
      </c>
      <c r="AW173" s="13" t="s">
        <v>32</v>
      </c>
      <c r="AX173" s="13" t="s">
        <v>76</v>
      </c>
      <c r="AY173" s="261" t="s">
        <v>209</v>
      </c>
    </row>
    <row r="174" spans="1:51" s="16" customFormat="1" ht="12">
      <c r="A174" s="16"/>
      <c r="B174" s="283"/>
      <c r="C174" s="284"/>
      <c r="D174" s="252" t="s">
        <v>218</v>
      </c>
      <c r="E174" s="285" t="s">
        <v>1</v>
      </c>
      <c r="F174" s="286" t="s">
        <v>437</v>
      </c>
      <c r="G174" s="284"/>
      <c r="H174" s="287">
        <v>59.444</v>
      </c>
      <c r="I174" s="288"/>
      <c r="J174" s="284"/>
      <c r="K174" s="284"/>
      <c r="L174" s="289"/>
      <c r="M174" s="290"/>
      <c r="N174" s="291"/>
      <c r="O174" s="291"/>
      <c r="P174" s="291"/>
      <c r="Q174" s="291"/>
      <c r="R174" s="291"/>
      <c r="S174" s="291"/>
      <c r="T174" s="292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93" t="s">
        <v>218</v>
      </c>
      <c r="AU174" s="293" t="s">
        <v>152</v>
      </c>
      <c r="AV174" s="16" t="s">
        <v>160</v>
      </c>
      <c r="AW174" s="16" t="s">
        <v>32</v>
      </c>
      <c r="AX174" s="16" t="s">
        <v>76</v>
      </c>
      <c r="AY174" s="293" t="s">
        <v>209</v>
      </c>
    </row>
    <row r="175" spans="1:51" s="13" customFormat="1" ht="12">
      <c r="A175" s="13"/>
      <c r="B175" s="250"/>
      <c r="C175" s="251"/>
      <c r="D175" s="252" t="s">
        <v>218</v>
      </c>
      <c r="E175" s="253" t="s">
        <v>1</v>
      </c>
      <c r="F175" s="254" t="s">
        <v>3417</v>
      </c>
      <c r="G175" s="251"/>
      <c r="H175" s="255">
        <v>65.384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218</v>
      </c>
      <c r="AU175" s="261" t="s">
        <v>152</v>
      </c>
      <c r="AV175" s="13" t="s">
        <v>152</v>
      </c>
      <c r="AW175" s="13" t="s">
        <v>32</v>
      </c>
      <c r="AX175" s="13" t="s">
        <v>84</v>
      </c>
      <c r="AY175" s="261" t="s">
        <v>209</v>
      </c>
    </row>
    <row r="176" spans="1:65" s="2" customFormat="1" ht="16.5" customHeight="1">
      <c r="A176" s="39"/>
      <c r="B176" s="40"/>
      <c r="C176" s="237" t="s">
        <v>8</v>
      </c>
      <c r="D176" s="237" t="s">
        <v>211</v>
      </c>
      <c r="E176" s="238" t="s">
        <v>378</v>
      </c>
      <c r="F176" s="239" t="s">
        <v>379</v>
      </c>
      <c r="G176" s="240" t="s">
        <v>225</v>
      </c>
      <c r="H176" s="241">
        <v>65.384</v>
      </c>
      <c r="I176" s="242"/>
      <c r="J176" s="243">
        <f>ROUND(I176*H176,2)</f>
        <v>0</v>
      </c>
      <c r="K176" s="239" t="s">
        <v>215</v>
      </c>
      <c r="L176" s="45"/>
      <c r="M176" s="244" t="s">
        <v>1</v>
      </c>
      <c r="N176" s="245" t="s">
        <v>42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216</v>
      </c>
      <c r="AT176" s="248" t="s">
        <v>211</v>
      </c>
      <c r="AU176" s="248" t="s">
        <v>152</v>
      </c>
      <c r="AY176" s="18" t="s">
        <v>209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152</v>
      </c>
      <c r="BK176" s="249">
        <f>ROUND(I176*H176,2)</f>
        <v>0</v>
      </c>
      <c r="BL176" s="18" t="s">
        <v>216</v>
      </c>
      <c r="BM176" s="248" t="s">
        <v>3418</v>
      </c>
    </row>
    <row r="177" spans="1:65" s="2" customFormat="1" ht="16.5" customHeight="1">
      <c r="A177" s="39"/>
      <c r="B177" s="40"/>
      <c r="C177" s="237" t="s">
        <v>297</v>
      </c>
      <c r="D177" s="237" t="s">
        <v>211</v>
      </c>
      <c r="E177" s="238" t="s">
        <v>3419</v>
      </c>
      <c r="F177" s="239" t="s">
        <v>3420</v>
      </c>
      <c r="G177" s="240" t="s">
        <v>320</v>
      </c>
      <c r="H177" s="241">
        <v>0.196</v>
      </c>
      <c r="I177" s="242"/>
      <c r="J177" s="243">
        <f>ROUND(I177*H177,2)</f>
        <v>0</v>
      </c>
      <c r="K177" s="239" t="s">
        <v>215</v>
      </c>
      <c r="L177" s="45"/>
      <c r="M177" s="244" t="s">
        <v>1</v>
      </c>
      <c r="N177" s="245" t="s">
        <v>42</v>
      </c>
      <c r="O177" s="92"/>
      <c r="P177" s="246">
        <f>O177*H177</f>
        <v>0</v>
      </c>
      <c r="Q177" s="246">
        <v>1.06017026</v>
      </c>
      <c r="R177" s="246">
        <f>Q177*H177</f>
        <v>0.20779337096</v>
      </c>
      <c r="S177" s="246">
        <v>0</v>
      </c>
      <c r="T177" s="24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8" t="s">
        <v>216</v>
      </c>
      <c r="AT177" s="248" t="s">
        <v>211</v>
      </c>
      <c r="AU177" s="248" t="s">
        <v>152</v>
      </c>
      <c r="AY177" s="18" t="s">
        <v>209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8" t="s">
        <v>152</v>
      </c>
      <c r="BK177" s="249">
        <f>ROUND(I177*H177,2)</f>
        <v>0</v>
      </c>
      <c r="BL177" s="18" t="s">
        <v>216</v>
      </c>
      <c r="BM177" s="248" t="s">
        <v>3421</v>
      </c>
    </row>
    <row r="178" spans="1:51" s="14" customFormat="1" ht="12">
      <c r="A178" s="14"/>
      <c r="B178" s="262"/>
      <c r="C178" s="263"/>
      <c r="D178" s="252" t="s">
        <v>218</v>
      </c>
      <c r="E178" s="264" t="s">
        <v>1</v>
      </c>
      <c r="F178" s="265" t="s">
        <v>3422</v>
      </c>
      <c r="G178" s="263"/>
      <c r="H178" s="264" t="s">
        <v>1</v>
      </c>
      <c r="I178" s="266"/>
      <c r="J178" s="263"/>
      <c r="K178" s="263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218</v>
      </c>
      <c r="AU178" s="271" t="s">
        <v>152</v>
      </c>
      <c r="AV178" s="14" t="s">
        <v>84</v>
      </c>
      <c r="AW178" s="14" t="s">
        <v>32</v>
      </c>
      <c r="AX178" s="14" t="s">
        <v>76</v>
      </c>
      <c r="AY178" s="271" t="s">
        <v>209</v>
      </c>
    </row>
    <row r="179" spans="1:51" s="13" customFormat="1" ht="12">
      <c r="A179" s="13"/>
      <c r="B179" s="250"/>
      <c r="C179" s="251"/>
      <c r="D179" s="252" t="s">
        <v>218</v>
      </c>
      <c r="E179" s="253" t="s">
        <v>1</v>
      </c>
      <c r="F179" s="254" t="s">
        <v>3423</v>
      </c>
      <c r="G179" s="251"/>
      <c r="H179" s="255">
        <v>213.18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218</v>
      </c>
      <c r="AU179" s="261" t="s">
        <v>152</v>
      </c>
      <c r="AV179" s="13" t="s">
        <v>152</v>
      </c>
      <c r="AW179" s="13" t="s">
        <v>32</v>
      </c>
      <c r="AX179" s="13" t="s">
        <v>76</v>
      </c>
      <c r="AY179" s="261" t="s">
        <v>209</v>
      </c>
    </row>
    <row r="180" spans="1:51" s="13" customFormat="1" ht="12">
      <c r="A180" s="13"/>
      <c r="B180" s="250"/>
      <c r="C180" s="251"/>
      <c r="D180" s="252" t="s">
        <v>218</v>
      </c>
      <c r="E180" s="253" t="s">
        <v>1</v>
      </c>
      <c r="F180" s="254" t="s">
        <v>3424</v>
      </c>
      <c r="G180" s="251"/>
      <c r="H180" s="255">
        <v>0.196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218</v>
      </c>
      <c r="AU180" s="261" t="s">
        <v>152</v>
      </c>
      <c r="AV180" s="13" t="s">
        <v>152</v>
      </c>
      <c r="AW180" s="13" t="s">
        <v>32</v>
      </c>
      <c r="AX180" s="13" t="s">
        <v>84</v>
      </c>
      <c r="AY180" s="261" t="s">
        <v>209</v>
      </c>
    </row>
    <row r="181" spans="1:65" s="2" customFormat="1" ht="21.75" customHeight="1">
      <c r="A181" s="39"/>
      <c r="B181" s="40"/>
      <c r="C181" s="237" t="s">
        <v>302</v>
      </c>
      <c r="D181" s="237" t="s">
        <v>211</v>
      </c>
      <c r="E181" s="238" t="s">
        <v>396</v>
      </c>
      <c r="F181" s="239" t="s">
        <v>397</v>
      </c>
      <c r="G181" s="240" t="s">
        <v>225</v>
      </c>
      <c r="H181" s="241">
        <v>4.725</v>
      </c>
      <c r="I181" s="242"/>
      <c r="J181" s="243">
        <f>ROUND(I181*H181,2)</f>
        <v>0</v>
      </c>
      <c r="K181" s="239" t="s">
        <v>215</v>
      </c>
      <c r="L181" s="45"/>
      <c r="M181" s="244" t="s">
        <v>1</v>
      </c>
      <c r="N181" s="245" t="s">
        <v>42</v>
      </c>
      <c r="O181" s="92"/>
      <c r="P181" s="246">
        <f>O181*H181</f>
        <v>0</v>
      </c>
      <c r="Q181" s="246">
        <v>0.71545774</v>
      </c>
      <c r="R181" s="246">
        <f>Q181*H181</f>
        <v>3.3805378214999995</v>
      </c>
      <c r="S181" s="246">
        <v>0</v>
      </c>
      <c r="T181" s="24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8" t="s">
        <v>216</v>
      </c>
      <c r="AT181" s="248" t="s">
        <v>211</v>
      </c>
      <c r="AU181" s="248" t="s">
        <v>152</v>
      </c>
      <c r="AY181" s="18" t="s">
        <v>209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8" t="s">
        <v>152</v>
      </c>
      <c r="BK181" s="249">
        <f>ROUND(I181*H181,2)</f>
        <v>0</v>
      </c>
      <c r="BL181" s="18" t="s">
        <v>216</v>
      </c>
      <c r="BM181" s="248" t="s">
        <v>3425</v>
      </c>
    </row>
    <row r="182" spans="1:51" s="13" customFormat="1" ht="12">
      <c r="A182" s="13"/>
      <c r="B182" s="250"/>
      <c r="C182" s="251"/>
      <c r="D182" s="252" t="s">
        <v>218</v>
      </c>
      <c r="E182" s="253" t="s">
        <v>1</v>
      </c>
      <c r="F182" s="254" t="s">
        <v>3426</v>
      </c>
      <c r="G182" s="251"/>
      <c r="H182" s="255">
        <v>4.725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218</v>
      </c>
      <c r="AU182" s="261" t="s">
        <v>152</v>
      </c>
      <c r="AV182" s="13" t="s">
        <v>152</v>
      </c>
      <c r="AW182" s="13" t="s">
        <v>32</v>
      </c>
      <c r="AX182" s="13" t="s">
        <v>84</v>
      </c>
      <c r="AY182" s="261" t="s">
        <v>209</v>
      </c>
    </row>
    <row r="183" spans="1:63" s="12" customFormat="1" ht="22.8" customHeight="1">
      <c r="A183" s="12"/>
      <c r="B183" s="221"/>
      <c r="C183" s="222"/>
      <c r="D183" s="223" t="s">
        <v>75</v>
      </c>
      <c r="E183" s="235" t="s">
        <v>160</v>
      </c>
      <c r="F183" s="235" t="s">
        <v>418</v>
      </c>
      <c r="G183" s="222"/>
      <c r="H183" s="222"/>
      <c r="I183" s="225"/>
      <c r="J183" s="236">
        <f>BK183</f>
        <v>0</v>
      </c>
      <c r="K183" s="222"/>
      <c r="L183" s="227"/>
      <c r="M183" s="228"/>
      <c r="N183" s="229"/>
      <c r="O183" s="229"/>
      <c r="P183" s="230">
        <f>SUM(P184:P296)</f>
        <v>0</v>
      </c>
      <c r="Q183" s="229"/>
      <c r="R183" s="230">
        <f>SUM(R184:R296)</f>
        <v>242.22678390110798</v>
      </c>
      <c r="S183" s="229"/>
      <c r="T183" s="231">
        <f>SUM(T184:T296)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2" t="s">
        <v>84</v>
      </c>
      <c r="AT183" s="233" t="s">
        <v>75</v>
      </c>
      <c r="AU183" s="233" t="s">
        <v>84</v>
      </c>
      <c r="AY183" s="232" t="s">
        <v>209</v>
      </c>
      <c r="BK183" s="234">
        <f>SUM(BK184:BK296)</f>
        <v>0</v>
      </c>
    </row>
    <row r="184" spans="1:65" s="2" customFormat="1" ht="16.5" customHeight="1">
      <c r="A184" s="39"/>
      <c r="B184" s="40"/>
      <c r="C184" s="237" t="s">
        <v>306</v>
      </c>
      <c r="D184" s="237" t="s">
        <v>211</v>
      </c>
      <c r="E184" s="238" t="s">
        <v>3427</v>
      </c>
      <c r="F184" s="239" t="s">
        <v>3428</v>
      </c>
      <c r="G184" s="240" t="s">
        <v>247</v>
      </c>
      <c r="H184" s="241">
        <v>37.557</v>
      </c>
      <c r="I184" s="242"/>
      <c r="J184" s="243">
        <f>ROUND(I184*H184,2)</f>
        <v>0</v>
      </c>
      <c r="K184" s="239" t="s">
        <v>215</v>
      </c>
      <c r="L184" s="45"/>
      <c r="M184" s="244" t="s">
        <v>1</v>
      </c>
      <c r="N184" s="245" t="s">
        <v>42</v>
      </c>
      <c r="O184" s="92"/>
      <c r="P184" s="246">
        <f>O184*H184</f>
        <v>0</v>
      </c>
      <c r="Q184" s="246">
        <v>2.453292204</v>
      </c>
      <c r="R184" s="246">
        <f>Q184*H184</f>
        <v>92.13829530562799</v>
      </c>
      <c r="S184" s="246">
        <v>0</v>
      </c>
      <c r="T184" s="24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8" t="s">
        <v>216</v>
      </c>
      <c r="AT184" s="248" t="s">
        <v>211</v>
      </c>
      <c r="AU184" s="248" t="s">
        <v>152</v>
      </c>
      <c r="AY184" s="18" t="s">
        <v>209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8" t="s">
        <v>152</v>
      </c>
      <c r="BK184" s="249">
        <f>ROUND(I184*H184,2)</f>
        <v>0</v>
      </c>
      <c r="BL184" s="18" t="s">
        <v>216</v>
      </c>
      <c r="BM184" s="248" t="s">
        <v>3429</v>
      </c>
    </row>
    <row r="185" spans="1:51" s="14" customFormat="1" ht="12">
      <c r="A185" s="14"/>
      <c r="B185" s="262"/>
      <c r="C185" s="263"/>
      <c r="D185" s="252" t="s">
        <v>218</v>
      </c>
      <c r="E185" s="264" t="s">
        <v>1</v>
      </c>
      <c r="F185" s="265" t="s">
        <v>3430</v>
      </c>
      <c r="G185" s="263"/>
      <c r="H185" s="264" t="s">
        <v>1</v>
      </c>
      <c r="I185" s="266"/>
      <c r="J185" s="263"/>
      <c r="K185" s="263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218</v>
      </c>
      <c r="AU185" s="271" t="s">
        <v>152</v>
      </c>
      <c r="AV185" s="14" t="s">
        <v>84</v>
      </c>
      <c r="AW185" s="14" t="s">
        <v>32</v>
      </c>
      <c r="AX185" s="14" t="s">
        <v>76</v>
      </c>
      <c r="AY185" s="271" t="s">
        <v>209</v>
      </c>
    </row>
    <row r="186" spans="1:51" s="13" customFormat="1" ht="12">
      <c r="A186" s="13"/>
      <c r="B186" s="250"/>
      <c r="C186" s="251"/>
      <c r="D186" s="252" t="s">
        <v>218</v>
      </c>
      <c r="E186" s="253" t="s">
        <v>1</v>
      </c>
      <c r="F186" s="254" t="s">
        <v>3431</v>
      </c>
      <c r="G186" s="251"/>
      <c r="H186" s="255">
        <v>9.2</v>
      </c>
      <c r="I186" s="256"/>
      <c r="J186" s="251"/>
      <c r="K186" s="251"/>
      <c r="L186" s="257"/>
      <c r="M186" s="258"/>
      <c r="N186" s="259"/>
      <c r="O186" s="259"/>
      <c r="P186" s="259"/>
      <c r="Q186" s="259"/>
      <c r="R186" s="259"/>
      <c r="S186" s="259"/>
      <c r="T186" s="26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1" t="s">
        <v>218</v>
      </c>
      <c r="AU186" s="261" t="s">
        <v>152</v>
      </c>
      <c r="AV186" s="13" t="s">
        <v>152</v>
      </c>
      <c r="AW186" s="13" t="s">
        <v>32</v>
      </c>
      <c r="AX186" s="13" t="s">
        <v>76</v>
      </c>
      <c r="AY186" s="261" t="s">
        <v>209</v>
      </c>
    </row>
    <row r="187" spans="1:51" s="13" customFormat="1" ht="12">
      <c r="A187" s="13"/>
      <c r="B187" s="250"/>
      <c r="C187" s="251"/>
      <c r="D187" s="252" t="s">
        <v>218</v>
      </c>
      <c r="E187" s="253" t="s">
        <v>1</v>
      </c>
      <c r="F187" s="254" t="s">
        <v>3432</v>
      </c>
      <c r="G187" s="251"/>
      <c r="H187" s="255">
        <v>3.163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218</v>
      </c>
      <c r="AU187" s="261" t="s">
        <v>152</v>
      </c>
      <c r="AV187" s="13" t="s">
        <v>152</v>
      </c>
      <c r="AW187" s="13" t="s">
        <v>32</v>
      </c>
      <c r="AX187" s="13" t="s">
        <v>76</v>
      </c>
      <c r="AY187" s="261" t="s">
        <v>209</v>
      </c>
    </row>
    <row r="188" spans="1:51" s="14" customFormat="1" ht="12">
      <c r="A188" s="14"/>
      <c r="B188" s="262"/>
      <c r="C188" s="263"/>
      <c r="D188" s="252" t="s">
        <v>218</v>
      </c>
      <c r="E188" s="264" t="s">
        <v>1</v>
      </c>
      <c r="F188" s="265" t="s">
        <v>3433</v>
      </c>
      <c r="G188" s="263"/>
      <c r="H188" s="264" t="s">
        <v>1</v>
      </c>
      <c r="I188" s="266"/>
      <c r="J188" s="263"/>
      <c r="K188" s="263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218</v>
      </c>
      <c r="AU188" s="271" t="s">
        <v>152</v>
      </c>
      <c r="AV188" s="14" t="s">
        <v>84</v>
      </c>
      <c r="AW188" s="14" t="s">
        <v>32</v>
      </c>
      <c r="AX188" s="14" t="s">
        <v>76</v>
      </c>
      <c r="AY188" s="271" t="s">
        <v>209</v>
      </c>
    </row>
    <row r="189" spans="1:51" s="13" customFormat="1" ht="12">
      <c r="A189" s="13"/>
      <c r="B189" s="250"/>
      <c r="C189" s="251"/>
      <c r="D189" s="252" t="s">
        <v>218</v>
      </c>
      <c r="E189" s="253" t="s">
        <v>1</v>
      </c>
      <c r="F189" s="254" t="s">
        <v>3434</v>
      </c>
      <c r="G189" s="251"/>
      <c r="H189" s="255">
        <v>2.34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218</v>
      </c>
      <c r="AU189" s="261" t="s">
        <v>152</v>
      </c>
      <c r="AV189" s="13" t="s">
        <v>152</v>
      </c>
      <c r="AW189" s="13" t="s">
        <v>32</v>
      </c>
      <c r="AX189" s="13" t="s">
        <v>76</v>
      </c>
      <c r="AY189" s="261" t="s">
        <v>209</v>
      </c>
    </row>
    <row r="190" spans="1:51" s="13" customFormat="1" ht="12">
      <c r="A190" s="13"/>
      <c r="B190" s="250"/>
      <c r="C190" s="251"/>
      <c r="D190" s="252" t="s">
        <v>218</v>
      </c>
      <c r="E190" s="253" t="s">
        <v>1</v>
      </c>
      <c r="F190" s="254" t="s">
        <v>3435</v>
      </c>
      <c r="G190" s="251"/>
      <c r="H190" s="255">
        <v>0.878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218</v>
      </c>
      <c r="AU190" s="261" t="s">
        <v>152</v>
      </c>
      <c r="AV190" s="13" t="s">
        <v>152</v>
      </c>
      <c r="AW190" s="13" t="s">
        <v>32</v>
      </c>
      <c r="AX190" s="13" t="s">
        <v>76</v>
      </c>
      <c r="AY190" s="261" t="s">
        <v>209</v>
      </c>
    </row>
    <row r="191" spans="1:51" s="14" customFormat="1" ht="12">
      <c r="A191" s="14"/>
      <c r="B191" s="262"/>
      <c r="C191" s="263"/>
      <c r="D191" s="252" t="s">
        <v>218</v>
      </c>
      <c r="E191" s="264" t="s">
        <v>1</v>
      </c>
      <c r="F191" s="265" t="s">
        <v>3436</v>
      </c>
      <c r="G191" s="263"/>
      <c r="H191" s="264" t="s">
        <v>1</v>
      </c>
      <c r="I191" s="266"/>
      <c r="J191" s="263"/>
      <c r="K191" s="263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218</v>
      </c>
      <c r="AU191" s="271" t="s">
        <v>152</v>
      </c>
      <c r="AV191" s="14" t="s">
        <v>84</v>
      </c>
      <c r="AW191" s="14" t="s">
        <v>32</v>
      </c>
      <c r="AX191" s="14" t="s">
        <v>76</v>
      </c>
      <c r="AY191" s="271" t="s">
        <v>209</v>
      </c>
    </row>
    <row r="192" spans="1:51" s="13" customFormat="1" ht="12">
      <c r="A192" s="13"/>
      <c r="B192" s="250"/>
      <c r="C192" s="251"/>
      <c r="D192" s="252" t="s">
        <v>218</v>
      </c>
      <c r="E192" s="253" t="s">
        <v>1</v>
      </c>
      <c r="F192" s="254" t="s">
        <v>3437</v>
      </c>
      <c r="G192" s="251"/>
      <c r="H192" s="255">
        <v>3.795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218</v>
      </c>
      <c r="AU192" s="261" t="s">
        <v>152</v>
      </c>
      <c r="AV192" s="13" t="s">
        <v>152</v>
      </c>
      <c r="AW192" s="13" t="s">
        <v>32</v>
      </c>
      <c r="AX192" s="13" t="s">
        <v>76</v>
      </c>
      <c r="AY192" s="261" t="s">
        <v>209</v>
      </c>
    </row>
    <row r="193" spans="1:51" s="13" customFormat="1" ht="12">
      <c r="A193" s="13"/>
      <c r="B193" s="250"/>
      <c r="C193" s="251"/>
      <c r="D193" s="252" t="s">
        <v>218</v>
      </c>
      <c r="E193" s="253" t="s">
        <v>1</v>
      </c>
      <c r="F193" s="254" t="s">
        <v>3438</v>
      </c>
      <c r="G193" s="251"/>
      <c r="H193" s="255">
        <v>2.415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218</v>
      </c>
      <c r="AU193" s="261" t="s">
        <v>152</v>
      </c>
      <c r="AV193" s="13" t="s">
        <v>152</v>
      </c>
      <c r="AW193" s="13" t="s">
        <v>32</v>
      </c>
      <c r="AX193" s="13" t="s">
        <v>76</v>
      </c>
      <c r="AY193" s="261" t="s">
        <v>209</v>
      </c>
    </row>
    <row r="194" spans="1:51" s="13" customFormat="1" ht="12">
      <c r="A194" s="13"/>
      <c r="B194" s="250"/>
      <c r="C194" s="251"/>
      <c r="D194" s="252" t="s">
        <v>218</v>
      </c>
      <c r="E194" s="253" t="s">
        <v>1</v>
      </c>
      <c r="F194" s="254" t="s">
        <v>8</v>
      </c>
      <c r="G194" s="251"/>
      <c r="H194" s="255">
        <v>15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218</v>
      </c>
      <c r="AU194" s="261" t="s">
        <v>152</v>
      </c>
      <c r="AV194" s="13" t="s">
        <v>152</v>
      </c>
      <c r="AW194" s="13" t="s">
        <v>32</v>
      </c>
      <c r="AX194" s="13" t="s">
        <v>76</v>
      </c>
      <c r="AY194" s="261" t="s">
        <v>209</v>
      </c>
    </row>
    <row r="195" spans="1:51" s="16" customFormat="1" ht="12">
      <c r="A195" s="16"/>
      <c r="B195" s="283"/>
      <c r="C195" s="284"/>
      <c r="D195" s="252" t="s">
        <v>218</v>
      </c>
      <c r="E195" s="285" t="s">
        <v>1</v>
      </c>
      <c r="F195" s="286" t="s">
        <v>437</v>
      </c>
      <c r="G195" s="284"/>
      <c r="H195" s="287">
        <v>36.791</v>
      </c>
      <c r="I195" s="288"/>
      <c r="J195" s="284"/>
      <c r="K195" s="284"/>
      <c r="L195" s="289"/>
      <c r="M195" s="290"/>
      <c r="N195" s="291"/>
      <c r="O195" s="291"/>
      <c r="P195" s="291"/>
      <c r="Q195" s="291"/>
      <c r="R195" s="291"/>
      <c r="S195" s="291"/>
      <c r="T195" s="292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93" t="s">
        <v>218</v>
      </c>
      <c r="AU195" s="293" t="s">
        <v>152</v>
      </c>
      <c r="AV195" s="16" t="s">
        <v>160</v>
      </c>
      <c r="AW195" s="16" t="s">
        <v>32</v>
      </c>
      <c r="AX195" s="16" t="s">
        <v>76</v>
      </c>
      <c r="AY195" s="293" t="s">
        <v>209</v>
      </c>
    </row>
    <row r="196" spans="1:51" s="13" customFormat="1" ht="12">
      <c r="A196" s="13"/>
      <c r="B196" s="250"/>
      <c r="C196" s="251"/>
      <c r="D196" s="252" t="s">
        <v>218</v>
      </c>
      <c r="E196" s="253" t="s">
        <v>1</v>
      </c>
      <c r="F196" s="254" t="s">
        <v>3439</v>
      </c>
      <c r="G196" s="251"/>
      <c r="H196" s="255">
        <v>0.766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218</v>
      </c>
      <c r="AU196" s="261" t="s">
        <v>152</v>
      </c>
      <c r="AV196" s="13" t="s">
        <v>152</v>
      </c>
      <c r="AW196" s="13" t="s">
        <v>32</v>
      </c>
      <c r="AX196" s="13" t="s">
        <v>76</v>
      </c>
      <c r="AY196" s="261" t="s">
        <v>209</v>
      </c>
    </row>
    <row r="197" spans="1:51" s="15" customFormat="1" ht="12">
      <c r="A197" s="15"/>
      <c r="B197" s="272"/>
      <c r="C197" s="273"/>
      <c r="D197" s="252" t="s">
        <v>218</v>
      </c>
      <c r="E197" s="274" t="s">
        <v>1</v>
      </c>
      <c r="F197" s="275" t="s">
        <v>262</v>
      </c>
      <c r="G197" s="273"/>
      <c r="H197" s="276">
        <v>37.557</v>
      </c>
      <c r="I197" s="277"/>
      <c r="J197" s="273"/>
      <c r="K197" s="273"/>
      <c r="L197" s="278"/>
      <c r="M197" s="279"/>
      <c r="N197" s="280"/>
      <c r="O197" s="280"/>
      <c r="P197" s="280"/>
      <c r="Q197" s="280"/>
      <c r="R197" s="280"/>
      <c r="S197" s="280"/>
      <c r="T197" s="28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2" t="s">
        <v>218</v>
      </c>
      <c r="AU197" s="282" t="s">
        <v>152</v>
      </c>
      <c r="AV197" s="15" t="s">
        <v>216</v>
      </c>
      <c r="AW197" s="15" t="s">
        <v>32</v>
      </c>
      <c r="AX197" s="15" t="s">
        <v>84</v>
      </c>
      <c r="AY197" s="282" t="s">
        <v>209</v>
      </c>
    </row>
    <row r="198" spans="1:65" s="2" customFormat="1" ht="21.75" customHeight="1">
      <c r="A198" s="39"/>
      <c r="B198" s="40"/>
      <c r="C198" s="237" t="s">
        <v>311</v>
      </c>
      <c r="D198" s="237" t="s">
        <v>211</v>
      </c>
      <c r="E198" s="238" t="s">
        <v>3440</v>
      </c>
      <c r="F198" s="239" t="s">
        <v>3441</v>
      </c>
      <c r="G198" s="240" t="s">
        <v>225</v>
      </c>
      <c r="H198" s="241">
        <v>96.646</v>
      </c>
      <c r="I198" s="242"/>
      <c r="J198" s="243">
        <f>ROUND(I198*H198,2)</f>
        <v>0</v>
      </c>
      <c r="K198" s="239" t="s">
        <v>215</v>
      </c>
      <c r="L198" s="45"/>
      <c r="M198" s="244" t="s">
        <v>1</v>
      </c>
      <c r="N198" s="245" t="s">
        <v>42</v>
      </c>
      <c r="O198" s="92"/>
      <c r="P198" s="246">
        <f>O198*H198</f>
        <v>0</v>
      </c>
      <c r="Q198" s="246">
        <v>0.0027469</v>
      </c>
      <c r="R198" s="246">
        <f>Q198*H198</f>
        <v>0.2654768974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216</v>
      </c>
      <c r="AT198" s="248" t="s">
        <v>211</v>
      </c>
      <c r="AU198" s="248" t="s">
        <v>152</v>
      </c>
      <c r="AY198" s="18" t="s">
        <v>209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8" t="s">
        <v>152</v>
      </c>
      <c r="BK198" s="249">
        <f>ROUND(I198*H198,2)</f>
        <v>0</v>
      </c>
      <c r="BL198" s="18" t="s">
        <v>216</v>
      </c>
      <c r="BM198" s="248" t="s">
        <v>3442</v>
      </c>
    </row>
    <row r="199" spans="1:51" s="14" customFormat="1" ht="12">
      <c r="A199" s="14"/>
      <c r="B199" s="262"/>
      <c r="C199" s="263"/>
      <c r="D199" s="252" t="s">
        <v>218</v>
      </c>
      <c r="E199" s="264" t="s">
        <v>1</v>
      </c>
      <c r="F199" s="265" t="s">
        <v>3430</v>
      </c>
      <c r="G199" s="263"/>
      <c r="H199" s="264" t="s">
        <v>1</v>
      </c>
      <c r="I199" s="266"/>
      <c r="J199" s="263"/>
      <c r="K199" s="263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218</v>
      </c>
      <c r="AU199" s="271" t="s">
        <v>152</v>
      </c>
      <c r="AV199" s="14" t="s">
        <v>84</v>
      </c>
      <c r="AW199" s="14" t="s">
        <v>32</v>
      </c>
      <c r="AX199" s="14" t="s">
        <v>76</v>
      </c>
      <c r="AY199" s="271" t="s">
        <v>209</v>
      </c>
    </row>
    <row r="200" spans="1:51" s="13" customFormat="1" ht="12">
      <c r="A200" s="13"/>
      <c r="B200" s="250"/>
      <c r="C200" s="251"/>
      <c r="D200" s="252" t="s">
        <v>218</v>
      </c>
      <c r="E200" s="253" t="s">
        <v>1</v>
      </c>
      <c r="F200" s="254" t="s">
        <v>3443</v>
      </c>
      <c r="G200" s="251"/>
      <c r="H200" s="255">
        <v>11.2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218</v>
      </c>
      <c r="AU200" s="261" t="s">
        <v>152</v>
      </c>
      <c r="AV200" s="13" t="s">
        <v>152</v>
      </c>
      <c r="AW200" s="13" t="s">
        <v>32</v>
      </c>
      <c r="AX200" s="13" t="s">
        <v>76</v>
      </c>
      <c r="AY200" s="261" t="s">
        <v>209</v>
      </c>
    </row>
    <row r="201" spans="1:51" s="13" customFormat="1" ht="12">
      <c r="A201" s="13"/>
      <c r="B201" s="250"/>
      <c r="C201" s="251"/>
      <c r="D201" s="252" t="s">
        <v>218</v>
      </c>
      <c r="E201" s="253" t="s">
        <v>1</v>
      </c>
      <c r="F201" s="254" t="s">
        <v>3444</v>
      </c>
      <c r="G201" s="251"/>
      <c r="H201" s="255">
        <v>36.8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218</v>
      </c>
      <c r="AU201" s="261" t="s">
        <v>152</v>
      </c>
      <c r="AV201" s="13" t="s">
        <v>152</v>
      </c>
      <c r="AW201" s="13" t="s">
        <v>32</v>
      </c>
      <c r="AX201" s="13" t="s">
        <v>76</v>
      </c>
      <c r="AY201" s="261" t="s">
        <v>209</v>
      </c>
    </row>
    <row r="202" spans="1:51" s="14" customFormat="1" ht="12">
      <c r="A202" s="14"/>
      <c r="B202" s="262"/>
      <c r="C202" s="263"/>
      <c r="D202" s="252" t="s">
        <v>218</v>
      </c>
      <c r="E202" s="264" t="s">
        <v>1</v>
      </c>
      <c r="F202" s="265" t="s">
        <v>3433</v>
      </c>
      <c r="G202" s="263"/>
      <c r="H202" s="264" t="s">
        <v>1</v>
      </c>
      <c r="I202" s="266"/>
      <c r="J202" s="263"/>
      <c r="K202" s="263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218</v>
      </c>
      <c r="AU202" s="271" t="s">
        <v>152</v>
      </c>
      <c r="AV202" s="14" t="s">
        <v>84</v>
      </c>
      <c r="AW202" s="14" t="s">
        <v>32</v>
      </c>
      <c r="AX202" s="14" t="s">
        <v>76</v>
      </c>
      <c r="AY202" s="271" t="s">
        <v>209</v>
      </c>
    </row>
    <row r="203" spans="1:51" s="13" customFormat="1" ht="12">
      <c r="A203" s="13"/>
      <c r="B203" s="250"/>
      <c r="C203" s="251"/>
      <c r="D203" s="252" t="s">
        <v>218</v>
      </c>
      <c r="E203" s="253" t="s">
        <v>1</v>
      </c>
      <c r="F203" s="254" t="s">
        <v>3445</v>
      </c>
      <c r="G203" s="251"/>
      <c r="H203" s="255">
        <v>10.56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218</v>
      </c>
      <c r="AU203" s="261" t="s">
        <v>152</v>
      </c>
      <c r="AV203" s="13" t="s">
        <v>152</v>
      </c>
      <c r="AW203" s="13" t="s">
        <v>32</v>
      </c>
      <c r="AX203" s="13" t="s">
        <v>76</v>
      </c>
      <c r="AY203" s="261" t="s">
        <v>209</v>
      </c>
    </row>
    <row r="204" spans="1:51" s="13" customFormat="1" ht="12">
      <c r="A204" s="13"/>
      <c r="B204" s="250"/>
      <c r="C204" s="251"/>
      <c r="D204" s="252" t="s">
        <v>218</v>
      </c>
      <c r="E204" s="253" t="s">
        <v>1</v>
      </c>
      <c r="F204" s="254" t="s">
        <v>3446</v>
      </c>
      <c r="G204" s="251"/>
      <c r="H204" s="255">
        <v>5.85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1" t="s">
        <v>218</v>
      </c>
      <c r="AU204" s="261" t="s">
        <v>152</v>
      </c>
      <c r="AV204" s="13" t="s">
        <v>152</v>
      </c>
      <c r="AW204" s="13" t="s">
        <v>32</v>
      </c>
      <c r="AX204" s="13" t="s">
        <v>76</v>
      </c>
      <c r="AY204" s="261" t="s">
        <v>209</v>
      </c>
    </row>
    <row r="205" spans="1:51" s="14" customFormat="1" ht="12">
      <c r="A205" s="14"/>
      <c r="B205" s="262"/>
      <c r="C205" s="263"/>
      <c r="D205" s="252" t="s">
        <v>218</v>
      </c>
      <c r="E205" s="264" t="s">
        <v>1</v>
      </c>
      <c r="F205" s="265" t="s">
        <v>3436</v>
      </c>
      <c r="G205" s="263"/>
      <c r="H205" s="264" t="s">
        <v>1</v>
      </c>
      <c r="I205" s="266"/>
      <c r="J205" s="263"/>
      <c r="K205" s="263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218</v>
      </c>
      <c r="AU205" s="271" t="s">
        <v>152</v>
      </c>
      <c r="AV205" s="14" t="s">
        <v>84</v>
      </c>
      <c r="AW205" s="14" t="s">
        <v>32</v>
      </c>
      <c r="AX205" s="14" t="s">
        <v>76</v>
      </c>
      <c r="AY205" s="271" t="s">
        <v>209</v>
      </c>
    </row>
    <row r="206" spans="1:51" s="13" customFormat="1" ht="12">
      <c r="A206" s="13"/>
      <c r="B206" s="250"/>
      <c r="C206" s="251"/>
      <c r="D206" s="252" t="s">
        <v>218</v>
      </c>
      <c r="E206" s="253" t="s">
        <v>1</v>
      </c>
      <c r="F206" s="254" t="s">
        <v>3447</v>
      </c>
      <c r="G206" s="251"/>
      <c r="H206" s="255">
        <v>5.6</v>
      </c>
      <c r="I206" s="256"/>
      <c r="J206" s="251"/>
      <c r="K206" s="251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218</v>
      </c>
      <c r="AU206" s="261" t="s">
        <v>152</v>
      </c>
      <c r="AV206" s="13" t="s">
        <v>152</v>
      </c>
      <c r="AW206" s="13" t="s">
        <v>32</v>
      </c>
      <c r="AX206" s="13" t="s">
        <v>76</v>
      </c>
      <c r="AY206" s="261" t="s">
        <v>209</v>
      </c>
    </row>
    <row r="207" spans="1:51" s="13" customFormat="1" ht="12">
      <c r="A207" s="13"/>
      <c r="B207" s="250"/>
      <c r="C207" s="251"/>
      <c r="D207" s="252" t="s">
        <v>218</v>
      </c>
      <c r="E207" s="253" t="s">
        <v>1</v>
      </c>
      <c r="F207" s="254" t="s">
        <v>3448</v>
      </c>
      <c r="G207" s="251"/>
      <c r="H207" s="255">
        <v>17.85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218</v>
      </c>
      <c r="AU207" s="261" t="s">
        <v>152</v>
      </c>
      <c r="AV207" s="13" t="s">
        <v>152</v>
      </c>
      <c r="AW207" s="13" t="s">
        <v>32</v>
      </c>
      <c r="AX207" s="13" t="s">
        <v>76</v>
      </c>
      <c r="AY207" s="261" t="s">
        <v>209</v>
      </c>
    </row>
    <row r="208" spans="1:51" s="16" customFormat="1" ht="12">
      <c r="A208" s="16"/>
      <c r="B208" s="283"/>
      <c r="C208" s="284"/>
      <c r="D208" s="252" t="s">
        <v>218</v>
      </c>
      <c r="E208" s="285" t="s">
        <v>1</v>
      </c>
      <c r="F208" s="286" t="s">
        <v>437</v>
      </c>
      <c r="G208" s="284"/>
      <c r="H208" s="287">
        <v>87.86</v>
      </c>
      <c r="I208" s="288"/>
      <c r="J208" s="284"/>
      <c r="K208" s="284"/>
      <c r="L208" s="289"/>
      <c r="M208" s="290"/>
      <c r="N208" s="291"/>
      <c r="O208" s="291"/>
      <c r="P208" s="291"/>
      <c r="Q208" s="291"/>
      <c r="R208" s="291"/>
      <c r="S208" s="291"/>
      <c r="T208" s="292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93" t="s">
        <v>218</v>
      </c>
      <c r="AU208" s="293" t="s">
        <v>152</v>
      </c>
      <c r="AV208" s="16" t="s">
        <v>160</v>
      </c>
      <c r="AW208" s="16" t="s">
        <v>32</v>
      </c>
      <c r="AX208" s="16" t="s">
        <v>76</v>
      </c>
      <c r="AY208" s="293" t="s">
        <v>209</v>
      </c>
    </row>
    <row r="209" spans="1:51" s="13" customFormat="1" ht="12">
      <c r="A209" s="13"/>
      <c r="B209" s="250"/>
      <c r="C209" s="251"/>
      <c r="D209" s="252" t="s">
        <v>218</v>
      </c>
      <c r="E209" s="253" t="s">
        <v>1</v>
      </c>
      <c r="F209" s="254" t="s">
        <v>3449</v>
      </c>
      <c r="G209" s="251"/>
      <c r="H209" s="255">
        <v>8.786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218</v>
      </c>
      <c r="AU209" s="261" t="s">
        <v>152</v>
      </c>
      <c r="AV209" s="13" t="s">
        <v>152</v>
      </c>
      <c r="AW209" s="13" t="s">
        <v>32</v>
      </c>
      <c r="AX209" s="13" t="s">
        <v>76</v>
      </c>
      <c r="AY209" s="261" t="s">
        <v>209</v>
      </c>
    </row>
    <row r="210" spans="1:51" s="15" customFormat="1" ht="12">
      <c r="A210" s="15"/>
      <c r="B210" s="272"/>
      <c r="C210" s="273"/>
      <c r="D210" s="252" t="s">
        <v>218</v>
      </c>
      <c r="E210" s="274" t="s">
        <v>1</v>
      </c>
      <c r="F210" s="275" t="s">
        <v>262</v>
      </c>
      <c r="G210" s="273"/>
      <c r="H210" s="276">
        <v>96.646</v>
      </c>
      <c r="I210" s="277"/>
      <c r="J210" s="273"/>
      <c r="K210" s="273"/>
      <c r="L210" s="278"/>
      <c r="M210" s="279"/>
      <c r="N210" s="280"/>
      <c r="O210" s="280"/>
      <c r="P210" s="280"/>
      <c r="Q210" s="280"/>
      <c r="R210" s="280"/>
      <c r="S210" s="280"/>
      <c r="T210" s="28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2" t="s">
        <v>218</v>
      </c>
      <c r="AU210" s="282" t="s">
        <v>152</v>
      </c>
      <c r="AV210" s="15" t="s">
        <v>216</v>
      </c>
      <c r="AW210" s="15" t="s">
        <v>32</v>
      </c>
      <c r="AX210" s="15" t="s">
        <v>84</v>
      </c>
      <c r="AY210" s="282" t="s">
        <v>209</v>
      </c>
    </row>
    <row r="211" spans="1:65" s="2" customFormat="1" ht="21.75" customHeight="1">
      <c r="A211" s="39"/>
      <c r="B211" s="40"/>
      <c r="C211" s="237" t="s">
        <v>317</v>
      </c>
      <c r="D211" s="237" t="s">
        <v>211</v>
      </c>
      <c r="E211" s="238" t="s">
        <v>3450</v>
      </c>
      <c r="F211" s="239" t="s">
        <v>3451</v>
      </c>
      <c r="G211" s="240" t="s">
        <v>225</v>
      </c>
      <c r="H211" s="241">
        <v>96.464</v>
      </c>
      <c r="I211" s="242"/>
      <c r="J211" s="243">
        <f>ROUND(I211*H211,2)</f>
        <v>0</v>
      </c>
      <c r="K211" s="239" t="s">
        <v>215</v>
      </c>
      <c r="L211" s="45"/>
      <c r="M211" s="244" t="s">
        <v>1</v>
      </c>
      <c r="N211" s="245" t="s">
        <v>42</v>
      </c>
      <c r="O211" s="92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216</v>
      </c>
      <c r="AT211" s="248" t="s">
        <v>211</v>
      </c>
      <c r="AU211" s="248" t="s">
        <v>152</v>
      </c>
      <c r="AY211" s="18" t="s">
        <v>209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8" t="s">
        <v>152</v>
      </c>
      <c r="BK211" s="249">
        <f>ROUND(I211*H211,2)</f>
        <v>0</v>
      </c>
      <c r="BL211" s="18" t="s">
        <v>216</v>
      </c>
      <c r="BM211" s="248" t="s">
        <v>3452</v>
      </c>
    </row>
    <row r="212" spans="1:65" s="2" customFormat="1" ht="16.5" customHeight="1">
      <c r="A212" s="39"/>
      <c r="B212" s="40"/>
      <c r="C212" s="237" t="s">
        <v>7</v>
      </c>
      <c r="D212" s="237" t="s">
        <v>211</v>
      </c>
      <c r="E212" s="238" t="s">
        <v>446</v>
      </c>
      <c r="F212" s="239" t="s">
        <v>447</v>
      </c>
      <c r="G212" s="240" t="s">
        <v>320</v>
      </c>
      <c r="H212" s="241">
        <v>0.048</v>
      </c>
      <c r="I212" s="242"/>
      <c r="J212" s="243">
        <f>ROUND(I212*H212,2)</f>
        <v>0</v>
      </c>
      <c r="K212" s="239" t="s">
        <v>215</v>
      </c>
      <c r="L212" s="45"/>
      <c r="M212" s="244" t="s">
        <v>1</v>
      </c>
      <c r="N212" s="245" t="s">
        <v>42</v>
      </c>
      <c r="O212" s="92"/>
      <c r="P212" s="246">
        <f>O212*H212</f>
        <v>0</v>
      </c>
      <c r="Q212" s="246">
        <v>1.04881371</v>
      </c>
      <c r="R212" s="246">
        <f>Q212*H212</f>
        <v>0.050343058079999996</v>
      </c>
      <c r="S212" s="246">
        <v>0</v>
      </c>
      <c r="T212" s="24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8" t="s">
        <v>216</v>
      </c>
      <c r="AT212" s="248" t="s">
        <v>211</v>
      </c>
      <c r="AU212" s="248" t="s">
        <v>152</v>
      </c>
      <c r="AY212" s="18" t="s">
        <v>209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8" t="s">
        <v>152</v>
      </c>
      <c r="BK212" s="249">
        <f>ROUND(I212*H212,2)</f>
        <v>0</v>
      </c>
      <c r="BL212" s="18" t="s">
        <v>216</v>
      </c>
      <c r="BM212" s="248" t="s">
        <v>3453</v>
      </c>
    </row>
    <row r="213" spans="1:51" s="13" customFormat="1" ht="12">
      <c r="A213" s="13"/>
      <c r="B213" s="250"/>
      <c r="C213" s="251"/>
      <c r="D213" s="252" t="s">
        <v>218</v>
      </c>
      <c r="E213" s="253" t="s">
        <v>1</v>
      </c>
      <c r="F213" s="254" t="s">
        <v>3454</v>
      </c>
      <c r="G213" s="251"/>
      <c r="H213" s="255">
        <v>0.048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218</v>
      </c>
      <c r="AU213" s="261" t="s">
        <v>152</v>
      </c>
      <c r="AV213" s="13" t="s">
        <v>152</v>
      </c>
      <c r="AW213" s="13" t="s">
        <v>32</v>
      </c>
      <c r="AX213" s="13" t="s">
        <v>84</v>
      </c>
      <c r="AY213" s="261" t="s">
        <v>209</v>
      </c>
    </row>
    <row r="214" spans="1:65" s="2" customFormat="1" ht="16.5" customHeight="1">
      <c r="A214" s="39"/>
      <c r="B214" s="40"/>
      <c r="C214" s="237" t="s">
        <v>327</v>
      </c>
      <c r="D214" s="237" t="s">
        <v>211</v>
      </c>
      <c r="E214" s="238" t="s">
        <v>3455</v>
      </c>
      <c r="F214" s="239" t="s">
        <v>3456</v>
      </c>
      <c r="G214" s="240" t="s">
        <v>494</v>
      </c>
      <c r="H214" s="241">
        <v>13.8</v>
      </c>
      <c r="I214" s="242"/>
      <c r="J214" s="243">
        <f>ROUND(I214*H214,2)</f>
        <v>0</v>
      </c>
      <c r="K214" s="239" t="s">
        <v>1</v>
      </c>
      <c r="L214" s="45"/>
      <c r="M214" s="244" t="s">
        <v>1</v>
      </c>
      <c r="N214" s="245" t="s">
        <v>42</v>
      </c>
      <c r="O214" s="92"/>
      <c r="P214" s="246">
        <f>O214*H214</f>
        <v>0</v>
      </c>
      <c r="Q214" s="246">
        <v>1.04881</v>
      </c>
      <c r="R214" s="246">
        <f>Q214*H214</f>
        <v>14.473578000000002</v>
      </c>
      <c r="S214" s="246">
        <v>0</v>
      </c>
      <c r="T214" s="24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8" t="s">
        <v>216</v>
      </c>
      <c r="AT214" s="248" t="s">
        <v>211</v>
      </c>
      <c r="AU214" s="248" t="s">
        <v>152</v>
      </c>
      <c r="AY214" s="18" t="s">
        <v>209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8" t="s">
        <v>152</v>
      </c>
      <c r="BK214" s="249">
        <f>ROUND(I214*H214,2)</f>
        <v>0</v>
      </c>
      <c r="BL214" s="18" t="s">
        <v>216</v>
      </c>
      <c r="BM214" s="248" t="s">
        <v>3457</v>
      </c>
    </row>
    <row r="215" spans="1:47" s="2" customFormat="1" ht="12">
      <c r="A215" s="39"/>
      <c r="B215" s="40"/>
      <c r="C215" s="41"/>
      <c r="D215" s="252" t="s">
        <v>2365</v>
      </c>
      <c r="E215" s="41"/>
      <c r="F215" s="309" t="s">
        <v>3458</v>
      </c>
      <c r="G215" s="41"/>
      <c r="H215" s="41"/>
      <c r="I215" s="146"/>
      <c r="J215" s="41"/>
      <c r="K215" s="41"/>
      <c r="L215" s="45"/>
      <c r="M215" s="310"/>
      <c r="N215" s="311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2365</v>
      </c>
      <c r="AU215" s="18" t="s">
        <v>152</v>
      </c>
    </row>
    <row r="216" spans="1:51" s="13" customFormat="1" ht="12">
      <c r="A216" s="13"/>
      <c r="B216" s="250"/>
      <c r="C216" s="251"/>
      <c r="D216" s="252" t="s">
        <v>218</v>
      </c>
      <c r="E216" s="253" t="s">
        <v>1</v>
      </c>
      <c r="F216" s="254" t="s">
        <v>3459</v>
      </c>
      <c r="G216" s="251"/>
      <c r="H216" s="255">
        <v>13.8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218</v>
      </c>
      <c r="AU216" s="261" t="s">
        <v>152</v>
      </c>
      <c r="AV216" s="13" t="s">
        <v>152</v>
      </c>
      <c r="AW216" s="13" t="s">
        <v>32</v>
      </c>
      <c r="AX216" s="13" t="s">
        <v>84</v>
      </c>
      <c r="AY216" s="261" t="s">
        <v>209</v>
      </c>
    </row>
    <row r="217" spans="1:65" s="2" customFormat="1" ht="16.5" customHeight="1">
      <c r="A217" s="39"/>
      <c r="B217" s="40"/>
      <c r="C217" s="237" t="s">
        <v>331</v>
      </c>
      <c r="D217" s="237" t="s">
        <v>211</v>
      </c>
      <c r="E217" s="238" t="s">
        <v>3460</v>
      </c>
      <c r="F217" s="239" t="s">
        <v>3461</v>
      </c>
      <c r="G217" s="240" t="s">
        <v>494</v>
      </c>
      <c r="H217" s="241">
        <v>11.4</v>
      </c>
      <c r="I217" s="242"/>
      <c r="J217" s="243">
        <f>ROUND(I217*H217,2)</f>
        <v>0</v>
      </c>
      <c r="K217" s="239" t="s">
        <v>1</v>
      </c>
      <c r="L217" s="45"/>
      <c r="M217" s="244" t="s">
        <v>1</v>
      </c>
      <c r="N217" s="245" t="s">
        <v>42</v>
      </c>
      <c r="O217" s="92"/>
      <c r="P217" s="246">
        <f>O217*H217</f>
        <v>0</v>
      </c>
      <c r="Q217" s="246">
        <v>1.04881</v>
      </c>
      <c r="R217" s="246">
        <f>Q217*H217</f>
        <v>11.956434</v>
      </c>
      <c r="S217" s="246">
        <v>0</v>
      </c>
      <c r="T217" s="24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8" t="s">
        <v>216</v>
      </c>
      <c r="AT217" s="248" t="s">
        <v>211</v>
      </c>
      <c r="AU217" s="248" t="s">
        <v>152</v>
      </c>
      <c r="AY217" s="18" t="s">
        <v>209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8" t="s">
        <v>152</v>
      </c>
      <c r="BK217" s="249">
        <f>ROUND(I217*H217,2)</f>
        <v>0</v>
      </c>
      <c r="BL217" s="18" t="s">
        <v>216</v>
      </c>
      <c r="BM217" s="248" t="s">
        <v>3462</v>
      </c>
    </row>
    <row r="218" spans="1:47" s="2" customFormat="1" ht="12">
      <c r="A218" s="39"/>
      <c r="B218" s="40"/>
      <c r="C218" s="41"/>
      <c r="D218" s="252" t="s">
        <v>2365</v>
      </c>
      <c r="E218" s="41"/>
      <c r="F218" s="309" t="s">
        <v>3458</v>
      </c>
      <c r="G218" s="41"/>
      <c r="H218" s="41"/>
      <c r="I218" s="146"/>
      <c r="J218" s="41"/>
      <c r="K218" s="41"/>
      <c r="L218" s="45"/>
      <c r="M218" s="310"/>
      <c r="N218" s="311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2365</v>
      </c>
      <c r="AU218" s="18" t="s">
        <v>152</v>
      </c>
    </row>
    <row r="219" spans="1:51" s="13" customFormat="1" ht="12">
      <c r="A219" s="13"/>
      <c r="B219" s="250"/>
      <c r="C219" s="251"/>
      <c r="D219" s="252" t="s">
        <v>218</v>
      </c>
      <c r="E219" s="253" t="s">
        <v>1</v>
      </c>
      <c r="F219" s="254" t="s">
        <v>3463</v>
      </c>
      <c r="G219" s="251"/>
      <c r="H219" s="255">
        <v>11.4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1" t="s">
        <v>218</v>
      </c>
      <c r="AU219" s="261" t="s">
        <v>152</v>
      </c>
      <c r="AV219" s="13" t="s">
        <v>152</v>
      </c>
      <c r="AW219" s="13" t="s">
        <v>32</v>
      </c>
      <c r="AX219" s="13" t="s">
        <v>84</v>
      </c>
      <c r="AY219" s="261" t="s">
        <v>209</v>
      </c>
    </row>
    <row r="220" spans="1:65" s="2" customFormat="1" ht="16.5" customHeight="1">
      <c r="A220" s="39"/>
      <c r="B220" s="40"/>
      <c r="C220" s="237" t="s">
        <v>337</v>
      </c>
      <c r="D220" s="237" t="s">
        <v>211</v>
      </c>
      <c r="E220" s="238" t="s">
        <v>3464</v>
      </c>
      <c r="F220" s="239" t="s">
        <v>3465</v>
      </c>
      <c r="G220" s="240" t="s">
        <v>494</v>
      </c>
      <c r="H220" s="241">
        <v>3.9</v>
      </c>
      <c r="I220" s="242"/>
      <c r="J220" s="243">
        <f>ROUND(I220*H220,2)</f>
        <v>0</v>
      </c>
      <c r="K220" s="239" t="s">
        <v>1</v>
      </c>
      <c r="L220" s="45"/>
      <c r="M220" s="244" t="s">
        <v>1</v>
      </c>
      <c r="N220" s="245" t="s">
        <v>42</v>
      </c>
      <c r="O220" s="92"/>
      <c r="P220" s="246">
        <f>O220*H220</f>
        <v>0</v>
      </c>
      <c r="Q220" s="246">
        <v>1.04881</v>
      </c>
      <c r="R220" s="246">
        <f>Q220*H220</f>
        <v>4.090359</v>
      </c>
      <c r="S220" s="246">
        <v>0</v>
      </c>
      <c r="T220" s="24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8" t="s">
        <v>216</v>
      </c>
      <c r="AT220" s="248" t="s">
        <v>211</v>
      </c>
      <c r="AU220" s="248" t="s">
        <v>152</v>
      </c>
      <c r="AY220" s="18" t="s">
        <v>209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8" t="s">
        <v>152</v>
      </c>
      <c r="BK220" s="249">
        <f>ROUND(I220*H220,2)</f>
        <v>0</v>
      </c>
      <c r="BL220" s="18" t="s">
        <v>216</v>
      </c>
      <c r="BM220" s="248" t="s">
        <v>3466</v>
      </c>
    </row>
    <row r="221" spans="1:47" s="2" customFormat="1" ht="12">
      <c r="A221" s="39"/>
      <c r="B221" s="40"/>
      <c r="C221" s="41"/>
      <c r="D221" s="252" t="s">
        <v>2365</v>
      </c>
      <c r="E221" s="41"/>
      <c r="F221" s="309" t="s">
        <v>3458</v>
      </c>
      <c r="G221" s="41"/>
      <c r="H221" s="41"/>
      <c r="I221" s="146"/>
      <c r="J221" s="41"/>
      <c r="K221" s="41"/>
      <c r="L221" s="45"/>
      <c r="M221" s="310"/>
      <c r="N221" s="311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2365</v>
      </c>
      <c r="AU221" s="18" t="s">
        <v>152</v>
      </c>
    </row>
    <row r="222" spans="1:51" s="13" customFormat="1" ht="12">
      <c r="A222" s="13"/>
      <c r="B222" s="250"/>
      <c r="C222" s="251"/>
      <c r="D222" s="252" t="s">
        <v>218</v>
      </c>
      <c r="E222" s="253" t="s">
        <v>1</v>
      </c>
      <c r="F222" s="254" t="s">
        <v>3467</v>
      </c>
      <c r="G222" s="251"/>
      <c r="H222" s="255">
        <v>3.9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1" t="s">
        <v>218</v>
      </c>
      <c r="AU222" s="261" t="s">
        <v>152</v>
      </c>
      <c r="AV222" s="13" t="s">
        <v>152</v>
      </c>
      <c r="AW222" s="13" t="s">
        <v>32</v>
      </c>
      <c r="AX222" s="13" t="s">
        <v>84</v>
      </c>
      <c r="AY222" s="261" t="s">
        <v>209</v>
      </c>
    </row>
    <row r="223" spans="1:65" s="2" customFormat="1" ht="16.5" customHeight="1">
      <c r="A223" s="39"/>
      <c r="B223" s="40"/>
      <c r="C223" s="237" t="s">
        <v>342</v>
      </c>
      <c r="D223" s="237" t="s">
        <v>211</v>
      </c>
      <c r="E223" s="238" t="s">
        <v>3468</v>
      </c>
      <c r="F223" s="239" t="s">
        <v>3469</v>
      </c>
      <c r="G223" s="240" t="s">
        <v>494</v>
      </c>
      <c r="H223" s="241">
        <v>2.4</v>
      </c>
      <c r="I223" s="242"/>
      <c r="J223" s="243">
        <f>ROUND(I223*H223,2)</f>
        <v>0</v>
      </c>
      <c r="K223" s="239" t="s">
        <v>1</v>
      </c>
      <c r="L223" s="45"/>
      <c r="M223" s="244" t="s">
        <v>1</v>
      </c>
      <c r="N223" s="245" t="s">
        <v>42</v>
      </c>
      <c r="O223" s="92"/>
      <c r="P223" s="246">
        <f>O223*H223</f>
        <v>0</v>
      </c>
      <c r="Q223" s="246">
        <v>1.04881</v>
      </c>
      <c r="R223" s="246">
        <f>Q223*H223</f>
        <v>2.517144</v>
      </c>
      <c r="S223" s="246">
        <v>0</v>
      </c>
      <c r="T223" s="24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8" t="s">
        <v>216</v>
      </c>
      <c r="AT223" s="248" t="s">
        <v>211</v>
      </c>
      <c r="AU223" s="248" t="s">
        <v>152</v>
      </c>
      <c r="AY223" s="18" t="s">
        <v>209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8" t="s">
        <v>152</v>
      </c>
      <c r="BK223" s="249">
        <f>ROUND(I223*H223,2)</f>
        <v>0</v>
      </c>
      <c r="BL223" s="18" t="s">
        <v>216</v>
      </c>
      <c r="BM223" s="248" t="s">
        <v>3470</v>
      </c>
    </row>
    <row r="224" spans="1:47" s="2" customFormat="1" ht="12">
      <c r="A224" s="39"/>
      <c r="B224" s="40"/>
      <c r="C224" s="41"/>
      <c r="D224" s="252" t="s">
        <v>2365</v>
      </c>
      <c r="E224" s="41"/>
      <c r="F224" s="309" t="s">
        <v>3458</v>
      </c>
      <c r="G224" s="41"/>
      <c r="H224" s="41"/>
      <c r="I224" s="146"/>
      <c r="J224" s="41"/>
      <c r="K224" s="41"/>
      <c r="L224" s="45"/>
      <c r="M224" s="310"/>
      <c r="N224" s="311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2365</v>
      </c>
      <c r="AU224" s="18" t="s">
        <v>152</v>
      </c>
    </row>
    <row r="225" spans="1:51" s="13" customFormat="1" ht="12">
      <c r="A225" s="13"/>
      <c r="B225" s="250"/>
      <c r="C225" s="251"/>
      <c r="D225" s="252" t="s">
        <v>218</v>
      </c>
      <c r="E225" s="253" t="s">
        <v>1</v>
      </c>
      <c r="F225" s="254" t="s">
        <v>3471</v>
      </c>
      <c r="G225" s="251"/>
      <c r="H225" s="255">
        <v>2.4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218</v>
      </c>
      <c r="AU225" s="261" t="s">
        <v>152</v>
      </c>
      <c r="AV225" s="13" t="s">
        <v>152</v>
      </c>
      <c r="AW225" s="13" t="s">
        <v>32</v>
      </c>
      <c r="AX225" s="13" t="s">
        <v>84</v>
      </c>
      <c r="AY225" s="261" t="s">
        <v>209</v>
      </c>
    </row>
    <row r="226" spans="1:65" s="2" customFormat="1" ht="16.5" customHeight="1">
      <c r="A226" s="39"/>
      <c r="B226" s="40"/>
      <c r="C226" s="237" t="s">
        <v>347</v>
      </c>
      <c r="D226" s="237" t="s">
        <v>211</v>
      </c>
      <c r="E226" s="238" t="s">
        <v>3472</v>
      </c>
      <c r="F226" s="239" t="s">
        <v>3473</v>
      </c>
      <c r="G226" s="240" t="s">
        <v>494</v>
      </c>
      <c r="H226" s="241">
        <v>2.4</v>
      </c>
      <c r="I226" s="242"/>
      <c r="J226" s="243">
        <f>ROUND(I226*H226,2)</f>
        <v>0</v>
      </c>
      <c r="K226" s="239" t="s">
        <v>1</v>
      </c>
      <c r="L226" s="45"/>
      <c r="M226" s="244" t="s">
        <v>1</v>
      </c>
      <c r="N226" s="245" t="s">
        <v>42</v>
      </c>
      <c r="O226" s="92"/>
      <c r="P226" s="246">
        <f>O226*H226</f>
        <v>0</v>
      </c>
      <c r="Q226" s="246">
        <v>1.04881</v>
      </c>
      <c r="R226" s="246">
        <f>Q226*H226</f>
        <v>2.517144</v>
      </c>
      <c r="S226" s="246">
        <v>0</v>
      </c>
      <c r="T226" s="24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8" t="s">
        <v>216</v>
      </c>
      <c r="AT226" s="248" t="s">
        <v>211</v>
      </c>
      <c r="AU226" s="248" t="s">
        <v>152</v>
      </c>
      <c r="AY226" s="18" t="s">
        <v>209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8" t="s">
        <v>152</v>
      </c>
      <c r="BK226" s="249">
        <f>ROUND(I226*H226,2)</f>
        <v>0</v>
      </c>
      <c r="BL226" s="18" t="s">
        <v>216</v>
      </c>
      <c r="BM226" s="248" t="s">
        <v>3474</v>
      </c>
    </row>
    <row r="227" spans="1:47" s="2" customFormat="1" ht="12">
      <c r="A227" s="39"/>
      <c r="B227" s="40"/>
      <c r="C227" s="41"/>
      <c r="D227" s="252" t="s">
        <v>2365</v>
      </c>
      <c r="E227" s="41"/>
      <c r="F227" s="309" t="s">
        <v>3458</v>
      </c>
      <c r="G227" s="41"/>
      <c r="H227" s="41"/>
      <c r="I227" s="146"/>
      <c r="J227" s="41"/>
      <c r="K227" s="41"/>
      <c r="L227" s="45"/>
      <c r="M227" s="310"/>
      <c r="N227" s="311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2365</v>
      </c>
      <c r="AU227" s="18" t="s">
        <v>152</v>
      </c>
    </row>
    <row r="228" spans="1:51" s="13" customFormat="1" ht="12">
      <c r="A228" s="13"/>
      <c r="B228" s="250"/>
      <c r="C228" s="251"/>
      <c r="D228" s="252" t="s">
        <v>218</v>
      </c>
      <c r="E228" s="253" t="s">
        <v>1</v>
      </c>
      <c r="F228" s="254" t="s">
        <v>3475</v>
      </c>
      <c r="G228" s="251"/>
      <c r="H228" s="255">
        <v>2.4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218</v>
      </c>
      <c r="AU228" s="261" t="s">
        <v>152</v>
      </c>
      <c r="AV228" s="13" t="s">
        <v>152</v>
      </c>
      <c r="AW228" s="13" t="s">
        <v>32</v>
      </c>
      <c r="AX228" s="13" t="s">
        <v>84</v>
      </c>
      <c r="AY228" s="261" t="s">
        <v>209</v>
      </c>
    </row>
    <row r="229" spans="1:65" s="2" customFormat="1" ht="16.5" customHeight="1">
      <c r="A229" s="39"/>
      <c r="B229" s="40"/>
      <c r="C229" s="237" t="s">
        <v>351</v>
      </c>
      <c r="D229" s="237" t="s">
        <v>211</v>
      </c>
      <c r="E229" s="238" t="s">
        <v>3476</v>
      </c>
      <c r="F229" s="239" t="s">
        <v>3477</v>
      </c>
      <c r="G229" s="240" t="s">
        <v>494</v>
      </c>
      <c r="H229" s="241">
        <v>7.5</v>
      </c>
      <c r="I229" s="242"/>
      <c r="J229" s="243">
        <f>ROUND(I229*H229,2)</f>
        <v>0</v>
      </c>
      <c r="K229" s="239" t="s">
        <v>1</v>
      </c>
      <c r="L229" s="45"/>
      <c r="M229" s="244" t="s">
        <v>1</v>
      </c>
      <c r="N229" s="245" t="s">
        <v>42</v>
      </c>
      <c r="O229" s="92"/>
      <c r="P229" s="246">
        <f>O229*H229</f>
        <v>0</v>
      </c>
      <c r="Q229" s="246">
        <v>1.04881</v>
      </c>
      <c r="R229" s="246">
        <f>Q229*H229</f>
        <v>7.866075</v>
      </c>
      <c r="S229" s="246">
        <v>0</v>
      </c>
      <c r="T229" s="24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8" t="s">
        <v>216</v>
      </c>
      <c r="AT229" s="248" t="s">
        <v>211</v>
      </c>
      <c r="AU229" s="248" t="s">
        <v>152</v>
      </c>
      <c r="AY229" s="18" t="s">
        <v>209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8" t="s">
        <v>152</v>
      </c>
      <c r="BK229" s="249">
        <f>ROUND(I229*H229,2)</f>
        <v>0</v>
      </c>
      <c r="BL229" s="18" t="s">
        <v>216</v>
      </c>
      <c r="BM229" s="248" t="s">
        <v>3478</v>
      </c>
    </row>
    <row r="230" spans="1:47" s="2" customFormat="1" ht="12">
      <c r="A230" s="39"/>
      <c r="B230" s="40"/>
      <c r="C230" s="41"/>
      <c r="D230" s="252" t="s">
        <v>2365</v>
      </c>
      <c r="E230" s="41"/>
      <c r="F230" s="309" t="s">
        <v>3458</v>
      </c>
      <c r="G230" s="41"/>
      <c r="H230" s="41"/>
      <c r="I230" s="146"/>
      <c r="J230" s="41"/>
      <c r="K230" s="41"/>
      <c r="L230" s="45"/>
      <c r="M230" s="310"/>
      <c r="N230" s="311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2365</v>
      </c>
      <c r="AU230" s="18" t="s">
        <v>152</v>
      </c>
    </row>
    <row r="231" spans="1:51" s="13" customFormat="1" ht="12">
      <c r="A231" s="13"/>
      <c r="B231" s="250"/>
      <c r="C231" s="251"/>
      <c r="D231" s="252" t="s">
        <v>218</v>
      </c>
      <c r="E231" s="253" t="s">
        <v>1</v>
      </c>
      <c r="F231" s="254" t="s">
        <v>3479</v>
      </c>
      <c r="G231" s="251"/>
      <c r="H231" s="255">
        <v>7.5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218</v>
      </c>
      <c r="AU231" s="261" t="s">
        <v>152</v>
      </c>
      <c r="AV231" s="13" t="s">
        <v>152</v>
      </c>
      <c r="AW231" s="13" t="s">
        <v>32</v>
      </c>
      <c r="AX231" s="13" t="s">
        <v>84</v>
      </c>
      <c r="AY231" s="261" t="s">
        <v>209</v>
      </c>
    </row>
    <row r="232" spans="1:65" s="2" customFormat="1" ht="16.5" customHeight="1">
      <c r="A232" s="39"/>
      <c r="B232" s="40"/>
      <c r="C232" s="237" t="s">
        <v>356</v>
      </c>
      <c r="D232" s="237" t="s">
        <v>211</v>
      </c>
      <c r="E232" s="238" t="s">
        <v>3480</v>
      </c>
      <c r="F232" s="239" t="s">
        <v>3481</v>
      </c>
      <c r="G232" s="240" t="s">
        <v>494</v>
      </c>
      <c r="H232" s="241">
        <v>8.5</v>
      </c>
      <c r="I232" s="242"/>
      <c r="J232" s="243">
        <f>ROUND(I232*H232,2)</f>
        <v>0</v>
      </c>
      <c r="K232" s="239" t="s">
        <v>1</v>
      </c>
      <c r="L232" s="45"/>
      <c r="M232" s="244" t="s">
        <v>1</v>
      </c>
      <c r="N232" s="245" t="s">
        <v>42</v>
      </c>
      <c r="O232" s="92"/>
      <c r="P232" s="246">
        <f>O232*H232</f>
        <v>0</v>
      </c>
      <c r="Q232" s="246">
        <v>1.04881</v>
      </c>
      <c r="R232" s="246">
        <f>Q232*H232</f>
        <v>8.914885</v>
      </c>
      <c r="S232" s="246">
        <v>0</v>
      </c>
      <c r="T232" s="24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8" t="s">
        <v>216</v>
      </c>
      <c r="AT232" s="248" t="s">
        <v>211</v>
      </c>
      <c r="AU232" s="248" t="s">
        <v>152</v>
      </c>
      <c r="AY232" s="18" t="s">
        <v>209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8" t="s">
        <v>152</v>
      </c>
      <c r="BK232" s="249">
        <f>ROUND(I232*H232,2)</f>
        <v>0</v>
      </c>
      <c r="BL232" s="18" t="s">
        <v>216</v>
      </c>
      <c r="BM232" s="248" t="s">
        <v>3482</v>
      </c>
    </row>
    <row r="233" spans="1:47" s="2" customFormat="1" ht="12">
      <c r="A233" s="39"/>
      <c r="B233" s="40"/>
      <c r="C233" s="41"/>
      <c r="D233" s="252" t="s">
        <v>2365</v>
      </c>
      <c r="E233" s="41"/>
      <c r="F233" s="309" t="s">
        <v>3458</v>
      </c>
      <c r="G233" s="41"/>
      <c r="H233" s="41"/>
      <c r="I233" s="146"/>
      <c r="J233" s="41"/>
      <c r="K233" s="41"/>
      <c r="L233" s="45"/>
      <c r="M233" s="310"/>
      <c r="N233" s="311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2365</v>
      </c>
      <c r="AU233" s="18" t="s">
        <v>152</v>
      </c>
    </row>
    <row r="234" spans="1:51" s="13" customFormat="1" ht="12">
      <c r="A234" s="13"/>
      <c r="B234" s="250"/>
      <c r="C234" s="251"/>
      <c r="D234" s="252" t="s">
        <v>218</v>
      </c>
      <c r="E234" s="253" t="s">
        <v>1</v>
      </c>
      <c r="F234" s="254" t="s">
        <v>3483</v>
      </c>
      <c r="G234" s="251"/>
      <c r="H234" s="255">
        <v>8.5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218</v>
      </c>
      <c r="AU234" s="261" t="s">
        <v>152</v>
      </c>
      <c r="AV234" s="13" t="s">
        <v>152</v>
      </c>
      <c r="AW234" s="13" t="s">
        <v>32</v>
      </c>
      <c r="AX234" s="13" t="s">
        <v>84</v>
      </c>
      <c r="AY234" s="261" t="s">
        <v>209</v>
      </c>
    </row>
    <row r="235" spans="1:65" s="2" customFormat="1" ht="21.75" customHeight="1">
      <c r="A235" s="39"/>
      <c r="B235" s="40"/>
      <c r="C235" s="237" t="s">
        <v>367</v>
      </c>
      <c r="D235" s="237" t="s">
        <v>211</v>
      </c>
      <c r="E235" s="238" t="s">
        <v>3484</v>
      </c>
      <c r="F235" s="239" t="s">
        <v>3485</v>
      </c>
      <c r="G235" s="240" t="s">
        <v>247</v>
      </c>
      <c r="H235" s="241">
        <v>48.054</v>
      </c>
      <c r="I235" s="242"/>
      <c r="J235" s="243">
        <f>ROUND(I235*H235,2)</f>
        <v>0</v>
      </c>
      <c r="K235" s="239" t="s">
        <v>215</v>
      </c>
      <c r="L235" s="45"/>
      <c r="M235" s="244" t="s">
        <v>1</v>
      </c>
      <c r="N235" s="245" t="s">
        <v>42</v>
      </c>
      <c r="O235" s="92"/>
      <c r="P235" s="246">
        <f>O235*H235</f>
        <v>0</v>
      </c>
      <c r="Q235" s="246">
        <v>0.01296</v>
      </c>
      <c r="R235" s="246">
        <f>Q235*H235</f>
        <v>0.62277984</v>
      </c>
      <c r="S235" s="246">
        <v>0</v>
      </c>
      <c r="T235" s="24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8" t="s">
        <v>216</v>
      </c>
      <c r="AT235" s="248" t="s">
        <v>211</v>
      </c>
      <c r="AU235" s="248" t="s">
        <v>152</v>
      </c>
      <c r="AY235" s="18" t="s">
        <v>209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8" t="s">
        <v>152</v>
      </c>
      <c r="BK235" s="249">
        <f>ROUND(I235*H235,2)</f>
        <v>0</v>
      </c>
      <c r="BL235" s="18" t="s">
        <v>216</v>
      </c>
      <c r="BM235" s="248" t="s">
        <v>3486</v>
      </c>
    </row>
    <row r="236" spans="1:51" s="13" customFormat="1" ht="12">
      <c r="A236" s="13"/>
      <c r="B236" s="250"/>
      <c r="C236" s="251"/>
      <c r="D236" s="252" t="s">
        <v>218</v>
      </c>
      <c r="E236" s="253" t="s">
        <v>1</v>
      </c>
      <c r="F236" s="254" t="s">
        <v>3487</v>
      </c>
      <c r="G236" s="251"/>
      <c r="H236" s="255">
        <v>9.15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1" t="s">
        <v>218</v>
      </c>
      <c r="AU236" s="261" t="s">
        <v>152</v>
      </c>
      <c r="AV236" s="13" t="s">
        <v>152</v>
      </c>
      <c r="AW236" s="13" t="s">
        <v>32</v>
      </c>
      <c r="AX236" s="13" t="s">
        <v>76</v>
      </c>
      <c r="AY236" s="261" t="s">
        <v>209</v>
      </c>
    </row>
    <row r="237" spans="1:51" s="13" customFormat="1" ht="12">
      <c r="A237" s="13"/>
      <c r="B237" s="250"/>
      <c r="C237" s="251"/>
      <c r="D237" s="252" t="s">
        <v>218</v>
      </c>
      <c r="E237" s="253" t="s">
        <v>1</v>
      </c>
      <c r="F237" s="254" t="s">
        <v>3488</v>
      </c>
      <c r="G237" s="251"/>
      <c r="H237" s="255">
        <v>0.33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218</v>
      </c>
      <c r="AU237" s="261" t="s">
        <v>152</v>
      </c>
      <c r="AV237" s="13" t="s">
        <v>152</v>
      </c>
      <c r="AW237" s="13" t="s">
        <v>32</v>
      </c>
      <c r="AX237" s="13" t="s">
        <v>76</v>
      </c>
      <c r="AY237" s="261" t="s">
        <v>209</v>
      </c>
    </row>
    <row r="238" spans="1:51" s="13" customFormat="1" ht="12">
      <c r="A238" s="13"/>
      <c r="B238" s="250"/>
      <c r="C238" s="251"/>
      <c r="D238" s="252" t="s">
        <v>218</v>
      </c>
      <c r="E238" s="253" t="s">
        <v>1</v>
      </c>
      <c r="F238" s="254" t="s">
        <v>3489</v>
      </c>
      <c r="G238" s="251"/>
      <c r="H238" s="255">
        <v>5.559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218</v>
      </c>
      <c r="AU238" s="261" t="s">
        <v>152</v>
      </c>
      <c r="AV238" s="13" t="s">
        <v>152</v>
      </c>
      <c r="AW238" s="13" t="s">
        <v>32</v>
      </c>
      <c r="AX238" s="13" t="s">
        <v>76</v>
      </c>
      <c r="AY238" s="261" t="s">
        <v>209</v>
      </c>
    </row>
    <row r="239" spans="1:51" s="13" customFormat="1" ht="12">
      <c r="A239" s="13"/>
      <c r="B239" s="250"/>
      <c r="C239" s="251"/>
      <c r="D239" s="252" t="s">
        <v>218</v>
      </c>
      <c r="E239" s="253" t="s">
        <v>1</v>
      </c>
      <c r="F239" s="254" t="s">
        <v>3490</v>
      </c>
      <c r="G239" s="251"/>
      <c r="H239" s="255">
        <v>6</v>
      </c>
      <c r="I239" s="256"/>
      <c r="J239" s="251"/>
      <c r="K239" s="251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218</v>
      </c>
      <c r="AU239" s="261" t="s">
        <v>152</v>
      </c>
      <c r="AV239" s="13" t="s">
        <v>152</v>
      </c>
      <c r="AW239" s="13" t="s">
        <v>32</v>
      </c>
      <c r="AX239" s="13" t="s">
        <v>76</v>
      </c>
      <c r="AY239" s="261" t="s">
        <v>209</v>
      </c>
    </row>
    <row r="240" spans="1:51" s="13" customFormat="1" ht="12">
      <c r="A240" s="13"/>
      <c r="B240" s="250"/>
      <c r="C240" s="251"/>
      <c r="D240" s="252" t="s">
        <v>218</v>
      </c>
      <c r="E240" s="253" t="s">
        <v>1</v>
      </c>
      <c r="F240" s="254" t="s">
        <v>3491</v>
      </c>
      <c r="G240" s="251"/>
      <c r="H240" s="255">
        <v>1.017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218</v>
      </c>
      <c r="AU240" s="261" t="s">
        <v>152</v>
      </c>
      <c r="AV240" s="13" t="s">
        <v>152</v>
      </c>
      <c r="AW240" s="13" t="s">
        <v>32</v>
      </c>
      <c r="AX240" s="13" t="s">
        <v>76</v>
      </c>
      <c r="AY240" s="261" t="s">
        <v>209</v>
      </c>
    </row>
    <row r="241" spans="1:51" s="13" customFormat="1" ht="12">
      <c r="A241" s="13"/>
      <c r="B241" s="250"/>
      <c r="C241" s="251"/>
      <c r="D241" s="252" t="s">
        <v>218</v>
      </c>
      <c r="E241" s="253" t="s">
        <v>1</v>
      </c>
      <c r="F241" s="254" t="s">
        <v>3492</v>
      </c>
      <c r="G241" s="251"/>
      <c r="H241" s="255">
        <v>1.12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218</v>
      </c>
      <c r="AU241" s="261" t="s">
        <v>152</v>
      </c>
      <c r="AV241" s="13" t="s">
        <v>152</v>
      </c>
      <c r="AW241" s="13" t="s">
        <v>32</v>
      </c>
      <c r="AX241" s="13" t="s">
        <v>76</v>
      </c>
      <c r="AY241" s="261" t="s">
        <v>209</v>
      </c>
    </row>
    <row r="242" spans="1:51" s="13" customFormat="1" ht="12">
      <c r="A242" s="13"/>
      <c r="B242" s="250"/>
      <c r="C242" s="251"/>
      <c r="D242" s="252" t="s">
        <v>218</v>
      </c>
      <c r="E242" s="253" t="s">
        <v>1</v>
      </c>
      <c r="F242" s="254" t="s">
        <v>3493</v>
      </c>
      <c r="G242" s="251"/>
      <c r="H242" s="255">
        <v>0.36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218</v>
      </c>
      <c r="AU242" s="261" t="s">
        <v>152</v>
      </c>
      <c r="AV242" s="13" t="s">
        <v>152</v>
      </c>
      <c r="AW242" s="13" t="s">
        <v>32</v>
      </c>
      <c r="AX242" s="13" t="s">
        <v>76</v>
      </c>
      <c r="AY242" s="261" t="s">
        <v>209</v>
      </c>
    </row>
    <row r="243" spans="1:51" s="13" customFormat="1" ht="12">
      <c r="A243" s="13"/>
      <c r="B243" s="250"/>
      <c r="C243" s="251"/>
      <c r="D243" s="252" t="s">
        <v>218</v>
      </c>
      <c r="E243" s="253" t="s">
        <v>1</v>
      </c>
      <c r="F243" s="254" t="s">
        <v>3494</v>
      </c>
      <c r="G243" s="251"/>
      <c r="H243" s="255">
        <v>1.62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218</v>
      </c>
      <c r="AU243" s="261" t="s">
        <v>152</v>
      </c>
      <c r="AV243" s="13" t="s">
        <v>152</v>
      </c>
      <c r="AW243" s="13" t="s">
        <v>32</v>
      </c>
      <c r="AX243" s="13" t="s">
        <v>76</v>
      </c>
      <c r="AY243" s="261" t="s">
        <v>209</v>
      </c>
    </row>
    <row r="244" spans="1:51" s="13" customFormat="1" ht="12">
      <c r="A244" s="13"/>
      <c r="B244" s="250"/>
      <c r="C244" s="251"/>
      <c r="D244" s="252" t="s">
        <v>218</v>
      </c>
      <c r="E244" s="253" t="s">
        <v>1</v>
      </c>
      <c r="F244" s="254" t="s">
        <v>3495</v>
      </c>
      <c r="G244" s="251"/>
      <c r="H244" s="255">
        <v>3.45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218</v>
      </c>
      <c r="AU244" s="261" t="s">
        <v>152</v>
      </c>
      <c r="AV244" s="13" t="s">
        <v>152</v>
      </c>
      <c r="AW244" s="13" t="s">
        <v>32</v>
      </c>
      <c r="AX244" s="13" t="s">
        <v>76</v>
      </c>
      <c r="AY244" s="261" t="s">
        <v>209</v>
      </c>
    </row>
    <row r="245" spans="1:51" s="13" customFormat="1" ht="12">
      <c r="A245" s="13"/>
      <c r="B245" s="250"/>
      <c r="C245" s="251"/>
      <c r="D245" s="252" t="s">
        <v>218</v>
      </c>
      <c r="E245" s="253" t="s">
        <v>1</v>
      </c>
      <c r="F245" s="254" t="s">
        <v>3496</v>
      </c>
      <c r="G245" s="251"/>
      <c r="H245" s="255">
        <v>4.17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1" t="s">
        <v>218</v>
      </c>
      <c r="AU245" s="261" t="s">
        <v>152</v>
      </c>
      <c r="AV245" s="13" t="s">
        <v>152</v>
      </c>
      <c r="AW245" s="13" t="s">
        <v>32</v>
      </c>
      <c r="AX245" s="13" t="s">
        <v>76</v>
      </c>
      <c r="AY245" s="261" t="s">
        <v>209</v>
      </c>
    </row>
    <row r="246" spans="1:51" s="13" customFormat="1" ht="12">
      <c r="A246" s="13"/>
      <c r="B246" s="250"/>
      <c r="C246" s="251"/>
      <c r="D246" s="252" t="s">
        <v>218</v>
      </c>
      <c r="E246" s="253" t="s">
        <v>1</v>
      </c>
      <c r="F246" s="254" t="s">
        <v>277</v>
      </c>
      <c r="G246" s="251"/>
      <c r="H246" s="255">
        <v>12</v>
      </c>
      <c r="I246" s="256"/>
      <c r="J246" s="251"/>
      <c r="K246" s="251"/>
      <c r="L246" s="257"/>
      <c r="M246" s="258"/>
      <c r="N246" s="259"/>
      <c r="O246" s="259"/>
      <c r="P246" s="259"/>
      <c r="Q246" s="259"/>
      <c r="R246" s="259"/>
      <c r="S246" s="259"/>
      <c r="T246" s="26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1" t="s">
        <v>218</v>
      </c>
      <c r="AU246" s="261" t="s">
        <v>152</v>
      </c>
      <c r="AV246" s="13" t="s">
        <v>152</v>
      </c>
      <c r="AW246" s="13" t="s">
        <v>32</v>
      </c>
      <c r="AX246" s="13" t="s">
        <v>76</v>
      </c>
      <c r="AY246" s="261" t="s">
        <v>209</v>
      </c>
    </row>
    <row r="247" spans="1:51" s="16" customFormat="1" ht="12">
      <c r="A247" s="16"/>
      <c r="B247" s="283"/>
      <c r="C247" s="284"/>
      <c r="D247" s="252" t="s">
        <v>218</v>
      </c>
      <c r="E247" s="285" t="s">
        <v>1</v>
      </c>
      <c r="F247" s="286" t="s">
        <v>437</v>
      </c>
      <c r="G247" s="284"/>
      <c r="H247" s="287">
        <v>44.776</v>
      </c>
      <c r="I247" s="288"/>
      <c r="J247" s="284"/>
      <c r="K247" s="284"/>
      <c r="L247" s="289"/>
      <c r="M247" s="290"/>
      <c r="N247" s="291"/>
      <c r="O247" s="291"/>
      <c r="P247" s="291"/>
      <c r="Q247" s="291"/>
      <c r="R247" s="291"/>
      <c r="S247" s="291"/>
      <c r="T247" s="292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93" t="s">
        <v>218</v>
      </c>
      <c r="AU247" s="293" t="s">
        <v>152</v>
      </c>
      <c r="AV247" s="16" t="s">
        <v>160</v>
      </c>
      <c r="AW247" s="16" t="s">
        <v>32</v>
      </c>
      <c r="AX247" s="16" t="s">
        <v>76</v>
      </c>
      <c r="AY247" s="293" t="s">
        <v>209</v>
      </c>
    </row>
    <row r="248" spans="1:51" s="13" customFormat="1" ht="12">
      <c r="A248" s="13"/>
      <c r="B248" s="250"/>
      <c r="C248" s="251"/>
      <c r="D248" s="252" t="s">
        <v>218</v>
      </c>
      <c r="E248" s="253" t="s">
        <v>1</v>
      </c>
      <c r="F248" s="254" t="s">
        <v>3497</v>
      </c>
      <c r="G248" s="251"/>
      <c r="H248" s="255">
        <v>3.278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218</v>
      </c>
      <c r="AU248" s="261" t="s">
        <v>152</v>
      </c>
      <c r="AV248" s="13" t="s">
        <v>152</v>
      </c>
      <c r="AW248" s="13" t="s">
        <v>32</v>
      </c>
      <c r="AX248" s="13" t="s">
        <v>76</v>
      </c>
      <c r="AY248" s="261" t="s">
        <v>209</v>
      </c>
    </row>
    <row r="249" spans="1:51" s="15" customFormat="1" ht="12">
      <c r="A249" s="15"/>
      <c r="B249" s="272"/>
      <c r="C249" s="273"/>
      <c r="D249" s="252" t="s">
        <v>218</v>
      </c>
      <c r="E249" s="274" t="s">
        <v>1</v>
      </c>
      <c r="F249" s="275" t="s">
        <v>262</v>
      </c>
      <c r="G249" s="273"/>
      <c r="H249" s="276">
        <v>48.054</v>
      </c>
      <c r="I249" s="277"/>
      <c r="J249" s="273"/>
      <c r="K249" s="273"/>
      <c r="L249" s="278"/>
      <c r="M249" s="279"/>
      <c r="N249" s="280"/>
      <c r="O249" s="280"/>
      <c r="P249" s="280"/>
      <c r="Q249" s="280"/>
      <c r="R249" s="280"/>
      <c r="S249" s="280"/>
      <c r="T249" s="28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2" t="s">
        <v>218</v>
      </c>
      <c r="AU249" s="282" t="s">
        <v>152</v>
      </c>
      <c r="AV249" s="15" t="s">
        <v>216</v>
      </c>
      <c r="AW249" s="15" t="s">
        <v>32</v>
      </c>
      <c r="AX249" s="15" t="s">
        <v>84</v>
      </c>
      <c r="AY249" s="282" t="s">
        <v>209</v>
      </c>
    </row>
    <row r="250" spans="1:65" s="2" customFormat="1" ht="16.5" customHeight="1">
      <c r="A250" s="39"/>
      <c r="B250" s="40"/>
      <c r="C250" s="294" t="s">
        <v>377</v>
      </c>
      <c r="D250" s="294" t="s">
        <v>736</v>
      </c>
      <c r="E250" s="295" t="s">
        <v>3498</v>
      </c>
      <c r="F250" s="296" t="s">
        <v>3499</v>
      </c>
      <c r="G250" s="297" t="s">
        <v>320</v>
      </c>
      <c r="H250" s="298">
        <v>86.497</v>
      </c>
      <c r="I250" s="299"/>
      <c r="J250" s="300">
        <f>ROUND(I250*H250,2)</f>
        <v>0</v>
      </c>
      <c r="K250" s="296" t="s">
        <v>215</v>
      </c>
      <c r="L250" s="301"/>
      <c r="M250" s="302" t="s">
        <v>1</v>
      </c>
      <c r="N250" s="303" t="s">
        <v>42</v>
      </c>
      <c r="O250" s="92"/>
      <c r="P250" s="246">
        <f>O250*H250</f>
        <v>0</v>
      </c>
      <c r="Q250" s="246">
        <v>1</v>
      </c>
      <c r="R250" s="246">
        <f>Q250*H250</f>
        <v>86.497</v>
      </c>
      <c r="S250" s="246">
        <v>0</v>
      </c>
      <c r="T250" s="24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8" t="s">
        <v>244</v>
      </c>
      <c r="AT250" s="248" t="s">
        <v>736</v>
      </c>
      <c r="AU250" s="248" t="s">
        <v>152</v>
      </c>
      <c r="AY250" s="18" t="s">
        <v>209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8" t="s">
        <v>152</v>
      </c>
      <c r="BK250" s="249">
        <f>ROUND(I250*H250,2)</f>
        <v>0</v>
      </c>
      <c r="BL250" s="18" t="s">
        <v>216</v>
      </c>
      <c r="BM250" s="248" t="s">
        <v>3500</v>
      </c>
    </row>
    <row r="251" spans="1:51" s="13" customFormat="1" ht="12">
      <c r="A251" s="13"/>
      <c r="B251" s="250"/>
      <c r="C251" s="251"/>
      <c r="D251" s="252" t="s">
        <v>218</v>
      </c>
      <c r="E251" s="253" t="s">
        <v>1</v>
      </c>
      <c r="F251" s="254" t="s">
        <v>3501</v>
      </c>
      <c r="G251" s="251"/>
      <c r="H251" s="255">
        <v>86.497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218</v>
      </c>
      <c r="AU251" s="261" t="s">
        <v>152</v>
      </c>
      <c r="AV251" s="13" t="s">
        <v>152</v>
      </c>
      <c r="AW251" s="13" t="s">
        <v>32</v>
      </c>
      <c r="AX251" s="13" t="s">
        <v>84</v>
      </c>
      <c r="AY251" s="261" t="s">
        <v>209</v>
      </c>
    </row>
    <row r="252" spans="1:65" s="2" customFormat="1" ht="21.75" customHeight="1">
      <c r="A252" s="39"/>
      <c r="B252" s="40"/>
      <c r="C252" s="237" t="s">
        <v>381</v>
      </c>
      <c r="D252" s="237" t="s">
        <v>211</v>
      </c>
      <c r="E252" s="238" t="s">
        <v>3502</v>
      </c>
      <c r="F252" s="239" t="s">
        <v>3503</v>
      </c>
      <c r="G252" s="240" t="s">
        <v>214</v>
      </c>
      <c r="H252" s="241">
        <v>42</v>
      </c>
      <c r="I252" s="242"/>
      <c r="J252" s="243">
        <f>ROUND(I252*H252,2)</f>
        <v>0</v>
      </c>
      <c r="K252" s="239" t="s">
        <v>215</v>
      </c>
      <c r="L252" s="45"/>
      <c r="M252" s="244" t="s">
        <v>1</v>
      </c>
      <c r="N252" s="245" t="s">
        <v>42</v>
      </c>
      <c r="O252" s="92"/>
      <c r="P252" s="246">
        <f>O252*H252</f>
        <v>0</v>
      </c>
      <c r="Q252" s="246">
        <v>0.174888</v>
      </c>
      <c r="R252" s="246">
        <f>Q252*H252</f>
        <v>7.345295999999999</v>
      </c>
      <c r="S252" s="246">
        <v>0</v>
      </c>
      <c r="T252" s="24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8" t="s">
        <v>216</v>
      </c>
      <c r="AT252" s="248" t="s">
        <v>211</v>
      </c>
      <c r="AU252" s="248" t="s">
        <v>152</v>
      </c>
      <c r="AY252" s="18" t="s">
        <v>209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8" t="s">
        <v>152</v>
      </c>
      <c r="BK252" s="249">
        <f>ROUND(I252*H252,2)</f>
        <v>0</v>
      </c>
      <c r="BL252" s="18" t="s">
        <v>216</v>
      </c>
      <c r="BM252" s="248" t="s">
        <v>3504</v>
      </c>
    </row>
    <row r="253" spans="1:51" s="14" customFormat="1" ht="12">
      <c r="A253" s="14"/>
      <c r="B253" s="262"/>
      <c r="C253" s="263"/>
      <c r="D253" s="252" t="s">
        <v>218</v>
      </c>
      <c r="E253" s="264" t="s">
        <v>1</v>
      </c>
      <c r="F253" s="265" t="s">
        <v>3505</v>
      </c>
      <c r="G253" s="263"/>
      <c r="H253" s="264" t="s">
        <v>1</v>
      </c>
      <c r="I253" s="266"/>
      <c r="J253" s="263"/>
      <c r="K253" s="263"/>
      <c r="L253" s="267"/>
      <c r="M253" s="268"/>
      <c r="N253" s="269"/>
      <c r="O253" s="269"/>
      <c r="P253" s="269"/>
      <c r="Q253" s="269"/>
      <c r="R253" s="269"/>
      <c r="S253" s="269"/>
      <c r="T253" s="27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1" t="s">
        <v>218</v>
      </c>
      <c r="AU253" s="271" t="s">
        <v>152</v>
      </c>
      <c r="AV253" s="14" t="s">
        <v>84</v>
      </c>
      <c r="AW253" s="14" t="s">
        <v>32</v>
      </c>
      <c r="AX253" s="14" t="s">
        <v>76</v>
      </c>
      <c r="AY253" s="271" t="s">
        <v>209</v>
      </c>
    </row>
    <row r="254" spans="1:51" s="13" customFormat="1" ht="12">
      <c r="A254" s="13"/>
      <c r="B254" s="250"/>
      <c r="C254" s="251"/>
      <c r="D254" s="252" t="s">
        <v>218</v>
      </c>
      <c r="E254" s="253" t="s">
        <v>1</v>
      </c>
      <c r="F254" s="254" t="s">
        <v>3506</v>
      </c>
      <c r="G254" s="251"/>
      <c r="H254" s="255">
        <v>11</v>
      </c>
      <c r="I254" s="256"/>
      <c r="J254" s="251"/>
      <c r="K254" s="251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218</v>
      </c>
      <c r="AU254" s="261" t="s">
        <v>152</v>
      </c>
      <c r="AV254" s="13" t="s">
        <v>152</v>
      </c>
      <c r="AW254" s="13" t="s">
        <v>32</v>
      </c>
      <c r="AX254" s="13" t="s">
        <v>76</v>
      </c>
      <c r="AY254" s="261" t="s">
        <v>209</v>
      </c>
    </row>
    <row r="255" spans="1:51" s="13" customFormat="1" ht="12">
      <c r="A255" s="13"/>
      <c r="B255" s="250"/>
      <c r="C255" s="251"/>
      <c r="D255" s="252" t="s">
        <v>218</v>
      </c>
      <c r="E255" s="253" t="s">
        <v>1</v>
      </c>
      <c r="F255" s="254" t="s">
        <v>3507</v>
      </c>
      <c r="G255" s="251"/>
      <c r="H255" s="255">
        <v>4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218</v>
      </c>
      <c r="AU255" s="261" t="s">
        <v>152</v>
      </c>
      <c r="AV255" s="13" t="s">
        <v>152</v>
      </c>
      <c r="AW255" s="13" t="s">
        <v>32</v>
      </c>
      <c r="AX255" s="13" t="s">
        <v>76</v>
      </c>
      <c r="AY255" s="261" t="s">
        <v>209</v>
      </c>
    </row>
    <row r="256" spans="1:51" s="13" customFormat="1" ht="12">
      <c r="A256" s="13"/>
      <c r="B256" s="250"/>
      <c r="C256" s="251"/>
      <c r="D256" s="252" t="s">
        <v>218</v>
      </c>
      <c r="E256" s="253" t="s">
        <v>1</v>
      </c>
      <c r="F256" s="254" t="s">
        <v>3508</v>
      </c>
      <c r="G256" s="251"/>
      <c r="H256" s="255">
        <v>10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1" t="s">
        <v>218</v>
      </c>
      <c r="AU256" s="261" t="s">
        <v>152</v>
      </c>
      <c r="AV256" s="13" t="s">
        <v>152</v>
      </c>
      <c r="AW256" s="13" t="s">
        <v>32</v>
      </c>
      <c r="AX256" s="13" t="s">
        <v>76</v>
      </c>
      <c r="AY256" s="261" t="s">
        <v>209</v>
      </c>
    </row>
    <row r="257" spans="1:51" s="13" customFormat="1" ht="12">
      <c r="A257" s="13"/>
      <c r="B257" s="250"/>
      <c r="C257" s="251"/>
      <c r="D257" s="252" t="s">
        <v>218</v>
      </c>
      <c r="E257" s="253" t="s">
        <v>1</v>
      </c>
      <c r="F257" s="254" t="s">
        <v>3509</v>
      </c>
      <c r="G257" s="251"/>
      <c r="H257" s="255">
        <v>17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218</v>
      </c>
      <c r="AU257" s="261" t="s">
        <v>152</v>
      </c>
      <c r="AV257" s="13" t="s">
        <v>152</v>
      </c>
      <c r="AW257" s="13" t="s">
        <v>32</v>
      </c>
      <c r="AX257" s="13" t="s">
        <v>76</v>
      </c>
      <c r="AY257" s="261" t="s">
        <v>209</v>
      </c>
    </row>
    <row r="258" spans="1:51" s="15" customFormat="1" ht="12">
      <c r="A258" s="15"/>
      <c r="B258" s="272"/>
      <c r="C258" s="273"/>
      <c r="D258" s="252" t="s">
        <v>218</v>
      </c>
      <c r="E258" s="274" t="s">
        <v>1</v>
      </c>
      <c r="F258" s="275" t="s">
        <v>262</v>
      </c>
      <c r="G258" s="273"/>
      <c r="H258" s="276">
        <v>42</v>
      </c>
      <c r="I258" s="277"/>
      <c r="J258" s="273"/>
      <c r="K258" s="273"/>
      <c r="L258" s="278"/>
      <c r="M258" s="279"/>
      <c r="N258" s="280"/>
      <c r="O258" s="280"/>
      <c r="P258" s="280"/>
      <c r="Q258" s="280"/>
      <c r="R258" s="280"/>
      <c r="S258" s="280"/>
      <c r="T258" s="281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2" t="s">
        <v>218</v>
      </c>
      <c r="AU258" s="282" t="s">
        <v>152</v>
      </c>
      <c r="AV258" s="15" t="s">
        <v>216</v>
      </c>
      <c r="AW258" s="15" t="s">
        <v>32</v>
      </c>
      <c r="AX258" s="15" t="s">
        <v>84</v>
      </c>
      <c r="AY258" s="282" t="s">
        <v>209</v>
      </c>
    </row>
    <row r="259" spans="1:65" s="2" customFormat="1" ht="21.75" customHeight="1">
      <c r="A259" s="39"/>
      <c r="B259" s="40"/>
      <c r="C259" s="294" t="s">
        <v>386</v>
      </c>
      <c r="D259" s="294" t="s">
        <v>736</v>
      </c>
      <c r="E259" s="295" t="s">
        <v>3510</v>
      </c>
      <c r="F259" s="296" t="s">
        <v>3511</v>
      </c>
      <c r="G259" s="297" t="s">
        <v>214</v>
      </c>
      <c r="H259" s="298">
        <v>32</v>
      </c>
      <c r="I259" s="299"/>
      <c r="J259" s="300">
        <f>ROUND(I259*H259,2)</f>
        <v>0</v>
      </c>
      <c r="K259" s="296" t="s">
        <v>215</v>
      </c>
      <c r="L259" s="301"/>
      <c r="M259" s="302" t="s">
        <v>1</v>
      </c>
      <c r="N259" s="303" t="s">
        <v>42</v>
      </c>
      <c r="O259" s="92"/>
      <c r="P259" s="246">
        <f>O259*H259</f>
        <v>0</v>
      </c>
      <c r="Q259" s="246">
        <v>0.0024</v>
      </c>
      <c r="R259" s="246">
        <f>Q259*H259</f>
        <v>0.0768</v>
      </c>
      <c r="S259" s="246">
        <v>0</v>
      </c>
      <c r="T259" s="24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8" t="s">
        <v>244</v>
      </c>
      <c r="AT259" s="248" t="s">
        <v>736</v>
      </c>
      <c r="AU259" s="248" t="s">
        <v>152</v>
      </c>
      <c r="AY259" s="18" t="s">
        <v>209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8" t="s">
        <v>152</v>
      </c>
      <c r="BK259" s="249">
        <f>ROUND(I259*H259,2)</f>
        <v>0</v>
      </c>
      <c r="BL259" s="18" t="s">
        <v>216</v>
      </c>
      <c r="BM259" s="248" t="s">
        <v>3512</v>
      </c>
    </row>
    <row r="260" spans="1:51" s="13" customFormat="1" ht="12">
      <c r="A260" s="13"/>
      <c r="B260" s="250"/>
      <c r="C260" s="251"/>
      <c r="D260" s="252" t="s">
        <v>218</v>
      </c>
      <c r="E260" s="253" t="s">
        <v>1</v>
      </c>
      <c r="F260" s="254" t="s">
        <v>3513</v>
      </c>
      <c r="G260" s="251"/>
      <c r="H260" s="255">
        <v>32</v>
      </c>
      <c r="I260" s="256"/>
      <c r="J260" s="251"/>
      <c r="K260" s="251"/>
      <c r="L260" s="257"/>
      <c r="M260" s="258"/>
      <c r="N260" s="259"/>
      <c r="O260" s="259"/>
      <c r="P260" s="259"/>
      <c r="Q260" s="259"/>
      <c r="R260" s="259"/>
      <c r="S260" s="259"/>
      <c r="T260" s="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1" t="s">
        <v>218</v>
      </c>
      <c r="AU260" s="261" t="s">
        <v>152</v>
      </c>
      <c r="AV260" s="13" t="s">
        <v>152</v>
      </c>
      <c r="AW260" s="13" t="s">
        <v>32</v>
      </c>
      <c r="AX260" s="13" t="s">
        <v>84</v>
      </c>
      <c r="AY260" s="261" t="s">
        <v>209</v>
      </c>
    </row>
    <row r="261" spans="1:65" s="2" customFormat="1" ht="21.75" customHeight="1">
      <c r="A261" s="39"/>
      <c r="B261" s="40"/>
      <c r="C261" s="294" t="s">
        <v>391</v>
      </c>
      <c r="D261" s="294" t="s">
        <v>736</v>
      </c>
      <c r="E261" s="295" t="s">
        <v>3514</v>
      </c>
      <c r="F261" s="296" t="s">
        <v>3515</v>
      </c>
      <c r="G261" s="297" t="s">
        <v>214</v>
      </c>
      <c r="H261" s="298">
        <v>10</v>
      </c>
      <c r="I261" s="299"/>
      <c r="J261" s="300">
        <f>ROUND(I261*H261,2)</f>
        <v>0</v>
      </c>
      <c r="K261" s="296" t="s">
        <v>215</v>
      </c>
      <c r="L261" s="301"/>
      <c r="M261" s="302" t="s">
        <v>1</v>
      </c>
      <c r="N261" s="303" t="s">
        <v>42</v>
      </c>
      <c r="O261" s="92"/>
      <c r="P261" s="246">
        <f>O261*H261</f>
        <v>0</v>
      </c>
      <c r="Q261" s="246">
        <v>0.002</v>
      </c>
      <c r="R261" s="246">
        <f>Q261*H261</f>
        <v>0.02</v>
      </c>
      <c r="S261" s="246">
        <v>0</v>
      </c>
      <c r="T261" s="24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8" t="s">
        <v>244</v>
      </c>
      <c r="AT261" s="248" t="s">
        <v>736</v>
      </c>
      <c r="AU261" s="248" t="s">
        <v>152</v>
      </c>
      <c r="AY261" s="18" t="s">
        <v>209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8" t="s">
        <v>152</v>
      </c>
      <c r="BK261" s="249">
        <f>ROUND(I261*H261,2)</f>
        <v>0</v>
      </c>
      <c r="BL261" s="18" t="s">
        <v>216</v>
      </c>
      <c r="BM261" s="248" t="s">
        <v>3516</v>
      </c>
    </row>
    <row r="262" spans="1:51" s="13" customFormat="1" ht="12">
      <c r="A262" s="13"/>
      <c r="B262" s="250"/>
      <c r="C262" s="251"/>
      <c r="D262" s="252" t="s">
        <v>218</v>
      </c>
      <c r="E262" s="253" t="s">
        <v>1</v>
      </c>
      <c r="F262" s="254" t="s">
        <v>3517</v>
      </c>
      <c r="G262" s="251"/>
      <c r="H262" s="255">
        <v>10</v>
      </c>
      <c r="I262" s="256"/>
      <c r="J262" s="251"/>
      <c r="K262" s="251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218</v>
      </c>
      <c r="AU262" s="261" t="s">
        <v>152</v>
      </c>
      <c r="AV262" s="13" t="s">
        <v>152</v>
      </c>
      <c r="AW262" s="13" t="s">
        <v>32</v>
      </c>
      <c r="AX262" s="13" t="s">
        <v>84</v>
      </c>
      <c r="AY262" s="261" t="s">
        <v>209</v>
      </c>
    </row>
    <row r="263" spans="1:65" s="2" customFormat="1" ht="21.75" customHeight="1">
      <c r="A263" s="39"/>
      <c r="B263" s="40"/>
      <c r="C263" s="237" t="s">
        <v>395</v>
      </c>
      <c r="D263" s="237" t="s">
        <v>211</v>
      </c>
      <c r="E263" s="238" t="s">
        <v>3518</v>
      </c>
      <c r="F263" s="239" t="s">
        <v>3519</v>
      </c>
      <c r="G263" s="240" t="s">
        <v>214</v>
      </c>
      <c r="H263" s="241">
        <v>10</v>
      </c>
      <c r="I263" s="242"/>
      <c r="J263" s="243">
        <f>ROUND(I263*H263,2)</f>
        <v>0</v>
      </c>
      <c r="K263" s="239" t="s">
        <v>215</v>
      </c>
      <c r="L263" s="45"/>
      <c r="M263" s="244" t="s">
        <v>1</v>
      </c>
      <c r="N263" s="245" t="s">
        <v>42</v>
      </c>
      <c r="O263" s="92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8" t="s">
        <v>216</v>
      </c>
      <c r="AT263" s="248" t="s">
        <v>211</v>
      </c>
      <c r="AU263" s="248" t="s">
        <v>152</v>
      </c>
      <c r="AY263" s="18" t="s">
        <v>209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8" t="s">
        <v>152</v>
      </c>
      <c r="BK263" s="249">
        <f>ROUND(I263*H263,2)</f>
        <v>0</v>
      </c>
      <c r="BL263" s="18" t="s">
        <v>216</v>
      </c>
      <c r="BM263" s="248" t="s">
        <v>3520</v>
      </c>
    </row>
    <row r="264" spans="1:51" s="13" customFormat="1" ht="12">
      <c r="A264" s="13"/>
      <c r="B264" s="250"/>
      <c r="C264" s="251"/>
      <c r="D264" s="252" t="s">
        <v>218</v>
      </c>
      <c r="E264" s="253" t="s">
        <v>1</v>
      </c>
      <c r="F264" s="254" t="s">
        <v>3521</v>
      </c>
      <c r="G264" s="251"/>
      <c r="H264" s="255">
        <v>10</v>
      </c>
      <c r="I264" s="256"/>
      <c r="J264" s="251"/>
      <c r="K264" s="251"/>
      <c r="L264" s="257"/>
      <c r="M264" s="258"/>
      <c r="N264" s="259"/>
      <c r="O264" s="259"/>
      <c r="P264" s="259"/>
      <c r="Q264" s="259"/>
      <c r="R264" s="259"/>
      <c r="S264" s="259"/>
      <c r="T264" s="26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1" t="s">
        <v>218</v>
      </c>
      <c r="AU264" s="261" t="s">
        <v>152</v>
      </c>
      <c r="AV264" s="13" t="s">
        <v>152</v>
      </c>
      <c r="AW264" s="13" t="s">
        <v>32</v>
      </c>
      <c r="AX264" s="13" t="s">
        <v>84</v>
      </c>
      <c r="AY264" s="261" t="s">
        <v>209</v>
      </c>
    </row>
    <row r="265" spans="1:65" s="2" customFormat="1" ht="21.75" customHeight="1">
      <c r="A265" s="39"/>
      <c r="B265" s="40"/>
      <c r="C265" s="294" t="s">
        <v>406</v>
      </c>
      <c r="D265" s="294" t="s">
        <v>736</v>
      </c>
      <c r="E265" s="295" t="s">
        <v>3522</v>
      </c>
      <c r="F265" s="296" t="s">
        <v>3523</v>
      </c>
      <c r="G265" s="297" t="s">
        <v>214</v>
      </c>
      <c r="H265" s="298">
        <v>10</v>
      </c>
      <c r="I265" s="299"/>
      <c r="J265" s="300">
        <f>ROUND(I265*H265,2)</f>
        <v>0</v>
      </c>
      <c r="K265" s="296" t="s">
        <v>215</v>
      </c>
      <c r="L265" s="301"/>
      <c r="M265" s="302" t="s">
        <v>1</v>
      </c>
      <c r="N265" s="303" t="s">
        <v>42</v>
      </c>
      <c r="O265" s="92"/>
      <c r="P265" s="246">
        <f>O265*H265</f>
        <v>0</v>
      </c>
      <c r="Q265" s="246">
        <v>0.0053</v>
      </c>
      <c r="R265" s="246">
        <f>Q265*H265</f>
        <v>0.053</v>
      </c>
      <c r="S265" s="246">
        <v>0</v>
      </c>
      <c r="T265" s="24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8" t="s">
        <v>244</v>
      </c>
      <c r="AT265" s="248" t="s">
        <v>736</v>
      </c>
      <c r="AU265" s="248" t="s">
        <v>152</v>
      </c>
      <c r="AY265" s="18" t="s">
        <v>209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8" t="s">
        <v>152</v>
      </c>
      <c r="BK265" s="249">
        <f>ROUND(I265*H265,2)</f>
        <v>0</v>
      </c>
      <c r="BL265" s="18" t="s">
        <v>216</v>
      </c>
      <c r="BM265" s="248" t="s">
        <v>3524</v>
      </c>
    </row>
    <row r="266" spans="1:65" s="2" customFormat="1" ht="21.75" customHeight="1">
      <c r="A266" s="39"/>
      <c r="B266" s="40"/>
      <c r="C266" s="237" t="s">
        <v>413</v>
      </c>
      <c r="D266" s="237" t="s">
        <v>211</v>
      </c>
      <c r="E266" s="238" t="s">
        <v>3525</v>
      </c>
      <c r="F266" s="239" t="s">
        <v>3526</v>
      </c>
      <c r="G266" s="240" t="s">
        <v>214</v>
      </c>
      <c r="H266" s="241">
        <v>3</v>
      </c>
      <c r="I266" s="242"/>
      <c r="J266" s="243">
        <f>ROUND(I266*H266,2)</f>
        <v>0</v>
      </c>
      <c r="K266" s="239" t="s">
        <v>215</v>
      </c>
      <c r="L266" s="45"/>
      <c r="M266" s="244" t="s">
        <v>1</v>
      </c>
      <c r="N266" s="245" t="s">
        <v>42</v>
      </c>
      <c r="O266" s="92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8" t="s">
        <v>216</v>
      </c>
      <c r="AT266" s="248" t="s">
        <v>211</v>
      </c>
      <c r="AU266" s="248" t="s">
        <v>152</v>
      </c>
      <c r="AY266" s="18" t="s">
        <v>209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8" t="s">
        <v>152</v>
      </c>
      <c r="BK266" s="249">
        <f>ROUND(I266*H266,2)</f>
        <v>0</v>
      </c>
      <c r="BL266" s="18" t="s">
        <v>216</v>
      </c>
      <c r="BM266" s="248" t="s">
        <v>3527</v>
      </c>
    </row>
    <row r="267" spans="1:51" s="13" customFormat="1" ht="12">
      <c r="A267" s="13"/>
      <c r="B267" s="250"/>
      <c r="C267" s="251"/>
      <c r="D267" s="252" t="s">
        <v>218</v>
      </c>
      <c r="E267" s="253" t="s">
        <v>1</v>
      </c>
      <c r="F267" s="254" t="s">
        <v>3528</v>
      </c>
      <c r="G267" s="251"/>
      <c r="H267" s="255">
        <v>3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1" t="s">
        <v>218</v>
      </c>
      <c r="AU267" s="261" t="s">
        <v>152</v>
      </c>
      <c r="AV267" s="13" t="s">
        <v>152</v>
      </c>
      <c r="AW267" s="13" t="s">
        <v>32</v>
      </c>
      <c r="AX267" s="13" t="s">
        <v>84</v>
      </c>
      <c r="AY267" s="261" t="s">
        <v>209</v>
      </c>
    </row>
    <row r="268" spans="1:65" s="2" customFormat="1" ht="21.75" customHeight="1">
      <c r="A268" s="39"/>
      <c r="B268" s="40"/>
      <c r="C268" s="294" t="s">
        <v>419</v>
      </c>
      <c r="D268" s="294" t="s">
        <v>736</v>
      </c>
      <c r="E268" s="295" t="s">
        <v>3529</v>
      </c>
      <c r="F268" s="296" t="s">
        <v>3530</v>
      </c>
      <c r="G268" s="297" t="s">
        <v>214</v>
      </c>
      <c r="H268" s="298">
        <v>1</v>
      </c>
      <c r="I268" s="299"/>
      <c r="J268" s="300">
        <f>ROUND(I268*H268,2)</f>
        <v>0</v>
      </c>
      <c r="K268" s="296" t="s">
        <v>1</v>
      </c>
      <c r="L268" s="301"/>
      <c r="M268" s="302" t="s">
        <v>1</v>
      </c>
      <c r="N268" s="303" t="s">
        <v>42</v>
      </c>
      <c r="O268" s="92"/>
      <c r="P268" s="246">
        <f>O268*H268</f>
        <v>0</v>
      </c>
      <c r="Q268" s="246">
        <v>0.0788</v>
      </c>
      <c r="R268" s="246">
        <f>Q268*H268</f>
        <v>0.0788</v>
      </c>
      <c r="S268" s="246">
        <v>0</v>
      </c>
      <c r="T268" s="24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8" t="s">
        <v>244</v>
      </c>
      <c r="AT268" s="248" t="s">
        <v>736</v>
      </c>
      <c r="AU268" s="248" t="s">
        <v>152</v>
      </c>
      <c r="AY268" s="18" t="s">
        <v>209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8" t="s">
        <v>152</v>
      </c>
      <c r="BK268" s="249">
        <f>ROUND(I268*H268,2)</f>
        <v>0</v>
      </c>
      <c r="BL268" s="18" t="s">
        <v>216</v>
      </c>
      <c r="BM268" s="248" t="s">
        <v>3531</v>
      </c>
    </row>
    <row r="269" spans="1:51" s="13" customFormat="1" ht="12">
      <c r="A269" s="13"/>
      <c r="B269" s="250"/>
      <c r="C269" s="251"/>
      <c r="D269" s="252" t="s">
        <v>218</v>
      </c>
      <c r="E269" s="253" t="s">
        <v>1</v>
      </c>
      <c r="F269" s="254" t="s">
        <v>3532</v>
      </c>
      <c r="G269" s="251"/>
      <c r="H269" s="255">
        <v>1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218</v>
      </c>
      <c r="AU269" s="261" t="s">
        <v>152</v>
      </c>
      <c r="AV269" s="13" t="s">
        <v>152</v>
      </c>
      <c r="AW269" s="13" t="s">
        <v>32</v>
      </c>
      <c r="AX269" s="13" t="s">
        <v>84</v>
      </c>
      <c r="AY269" s="261" t="s">
        <v>209</v>
      </c>
    </row>
    <row r="270" spans="1:65" s="2" customFormat="1" ht="21.75" customHeight="1">
      <c r="A270" s="39"/>
      <c r="B270" s="40"/>
      <c r="C270" s="294" t="s">
        <v>424</v>
      </c>
      <c r="D270" s="294" t="s">
        <v>736</v>
      </c>
      <c r="E270" s="295" t="s">
        <v>3533</v>
      </c>
      <c r="F270" s="296" t="s">
        <v>3534</v>
      </c>
      <c r="G270" s="297" t="s">
        <v>214</v>
      </c>
      <c r="H270" s="298">
        <v>1</v>
      </c>
      <c r="I270" s="299"/>
      <c r="J270" s="300">
        <f>ROUND(I270*H270,2)</f>
        <v>0</v>
      </c>
      <c r="K270" s="296" t="s">
        <v>1</v>
      </c>
      <c r="L270" s="301"/>
      <c r="M270" s="302" t="s">
        <v>1</v>
      </c>
      <c r="N270" s="303" t="s">
        <v>42</v>
      </c>
      <c r="O270" s="92"/>
      <c r="P270" s="246">
        <f>O270*H270</f>
        <v>0</v>
      </c>
      <c r="Q270" s="246">
        <v>0.0788</v>
      </c>
      <c r="R270" s="246">
        <f>Q270*H270</f>
        <v>0.0788</v>
      </c>
      <c r="S270" s="246">
        <v>0</v>
      </c>
      <c r="T270" s="24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8" t="s">
        <v>244</v>
      </c>
      <c r="AT270" s="248" t="s">
        <v>736</v>
      </c>
      <c r="AU270" s="248" t="s">
        <v>152</v>
      </c>
      <c r="AY270" s="18" t="s">
        <v>209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8" t="s">
        <v>152</v>
      </c>
      <c r="BK270" s="249">
        <f>ROUND(I270*H270,2)</f>
        <v>0</v>
      </c>
      <c r="BL270" s="18" t="s">
        <v>216</v>
      </c>
      <c r="BM270" s="248" t="s">
        <v>3535</v>
      </c>
    </row>
    <row r="271" spans="1:51" s="13" customFormat="1" ht="12">
      <c r="A271" s="13"/>
      <c r="B271" s="250"/>
      <c r="C271" s="251"/>
      <c r="D271" s="252" t="s">
        <v>218</v>
      </c>
      <c r="E271" s="253" t="s">
        <v>1</v>
      </c>
      <c r="F271" s="254" t="s">
        <v>3536</v>
      </c>
      <c r="G271" s="251"/>
      <c r="H271" s="255">
        <v>1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1" t="s">
        <v>218</v>
      </c>
      <c r="AU271" s="261" t="s">
        <v>152</v>
      </c>
      <c r="AV271" s="13" t="s">
        <v>152</v>
      </c>
      <c r="AW271" s="13" t="s">
        <v>32</v>
      </c>
      <c r="AX271" s="13" t="s">
        <v>84</v>
      </c>
      <c r="AY271" s="261" t="s">
        <v>209</v>
      </c>
    </row>
    <row r="272" spans="1:65" s="2" customFormat="1" ht="21.75" customHeight="1">
      <c r="A272" s="39"/>
      <c r="B272" s="40"/>
      <c r="C272" s="294" t="s">
        <v>430</v>
      </c>
      <c r="D272" s="294" t="s">
        <v>736</v>
      </c>
      <c r="E272" s="295" t="s">
        <v>3537</v>
      </c>
      <c r="F272" s="296" t="s">
        <v>3538</v>
      </c>
      <c r="G272" s="297" t="s">
        <v>214</v>
      </c>
      <c r="H272" s="298">
        <v>1</v>
      </c>
      <c r="I272" s="299"/>
      <c r="J272" s="300">
        <f>ROUND(I272*H272,2)</f>
        <v>0</v>
      </c>
      <c r="K272" s="296" t="s">
        <v>1</v>
      </c>
      <c r="L272" s="301"/>
      <c r="M272" s="302" t="s">
        <v>1</v>
      </c>
      <c r="N272" s="303" t="s">
        <v>42</v>
      </c>
      <c r="O272" s="92"/>
      <c r="P272" s="246">
        <f>O272*H272</f>
        <v>0</v>
      </c>
      <c r="Q272" s="246">
        <v>0.0788</v>
      </c>
      <c r="R272" s="246">
        <f>Q272*H272</f>
        <v>0.0788</v>
      </c>
      <c r="S272" s="246">
        <v>0</v>
      </c>
      <c r="T272" s="24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8" t="s">
        <v>244</v>
      </c>
      <c r="AT272" s="248" t="s">
        <v>736</v>
      </c>
      <c r="AU272" s="248" t="s">
        <v>152</v>
      </c>
      <c r="AY272" s="18" t="s">
        <v>209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8" t="s">
        <v>152</v>
      </c>
      <c r="BK272" s="249">
        <f>ROUND(I272*H272,2)</f>
        <v>0</v>
      </c>
      <c r="BL272" s="18" t="s">
        <v>216</v>
      </c>
      <c r="BM272" s="248" t="s">
        <v>3539</v>
      </c>
    </row>
    <row r="273" spans="1:51" s="13" customFormat="1" ht="12">
      <c r="A273" s="13"/>
      <c r="B273" s="250"/>
      <c r="C273" s="251"/>
      <c r="D273" s="252" t="s">
        <v>218</v>
      </c>
      <c r="E273" s="253" t="s">
        <v>1</v>
      </c>
      <c r="F273" s="254" t="s">
        <v>3540</v>
      </c>
      <c r="G273" s="251"/>
      <c r="H273" s="255">
        <v>1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1" t="s">
        <v>218</v>
      </c>
      <c r="AU273" s="261" t="s">
        <v>152</v>
      </c>
      <c r="AV273" s="13" t="s">
        <v>152</v>
      </c>
      <c r="AW273" s="13" t="s">
        <v>32</v>
      </c>
      <c r="AX273" s="13" t="s">
        <v>84</v>
      </c>
      <c r="AY273" s="261" t="s">
        <v>209</v>
      </c>
    </row>
    <row r="274" spans="1:65" s="2" customFormat="1" ht="21.75" customHeight="1">
      <c r="A274" s="39"/>
      <c r="B274" s="40"/>
      <c r="C274" s="237" t="s">
        <v>439</v>
      </c>
      <c r="D274" s="237" t="s">
        <v>211</v>
      </c>
      <c r="E274" s="238" t="s">
        <v>3541</v>
      </c>
      <c r="F274" s="239" t="s">
        <v>3542</v>
      </c>
      <c r="G274" s="240" t="s">
        <v>214</v>
      </c>
      <c r="H274" s="241">
        <v>33</v>
      </c>
      <c r="I274" s="242"/>
      <c r="J274" s="243">
        <f>ROUND(I274*H274,2)</f>
        <v>0</v>
      </c>
      <c r="K274" s="239" t="s">
        <v>215</v>
      </c>
      <c r="L274" s="45"/>
      <c r="M274" s="244" t="s">
        <v>1</v>
      </c>
      <c r="N274" s="245" t="s">
        <v>42</v>
      </c>
      <c r="O274" s="92"/>
      <c r="P274" s="246">
        <f>O274*H274</f>
        <v>0</v>
      </c>
      <c r="Q274" s="246">
        <v>0.0004</v>
      </c>
      <c r="R274" s="246">
        <f>Q274*H274</f>
        <v>0.0132</v>
      </c>
      <c r="S274" s="246">
        <v>0</v>
      </c>
      <c r="T274" s="24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8" t="s">
        <v>216</v>
      </c>
      <c r="AT274" s="248" t="s">
        <v>211</v>
      </c>
      <c r="AU274" s="248" t="s">
        <v>152</v>
      </c>
      <c r="AY274" s="18" t="s">
        <v>209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8" t="s">
        <v>152</v>
      </c>
      <c r="BK274" s="249">
        <f>ROUND(I274*H274,2)</f>
        <v>0</v>
      </c>
      <c r="BL274" s="18" t="s">
        <v>216</v>
      </c>
      <c r="BM274" s="248" t="s">
        <v>3543</v>
      </c>
    </row>
    <row r="275" spans="1:65" s="2" customFormat="1" ht="33" customHeight="1">
      <c r="A275" s="39"/>
      <c r="B275" s="40"/>
      <c r="C275" s="294" t="s">
        <v>445</v>
      </c>
      <c r="D275" s="294" t="s">
        <v>736</v>
      </c>
      <c r="E275" s="295" t="s">
        <v>3544</v>
      </c>
      <c r="F275" s="296" t="s">
        <v>3545</v>
      </c>
      <c r="G275" s="297" t="s">
        <v>214</v>
      </c>
      <c r="H275" s="298">
        <v>33</v>
      </c>
      <c r="I275" s="299"/>
      <c r="J275" s="300">
        <f>ROUND(I275*H275,2)</f>
        <v>0</v>
      </c>
      <c r="K275" s="296" t="s">
        <v>215</v>
      </c>
      <c r="L275" s="301"/>
      <c r="M275" s="302" t="s">
        <v>1</v>
      </c>
      <c r="N275" s="303" t="s">
        <v>42</v>
      </c>
      <c r="O275" s="92"/>
      <c r="P275" s="246">
        <f>O275*H275</f>
        <v>0</v>
      </c>
      <c r="Q275" s="246">
        <v>0.07</v>
      </c>
      <c r="R275" s="246">
        <f>Q275*H275</f>
        <v>2.31</v>
      </c>
      <c r="S275" s="246">
        <v>0</v>
      </c>
      <c r="T275" s="24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8" t="s">
        <v>244</v>
      </c>
      <c r="AT275" s="248" t="s">
        <v>736</v>
      </c>
      <c r="AU275" s="248" t="s">
        <v>152</v>
      </c>
      <c r="AY275" s="18" t="s">
        <v>209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8" t="s">
        <v>152</v>
      </c>
      <c r="BK275" s="249">
        <f>ROUND(I275*H275,2)</f>
        <v>0</v>
      </c>
      <c r="BL275" s="18" t="s">
        <v>216</v>
      </c>
      <c r="BM275" s="248" t="s">
        <v>3546</v>
      </c>
    </row>
    <row r="276" spans="1:51" s="13" customFormat="1" ht="12">
      <c r="A276" s="13"/>
      <c r="B276" s="250"/>
      <c r="C276" s="251"/>
      <c r="D276" s="252" t="s">
        <v>218</v>
      </c>
      <c r="E276" s="253" t="s">
        <v>1</v>
      </c>
      <c r="F276" s="254" t="s">
        <v>3547</v>
      </c>
      <c r="G276" s="251"/>
      <c r="H276" s="255">
        <v>33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1" t="s">
        <v>218</v>
      </c>
      <c r="AU276" s="261" t="s">
        <v>152</v>
      </c>
      <c r="AV276" s="13" t="s">
        <v>152</v>
      </c>
      <c r="AW276" s="13" t="s">
        <v>32</v>
      </c>
      <c r="AX276" s="13" t="s">
        <v>84</v>
      </c>
      <c r="AY276" s="261" t="s">
        <v>209</v>
      </c>
    </row>
    <row r="277" spans="1:65" s="2" customFormat="1" ht="21.75" customHeight="1">
      <c r="A277" s="39"/>
      <c r="B277" s="40"/>
      <c r="C277" s="294" t="s">
        <v>451</v>
      </c>
      <c r="D277" s="294" t="s">
        <v>736</v>
      </c>
      <c r="E277" s="295" t="s">
        <v>3548</v>
      </c>
      <c r="F277" s="296" t="s">
        <v>3549</v>
      </c>
      <c r="G277" s="297" t="s">
        <v>214</v>
      </c>
      <c r="H277" s="298">
        <v>33</v>
      </c>
      <c r="I277" s="299"/>
      <c r="J277" s="300">
        <f>ROUND(I277*H277,2)</f>
        <v>0</v>
      </c>
      <c r="K277" s="296" t="s">
        <v>215</v>
      </c>
      <c r="L277" s="301"/>
      <c r="M277" s="302" t="s">
        <v>1</v>
      </c>
      <c r="N277" s="303" t="s">
        <v>42</v>
      </c>
      <c r="O277" s="92"/>
      <c r="P277" s="246">
        <f>O277*H277</f>
        <v>0</v>
      </c>
      <c r="Q277" s="246">
        <v>0.0025</v>
      </c>
      <c r="R277" s="246">
        <f>Q277*H277</f>
        <v>0.0825</v>
      </c>
      <c r="S277" s="246">
        <v>0</v>
      </c>
      <c r="T277" s="24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8" t="s">
        <v>244</v>
      </c>
      <c r="AT277" s="248" t="s">
        <v>736</v>
      </c>
      <c r="AU277" s="248" t="s">
        <v>152</v>
      </c>
      <c r="AY277" s="18" t="s">
        <v>209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8" t="s">
        <v>152</v>
      </c>
      <c r="BK277" s="249">
        <f>ROUND(I277*H277,2)</f>
        <v>0</v>
      </c>
      <c r="BL277" s="18" t="s">
        <v>216</v>
      </c>
      <c r="BM277" s="248" t="s">
        <v>3550</v>
      </c>
    </row>
    <row r="278" spans="1:65" s="2" customFormat="1" ht="16.5" customHeight="1">
      <c r="A278" s="39"/>
      <c r="B278" s="40"/>
      <c r="C278" s="294" t="s">
        <v>456</v>
      </c>
      <c r="D278" s="294" t="s">
        <v>736</v>
      </c>
      <c r="E278" s="295" t="s">
        <v>3551</v>
      </c>
      <c r="F278" s="296" t="s">
        <v>3552</v>
      </c>
      <c r="G278" s="297" t="s">
        <v>214</v>
      </c>
      <c r="H278" s="298">
        <v>10</v>
      </c>
      <c r="I278" s="299"/>
      <c r="J278" s="300">
        <f>ROUND(I278*H278,2)</f>
        <v>0</v>
      </c>
      <c r="K278" s="296" t="s">
        <v>215</v>
      </c>
      <c r="L278" s="301"/>
      <c r="M278" s="302" t="s">
        <v>1</v>
      </c>
      <c r="N278" s="303" t="s">
        <v>42</v>
      </c>
      <c r="O278" s="92"/>
      <c r="P278" s="246">
        <f>O278*H278</f>
        <v>0</v>
      </c>
      <c r="Q278" s="246">
        <v>0.0002</v>
      </c>
      <c r="R278" s="246">
        <f>Q278*H278</f>
        <v>0.002</v>
      </c>
      <c r="S278" s="246">
        <v>0</v>
      </c>
      <c r="T278" s="24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8" t="s">
        <v>244</v>
      </c>
      <c r="AT278" s="248" t="s">
        <v>736</v>
      </c>
      <c r="AU278" s="248" t="s">
        <v>152</v>
      </c>
      <c r="AY278" s="18" t="s">
        <v>209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8" t="s">
        <v>152</v>
      </c>
      <c r="BK278" s="249">
        <f>ROUND(I278*H278,2)</f>
        <v>0</v>
      </c>
      <c r="BL278" s="18" t="s">
        <v>216</v>
      </c>
      <c r="BM278" s="248" t="s">
        <v>3553</v>
      </c>
    </row>
    <row r="279" spans="1:65" s="2" customFormat="1" ht="16.5" customHeight="1">
      <c r="A279" s="39"/>
      <c r="B279" s="40"/>
      <c r="C279" s="294" t="s">
        <v>461</v>
      </c>
      <c r="D279" s="294" t="s">
        <v>736</v>
      </c>
      <c r="E279" s="295" t="s">
        <v>3554</v>
      </c>
      <c r="F279" s="296" t="s">
        <v>3555</v>
      </c>
      <c r="G279" s="297" t="s">
        <v>214</v>
      </c>
      <c r="H279" s="298">
        <v>66</v>
      </c>
      <c r="I279" s="299"/>
      <c r="J279" s="300">
        <f>ROUND(I279*H279,2)</f>
        <v>0</v>
      </c>
      <c r="K279" s="296" t="s">
        <v>215</v>
      </c>
      <c r="L279" s="301"/>
      <c r="M279" s="302" t="s">
        <v>1</v>
      </c>
      <c r="N279" s="303" t="s">
        <v>42</v>
      </c>
      <c r="O279" s="92"/>
      <c r="P279" s="246">
        <f>O279*H279</f>
        <v>0</v>
      </c>
      <c r="Q279" s="246">
        <v>0.0001</v>
      </c>
      <c r="R279" s="246">
        <f>Q279*H279</f>
        <v>0.0066</v>
      </c>
      <c r="S279" s="246">
        <v>0</v>
      </c>
      <c r="T279" s="24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8" t="s">
        <v>244</v>
      </c>
      <c r="AT279" s="248" t="s">
        <v>736</v>
      </c>
      <c r="AU279" s="248" t="s">
        <v>152</v>
      </c>
      <c r="AY279" s="18" t="s">
        <v>209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8" t="s">
        <v>152</v>
      </c>
      <c r="BK279" s="249">
        <f>ROUND(I279*H279,2)</f>
        <v>0</v>
      </c>
      <c r="BL279" s="18" t="s">
        <v>216</v>
      </c>
      <c r="BM279" s="248" t="s">
        <v>3556</v>
      </c>
    </row>
    <row r="280" spans="1:65" s="2" customFormat="1" ht="21.75" customHeight="1">
      <c r="A280" s="39"/>
      <c r="B280" s="40"/>
      <c r="C280" s="237" t="s">
        <v>466</v>
      </c>
      <c r="D280" s="237" t="s">
        <v>211</v>
      </c>
      <c r="E280" s="238" t="s">
        <v>3557</v>
      </c>
      <c r="F280" s="239" t="s">
        <v>3558</v>
      </c>
      <c r="G280" s="240" t="s">
        <v>494</v>
      </c>
      <c r="H280" s="241">
        <v>11.95</v>
      </c>
      <c r="I280" s="242"/>
      <c r="J280" s="243">
        <f>ROUND(I280*H280,2)</f>
        <v>0</v>
      </c>
      <c r="K280" s="239" t="s">
        <v>215</v>
      </c>
      <c r="L280" s="45"/>
      <c r="M280" s="244" t="s">
        <v>1</v>
      </c>
      <c r="N280" s="245" t="s">
        <v>42</v>
      </c>
      <c r="O280" s="92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8" t="s">
        <v>216</v>
      </c>
      <c r="AT280" s="248" t="s">
        <v>211</v>
      </c>
      <c r="AU280" s="248" t="s">
        <v>152</v>
      </c>
      <c r="AY280" s="18" t="s">
        <v>209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8" t="s">
        <v>152</v>
      </c>
      <c r="BK280" s="249">
        <f>ROUND(I280*H280,2)</f>
        <v>0</v>
      </c>
      <c r="BL280" s="18" t="s">
        <v>216</v>
      </c>
      <c r="BM280" s="248" t="s">
        <v>3559</v>
      </c>
    </row>
    <row r="281" spans="1:51" s="13" customFormat="1" ht="12">
      <c r="A281" s="13"/>
      <c r="B281" s="250"/>
      <c r="C281" s="251"/>
      <c r="D281" s="252" t="s">
        <v>218</v>
      </c>
      <c r="E281" s="253" t="s">
        <v>1</v>
      </c>
      <c r="F281" s="254" t="s">
        <v>3560</v>
      </c>
      <c r="G281" s="251"/>
      <c r="H281" s="255">
        <v>11.95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218</v>
      </c>
      <c r="AU281" s="261" t="s">
        <v>152</v>
      </c>
      <c r="AV281" s="13" t="s">
        <v>152</v>
      </c>
      <c r="AW281" s="13" t="s">
        <v>32</v>
      </c>
      <c r="AX281" s="13" t="s">
        <v>84</v>
      </c>
      <c r="AY281" s="261" t="s">
        <v>209</v>
      </c>
    </row>
    <row r="282" spans="1:65" s="2" customFormat="1" ht="33" customHeight="1">
      <c r="A282" s="39"/>
      <c r="B282" s="40"/>
      <c r="C282" s="294" t="s">
        <v>471</v>
      </c>
      <c r="D282" s="294" t="s">
        <v>736</v>
      </c>
      <c r="E282" s="295" t="s">
        <v>3561</v>
      </c>
      <c r="F282" s="296" t="s">
        <v>3562</v>
      </c>
      <c r="G282" s="297" t="s">
        <v>214</v>
      </c>
      <c r="H282" s="298">
        <v>2.4</v>
      </c>
      <c r="I282" s="299"/>
      <c r="J282" s="300">
        <f>ROUND(I282*H282,2)</f>
        <v>0</v>
      </c>
      <c r="K282" s="296" t="s">
        <v>215</v>
      </c>
      <c r="L282" s="301"/>
      <c r="M282" s="302" t="s">
        <v>1</v>
      </c>
      <c r="N282" s="303" t="s">
        <v>42</v>
      </c>
      <c r="O282" s="92"/>
      <c r="P282" s="246">
        <f>O282*H282</f>
        <v>0</v>
      </c>
      <c r="Q282" s="246">
        <v>0.0123</v>
      </c>
      <c r="R282" s="246">
        <f>Q282*H282</f>
        <v>0.029519999999999998</v>
      </c>
      <c r="S282" s="246">
        <v>0</v>
      </c>
      <c r="T282" s="24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8" t="s">
        <v>244</v>
      </c>
      <c r="AT282" s="248" t="s">
        <v>736</v>
      </c>
      <c r="AU282" s="248" t="s">
        <v>152</v>
      </c>
      <c r="AY282" s="18" t="s">
        <v>209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8" t="s">
        <v>152</v>
      </c>
      <c r="BK282" s="249">
        <f>ROUND(I282*H282,2)</f>
        <v>0</v>
      </c>
      <c r="BL282" s="18" t="s">
        <v>216</v>
      </c>
      <c r="BM282" s="248" t="s">
        <v>3563</v>
      </c>
    </row>
    <row r="283" spans="1:51" s="13" customFormat="1" ht="12">
      <c r="A283" s="13"/>
      <c r="B283" s="250"/>
      <c r="C283" s="251"/>
      <c r="D283" s="252" t="s">
        <v>218</v>
      </c>
      <c r="E283" s="251"/>
      <c r="F283" s="254" t="s">
        <v>3564</v>
      </c>
      <c r="G283" s="251"/>
      <c r="H283" s="255">
        <v>2.4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1" t="s">
        <v>218</v>
      </c>
      <c r="AU283" s="261" t="s">
        <v>152</v>
      </c>
      <c r="AV283" s="13" t="s">
        <v>152</v>
      </c>
      <c r="AW283" s="13" t="s">
        <v>4</v>
      </c>
      <c r="AX283" s="13" t="s">
        <v>84</v>
      </c>
      <c r="AY283" s="261" t="s">
        <v>209</v>
      </c>
    </row>
    <row r="284" spans="1:65" s="2" customFormat="1" ht="16.5" customHeight="1">
      <c r="A284" s="39"/>
      <c r="B284" s="40"/>
      <c r="C284" s="237" t="s">
        <v>476</v>
      </c>
      <c r="D284" s="237" t="s">
        <v>211</v>
      </c>
      <c r="E284" s="238" t="s">
        <v>3565</v>
      </c>
      <c r="F284" s="239" t="s">
        <v>3566</v>
      </c>
      <c r="G284" s="240" t="s">
        <v>494</v>
      </c>
      <c r="H284" s="241">
        <v>11.95</v>
      </c>
      <c r="I284" s="242"/>
      <c r="J284" s="243">
        <f>ROUND(I284*H284,2)</f>
        <v>0</v>
      </c>
      <c r="K284" s="239" t="s">
        <v>1</v>
      </c>
      <c r="L284" s="45"/>
      <c r="M284" s="244" t="s">
        <v>1</v>
      </c>
      <c r="N284" s="245" t="s">
        <v>42</v>
      </c>
      <c r="O284" s="92"/>
      <c r="P284" s="246">
        <f>O284*H284</f>
        <v>0</v>
      </c>
      <c r="Q284" s="246">
        <v>0</v>
      </c>
      <c r="R284" s="246">
        <f>Q284*H284</f>
        <v>0</v>
      </c>
      <c r="S284" s="246">
        <v>0</v>
      </c>
      <c r="T284" s="24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8" t="s">
        <v>216</v>
      </c>
      <c r="AT284" s="248" t="s">
        <v>211</v>
      </c>
      <c r="AU284" s="248" t="s">
        <v>152</v>
      </c>
      <c r="AY284" s="18" t="s">
        <v>209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8" t="s">
        <v>152</v>
      </c>
      <c r="BK284" s="249">
        <f>ROUND(I284*H284,2)</f>
        <v>0</v>
      </c>
      <c r="BL284" s="18" t="s">
        <v>216</v>
      </c>
      <c r="BM284" s="248" t="s">
        <v>3567</v>
      </c>
    </row>
    <row r="285" spans="1:51" s="13" customFormat="1" ht="12">
      <c r="A285" s="13"/>
      <c r="B285" s="250"/>
      <c r="C285" s="251"/>
      <c r="D285" s="252" t="s">
        <v>218</v>
      </c>
      <c r="E285" s="253" t="s">
        <v>1</v>
      </c>
      <c r="F285" s="254" t="s">
        <v>3560</v>
      </c>
      <c r="G285" s="251"/>
      <c r="H285" s="255">
        <v>11.95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218</v>
      </c>
      <c r="AU285" s="261" t="s">
        <v>152</v>
      </c>
      <c r="AV285" s="13" t="s">
        <v>152</v>
      </c>
      <c r="AW285" s="13" t="s">
        <v>32</v>
      </c>
      <c r="AX285" s="13" t="s">
        <v>84</v>
      </c>
      <c r="AY285" s="261" t="s">
        <v>209</v>
      </c>
    </row>
    <row r="286" spans="1:65" s="2" customFormat="1" ht="21.75" customHeight="1">
      <c r="A286" s="39"/>
      <c r="B286" s="40"/>
      <c r="C286" s="237" t="s">
        <v>481</v>
      </c>
      <c r="D286" s="237" t="s">
        <v>211</v>
      </c>
      <c r="E286" s="238" t="s">
        <v>3568</v>
      </c>
      <c r="F286" s="239" t="s">
        <v>3569</v>
      </c>
      <c r="G286" s="240" t="s">
        <v>494</v>
      </c>
      <c r="H286" s="241">
        <v>81.78</v>
      </c>
      <c r="I286" s="242"/>
      <c r="J286" s="243">
        <f>ROUND(I286*H286,2)</f>
        <v>0</v>
      </c>
      <c r="K286" s="239" t="s">
        <v>215</v>
      </c>
      <c r="L286" s="45"/>
      <c r="M286" s="244" t="s">
        <v>1</v>
      </c>
      <c r="N286" s="245" t="s">
        <v>42</v>
      </c>
      <c r="O286" s="92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8" t="s">
        <v>216</v>
      </c>
      <c r="AT286" s="248" t="s">
        <v>211</v>
      </c>
      <c r="AU286" s="248" t="s">
        <v>152</v>
      </c>
      <c r="AY286" s="18" t="s">
        <v>209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8" t="s">
        <v>152</v>
      </c>
      <c r="BK286" s="249">
        <f>ROUND(I286*H286,2)</f>
        <v>0</v>
      </c>
      <c r="BL286" s="18" t="s">
        <v>216</v>
      </c>
      <c r="BM286" s="248" t="s">
        <v>3570</v>
      </c>
    </row>
    <row r="287" spans="1:51" s="13" customFormat="1" ht="12">
      <c r="A287" s="13"/>
      <c r="B287" s="250"/>
      <c r="C287" s="251"/>
      <c r="D287" s="252" t="s">
        <v>218</v>
      </c>
      <c r="E287" s="253" t="s">
        <v>1</v>
      </c>
      <c r="F287" s="254" t="s">
        <v>3571</v>
      </c>
      <c r="G287" s="251"/>
      <c r="H287" s="255">
        <v>81.78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1" t="s">
        <v>218</v>
      </c>
      <c r="AU287" s="261" t="s">
        <v>152</v>
      </c>
      <c r="AV287" s="13" t="s">
        <v>152</v>
      </c>
      <c r="AW287" s="13" t="s">
        <v>32</v>
      </c>
      <c r="AX287" s="13" t="s">
        <v>84</v>
      </c>
      <c r="AY287" s="261" t="s">
        <v>209</v>
      </c>
    </row>
    <row r="288" spans="1:65" s="2" customFormat="1" ht="21.75" customHeight="1">
      <c r="A288" s="39"/>
      <c r="B288" s="40"/>
      <c r="C288" s="294" t="s">
        <v>486</v>
      </c>
      <c r="D288" s="294" t="s">
        <v>736</v>
      </c>
      <c r="E288" s="295" t="s">
        <v>3572</v>
      </c>
      <c r="F288" s="296" t="s">
        <v>3573</v>
      </c>
      <c r="G288" s="297" t="s">
        <v>494</v>
      </c>
      <c r="H288" s="298">
        <v>89.958</v>
      </c>
      <c r="I288" s="299"/>
      <c r="J288" s="300">
        <f>ROUND(I288*H288,2)</f>
        <v>0</v>
      </c>
      <c r="K288" s="296" t="s">
        <v>215</v>
      </c>
      <c r="L288" s="301"/>
      <c r="M288" s="302" t="s">
        <v>1</v>
      </c>
      <c r="N288" s="303" t="s">
        <v>42</v>
      </c>
      <c r="O288" s="92"/>
      <c r="P288" s="246">
        <f>O288*H288</f>
        <v>0</v>
      </c>
      <c r="Q288" s="246">
        <v>0.001</v>
      </c>
      <c r="R288" s="246">
        <f>Q288*H288</f>
        <v>0.089958</v>
      </c>
      <c r="S288" s="246">
        <v>0</v>
      </c>
      <c r="T288" s="24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8" t="s">
        <v>244</v>
      </c>
      <c r="AT288" s="248" t="s">
        <v>736</v>
      </c>
      <c r="AU288" s="248" t="s">
        <v>152</v>
      </c>
      <c r="AY288" s="18" t="s">
        <v>209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8" t="s">
        <v>152</v>
      </c>
      <c r="BK288" s="249">
        <f>ROUND(I288*H288,2)</f>
        <v>0</v>
      </c>
      <c r="BL288" s="18" t="s">
        <v>216</v>
      </c>
      <c r="BM288" s="248" t="s">
        <v>3574</v>
      </c>
    </row>
    <row r="289" spans="1:51" s="13" customFormat="1" ht="12">
      <c r="A289" s="13"/>
      <c r="B289" s="250"/>
      <c r="C289" s="251"/>
      <c r="D289" s="252" t="s">
        <v>218</v>
      </c>
      <c r="E289" s="253" t="s">
        <v>1</v>
      </c>
      <c r="F289" s="254" t="s">
        <v>3575</v>
      </c>
      <c r="G289" s="251"/>
      <c r="H289" s="255">
        <v>89.958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218</v>
      </c>
      <c r="AU289" s="261" t="s">
        <v>152</v>
      </c>
      <c r="AV289" s="13" t="s">
        <v>152</v>
      </c>
      <c r="AW289" s="13" t="s">
        <v>32</v>
      </c>
      <c r="AX289" s="13" t="s">
        <v>84</v>
      </c>
      <c r="AY289" s="261" t="s">
        <v>209</v>
      </c>
    </row>
    <row r="290" spans="1:65" s="2" customFormat="1" ht="21.75" customHeight="1">
      <c r="A290" s="39"/>
      <c r="B290" s="40"/>
      <c r="C290" s="237" t="s">
        <v>491</v>
      </c>
      <c r="D290" s="237" t="s">
        <v>211</v>
      </c>
      <c r="E290" s="238" t="s">
        <v>3576</v>
      </c>
      <c r="F290" s="239" t="s">
        <v>3577</v>
      </c>
      <c r="G290" s="240" t="s">
        <v>494</v>
      </c>
      <c r="H290" s="241">
        <v>81.78</v>
      </c>
      <c r="I290" s="242"/>
      <c r="J290" s="243">
        <f>ROUND(I290*H290,2)</f>
        <v>0</v>
      </c>
      <c r="K290" s="239" t="s">
        <v>215</v>
      </c>
      <c r="L290" s="45"/>
      <c r="M290" s="244" t="s">
        <v>1</v>
      </c>
      <c r="N290" s="245" t="s">
        <v>42</v>
      </c>
      <c r="O290" s="92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8" t="s">
        <v>216</v>
      </c>
      <c r="AT290" s="248" t="s">
        <v>211</v>
      </c>
      <c r="AU290" s="248" t="s">
        <v>152</v>
      </c>
      <c r="AY290" s="18" t="s">
        <v>209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8" t="s">
        <v>152</v>
      </c>
      <c r="BK290" s="249">
        <f>ROUND(I290*H290,2)</f>
        <v>0</v>
      </c>
      <c r="BL290" s="18" t="s">
        <v>216</v>
      </c>
      <c r="BM290" s="248" t="s">
        <v>3578</v>
      </c>
    </row>
    <row r="291" spans="1:65" s="2" customFormat="1" ht="16.5" customHeight="1">
      <c r="A291" s="39"/>
      <c r="B291" s="40"/>
      <c r="C291" s="294" t="s">
        <v>497</v>
      </c>
      <c r="D291" s="294" t="s">
        <v>736</v>
      </c>
      <c r="E291" s="295" t="s">
        <v>3579</v>
      </c>
      <c r="F291" s="296" t="s">
        <v>3580</v>
      </c>
      <c r="G291" s="297" t="s">
        <v>494</v>
      </c>
      <c r="H291" s="298">
        <v>179.916</v>
      </c>
      <c r="I291" s="299"/>
      <c r="J291" s="300">
        <f>ROUND(I291*H291,2)</f>
        <v>0</v>
      </c>
      <c r="K291" s="296" t="s">
        <v>215</v>
      </c>
      <c r="L291" s="301"/>
      <c r="M291" s="302" t="s">
        <v>1</v>
      </c>
      <c r="N291" s="303" t="s">
        <v>42</v>
      </c>
      <c r="O291" s="92"/>
      <c r="P291" s="246">
        <f>O291*H291</f>
        <v>0</v>
      </c>
      <c r="Q291" s="246">
        <v>5E-05</v>
      </c>
      <c r="R291" s="246">
        <f>Q291*H291</f>
        <v>0.0089958</v>
      </c>
      <c r="S291" s="246">
        <v>0</v>
      </c>
      <c r="T291" s="24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8" t="s">
        <v>244</v>
      </c>
      <c r="AT291" s="248" t="s">
        <v>736</v>
      </c>
      <c r="AU291" s="248" t="s">
        <v>152</v>
      </c>
      <c r="AY291" s="18" t="s">
        <v>209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8" t="s">
        <v>152</v>
      </c>
      <c r="BK291" s="249">
        <f>ROUND(I291*H291,2)</f>
        <v>0</v>
      </c>
      <c r="BL291" s="18" t="s">
        <v>216</v>
      </c>
      <c r="BM291" s="248" t="s">
        <v>3581</v>
      </c>
    </row>
    <row r="292" spans="1:51" s="13" customFormat="1" ht="12">
      <c r="A292" s="13"/>
      <c r="B292" s="250"/>
      <c r="C292" s="251"/>
      <c r="D292" s="252" t="s">
        <v>218</v>
      </c>
      <c r="E292" s="253" t="s">
        <v>1</v>
      </c>
      <c r="F292" s="254" t="s">
        <v>3582</v>
      </c>
      <c r="G292" s="251"/>
      <c r="H292" s="255">
        <v>179.916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218</v>
      </c>
      <c r="AU292" s="261" t="s">
        <v>152</v>
      </c>
      <c r="AV292" s="13" t="s">
        <v>152</v>
      </c>
      <c r="AW292" s="13" t="s">
        <v>32</v>
      </c>
      <c r="AX292" s="13" t="s">
        <v>84</v>
      </c>
      <c r="AY292" s="261" t="s">
        <v>209</v>
      </c>
    </row>
    <row r="293" spans="1:65" s="2" customFormat="1" ht="21.75" customHeight="1">
      <c r="A293" s="39"/>
      <c r="B293" s="40"/>
      <c r="C293" s="237" t="s">
        <v>503</v>
      </c>
      <c r="D293" s="237" t="s">
        <v>211</v>
      </c>
      <c r="E293" s="238" t="s">
        <v>3583</v>
      </c>
      <c r="F293" s="239" t="s">
        <v>3584</v>
      </c>
      <c r="G293" s="240" t="s">
        <v>494</v>
      </c>
      <c r="H293" s="241">
        <v>179.916</v>
      </c>
      <c r="I293" s="242"/>
      <c r="J293" s="243">
        <f>ROUND(I293*H293,2)</f>
        <v>0</v>
      </c>
      <c r="K293" s="239" t="s">
        <v>215</v>
      </c>
      <c r="L293" s="45"/>
      <c r="M293" s="244" t="s">
        <v>1</v>
      </c>
      <c r="N293" s="245" t="s">
        <v>42</v>
      </c>
      <c r="O293" s="92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8" t="s">
        <v>216</v>
      </c>
      <c r="AT293" s="248" t="s">
        <v>211</v>
      </c>
      <c r="AU293" s="248" t="s">
        <v>152</v>
      </c>
      <c r="AY293" s="18" t="s">
        <v>209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8" t="s">
        <v>152</v>
      </c>
      <c r="BK293" s="249">
        <f>ROUND(I293*H293,2)</f>
        <v>0</v>
      </c>
      <c r="BL293" s="18" t="s">
        <v>216</v>
      </c>
      <c r="BM293" s="248" t="s">
        <v>3585</v>
      </c>
    </row>
    <row r="294" spans="1:65" s="2" customFormat="1" ht="16.5" customHeight="1">
      <c r="A294" s="39"/>
      <c r="B294" s="40"/>
      <c r="C294" s="294" t="s">
        <v>509</v>
      </c>
      <c r="D294" s="294" t="s">
        <v>736</v>
      </c>
      <c r="E294" s="295" t="s">
        <v>3586</v>
      </c>
      <c r="F294" s="296" t="s">
        <v>3587</v>
      </c>
      <c r="G294" s="297" t="s">
        <v>2250</v>
      </c>
      <c r="H294" s="298">
        <v>35</v>
      </c>
      <c r="I294" s="299"/>
      <c r="J294" s="300">
        <f>ROUND(I294*H294,2)</f>
        <v>0</v>
      </c>
      <c r="K294" s="296" t="s">
        <v>215</v>
      </c>
      <c r="L294" s="301"/>
      <c r="M294" s="302" t="s">
        <v>1</v>
      </c>
      <c r="N294" s="303" t="s">
        <v>42</v>
      </c>
      <c r="O294" s="92"/>
      <c r="P294" s="246">
        <f>O294*H294</f>
        <v>0</v>
      </c>
      <c r="Q294" s="246">
        <v>0.001</v>
      </c>
      <c r="R294" s="246">
        <f>Q294*H294</f>
        <v>0.035</v>
      </c>
      <c r="S294" s="246">
        <v>0</v>
      </c>
      <c r="T294" s="24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8" t="s">
        <v>244</v>
      </c>
      <c r="AT294" s="248" t="s">
        <v>736</v>
      </c>
      <c r="AU294" s="248" t="s">
        <v>152</v>
      </c>
      <c r="AY294" s="18" t="s">
        <v>209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8" t="s">
        <v>152</v>
      </c>
      <c r="BK294" s="249">
        <f>ROUND(I294*H294,2)</f>
        <v>0</v>
      </c>
      <c r="BL294" s="18" t="s">
        <v>216</v>
      </c>
      <c r="BM294" s="248" t="s">
        <v>3588</v>
      </c>
    </row>
    <row r="295" spans="1:47" s="2" customFormat="1" ht="12">
      <c r="A295" s="39"/>
      <c r="B295" s="40"/>
      <c r="C295" s="41"/>
      <c r="D295" s="252" t="s">
        <v>2365</v>
      </c>
      <c r="E295" s="41"/>
      <c r="F295" s="309" t="s">
        <v>3589</v>
      </c>
      <c r="G295" s="41"/>
      <c r="H295" s="41"/>
      <c r="I295" s="146"/>
      <c r="J295" s="41"/>
      <c r="K295" s="41"/>
      <c r="L295" s="45"/>
      <c r="M295" s="310"/>
      <c r="N295" s="311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2365</v>
      </c>
      <c r="AU295" s="18" t="s">
        <v>152</v>
      </c>
    </row>
    <row r="296" spans="1:65" s="2" customFormat="1" ht="16.5" customHeight="1">
      <c r="A296" s="39"/>
      <c r="B296" s="40"/>
      <c r="C296" s="294" t="s">
        <v>514</v>
      </c>
      <c r="D296" s="294" t="s">
        <v>736</v>
      </c>
      <c r="E296" s="295" t="s">
        <v>3590</v>
      </c>
      <c r="F296" s="296" t="s">
        <v>3591</v>
      </c>
      <c r="G296" s="297" t="s">
        <v>214</v>
      </c>
      <c r="H296" s="298">
        <v>8</v>
      </c>
      <c r="I296" s="299"/>
      <c r="J296" s="300">
        <f>ROUND(I296*H296,2)</f>
        <v>0</v>
      </c>
      <c r="K296" s="296" t="s">
        <v>1</v>
      </c>
      <c r="L296" s="301"/>
      <c r="M296" s="302" t="s">
        <v>1</v>
      </c>
      <c r="N296" s="303" t="s">
        <v>42</v>
      </c>
      <c r="O296" s="92"/>
      <c r="P296" s="246">
        <f>O296*H296</f>
        <v>0</v>
      </c>
      <c r="Q296" s="246">
        <v>0.001</v>
      </c>
      <c r="R296" s="246">
        <f>Q296*H296</f>
        <v>0.008</v>
      </c>
      <c r="S296" s="246">
        <v>0</v>
      </c>
      <c r="T296" s="24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8" t="s">
        <v>244</v>
      </c>
      <c r="AT296" s="248" t="s">
        <v>736</v>
      </c>
      <c r="AU296" s="248" t="s">
        <v>152</v>
      </c>
      <c r="AY296" s="18" t="s">
        <v>209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8" t="s">
        <v>152</v>
      </c>
      <c r="BK296" s="249">
        <f>ROUND(I296*H296,2)</f>
        <v>0</v>
      </c>
      <c r="BL296" s="18" t="s">
        <v>216</v>
      </c>
      <c r="BM296" s="248" t="s">
        <v>3592</v>
      </c>
    </row>
    <row r="297" spans="1:63" s="12" customFormat="1" ht="22.8" customHeight="1">
      <c r="A297" s="12"/>
      <c r="B297" s="221"/>
      <c r="C297" s="222"/>
      <c r="D297" s="223" t="s">
        <v>75</v>
      </c>
      <c r="E297" s="235" t="s">
        <v>2858</v>
      </c>
      <c r="F297" s="235" t="s">
        <v>2859</v>
      </c>
      <c r="G297" s="222"/>
      <c r="H297" s="222"/>
      <c r="I297" s="225"/>
      <c r="J297" s="236">
        <f>BK297</f>
        <v>0</v>
      </c>
      <c r="K297" s="222"/>
      <c r="L297" s="227"/>
      <c r="M297" s="228"/>
      <c r="N297" s="229"/>
      <c r="O297" s="229"/>
      <c r="P297" s="230">
        <f>P298</f>
        <v>0</v>
      </c>
      <c r="Q297" s="229"/>
      <c r="R297" s="230">
        <f>R298</f>
        <v>0</v>
      </c>
      <c r="S297" s="229"/>
      <c r="T297" s="231">
        <f>T298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32" t="s">
        <v>84</v>
      </c>
      <c r="AT297" s="233" t="s">
        <v>75</v>
      </c>
      <c r="AU297" s="233" t="s">
        <v>84</v>
      </c>
      <c r="AY297" s="232" t="s">
        <v>209</v>
      </c>
      <c r="BK297" s="234">
        <f>BK298</f>
        <v>0</v>
      </c>
    </row>
    <row r="298" spans="1:65" s="2" customFormat="1" ht="16.5" customHeight="1">
      <c r="A298" s="39"/>
      <c r="B298" s="40"/>
      <c r="C298" s="237" t="s">
        <v>519</v>
      </c>
      <c r="D298" s="237" t="s">
        <v>211</v>
      </c>
      <c r="E298" s="238" t="s">
        <v>3593</v>
      </c>
      <c r="F298" s="239" t="s">
        <v>3594</v>
      </c>
      <c r="G298" s="240" t="s">
        <v>320</v>
      </c>
      <c r="H298" s="241">
        <v>311.917</v>
      </c>
      <c r="I298" s="242"/>
      <c r="J298" s="243">
        <f>ROUND(I298*H298,2)</f>
        <v>0</v>
      </c>
      <c r="K298" s="239" t="s">
        <v>215</v>
      </c>
      <c r="L298" s="45"/>
      <c r="M298" s="244" t="s">
        <v>1</v>
      </c>
      <c r="N298" s="245" t="s">
        <v>42</v>
      </c>
      <c r="O298" s="92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8" t="s">
        <v>216</v>
      </c>
      <c r="AT298" s="248" t="s">
        <v>211</v>
      </c>
      <c r="AU298" s="248" t="s">
        <v>152</v>
      </c>
      <c r="AY298" s="18" t="s">
        <v>209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8" t="s">
        <v>152</v>
      </c>
      <c r="BK298" s="249">
        <f>ROUND(I298*H298,2)</f>
        <v>0</v>
      </c>
      <c r="BL298" s="18" t="s">
        <v>216</v>
      </c>
      <c r="BM298" s="248" t="s">
        <v>3595</v>
      </c>
    </row>
    <row r="299" spans="1:63" s="12" customFormat="1" ht="25.9" customHeight="1">
      <c r="A299" s="12"/>
      <c r="B299" s="221"/>
      <c r="C299" s="222"/>
      <c r="D299" s="223" t="s">
        <v>75</v>
      </c>
      <c r="E299" s="224" t="s">
        <v>3596</v>
      </c>
      <c r="F299" s="224" t="s">
        <v>985</v>
      </c>
      <c r="G299" s="222"/>
      <c r="H299" s="222"/>
      <c r="I299" s="225"/>
      <c r="J299" s="226">
        <f>BK299</f>
        <v>0</v>
      </c>
      <c r="K299" s="222"/>
      <c r="L299" s="227"/>
      <c r="M299" s="228"/>
      <c r="N299" s="229"/>
      <c r="O299" s="229"/>
      <c r="P299" s="230">
        <f>P300</f>
        <v>0</v>
      </c>
      <c r="Q299" s="229"/>
      <c r="R299" s="230">
        <f>R300</f>
        <v>0</v>
      </c>
      <c r="S299" s="229"/>
      <c r="T299" s="231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2" t="s">
        <v>84</v>
      </c>
      <c r="AT299" s="233" t="s">
        <v>75</v>
      </c>
      <c r="AU299" s="233" t="s">
        <v>76</v>
      </c>
      <c r="AY299" s="232" t="s">
        <v>209</v>
      </c>
      <c r="BK299" s="234">
        <f>BK300</f>
        <v>0</v>
      </c>
    </row>
    <row r="300" spans="1:63" s="12" customFormat="1" ht="22.8" customHeight="1">
      <c r="A300" s="12"/>
      <c r="B300" s="221"/>
      <c r="C300" s="222"/>
      <c r="D300" s="223" t="s">
        <v>75</v>
      </c>
      <c r="E300" s="235" t="s">
        <v>1411</v>
      </c>
      <c r="F300" s="235" t="s">
        <v>1412</v>
      </c>
      <c r="G300" s="222"/>
      <c r="H300" s="222"/>
      <c r="I300" s="225"/>
      <c r="J300" s="236">
        <f>BK300</f>
        <v>0</v>
      </c>
      <c r="K300" s="222"/>
      <c r="L300" s="227"/>
      <c r="M300" s="228"/>
      <c r="N300" s="229"/>
      <c r="O300" s="229"/>
      <c r="P300" s="230">
        <f>P301</f>
        <v>0</v>
      </c>
      <c r="Q300" s="229"/>
      <c r="R300" s="230">
        <f>R301</f>
        <v>0</v>
      </c>
      <c r="S300" s="229"/>
      <c r="T300" s="231">
        <f>T301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2" t="s">
        <v>152</v>
      </c>
      <c r="AT300" s="233" t="s">
        <v>75</v>
      </c>
      <c r="AU300" s="233" t="s">
        <v>84</v>
      </c>
      <c r="AY300" s="232" t="s">
        <v>209</v>
      </c>
      <c r="BK300" s="234">
        <f>BK301</f>
        <v>0</v>
      </c>
    </row>
    <row r="301" spans="1:65" s="2" customFormat="1" ht="16.5" customHeight="1">
      <c r="A301" s="39"/>
      <c r="B301" s="40"/>
      <c r="C301" s="237" t="s">
        <v>528</v>
      </c>
      <c r="D301" s="237" t="s">
        <v>211</v>
      </c>
      <c r="E301" s="238" t="s">
        <v>3357</v>
      </c>
      <c r="F301" s="239" t="s">
        <v>3358</v>
      </c>
      <c r="G301" s="240" t="s">
        <v>214</v>
      </c>
      <c r="H301" s="241">
        <v>2</v>
      </c>
      <c r="I301" s="242"/>
      <c r="J301" s="243">
        <f>ROUND(I301*H301,2)</f>
        <v>0</v>
      </c>
      <c r="K301" s="239" t="s">
        <v>1</v>
      </c>
      <c r="L301" s="45"/>
      <c r="M301" s="304" t="s">
        <v>1</v>
      </c>
      <c r="N301" s="305" t="s">
        <v>42</v>
      </c>
      <c r="O301" s="306"/>
      <c r="P301" s="307">
        <f>O301*H301</f>
        <v>0</v>
      </c>
      <c r="Q301" s="307">
        <v>0</v>
      </c>
      <c r="R301" s="307">
        <f>Q301*H301</f>
        <v>0</v>
      </c>
      <c r="S301" s="307">
        <v>0</v>
      </c>
      <c r="T301" s="30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8" t="s">
        <v>297</v>
      </c>
      <c r="AT301" s="248" t="s">
        <v>211</v>
      </c>
      <c r="AU301" s="248" t="s">
        <v>152</v>
      </c>
      <c r="AY301" s="18" t="s">
        <v>209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8" t="s">
        <v>152</v>
      </c>
      <c r="BK301" s="249">
        <f>ROUND(I301*H301,2)</f>
        <v>0</v>
      </c>
      <c r="BL301" s="18" t="s">
        <v>297</v>
      </c>
      <c r="BM301" s="248" t="s">
        <v>3597</v>
      </c>
    </row>
    <row r="302" spans="1:31" s="2" customFormat="1" ht="6.95" customHeight="1">
      <c r="A302" s="39"/>
      <c r="B302" s="67"/>
      <c r="C302" s="68"/>
      <c r="D302" s="68"/>
      <c r="E302" s="68"/>
      <c r="F302" s="68"/>
      <c r="G302" s="68"/>
      <c r="H302" s="68"/>
      <c r="I302" s="185"/>
      <c r="J302" s="68"/>
      <c r="K302" s="68"/>
      <c r="L302" s="45"/>
      <c r="M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</sheetData>
  <sheetProtection password="CC35" sheet="1" objects="1" scenarios="1" formatColumns="0" formatRows="0" autoFilter="0"/>
  <autoFilter ref="C122:K30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3598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ROUND((SUM(BE122:BE181)),2)</f>
        <v>0</v>
      </c>
      <c r="G33" s="39"/>
      <c r="H33" s="39"/>
      <c r="I33" s="164">
        <v>0.21</v>
      </c>
      <c r="J33" s="163">
        <f>ROUND(((SUM(BE122:BE181))*I33),2)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ROUND((SUM(BF122:BF181)),2)</f>
        <v>0</v>
      </c>
      <c r="G34" s="39"/>
      <c r="H34" s="39"/>
      <c r="I34" s="164">
        <v>0.15</v>
      </c>
      <c r="J34" s="163">
        <f>ROUND(((SUM(BF122:BF181))*I34),2)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ROUND((SUM(BG122:BG181)),2)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ROUND((SUM(BH122:BH181)),2)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ROUND((SUM(BI122:BI181)),2)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03 - Vedlejší aktivity projektu - Zpevněné komunikace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202"/>
      <c r="C99" s="203"/>
      <c r="D99" s="204" t="s">
        <v>3599</v>
      </c>
      <c r="E99" s="205"/>
      <c r="F99" s="205"/>
      <c r="G99" s="205"/>
      <c r="H99" s="205"/>
      <c r="I99" s="206"/>
      <c r="J99" s="207">
        <f>J136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202"/>
      <c r="C100" s="203"/>
      <c r="D100" s="204" t="s">
        <v>2700</v>
      </c>
      <c r="E100" s="205"/>
      <c r="F100" s="205"/>
      <c r="G100" s="205"/>
      <c r="H100" s="205"/>
      <c r="I100" s="206"/>
      <c r="J100" s="207">
        <f>J161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02"/>
      <c r="C101" s="203"/>
      <c r="D101" s="204" t="s">
        <v>2701</v>
      </c>
      <c r="E101" s="205"/>
      <c r="F101" s="205"/>
      <c r="G101" s="205"/>
      <c r="H101" s="205"/>
      <c r="I101" s="206"/>
      <c r="J101" s="207">
        <f>J175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171</v>
      </c>
      <c r="E102" s="205"/>
      <c r="F102" s="205"/>
      <c r="G102" s="205"/>
      <c r="H102" s="205"/>
      <c r="I102" s="206"/>
      <c r="J102" s="207">
        <f>J177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2 03 - Vedlejší aktivity projektu - Zpevněné komunikace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</f>
        <v>0</v>
      </c>
      <c r="Q122" s="105"/>
      <c r="R122" s="218">
        <f>R123</f>
        <v>84.470886488</v>
      </c>
      <c r="S122" s="105"/>
      <c r="T122" s="21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P124+P177</f>
        <v>0</v>
      </c>
      <c r="Q123" s="229"/>
      <c r="R123" s="230">
        <f>R124+R177</f>
        <v>84.470886488</v>
      </c>
      <c r="S123" s="229"/>
      <c r="T123" s="231">
        <f>T124+T177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BK124+BK177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P125+SUM(P126:P136)+P161+P175</f>
        <v>0</v>
      </c>
      <c r="Q124" s="229"/>
      <c r="R124" s="230">
        <f>R125+SUM(R126:R136)+R161+R175</f>
        <v>81.785510488</v>
      </c>
      <c r="S124" s="229"/>
      <c r="T124" s="231">
        <f>T125+SUM(T126:T136)+T161+T175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BK125+SUM(BK126:BK136)+BK161+BK175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3600</v>
      </c>
      <c r="F125" s="239" t="s">
        <v>3601</v>
      </c>
      <c r="G125" s="240" t="s">
        <v>247</v>
      </c>
      <c r="H125" s="241">
        <v>24.78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3602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3603</v>
      </c>
      <c r="G126" s="251"/>
      <c r="H126" s="255">
        <v>24.78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21.75" customHeight="1">
      <c r="A127" s="39"/>
      <c r="B127" s="40"/>
      <c r="C127" s="237" t="s">
        <v>152</v>
      </c>
      <c r="D127" s="237" t="s">
        <v>211</v>
      </c>
      <c r="E127" s="238" t="s">
        <v>293</v>
      </c>
      <c r="F127" s="239" t="s">
        <v>294</v>
      </c>
      <c r="G127" s="240" t="s">
        <v>247</v>
      </c>
      <c r="H127" s="241">
        <v>24.78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3604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3605</v>
      </c>
      <c r="G128" s="251"/>
      <c r="H128" s="255">
        <v>24.78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33" customHeight="1">
      <c r="A129" s="39"/>
      <c r="B129" s="40"/>
      <c r="C129" s="237" t="s">
        <v>160</v>
      </c>
      <c r="D129" s="237" t="s">
        <v>211</v>
      </c>
      <c r="E129" s="238" t="s">
        <v>298</v>
      </c>
      <c r="F129" s="239" t="s">
        <v>299</v>
      </c>
      <c r="G129" s="240" t="s">
        <v>247</v>
      </c>
      <c r="H129" s="241">
        <v>446.04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3606</v>
      </c>
    </row>
    <row r="130" spans="1:51" s="13" customFormat="1" ht="12">
      <c r="A130" s="13"/>
      <c r="B130" s="250"/>
      <c r="C130" s="251"/>
      <c r="D130" s="252" t="s">
        <v>218</v>
      </c>
      <c r="E130" s="253" t="s">
        <v>1</v>
      </c>
      <c r="F130" s="254" t="s">
        <v>3607</v>
      </c>
      <c r="G130" s="251"/>
      <c r="H130" s="255">
        <v>446.04</v>
      </c>
      <c r="I130" s="256"/>
      <c r="J130" s="251"/>
      <c r="K130" s="251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218</v>
      </c>
      <c r="AU130" s="261" t="s">
        <v>152</v>
      </c>
      <c r="AV130" s="13" t="s">
        <v>152</v>
      </c>
      <c r="AW130" s="13" t="s">
        <v>32</v>
      </c>
      <c r="AX130" s="13" t="s">
        <v>84</v>
      </c>
      <c r="AY130" s="261" t="s">
        <v>209</v>
      </c>
    </row>
    <row r="131" spans="1:65" s="2" customFormat="1" ht="21.75" customHeight="1">
      <c r="A131" s="39"/>
      <c r="B131" s="40"/>
      <c r="C131" s="237" t="s">
        <v>216</v>
      </c>
      <c r="D131" s="237" t="s">
        <v>211</v>
      </c>
      <c r="E131" s="238" t="s">
        <v>2877</v>
      </c>
      <c r="F131" s="239" t="s">
        <v>2878</v>
      </c>
      <c r="G131" s="240" t="s">
        <v>247</v>
      </c>
      <c r="H131" s="241">
        <v>24.78</v>
      </c>
      <c r="I131" s="242"/>
      <c r="J131" s="243">
        <f>ROUND(I131*H131,2)</f>
        <v>0</v>
      </c>
      <c r="K131" s="239" t="s">
        <v>215</v>
      </c>
      <c r="L131" s="45"/>
      <c r="M131" s="244" t="s">
        <v>1</v>
      </c>
      <c r="N131" s="245" t="s">
        <v>42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216</v>
      </c>
      <c r="AT131" s="248" t="s">
        <v>211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216</v>
      </c>
      <c r="BM131" s="248" t="s">
        <v>3608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318</v>
      </c>
      <c r="F132" s="239" t="s">
        <v>319</v>
      </c>
      <c r="G132" s="240" t="s">
        <v>320</v>
      </c>
      <c r="H132" s="241">
        <v>44.604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3609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3610</v>
      </c>
      <c r="G133" s="251"/>
      <c r="H133" s="255">
        <v>44.604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21.75" customHeight="1">
      <c r="A134" s="39"/>
      <c r="B134" s="40"/>
      <c r="C134" s="237" t="s">
        <v>235</v>
      </c>
      <c r="D134" s="237" t="s">
        <v>211</v>
      </c>
      <c r="E134" s="238" t="s">
        <v>328</v>
      </c>
      <c r="F134" s="239" t="s">
        <v>329</v>
      </c>
      <c r="G134" s="240" t="s">
        <v>225</v>
      </c>
      <c r="H134" s="241">
        <v>297.8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3611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3612</v>
      </c>
      <c r="G135" s="251"/>
      <c r="H135" s="255">
        <v>297.8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3" s="12" customFormat="1" ht="20.85" customHeight="1">
      <c r="A136" s="12"/>
      <c r="B136" s="221"/>
      <c r="C136" s="222"/>
      <c r="D136" s="223" t="s">
        <v>75</v>
      </c>
      <c r="E136" s="235" t="s">
        <v>231</v>
      </c>
      <c r="F136" s="235" t="s">
        <v>3613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SUM(P137:P160)</f>
        <v>0</v>
      </c>
      <c r="Q136" s="229"/>
      <c r="R136" s="230">
        <f>SUM(R137:R160)</f>
        <v>46.5059803</v>
      </c>
      <c r="S136" s="229"/>
      <c r="T136" s="231">
        <f>SUM(T137:T160)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2" t="s">
        <v>84</v>
      </c>
      <c r="AT136" s="233" t="s">
        <v>75</v>
      </c>
      <c r="AU136" s="233" t="s">
        <v>152</v>
      </c>
      <c r="AY136" s="232" t="s">
        <v>209</v>
      </c>
      <c r="BK136" s="234">
        <f>SUM(BK137:BK160)</f>
        <v>0</v>
      </c>
    </row>
    <row r="137" spans="1:65" s="2" customFormat="1" ht="16.5" customHeight="1">
      <c r="A137" s="39"/>
      <c r="B137" s="40"/>
      <c r="C137" s="237" t="s">
        <v>239</v>
      </c>
      <c r="D137" s="237" t="s">
        <v>211</v>
      </c>
      <c r="E137" s="238" t="s">
        <v>3614</v>
      </c>
      <c r="F137" s="239" t="s">
        <v>3615</v>
      </c>
      <c r="G137" s="240" t="s">
        <v>225</v>
      </c>
      <c r="H137" s="241">
        <v>197.8</v>
      </c>
      <c r="I137" s="242"/>
      <c r="J137" s="243">
        <f>ROUND(I137*H137,2)</f>
        <v>0</v>
      </c>
      <c r="K137" s="239" t="s">
        <v>1</v>
      </c>
      <c r="L137" s="45"/>
      <c r="M137" s="244" t="s">
        <v>1</v>
      </c>
      <c r="N137" s="245" t="s">
        <v>42</v>
      </c>
      <c r="O137" s="92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216</v>
      </c>
      <c r="AT137" s="248" t="s">
        <v>211</v>
      </c>
      <c r="AU137" s="248" t="s">
        <v>160</v>
      </c>
      <c r="AY137" s="18" t="s">
        <v>209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152</v>
      </c>
      <c r="BK137" s="249">
        <f>ROUND(I137*H137,2)</f>
        <v>0</v>
      </c>
      <c r="BL137" s="18" t="s">
        <v>216</v>
      </c>
      <c r="BM137" s="248" t="s">
        <v>3616</v>
      </c>
    </row>
    <row r="138" spans="1:51" s="13" customFormat="1" ht="12">
      <c r="A138" s="13"/>
      <c r="B138" s="250"/>
      <c r="C138" s="251"/>
      <c r="D138" s="252" t="s">
        <v>218</v>
      </c>
      <c r="E138" s="253" t="s">
        <v>1</v>
      </c>
      <c r="F138" s="254" t="s">
        <v>3617</v>
      </c>
      <c r="G138" s="251"/>
      <c r="H138" s="255">
        <v>197.8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218</v>
      </c>
      <c r="AU138" s="261" t="s">
        <v>160</v>
      </c>
      <c r="AV138" s="13" t="s">
        <v>152</v>
      </c>
      <c r="AW138" s="13" t="s">
        <v>32</v>
      </c>
      <c r="AX138" s="13" t="s">
        <v>84</v>
      </c>
      <c r="AY138" s="261" t="s">
        <v>209</v>
      </c>
    </row>
    <row r="139" spans="1:65" s="2" customFormat="1" ht="16.5" customHeight="1">
      <c r="A139" s="39"/>
      <c r="B139" s="40"/>
      <c r="C139" s="237" t="s">
        <v>244</v>
      </c>
      <c r="D139" s="237" t="s">
        <v>211</v>
      </c>
      <c r="E139" s="238" t="s">
        <v>3618</v>
      </c>
      <c r="F139" s="239" t="s">
        <v>3619</v>
      </c>
      <c r="G139" s="240" t="s">
        <v>225</v>
      </c>
      <c r="H139" s="241">
        <v>108.71</v>
      </c>
      <c r="I139" s="242"/>
      <c r="J139" s="243">
        <f>ROUND(I139*H139,2)</f>
        <v>0</v>
      </c>
      <c r="K139" s="239" t="s">
        <v>1</v>
      </c>
      <c r="L139" s="45"/>
      <c r="M139" s="244" t="s">
        <v>1</v>
      </c>
      <c r="N139" s="245" t="s">
        <v>42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216</v>
      </c>
      <c r="AT139" s="248" t="s">
        <v>211</v>
      </c>
      <c r="AU139" s="248" t="s">
        <v>160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216</v>
      </c>
      <c r="BM139" s="248" t="s">
        <v>3620</v>
      </c>
    </row>
    <row r="140" spans="1:51" s="13" customFormat="1" ht="12">
      <c r="A140" s="13"/>
      <c r="B140" s="250"/>
      <c r="C140" s="251"/>
      <c r="D140" s="252" t="s">
        <v>218</v>
      </c>
      <c r="E140" s="253" t="s">
        <v>1</v>
      </c>
      <c r="F140" s="254" t="s">
        <v>3621</v>
      </c>
      <c r="G140" s="251"/>
      <c r="H140" s="255">
        <v>65.22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218</v>
      </c>
      <c r="AU140" s="261" t="s">
        <v>160</v>
      </c>
      <c r="AV140" s="13" t="s">
        <v>152</v>
      </c>
      <c r="AW140" s="13" t="s">
        <v>32</v>
      </c>
      <c r="AX140" s="13" t="s">
        <v>76</v>
      </c>
      <c r="AY140" s="261" t="s">
        <v>209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3622</v>
      </c>
      <c r="G141" s="251"/>
      <c r="H141" s="255">
        <v>43.49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160</v>
      </c>
      <c r="AV141" s="13" t="s">
        <v>152</v>
      </c>
      <c r="AW141" s="13" t="s">
        <v>32</v>
      </c>
      <c r="AX141" s="13" t="s">
        <v>76</v>
      </c>
      <c r="AY141" s="261" t="s">
        <v>209</v>
      </c>
    </row>
    <row r="142" spans="1:51" s="15" customFormat="1" ht="12">
      <c r="A142" s="15"/>
      <c r="B142" s="272"/>
      <c r="C142" s="273"/>
      <c r="D142" s="252" t="s">
        <v>218</v>
      </c>
      <c r="E142" s="274" t="s">
        <v>1</v>
      </c>
      <c r="F142" s="275" t="s">
        <v>262</v>
      </c>
      <c r="G142" s="273"/>
      <c r="H142" s="276">
        <v>108.71000000000001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2" t="s">
        <v>218</v>
      </c>
      <c r="AU142" s="282" t="s">
        <v>160</v>
      </c>
      <c r="AV142" s="15" t="s">
        <v>216</v>
      </c>
      <c r="AW142" s="15" t="s">
        <v>32</v>
      </c>
      <c r="AX142" s="15" t="s">
        <v>84</v>
      </c>
      <c r="AY142" s="282" t="s">
        <v>209</v>
      </c>
    </row>
    <row r="143" spans="1:65" s="2" customFormat="1" ht="16.5" customHeight="1">
      <c r="A143" s="39"/>
      <c r="B143" s="40"/>
      <c r="C143" s="237" t="s">
        <v>250</v>
      </c>
      <c r="D143" s="237" t="s">
        <v>211</v>
      </c>
      <c r="E143" s="238" t="s">
        <v>3623</v>
      </c>
      <c r="F143" s="239" t="s">
        <v>3624</v>
      </c>
      <c r="G143" s="240" t="s">
        <v>225</v>
      </c>
      <c r="H143" s="241">
        <v>197.8</v>
      </c>
      <c r="I143" s="242"/>
      <c r="J143" s="243">
        <f>ROUND(I143*H143,2)</f>
        <v>0</v>
      </c>
      <c r="K143" s="239" t="s">
        <v>215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216</v>
      </c>
      <c r="AT143" s="248" t="s">
        <v>211</v>
      </c>
      <c r="AU143" s="248" t="s">
        <v>160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216</v>
      </c>
      <c r="BM143" s="248" t="s">
        <v>3625</v>
      </c>
    </row>
    <row r="144" spans="1:65" s="2" customFormat="1" ht="21.75" customHeight="1">
      <c r="A144" s="39"/>
      <c r="B144" s="40"/>
      <c r="C144" s="237" t="s">
        <v>255</v>
      </c>
      <c r="D144" s="237" t="s">
        <v>211</v>
      </c>
      <c r="E144" s="238" t="s">
        <v>3626</v>
      </c>
      <c r="F144" s="239" t="s">
        <v>3627</v>
      </c>
      <c r="G144" s="240" t="s">
        <v>225</v>
      </c>
      <c r="H144" s="241">
        <v>50.23</v>
      </c>
      <c r="I144" s="242"/>
      <c r="J144" s="243">
        <f>ROUND(I144*H144,2)</f>
        <v>0</v>
      </c>
      <c r="K144" s="239" t="s">
        <v>215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0.08425</v>
      </c>
      <c r="R144" s="246">
        <f>Q144*H144</f>
        <v>4.2318775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216</v>
      </c>
      <c r="AT144" s="248" t="s">
        <v>211</v>
      </c>
      <c r="AU144" s="248" t="s">
        <v>160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3628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3629</v>
      </c>
      <c r="G145" s="251"/>
      <c r="H145" s="255">
        <v>50.23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160</v>
      </c>
      <c r="AV145" s="13" t="s">
        <v>152</v>
      </c>
      <c r="AW145" s="13" t="s">
        <v>32</v>
      </c>
      <c r="AX145" s="13" t="s">
        <v>84</v>
      </c>
      <c r="AY145" s="261" t="s">
        <v>209</v>
      </c>
    </row>
    <row r="146" spans="1:65" s="2" customFormat="1" ht="16.5" customHeight="1">
      <c r="A146" s="39"/>
      <c r="B146" s="40"/>
      <c r="C146" s="294" t="s">
        <v>263</v>
      </c>
      <c r="D146" s="294" t="s">
        <v>736</v>
      </c>
      <c r="E146" s="295" t="s">
        <v>3630</v>
      </c>
      <c r="F146" s="296" t="s">
        <v>3631</v>
      </c>
      <c r="G146" s="297" t="s">
        <v>225</v>
      </c>
      <c r="H146" s="298">
        <v>52.742</v>
      </c>
      <c r="I146" s="299"/>
      <c r="J146" s="300">
        <f>ROUND(I146*H146,2)</f>
        <v>0</v>
      </c>
      <c r="K146" s="296" t="s">
        <v>215</v>
      </c>
      <c r="L146" s="301"/>
      <c r="M146" s="302" t="s">
        <v>1</v>
      </c>
      <c r="N146" s="303" t="s">
        <v>42</v>
      </c>
      <c r="O146" s="92"/>
      <c r="P146" s="246">
        <f>O146*H146</f>
        <v>0</v>
      </c>
      <c r="Q146" s="246">
        <v>0.131</v>
      </c>
      <c r="R146" s="246">
        <f>Q146*H146</f>
        <v>6.909202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244</v>
      </c>
      <c r="AT146" s="248" t="s">
        <v>736</v>
      </c>
      <c r="AU146" s="248" t="s">
        <v>160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3632</v>
      </c>
    </row>
    <row r="147" spans="1:51" s="13" customFormat="1" ht="12">
      <c r="A147" s="13"/>
      <c r="B147" s="250"/>
      <c r="C147" s="251"/>
      <c r="D147" s="252" t="s">
        <v>218</v>
      </c>
      <c r="E147" s="251"/>
      <c r="F147" s="254" t="s">
        <v>3633</v>
      </c>
      <c r="G147" s="251"/>
      <c r="H147" s="255">
        <v>52.742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218</v>
      </c>
      <c r="AU147" s="261" t="s">
        <v>160</v>
      </c>
      <c r="AV147" s="13" t="s">
        <v>152</v>
      </c>
      <c r="AW147" s="13" t="s">
        <v>4</v>
      </c>
      <c r="AX147" s="13" t="s">
        <v>84</v>
      </c>
      <c r="AY147" s="261" t="s">
        <v>209</v>
      </c>
    </row>
    <row r="148" spans="1:65" s="2" customFormat="1" ht="21.75" customHeight="1">
      <c r="A148" s="39"/>
      <c r="B148" s="40"/>
      <c r="C148" s="237" t="s">
        <v>277</v>
      </c>
      <c r="D148" s="237" t="s">
        <v>211</v>
      </c>
      <c r="E148" s="238" t="s">
        <v>3634</v>
      </c>
      <c r="F148" s="239" t="s">
        <v>3635</v>
      </c>
      <c r="G148" s="240" t="s">
        <v>225</v>
      </c>
      <c r="H148" s="241">
        <v>38.86</v>
      </c>
      <c r="I148" s="242"/>
      <c r="J148" s="243">
        <f>ROUND(I148*H148,2)</f>
        <v>0</v>
      </c>
      <c r="K148" s="239" t="s">
        <v>1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0.08425</v>
      </c>
      <c r="R148" s="246">
        <f>Q148*H148</f>
        <v>3.273955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160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3636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3637</v>
      </c>
      <c r="G149" s="251"/>
      <c r="H149" s="255">
        <v>38.86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160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5" s="2" customFormat="1" ht="21.75" customHeight="1">
      <c r="A150" s="39"/>
      <c r="B150" s="40"/>
      <c r="C150" s="294" t="s">
        <v>283</v>
      </c>
      <c r="D150" s="294" t="s">
        <v>736</v>
      </c>
      <c r="E150" s="295" t="s">
        <v>3638</v>
      </c>
      <c r="F150" s="296" t="s">
        <v>3639</v>
      </c>
      <c r="G150" s="297" t="s">
        <v>225</v>
      </c>
      <c r="H150" s="298">
        <v>42.746</v>
      </c>
      <c r="I150" s="299"/>
      <c r="J150" s="300">
        <f>ROUND(I150*H150,2)</f>
        <v>0</v>
      </c>
      <c r="K150" s="296" t="s">
        <v>215</v>
      </c>
      <c r="L150" s="301"/>
      <c r="M150" s="302" t="s">
        <v>1</v>
      </c>
      <c r="N150" s="303" t="s">
        <v>42</v>
      </c>
      <c r="O150" s="92"/>
      <c r="P150" s="246">
        <f>O150*H150</f>
        <v>0</v>
      </c>
      <c r="Q150" s="246">
        <v>0.112</v>
      </c>
      <c r="R150" s="246">
        <f>Q150*H150</f>
        <v>4.787552000000001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244</v>
      </c>
      <c r="AT150" s="248" t="s">
        <v>736</v>
      </c>
      <c r="AU150" s="248" t="s">
        <v>160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3640</v>
      </c>
    </row>
    <row r="151" spans="1:51" s="13" customFormat="1" ht="12">
      <c r="A151" s="13"/>
      <c r="B151" s="250"/>
      <c r="C151" s="251"/>
      <c r="D151" s="252" t="s">
        <v>218</v>
      </c>
      <c r="E151" s="251"/>
      <c r="F151" s="254" t="s">
        <v>3641</v>
      </c>
      <c r="G151" s="251"/>
      <c r="H151" s="255">
        <v>42.746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160</v>
      </c>
      <c r="AV151" s="13" t="s">
        <v>152</v>
      </c>
      <c r="AW151" s="13" t="s">
        <v>4</v>
      </c>
      <c r="AX151" s="13" t="s">
        <v>84</v>
      </c>
      <c r="AY151" s="261" t="s">
        <v>209</v>
      </c>
    </row>
    <row r="152" spans="1:65" s="2" customFormat="1" ht="21.75" customHeight="1">
      <c r="A152" s="39"/>
      <c r="B152" s="40"/>
      <c r="C152" s="237" t="s">
        <v>288</v>
      </c>
      <c r="D152" s="237" t="s">
        <v>211</v>
      </c>
      <c r="E152" s="238" t="s">
        <v>3642</v>
      </c>
      <c r="F152" s="239" t="s">
        <v>3643</v>
      </c>
      <c r="G152" s="240" t="s">
        <v>225</v>
      </c>
      <c r="H152" s="241">
        <v>43.49</v>
      </c>
      <c r="I152" s="242"/>
      <c r="J152" s="243">
        <f>ROUND(I152*H152,2)</f>
        <v>0</v>
      </c>
      <c r="K152" s="239" t="s">
        <v>215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0.10362</v>
      </c>
      <c r="R152" s="246">
        <f>Q152*H152</f>
        <v>4.5064338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216</v>
      </c>
      <c r="AT152" s="248" t="s">
        <v>211</v>
      </c>
      <c r="AU152" s="248" t="s">
        <v>160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216</v>
      </c>
      <c r="BM152" s="248" t="s">
        <v>3644</v>
      </c>
    </row>
    <row r="153" spans="1:51" s="13" customFormat="1" ht="12">
      <c r="A153" s="13"/>
      <c r="B153" s="250"/>
      <c r="C153" s="251"/>
      <c r="D153" s="252" t="s">
        <v>218</v>
      </c>
      <c r="E153" s="253" t="s">
        <v>1</v>
      </c>
      <c r="F153" s="254" t="s">
        <v>3645</v>
      </c>
      <c r="G153" s="251"/>
      <c r="H153" s="255">
        <v>43.49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218</v>
      </c>
      <c r="AU153" s="261" t="s">
        <v>160</v>
      </c>
      <c r="AV153" s="13" t="s">
        <v>152</v>
      </c>
      <c r="AW153" s="13" t="s">
        <v>32</v>
      </c>
      <c r="AX153" s="13" t="s">
        <v>84</v>
      </c>
      <c r="AY153" s="261" t="s">
        <v>209</v>
      </c>
    </row>
    <row r="154" spans="1:65" s="2" customFormat="1" ht="16.5" customHeight="1">
      <c r="A154" s="39"/>
      <c r="B154" s="40"/>
      <c r="C154" s="294" t="s">
        <v>8</v>
      </c>
      <c r="D154" s="294" t="s">
        <v>736</v>
      </c>
      <c r="E154" s="295" t="s">
        <v>3646</v>
      </c>
      <c r="F154" s="296" t="s">
        <v>3647</v>
      </c>
      <c r="G154" s="297" t="s">
        <v>225</v>
      </c>
      <c r="H154" s="298">
        <v>47.839</v>
      </c>
      <c r="I154" s="299"/>
      <c r="J154" s="300">
        <f>ROUND(I154*H154,2)</f>
        <v>0</v>
      </c>
      <c r="K154" s="296" t="s">
        <v>215</v>
      </c>
      <c r="L154" s="301"/>
      <c r="M154" s="302" t="s">
        <v>1</v>
      </c>
      <c r="N154" s="303" t="s">
        <v>42</v>
      </c>
      <c r="O154" s="92"/>
      <c r="P154" s="246">
        <f>O154*H154</f>
        <v>0</v>
      </c>
      <c r="Q154" s="246">
        <v>0.176</v>
      </c>
      <c r="R154" s="246">
        <f>Q154*H154</f>
        <v>8.419664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244</v>
      </c>
      <c r="AT154" s="248" t="s">
        <v>736</v>
      </c>
      <c r="AU154" s="248" t="s">
        <v>160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3648</v>
      </c>
    </row>
    <row r="155" spans="1:47" s="2" customFormat="1" ht="12">
      <c r="A155" s="39"/>
      <c r="B155" s="40"/>
      <c r="C155" s="41"/>
      <c r="D155" s="252" t="s">
        <v>2365</v>
      </c>
      <c r="E155" s="41"/>
      <c r="F155" s="309" t="s">
        <v>3649</v>
      </c>
      <c r="G155" s="41"/>
      <c r="H155" s="41"/>
      <c r="I155" s="146"/>
      <c r="J155" s="41"/>
      <c r="K155" s="41"/>
      <c r="L155" s="45"/>
      <c r="M155" s="310"/>
      <c r="N155" s="311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2365</v>
      </c>
      <c r="AU155" s="18" t="s">
        <v>160</v>
      </c>
    </row>
    <row r="156" spans="1:51" s="13" customFormat="1" ht="12">
      <c r="A156" s="13"/>
      <c r="B156" s="250"/>
      <c r="C156" s="251"/>
      <c r="D156" s="252" t="s">
        <v>218</v>
      </c>
      <c r="E156" s="251"/>
      <c r="F156" s="254" t="s">
        <v>3650</v>
      </c>
      <c r="G156" s="251"/>
      <c r="H156" s="255">
        <v>47.839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160</v>
      </c>
      <c r="AV156" s="13" t="s">
        <v>152</v>
      </c>
      <c r="AW156" s="13" t="s">
        <v>4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297</v>
      </c>
      <c r="D157" s="237" t="s">
        <v>211</v>
      </c>
      <c r="E157" s="238" t="s">
        <v>3651</v>
      </c>
      <c r="F157" s="239" t="s">
        <v>3652</v>
      </c>
      <c r="G157" s="240" t="s">
        <v>225</v>
      </c>
      <c r="H157" s="241">
        <v>65.22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0.098</v>
      </c>
      <c r="R157" s="246">
        <f>Q157*H157</f>
        <v>6.39156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160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3653</v>
      </c>
    </row>
    <row r="158" spans="1:51" s="13" customFormat="1" ht="12">
      <c r="A158" s="13"/>
      <c r="B158" s="250"/>
      <c r="C158" s="251"/>
      <c r="D158" s="252" t="s">
        <v>218</v>
      </c>
      <c r="E158" s="253" t="s">
        <v>1</v>
      </c>
      <c r="F158" s="254" t="s">
        <v>3654</v>
      </c>
      <c r="G158" s="251"/>
      <c r="H158" s="255">
        <v>65.22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218</v>
      </c>
      <c r="AU158" s="261" t="s">
        <v>160</v>
      </c>
      <c r="AV158" s="13" t="s">
        <v>152</v>
      </c>
      <c r="AW158" s="13" t="s">
        <v>32</v>
      </c>
      <c r="AX158" s="13" t="s">
        <v>84</v>
      </c>
      <c r="AY158" s="261" t="s">
        <v>209</v>
      </c>
    </row>
    <row r="159" spans="1:65" s="2" customFormat="1" ht="16.5" customHeight="1">
      <c r="A159" s="39"/>
      <c r="B159" s="40"/>
      <c r="C159" s="294" t="s">
        <v>302</v>
      </c>
      <c r="D159" s="294" t="s">
        <v>736</v>
      </c>
      <c r="E159" s="295" t="s">
        <v>3655</v>
      </c>
      <c r="F159" s="296" t="s">
        <v>3656</v>
      </c>
      <c r="G159" s="297" t="s">
        <v>225</v>
      </c>
      <c r="H159" s="298">
        <v>73.942</v>
      </c>
      <c r="I159" s="299"/>
      <c r="J159" s="300">
        <f>ROUND(I159*H159,2)</f>
        <v>0</v>
      </c>
      <c r="K159" s="296" t="s">
        <v>215</v>
      </c>
      <c r="L159" s="301"/>
      <c r="M159" s="302" t="s">
        <v>1</v>
      </c>
      <c r="N159" s="303" t="s">
        <v>42</v>
      </c>
      <c r="O159" s="92"/>
      <c r="P159" s="246">
        <f>O159*H159</f>
        <v>0</v>
      </c>
      <c r="Q159" s="246">
        <v>0.108</v>
      </c>
      <c r="R159" s="246">
        <f>Q159*H159</f>
        <v>7.985735999999999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244</v>
      </c>
      <c r="AT159" s="248" t="s">
        <v>736</v>
      </c>
      <c r="AU159" s="248" t="s">
        <v>160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3657</v>
      </c>
    </row>
    <row r="160" spans="1:51" s="13" customFormat="1" ht="12">
      <c r="A160" s="13"/>
      <c r="B160" s="250"/>
      <c r="C160" s="251"/>
      <c r="D160" s="252" t="s">
        <v>218</v>
      </c>
      <c r="E160" s="251"/>
      <c r="F160" s="254" t="s">
        <v>3658</v>
      </c>
      <c r="G160" s="251"/>
      <c r="H160" s="255">
        <v>73.942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218</v>
      </c>
      <c r="AU160" s="261" t="s">
        <v>160</v>
      </c>
      <c r="AV160" s="13" t="s">
        <v>152</v>
      </c>
      <c r="AW160" s="13" t="s">
        <v>4</v>
      </c>
      <c r="AX160" s="13" t="s">
        <v>84</v>
      </c>
      <c r="AY160" s="261" t="s">
        <v>209</v>
      </c>
    </row>
    <row r="161" spans="1:63" s="12" customFormat="1" ht="20.85" customHeight="1">
      <c r="A161" s="12"/>
      <c r="B161" s="221"/>
      <c r="C161" s="222"/>
      <c r="D161" s="223" t="s">
        <v>75</v>
      </c>
      <c r="E161" s="235" t="s">
        <v>250</v>
      </c>
      <c r="F161" s="235" t="s">
        <v>913</v>
      </c>
      <c r="G161" s="222"/>
      <c r="H161" s="222"/>
      <c r="I161" s="225"/>
      <c r="J161" s="236">
        <f>BK161</f>
        <v>0</v>
      </c>
      <c r="K161" s="222"/>
      <c r="L161" s="227"/>
      <c r="M161" s="228"/>
      <c r="N161" s="229"/>
      <c r="O161" s="229"/>
      <c r="P161" s="230">
        <f>SUM(P162:P174)</f>
        <v>0</v>
      </c>
      <c r="Q161" s="229"/>
      <c r="R161" s="230">
        <f>SUM(R162:R174)</f>
        <v>35.279530187999995</v>
      </c>
      <c r="S161" s="229"/>
      <c r="T161" s="231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2" t="s">
        <v>84</v>
      </c>
      <c r="AT161" s="233" t="s">
        <v>75</v>
      </c>
      <c r="AU161" s="233" t="s">
        <v>152</v>
      </c>
      <c r="AY161" s="232" t="s">
        <v>209</v>
      </c>
      <c r="BK161" s="234">
        <f>SUM(BK162:BK174)</f>
        <v>0</v>
      </c>
    </row>
    <row r="162" spans="1:65" s="2" customFormat="1" ht="21.75" customHeight="1">
      <c r="A162" s="39"/>
      <c r="B162" s="40"/>
      <c r="C162" s="237" t="s">
        <v>306</v>
      </c>
      <c r="D162" s="237" t="s">
        <v>211</v>
      </c>
      <c r="E162" s="238" t="s">
        <v>3659</v>
      </c>
      <c r="F162" s="239" t="s">
        <v>3660</v>
      </c>
      <c r="G162" s="240" t="s">
        <v>494</v>
      </c>
      <c r="H162" s="241">
        <v>84.4</v>
      </c>
      <c r="I162" s="242"/>
      <c r="J162" s="243">
        <f>ROUND(I162*H162,2)</f>
        <v>0</v>
      </c>
      <c r="K162" s="239" t="s">
        <v>215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0.20218872</v>
      </c>
      <c r="R162" s="246">
        <f>Q162*H162</f>
        <v>17.064727968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216</v>
      </c>
      <c r="AT162" s="248" t="s">
        <v>211</v>
      </c>
      <c r="AU162" s="248" t="s">
        <v>160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216</v>
      </c>
      <c r="BM162" s="248" t="s">
        <v>3661</v>
      </c>
    </row>
    <row r="163" spans="1:51" s="13" customFormat="1" ht="12">
      <c r="A163" s="13"/>
      <c r="B163" s="250"/>
      <c r="C163" s="251"/>
      <c r="D163" s="252" t="s">
        <v>218</v>
      </c>
      <c r="E163" s="253" t="s">
        <v>1</v>
      </c>
      <c r="F163" s="254" t="s">
        <v>3662</v>
      </c>
      <c r="G163" s="251"/>
      <c r="H163" s="255">
        <v>29.6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218</v>
      </c>
      <c r="AU163" s="261" t="s">
        <v>160</v>
      </c>
      <c r="AV163" s="13" t="s">
        <v>152</v>
      </c>
      <c r="AW163" s="13" t="s">
        <v>32</v>
      </c>
      <c r="AX163" s="13" t="s">
        <v>76</v>
      </c>
      <c r="AY163" s="261" t="s">
        <v>209</v>
      </c>
    </row>
    <row r="164" spans="1:51" s="13" customFormat="1" ht="12">
      <c r="A164" s="13"/>
      <c r="B164" s="250"/>
      <c r="C164" s="251"/>
      <c r="D164" s="252" t="s">
        <v>218</v>
      </c>
      <c r="E164" s="253" t="s">
        <v>1</v>
      </c>
      <c r="F164" s="254" t="s">
        <v>3663</v>
      </c>
      <c r="G164" s="251"/>
      <c r="H164" s="255">
        <v>22.8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218</v>
      </c>
      <c r="AU164" s="261" t="s">
        <v>160</v>
      </c>
      <c r="AV164" s="13" t="s">
        <v>152</v>
      </c>
      <c r="AW164" s="13" t="s">
        <v>32</v>
      </c>
      <c r="AX164" s="13" t="s">
        <v>76</v>
      </c>
      <c r="AY164" s="261" t="s">
        <v>209</v>
      </c>
    </row>
    <row r="165" spans="1:51" s="13" customFormat="1" ht="12">
      <c r="A165" s="13"/>
      <c r="B165" s="250"/>
      <c r="C165" s="251"/>
      <c r="D165" s="252" t="s">
        <v>218</v>
      </c>
      <c r="E165" s="253" t="s">
        <v>1</v>
      </c>
      <c r="F165" s="254" t="s">
        <v>351</v>
      </c>
      <c r="G165" s="251"/>
      <c r="H165" s="255">
        <v>27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218</v>
      </c>
      <c r="AU165" s="261" t="s">
        <v>160</v>
      </c>
      <c r="AV165" s="13" t="s">
        <v>152</v>
      </c>
      <c r="AW165" s="13" t="s">
        <v>32</v>
      </c>
      <c r="AX165" s="13" t="s">
        <v>76</v>
      </c>
      <c r="AY165" s="261" t="s">
        <v>209</v>
      </c>
    </row>
    <row r="166" spans="1:51" s="13" customFormat="1" ht="12">
      <c r="A166" s="13"/>
      <c r="B166" s="250"/>
      <c r="C166" s="251"/>
      <c r="D166" s="252" t="s">
        <v>218</v>
      </c>
      <c r="E166" s="253" t="s">
        <v>1</v>
      </c>
      <c r="F166" s="254" t="s">
        <v>3664</v>
      </c>
      <c r="G166" s="251"/>
      <c r="H166" s="255">
        <v>5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218</v>
      </c>
      <c r="AU166" s="261" t="s">
        <v>160</v>
      </c>
      <c r="AV166" s="13" t="s">
        <v>152</v>
      </c>
      <c r="AW166" s="13" t="s">
        <v>32</v>
      </c>
      <c r="AX166" s="13" t="s">
        <v>76</v>
      </c>
      <c r="AY166" s="261" t="s">
        <v>209</v>
      </c>
    </row>
    <row r="167" spans="1:51" s="15" customFormat="1" ht="12">
      <c r="A167" s="15"/>
      <c r="B167" s="272"/>
      <c r="C167" s="273"/>
      <c r="D167" s="252" t="s">
        <v>218</v>
      </c>
      <c r="E167" s="274" t="s">
        <v>1</v>
      </c>
      <c r="F167" s="275" t="s">
        <v>262</v>
      </c>
      <c r="G167" s="273"/>
      <c r="H167" s="276">
        <v>84.4</v>
      </c>
      <c r="I167" s="277"/>
      <c r="J167" s="273"/>
      <c r="K167" s="273"/>
      <c r="L167" s="278"/>
      <c r="M167" s="279"/>
      <c r="N167" s="280"/>
      <c r="O167" s="280"/>
      <c r="P167" s="280"/>
      <c r="Q167" s="280"/>
      <c r="R167" s="280"/>
      <c r="S167" s="280"/>
      <c r="T167" s="28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2" t="s">
        <v>218</v>
      </c>
      <c r="AU167" s="282" t="s">
        <v>160</v>
      </c>
      <c r="AV167" s="15" t="s">
        <v>216</v>
      </c>
      <c r="AW167" s="15" t="s">
        <v>32</v>
      </c>
      <c r="AX167" s="15" t="s">
        <v>84</v>
      </c>
      <c r="AY167" s="282" t="s">
        <v>209</v>
      </c>
    </row>
    <row r="168" spans="1:65" s="2" customFormat="1" ht="16.5" customHeight="1">
      <c r="A168" s="39"/>
      <c r="B168" s="40"/>
      <c r="C168" s="294" t="s">
        <v>311</v>
      </c>
      <c r="D168" s="294" t="s">
        <v>736</v>
      </c>
      <c r="E168" s="295" t="s">
        <v>3665</v>
      </c>
      <c r="F168" s="296" t="s">
        <v>3666</v>
      </c>
      <c r="G168" s="297" t="s">
        <v>494</v>
      </c>
      <c r="H168" s="298">
        <v>87.34</v>
      </c>
      <c r="I168" s="299"/>
      <c r="J168" s="300">
        <f>ROUND(I168*H168,2)</f>
        <v>0</v>
      </c>
      <c r="K168" s="296" t="s">
        <v>215</v>
      </c>
      <c r="L168" s="301"/>
      <c r="M168" s="302" t="s">
        <v>1</v>
      </c>
      <c r="N168" s="303" t="s">
        <v>42</v>
      </c>
      <c r="O168" s="92"/>
      <c r="P168" s="246">
        <f>O168*H168</f>
        <v>0</v>
      </c>
      <c r="Q168" s="246">
        <v>0.085</v>
      </c>
      <c r="R168" s="246">
        <f>Q168*H168</f>
        <v>7.423900000000001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244</v>
      </c>
      <c r="AT168" s="248" t="s">
        <v>736</v>
      </c>
      <c r="AU168" s="248" t="s">
        <v>160</v>
      </c>
      <c r="AY168" s="18" t="s">
        <v>209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8" t="s">
        <v>152</v>
      </c>
      <c r="BK168" s="249">
        <f>ROUND(I168*H168,2)</f>
        <v>0</v>
      </c>
      <c r="BL168" s="18" t="s">
        <v>216</v>
      </c>
      <c r="BM168" s="248" t="s">
        <v>3667</v>
      </c>
    </row>
    <row r="169" spans="1:51" s="13" customFormat="1" ht="12">
      <c r="A169" s="13"/>
      <c r="B169" s="250"/>
      <c r="C169" s="251"/>
      <c r="D169" s="252" t="s">
        <v>218</v>
      </c>
      <c r="E169" s="251"/>
      <c r="F169" s="254" t="s">
        <v>3668</v>
      </c>
      <c r="G169" s="251"/>
      <c r="H169" s="255">
        <v>87.34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218</v>
      </c>
      <c r="AU169" s="261" t="s">
        <v>160</v>
      </c>
      <c r="AV169" s="13" t="s">
        <v>152</v>
      </c>
      <c r="AW169" s="13" t="s">
        <v>4</v>
      </c>
      <c r="AX169" s="13" t="s">
        <v>84</v>
      </c>
      <c r="AY169" s="261" t="s">
        <v>209</v>
      </c>
    </row>
    <row r="170" spans="1:65" s="2" customFormat="1" ht="16.5" customHeight="1">
      <c r="A170" s="39"/>
      <c r="B170" s="40"/>
      <c r="C170" s="294" t="s">
        <v>317</v>
      </c>
      <c r="D170" s="294" t="s">
        <v>736</v>
      </c>
      <c r="E170" s="295" t="s">
        <v>3669</v>
      </c>
      <c r="F170" s="296" t="s">
        <v>3670</v>
      </c>
      <c r="G170" s="297" t="s">
        <v>494</v>
      </c>
      <c r="H170" s="298">
        <v>5</v>
      </c>
      <c r="I170" s="299"/>
      <c r="J170" s="300">
        <f>ROUND(I170*H170,2)</f>
        <v>0</v>
      </c>
      <c r="K170" s="296" t="s">
        <v>215</v>
      </c>
      <c r="L170" s="301"/>
      <c r="M170" s="302" t="s">
        <v>1</v>
      </c>
      <c r="N170" s="303" t="s">
        <v>42</v>
      </c>
      <c r="O170" s="92"/>
      <c r="P170" s="246">
        <f>O170*H170</f>
        <v>0</v>
      </c>
      <c r="Q170" s="246">
        <v>0.0484</v>
      </c>
      <c r="R170" s="246">
        <f>Q170*H170</f>
        <v>0.242</v>
      </c>
      <c r="S170" s="246">
        <v>0</v>
      </c>
      <c r="T170" s="24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8" t="s">
        <v>244</v>
      </c>
      <c r="AT170" s="248" t="s">
        <v>736</v>
      </c>
      <c r="AU170" s="248" t="s">
        <v>160</v>
      </c>
      <c r="AY170" s="18" t="s">
        <v>209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8" t="s">
        <v>152</v>
      </c>
      <c r="BK170" s="249">
        <f>ROUND(I170*H170,2)</f>
        <v>0</v>
      </c>
      <c r="BL170" s="18" t="s">
        <v>216</v>
      </c>
      <c r="BM170" s="248" t="s">
        <v>3671</v>
      </c>
    </row>
    <row r="171" spans="1:65" s="2" customFormat="1" ht="21.75" customHeight="1">
      <c r="A171" s="39"/>
      <c r="B171" s="40"/>
      <c r="C171" s="237" t="s">
        <v>7</v>
      </c>
      <c r="D171" s="237" t="s">
        <v>211</v>
      </c>
      <c r="E171" s="238" t="s">
        <v>3672</v>
      </c>
      <c r="F171" s="239" t="s">
        <v>3673</v>
      </c>
      <c r="G171" s="240" t="s">
        <v>494</v>
      </c>
      <c r="H171" s="241">
        <v>80.07</v>
      </c>
      <c r="I171" s="242"/>
      <c r="J171" s="243">
        <f>ROUND(I171*H171,2)</f>
        <v>0</v>
      </c>
      <c r="K171" s="239" t="s">
        <v>215</v>
      </c>
      <c r="L171" s="45"/>
      <c r="M171" s="244" t="s">
        <v>1</v>
      </c>
      <c r="N171" s="245" t="s">
        <v>42</v>
      </c>
      <c r="O171" s="92"/>
      <c r="P171" s="246">
        <f>O171*H171</f>
        <v>0</v>
      </c>
      <c r="Q171" s="246">
        <v>0.100946</v>
      </c>
      <c r="R171" s="246">
        <f>Q171*H171</f>
        <v>8.082746219999999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216</v>
      </c>
      <c r="AT171" s="248" t="s">
        <v>211</v>
      </c>
      <c r="AU171" s="248" t="s">
        <v>160</v>
      </c>
      <c r="AY171" s="18" t="s">
        <v>209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8" t="s">
        <v>152</v>
      </c>
      <c r="BK171" s="249">
        <f>ROUND(I171*H171,2)</f>
        <v>0</v>
      </c>
      <c r="BL171" s="18" t="s">
        <v>216</v>
      </c>
      <c r="BM171" s="248" t="s">
        <v>3674</v>
      </c>
    </row>
    <row r="172" spans="1:51" s="13" customFormat="1" ht="12">
      <c r="A172" s="13"/>
      <c r="B172" s="250"/>
      <c r="C172" s="251"/>
      <c r="D172" s="252" t="s">
        <v>218</v>
      </c>
      <c r="E172" s="253" t="s">
        <v>1</v>
      </c>
      <c r="F172" s="254" t="s">
        <v>3675</v>
      </c>
      <c r="G172" s="251"/>
      <c r="H172" s="255">
        <v>80.07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218</v>
      </c>
      <c r="AU172" s="261" t="s">
        <v>160</v>
      </c>
      <c r="AV172" s="13" t="s">
        <v>152</v>
      </c>
      <c r="AW172" s="13" t="s">
        <v>32</v>
      </c>
      <c r="AX172" s="13" t="s">
        <v>84</v>
      </c>
      <c r="AY172" s="261" t="s">
        <v>209</v>
      </c>
    </row>
    <row r="173" spans="1:65" s="2" customFormat="1" ht="16.5" customHeight="1">
      <c r="A173" s="39"/>
      <c r="B173" s="40"/>
      <c r="C173" s="294" t="s">
        <v>327</v>
      </c>
      <c r="D173" s="294" t="s">
        <v>736</v>
      </c>
      <c r="E173" s="295" t="s">
        <v>3676</v>
      </c>
      <c r="F173" s="296" t="s">
        <v>3677</v>
      </c>
      <c r="G173" s="297" t="s">
        <v>494</v>
      </c>
      <c r="H173" s="298">
        <v>88.077</v>
      </c>
      <c r="I173" s="299"/>
      <c r="J173" s="300">
        <f>ROUND(I173*H173,2)</f>
        <v>0</v>
      </c>
      <c r="K173" s="296" t="s">
        <v>215</v>
      </c>
      <c r="L173" s="301"/>
      <c r="M173" s="302" t="s">
        <v>1</v>
      </c>
      <c r="N173" s="303" t="s">
        <v>42</v>
      </c>
      <c r="O173" s="92"/>
      <c r="P173" s="246">
        <f>O173*H173</f>
        <v>0</v>
      </c>
      <c r="Q173" s="246">
        <v>0.028</v>
      </c>
      <c r="R173" s="246">
        <f>Q173*H173</f>
        <v>2.466156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244</v>
      </c>
      <c r="AT173" s="248" t="s">
        <v>736</v>
      </c>
      <c r="AU173" s="248" t="s">
        <v>160</v>
      </c>
      <c r="AY173" s="18" t="s">
        <v>209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8" t="s">
        <v>152</v>
      </c>
      <c r="BK173" s="249">
        <f>ROUND(I173*H173,2)</f>
        <v>0</v>
      </c>
      <c r="BL173" s="18" t="s">
        <v>216</v>
      </c>
      <c r="BM173" s="248" t="s">
        <v>3678</v>
      </c>
    </row>
    <row r="174" spans="1:51" s="13" customFormat="1" ht="12">
      <c r="A174" s="13"/>
      <c r="B174" s="250"/>
      <c r="C174" s="251"/>
      <c r="D174" s="252" t="s">
        <v>218</v>
      </c>
      <c r="E174" s="251"/>
      <c r="F174" s="254" t="s">
        <v>3679</v>
      </c>
      <c r="G174" s="251"/>
      <c r="H174" s="255">
        <v>88.077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218</v>
      </c>
      <c r="AU174" s="261" t="s">
        <v>160</v>
      </c>
      <c r="AV174" s="13" t="s">
        <v>152</v>
      </c>
      <c r="AW174" s="13" t="s">
        <v>4</v>
      </c>
      <c r="AX174" s="13" t="s">
        <v>84</v>
      </c>
      <c r="AY174" s="261" t="s">
        <v>209</v>
      </c>
    </row>
    <row r="175" spans="1:63" s="12" customFormat="1" ht="20.85" customHeight="1">
      <c r="A175" s="12"/>
      <c r="B175" s="221"/>
      <c r="C175" s="222"/>
      <c r="D175" s="223" t="s">
        <v>75</v>
      </c>
      <c r="E175" s="235" t="s">
        <v>2858</v>
      </c>
      <c r="F175" s="235" t="s">
        <v>2859</v>
      </c>
      <c r="G175" s="222"/>
      <c r="H175" s="222"/>
      <c r="I175" s="225"/>
      <c r="J175" s="236">
        <f>BK175</f>
        <v>0</v>
      </c>
      <c r="K175" s="222"/>
      <c r="L175" s="227"/>
      <c r="M175" s="228"/>
      <c r="N175" s="229"/>
      <c r="O175" s="229"/>
      <c r="P175" s="230">
        <f>P176</f>
        <v>0</v>
      </c>
      <c r="Q175" s="229"/>
      <c r="R175" s="230">
        <f>R176</f>
        <v>0</v>
      </c>
      <c r="S175" s="229"/>
      <c r="T175" s="231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2" t="s">
        <v>84</v>
      </c>
      <c r="AT175" s="233" t="s">
        <v>75</v>
      </c>
      <c r="AU175" s="233" t="s">
        <v>152</v>
      </c>
      <c r="AY175" s="232" t="s">
        <v>209</v>
      </c>
      <c r="BK175" s="234">
        <f>BK176</f>
        <v>0</v>
      </c>
    </row>
    <row r="176" spans="1:65" s="2" customFormat="1" ht="21.75" customHeight="1">
      <c r="A176" s="39"/>
      <c r="B176" s="40"/>
      <c r="C176" s="237" t="s">
        <v>331</v>
      </c>
      <c r="D176" s="237" t="s">
        <v>211</v>
      </c>
      <c r="E176" s="238" t="s">
        <v>3680</v>
      </c>
      <c r="F176" s="239" t="s">
        <v>3681</v>
      </c>
      <c r="G176" s="240" t="s">
        <v>320</v>
      </c>
      <c r="H176" s="241">
        <v>87.023</v>
      </c>
      <c r="I176" s="242"/>
      <c r="J176" s="243">
        <f>ROUND(I176*H176,2)</f>
        <v>0</v>
      </c>
      <c r="K176" s="239" t="s">
        <v>215</v>
      </c>
      <c r="L176" s="45"/>
      <c r="M176" s="244" t="s">
        <v>1</v>
      </c>
      <c r="N176" s="245" t="s">
        <v>42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216</v>
      </c>
      <c r="AT176" s="248" t="s">
        <v>211</v>
      </c>
      <c r="AU176" s="248" t="s">
        <v>160</v>
      </c>
      <c r="AY176" s="18" t="s">
        <v>209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152</v>
      </c>
      <c r="BK176" s="249">
        <f>ROUND(I176*H176,2)</f>
        <v>0</v>
      </c>
      <c r="BL176" s="18" t="s">
        <v>216</v>
      </c>
      <c r="BM176" s="248" t="s">
        <v>3682</v>
      </c>
    </row>
    <row r="177" spans="1:63" s="12" customFormat="1" ht="22.8" customHeight="1">
      <c r="A177" s="12"/>
      <c r="B177" s="221"/>
      <c r="C177" s="222"/>
      <c r="D177" s="223" t="s">
        <v>75</v>
      </c>
      <c r="E177" s="235" t="s">
        <v>160</v>
      </c>
      <c r="F177" s="235" t="s">
        <v>418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SUM(P178:P181)</f>
        <v>0</v>
      </c>
      <c r="Q177" s="229"/>
      <c r="R177" s="230">
        <f>SUM(R178:R181)</f>
        <v>2.6853759999999998</v>
      </c>
      <c r="S177" s="229"/>
      <c r="T177" s="231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2" t="s">
        <v>84</v>
      </c>
      <c r="AT177" s="233" t="s">
        <v>75</v>
      </c>
      <c r="AU177" s="233" t="s">
        <v>84</v>
      </c>
      <c r="AY177" s="232" t="s">
        <v>209</v>
      </c>
      <c r="BK177" s="234">
        <f>SUM(BK178:BK181)</f>
        <v>0</v>
      </c>
    </row>
    <row r="178" spans="1:65" s="2" customFormat="1" ht="21.75" customHeight="1">
      <c r="A178" s="39"/>
      <c r="B178" s="40"/>
      <c r="C178" s="237" t="s">
        <v>337</v>
      </c>
      <c r="D178" s="237" t="s">
        <v>211</v>
      </c>
      <c r="E178" s="238" t="s">
        <v>3683</v>
      </c>
      <c r="F178" s="239" t="s">
        <v>3684</v>
      </c>
      <c r="G178" s="240" t="s">
        <v>494</v>
      </c>
      <c r="H178" s="241">
        <v>8</v>
      </c>
      <c r="I178" s="242"/>
      <c r="J178" s="243">
        <f>ROUND(I178*H178,2)</f>
        <v>0</v>
      </c>
      <c r="K178" s="239" t="s">
        <v>215</v>
      </c>
      <c r="L178" s="45"/>
      <c r="M178" s="244" t="s">
        <v>1</v>
      </c>
      <c r="N178" s="245" t="s">
        <v>42</v>
      </c>
      <c r="O178" s="92"/>
      <c r="P178" s="246">
        <f>O178*H178</f>
        <v>0</v>
      </c>
      <c r="Q178" s="246">
        <v>0.241272</v>
      </c>
      <c r="R178" s="246">
        <f>Q178*H178</f>
        <v>1.930176</v>
      </c>
      <c r="S178" s="246">
        <v>0</v>
      </c>
      <c r="T178" s="24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8" t="s">
        <v>216</v>
      </c>
      <c r="AT178" s="248" t="s">
        <v>211</v>
      </c>
      <c r="AU178" s="248" t="s">
        <v>152</v>
      </c>
      <c r="AY178" s="18" t="s">
        <v>209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8" t="s">
        <v>152</v>
      </c>
      <c r="BK178" s="249">
        <f>ROUND(I178*H178,2)</f>
        <v>0</v>
      </c>
      <c r="BL178" s="18" t="s">
        <v>216</v>
      </c>
      <c r="BM178" s="248" t="s">
        <v>3685</v>
      </c>
    </row>
    <row r="179" spans="1:51" s="13" customFormat="1" ht="12">
      <c r="A179" s="13"/>
      <c r="B179" s="250"/>
      <c r="C179" s="251"/>
      <c r="D179" s="252" t="s">
        <v>218</v>
      </c>
      <c r="E179" s="253" t="s">
        <v>1</v>
      </c>
      <c r="F179" s="254" t="s">
        <v>3686</v>
      </c>
      <c r="G179" s="251"/>
      <c r="H179" s="255">
        <v>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218</v>
      </c>
      <c r="AU179" s="261" t="s">
        <v>152</v>
      </c>
      <c r="AV179" s="13" t="s">
        <v>152</v>
      </c>
      <c r="AW179" s="13" t="s">
        <v>32</v>
      </c>
      <c r="AX179" s="13" t="s">
        <v>84</v>
      </c>
      <c r="AY179" s="261" t="s">
        <v>209</v>
      </c>
    </row>
    <row r="180" spans="1:65" s="2" customFormat="1" ht="16.5" customHeight="1">
      <c r="A180" s="39"/>
      <c r="B180" s="40"/>
      <c r="C180" s="294" t="s">
        <v>342</v>
      </c>
      <c r="D180" s="294" t="s">
        <v>736</v>
      </c>
      <c r="E180" s="295" t="s">
        <v>3687</v>
      </c>
      <c r="F180" s="296" t="s">
        <v>3688</v>
      </c>
      <c r="G180" s="297" t="s">
        <v>214</v>
      </c>
      <c r="H180" s="298">
        <v>47.2</v>
      </c>
      <c r="I180" s="299"/>
      <c r="J180" s="300">
        <f>ROUND(I180*H180,2)</f>
        <v>0</v>
      </c>
      <c r="K180" s="296" t="s">
        <v>215</v>
      </c>
      <c r="L180" s="301"/>
      <c r="M180" s="302" t="s">
        <v>1</v>
      </c>
      <c r="N180" s="303" t="s">
        <v>42</v>
      </c>
      <c r="O180" s="92"/>
      <c r="P180" s="246">
        <f>O180*H180</f>
        <v>0</v>
      </c>
      <c r="Q180" s="246">
        <v>0.016</v>
      </c>
      <c r="R180" s="246">
        <f>Q180*H180</f>
        <v>0.7552000000000001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244</v>
      </c>
      <c r="AT180" s="248" t="s">
        <v>736</v>
      </c>
      <c r="AU180" s="248" t="s">
        <v>152</v>
      </c>
      <c r="AY180" s="18" t="s">
        <v>209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152</v>
      </c>
      <c r="BK180" s="249">
        <f>ROUND(I180*H180,2)</f>
        <v>0</v>
      </c>
      <c r="BL180" s="18" t="s">
        <v>216</v>
      </c>
      <c r="BM180" s="248" t="s">
        <v>3689</v>
      </c>
    </row>
    <row r="181" spans="1:51" s="13" customFormat="1" ht="12">
      <c r="A181" s="13"/>
      <c r="B181" s="250"/>
      <c r="C181" s="251"/>
      <c r="D181" s="252" t="s">
        <v>218</v>
      </c>
      <c r="E181" s="251"/>
      <c r="F181" s="254" t="s">
        <v>3690</v>
      </c>
      <c r="G181" s="251"/>
      <c r="H181" s="255">
        <v>47.2</v>
      </c>
      <c r="I181" s="256"/>
      <c r="J181" s="251"/>
      <c r="K181" s="251"/>
      <c r="L181" s="257"/>
      <c r="M181" s="312"/>
      <c r="N181" s="313"/>
      <c r="O181" s="313"/>
      <c r="P181" s="313"/>
      <c r="Q181" s="313"/>
      <c r="R181" s="313"/>
      <c r="S181" s="313"/>
      <c r="T181" s="31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218</v>
      </c>
      <c r="AU181" s="261" t="s">
        <v>152</v>
      </c>
      <c r="AV181" s="13" t="s">
        <v>152</v>
      </c>
      <c r="AW181" s="13" t="s">
        <v>4</v>
      </c>
      <c r="AX181" s="13" t="s">
        <v>84</v>
      </c>
      <c r="AY181" s="261" t="s">
        <v>209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185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1:K18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3691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ROUND(J116,2)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ROUND((SUM(BE116:BE118)),2)</f>
        <v>0</v>
      </c>
      <c r="G33" s="39"/>
      <c r="H33" s="39"/>
      <c r="I33" s="164">
        <v>0.21</v>
      </c>
      <c r="J33" s="163">
        <f>ROUND(((SUM(BE116:BE118))*I33),2)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ROUND((SUM(BF116:BF118)),2)</f>
        <v>0</v>
      </c>
      <c r="G34" s="39"/>
      <c r="H34" s="39"/>
      <c r="I34" s="164">
        <v>0.15</v>
      </c>
      <c r="J34" s="163">
        <f>ROUND(((SUM(BF116:BF118))*I34),2)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ROUND((SUM(BG116:BG118)),2)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ROUND((SUM(BH116:BH118)),2)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ROUND((SUM(BI116:BI118)),2)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04 - Vedlejší aktivity projektu - Publicita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J116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2" customFormat="1" ht="21.8" customHeight="1">
      <c r="A97" s="39"/>
      <c r="B97" s="40"/>
      <c r="C97" s="41"/>
      <c r="D97" s="41"/>
      <c r="E97" s="41"/>
      <c r="F97" s="41"/>
      <c r="G97" s="41"/>
      <c r="H97" s="41"/>
      <c r="I97" s="14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185"/>
      <c r="J98" s="68"/>
      <c r="K98" s="6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102" spans="1:31" s="2" customFormat="1" ht="6.95" customHeight="1">
      <c r="A102" s="39"/>
      <c r="B102" s="69"/>
      <c r="C102" s="70"/>
      <c r="D102" s="70"/>
      <c r="E102" s="70"/>
      <c r="F102" s="70"/>
      <c r="G102" s="70"/>
      <c r="H102" s="70"/>
      <c r="I102" s="188"/>
      <c r="J102" s="70"/>
      <c r="K102" s="70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4.95" customHeight="1">
      <c r="A103" s="39"/>
      <c r="B103" s="40"/>
      <c r="C103" s="24" t="s">
        <v>194</v>
      </c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146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2" customHeight="1">
      <c r="A105" s="39"/>
      <c r="B105" s="40"/>
      <c r="C105" s="33" t="s">
        <v>16</v>
      </c>
      <c r="D105" s="41"/>
      <c r="E105" s="41"/>
      <c r="F105" s="41"/>
      <c r="G105" s="41"/>
      <c r="H105" s="41"/>
      <c r="I105" s="146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6.5" customHeight="1">
      <c r="A106" s="39"/>
      <c r="B106" s="40"/>
      <c r="C106" s="41"/>
      <c r="D106" s="41"/>
      <c r="E106" s="189" t="str">
        <f>E7</f>
        <v>Zvýšení dostupnosti komunitních pobytových služeb v lokalitě Náchod</v>
      </c>
      <c r="F106" s="33"/>
      <c r="G106" s="33"/>
      <c r="H106" s="33"/>
      <c r="I106" s="146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161</v>
      </c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77" t="str">
        <f>E9</f>
        <v>2 04 - Vedlejší aktivity projektu - Publicita</v>
      </c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20</v>
      </c>
      <c r="D110" s="41"/>
      <c r="E110" s="41"/>
      <c r="F110" s="28" t="str">
        <f>F12</f>
        <v>Náchod</v>
      </c>
      <c r="G110" s="41"/>
      <c r="H110" s="41"/>
      <c r="I110" s="149" t="s">
        <v>22</v>
      </c>
      <c r="J110" s="80" t="str">
        <f>IF(J12="","",J12)</f>
        <v>27. 2. 2020</v>
      </c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40.05" customHeight="1">
      <c r="A112" s="39"/>
      <c r="B112" s="40"/>
      <c r="C112" s="33" t="s">
        <v>24</v>
      </c>
      <c r="D112" s="41"/>
      <c r="E112" s="41"/>
      <c r="F112" s="28" t="str">
        <f>E15</f>
        <v>Královehradecký kraj, Pivovarské nám. 1245/2</v>
      </c>
      <c r="G112" s="41"/>
      <c r="H112" s="41"/>
      <c r="I112" s="149" t="s">
        <v>30</v>
      </c>
      <c r="J112" s="37" t="str">
        <f>E21</f>
        <v>Projecticon s.r.o., A. Kopeckého 151, Nový Hrádek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28</v>
      </c>
      <c r="D113" s="41"/>
      <c r="E113" s="41"/>
      <c r="F113" s="28" t="str">
        <f>IF(E18="","",E18)</f>
        <v>Vyplň údaj</v>
      </c>
      <c r="G113" s="41"/>
      <c r="H113" s="41"/>
      <c r="I113" s="149" t="s">
        <v>33</v>
      </c>
      <c r="J113" s="37" t="str">
        <f>E24</f>
        <v xml:space="preserve"> 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0.3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11" customFormat="1" ht="29.25" customHeight="1">
      <c r="A115" s="209"/>
      <c r="B115" s="210"/>
      <c r="C115" s="211" t="s">
        <v>195</v>
      </c>
      <c r="D115" s="212" t="s">
        <v>61</v>
      </c>
      <c r="E115" s="212" t="s">
        <v>57</v>
      </c>
      <c r="F115" s="212" t="s">
        <v>58</v>
      </c>
      <c r="G115" s="212" t="s">
        <v>196</v>
      </c>
      <c r="H115" s="212" t="s">
        <v>197</v>
      </c>
      <c r="I115" s="213" t="s">
        <v>198</v>
      </c>
      <c r="J115" s="212" t="s">
        <v>165</v>
      </c>
      <c r="K115" s="214" t="s">
        <v>199</v>
      </c>
      <c r="L115" s="215"/>
      <c r="M115" s="101" t="s">
        <v>1</v>
      </c>
      <c r="N115" s="102" t="s">
        <v>40</v>
      </c>
      <c r="O115" s="102" t="s">
        <v>200</v>
      </c>
      <c r="P115" s="102" t="s">
        <v>201</v>
      </c>
      <c r="Q115" s="102" t="s">
        <v>202</v>
      </c>
      <c r="R115" s="102" t="s">
        <v>203</v>
      </c>
      <c r="S115" s="102" t="s">
        <v>204</v>
      </c>
      <c r="T115" s="103" t="s">
        <v>205</v>
      </c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</row>
    <row r="116" spans="1:63" s="2" customFormat="1" ht="22.8" customHeight="1">
      <c r="A116" s="39"/>
      <c r="B116" s="40"/>
      <c r="C116" s="108" t="s">
        <v>206</v>
      </c>
      <c r="D116" s="41"/>
      <c r="E116" s="41"/>
      <c r="F116" s="41"/>
      <c r="G116" s="41"/>
      <c r="H116" s="41"/>
      <c r="I116" s="146"/>
      <c r="J116" s="216">
        <f>BK116</f>
        <v>0</v>
      </c>
      <c r="K116" s="41"/>
      <c r="L116" s="45"/>
      <c r="M116" s="104"/>
      <c r="N116" s="217"/>
      <c r="O116" s="105"/>
      <c r="P116" s="218">
        <f>SUM(P117:P118)</f>
        <v>0</v>
      </c>
      <c r="Q116" s="105"/>
      <c r="R116" s="218">
        <f>SUM(R117:R118)</f>
        <v>0</v>
      </c>
      <c r="S116" s="105"/>
      <c r="T116" s="219">
        <f>SUM(T117:T118)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75</v>
      </c>
      <c r="AU116" s="18" t="s">
        <v>167</v>
      </c>
      <c r="BK116" s="220">
        <f>SUM(BK117:BK118)</f>
        <v>0</v>
      </c>
    </row>
    <row r="117" spans="1:65" s="2" customFormat="1" ht="16.5" customHeight="1">
      <c r="A117" s="39"/>
      <c r="B117" s="40"/>
      <c r="C117" s="237" t="s">
        <v>84</v>
      </c>
      <c r="D117" s="237" t="s">
        <v>211</v>
      </c>
      <c r="E117" s="238" t="s">
        <v>3692</v>
      </c>
      <c r="F117" s="239" t="s">
        <v>3693</v>
      </c>
      <c r="G117" s="240" t="s">
        <v>3694</v>
      </c>
      <c r="H117" s="241">
        <v>1</v>
      </c>
      <c r="I117" s="242"/>
      <c r="J117" s="243">
        <f>ROUND(I117*H117,2)</f>
        <v>0</v>
      </c>
      <c r="K117" s="239" t="s">
        <v>215</v>
      </c>
      <c r="L117" s="45"/>
      <c r="M117" s="244" t="s">
        <v>1</v>
      </c>
      <c r="N117" s="245" t="s">
        <v>42</v>
      </c>
      <c r="O117" s="92"/>
      <c r="P117" s="246">
        <f>O117*H117</f>
        <v>0</v>
      </c>
      <c r="Q117" s="246">
        <v>0</v>
      </c>
      <c r="R117" s="246">
        <f>Q117*H117</f>
        <v>0</v>
      </c>
      <c r="S117" s="246">
        <v>0</v>
      </c>
      <c r="T117" s="24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48" t="s">
        <v>3162</v>
      </c>
      <c r="AT117" s="248" t="s">
        <v>211</v>
      </c>
      <c r="AU117" s="248" t="s">
        <v>76</v>
      </c>
      <c r="AY117" s="18" t="s">
        <v>209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18" t="s">
        <v>152</v>
      </c>
      <c r="BK117" s="249">
        <f>ROUND(I117*H117,2)</f>
        <v>0</v>
      </c>
      <c r="BL117" s="18" t="s">
        <v>3162</v>
      </c>
      <c r="BM117" s="248" t="s">
        <v>3695</v>
      </c>
    </row>
    <row r="118" spans="1:65" s="2" customFormat="1" ht="16.5" customHeight="1">
      <c r="A118" s="39"/>
      <c r="B118" s="40"/>
      <c r="C118" s="237" t="s">
        <v>152</v>
      </c>
      <c r="D118" s="237" t="s">
        <v>211</v>
      </c>
      <c r="E118" s="238" t="s">
        <v>3696</v>
      </c>
      <c r="F118" s="239" t="s">
        <v>3697</v>
      </c>
      <c r="G118" s="240" t="s">
        <v>3694</v>
      </c>
      <c r="H118" s="241">
        <v>1</v>
      </c>
      <c r="I118" s="242"/>
      <c r="J118" s="243">
        <f>ROUND(I118*H118,2)</f>
        <v>0</v>
      </c>
      <c r="K118" s="239" t="s">
        <v>1</v>
      </c>
      <c r="L118" s="45"/>
      <c r="M118" s="304" t="s">
        <v>1</v>
      </c>
      <c r="N118" s="305" t="s">
        <v>42</v>
      </c>
      <c r="O118" s="306"/>
      <c r="P118" s="307">
        <f>O118*H118</f>
        <v>0</v>
      </c>
      <c r="Q118" s="307">
        <v>0</v>
      </c>
      <c r="R118" s="307">
        <f>Q118*H118</f>
        <v>0</v>
      </c>
      <c r="S118" s="307">
        <v>0</v>
      </c>
      <c r="T118" s="30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48" t="s">
        <v>3162</v>
      </c>
      <c r="AT118" s="248" t="s">
        <v>211</v>
      </c>
      <c r="AU118" s="248" t="s">
        <v>76</v>
      </c>
      <c r="AY118" s="18" t="s">
        <v>209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18" t="s">
        <v>152</v>
      </c>
      <c r="BK118" s="249">
        <f>ROUND(I118*H118,2)</f>
        <v>0</v>
      </c>
      <c r="BL118" s="18" t="s">
        <v>3162</v>
      </c>
      <c r="BM118" s="248" t="s">
        <v>3698</v>
      </c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185"/>
      <c r="J119" s="68"/>
      <c r="K119" s="68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password="CC35" sheet="1" objects="1" scenarios="1" formatColumns="0" formatRows="0" autoFilter="0"/>
  <autoFilter ref="C115:K11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47" t="s">
        <v>3699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ROUND((SUM(BE124:BE165)),2)</f>
        <v>0</v>
      </c>
      <c r="G33" s="39"/>
      <c r="H33" s="39"/>
      <c r="I33" s="164">
        <v>0.21</v>
      </c>
      <c r="J33" s="163">
        <f>ROUND(((SUM(BE124:BE165))*I33),2)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ROUND((SUM(BF124:BF165)),2)</f>
        <v>0</v>
      </c>
      <c r="G34" s="39"/>
      <c r="H34" s="39"/>
      <c r="I34" s="164">
        <v>0.15</v>
      </c>
      <c r="J34" s="163">
        <f>ROUND(((SUM(BF124:BF165))*I34),2)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ROUND((SUM(BG124:BG165)),2)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ROUND((SUM(BH124:BH165)),2)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ROUND((SUM(BI124:BI165)),2)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41"/>
      <c r="D87" s="41"/>
      <c r="E87" s="77" t="str">
        <f>E9</f>
        <v>3 01 - Nezpůsobilé náklady projektu - Přípojka vodovod, venkovní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J125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J126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J149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2699</v>
      </c>
      <c r="E100" s="205"/>
      <c r="F100" s="205"/>
      <c r="G100" s="205"/>
      <c r="H100" s="205"/>
      <c r="I100" s="206"/>
      <c r="J100" s="207">
        <f>J153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5"/>
      <c r="C101" s="196"/>
      <c r="D101" s="197" t="s">
        <v>176</v>
      </c>
      <c r="E101" s="198"/>
      <c r="F101" s="198"/>
      <c r="G101" s="198"/>
      <c r="H101" s="198"/>
      <c r="I101" s="199"/>
      <c r="J101" s="200">
        <f>J160</f>
        <v>0</v>
      </c>
      <c r="K101" s="196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2"/>
      <c r="C102" s="203"/>
      <c r="D102" s="204" t="s">
        <v>1967</v>
      </c>
      <c r="E102" s="205"/>
      <c r="F102" s="205"/>
      <c r="G102" s="205"/>
      <c r="H102" s="205"/>
      <c r="I102" s="206"/>
      <c r="J102" s="207">
        <f>J161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5"/>
      <c r="C103" s="196"/>
      <c r="D103" s="197" t="s">
        <v>191</v>
      </c>
      <c r="E103" s="198"/>
      <c r="F103" s="198"/>
      <c r="G103" s="198"/>
      <c r="H103" s="198"/>
      <c r="I103" s="199"/>
      <c r="J103" s="200">
        <f>J163</f>
        <v>0</v>
      </c>
      <c r="K103" s="196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2"/>
      <c r="C104" s="203"/>
      <c r="D104" s="204" t="s">
        <v>192</v>
      </c>
      <c r="E104" s="205"/>
      <c r="F104" s="205"/>
      <c r="G104" s="205"/>
      <c r="H104" s="205"/>
      <c r="I104" s="206"/>
      <c r="J104" s="207">
        <f>J164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146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188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194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9" t="str">
        <f>E7</f>
        <v>Zvýšení dostupnosti komunitních pobytových služeb v lokalitě Náchod</v>
      </c>
      <c r="F114" s="33"/>
      <c r="G114" s="33"/>
      <c r="H114" s="33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161</v>
      </c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75" customHeight="1">
      <c r="A116" s="39"/>
      <c r="B116" s="40"/>
      <c r="C116" s="41"/>
      <c r="D116" s="41"/>
      <c r="E116" s="77" t="str">
        <f>E9</f>
        <v>3 01 - Nezpůsobilé náklady projektu - Přípojka vodovod, venkovní přípojka</v>
      </c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Náchod</v>
      </c>
      <c r="G118" s="41"/>
      <c r="H118" s="41"/>
      <c r="I118" s="149" t="s">
        <v>22</v>
      </c>
      <c r="J118" s="80" t="str">
        <f>IF(J12="","",J12)</f>
        <v>27. 2. 2020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24</v>
      </c>
      <c r="D120" s="41"/>
      <c r="E120" s="41"/>
      <c r="F120" s="28" t="str">
        <f>E15</f>
        <v>Královehradecký kraj, Pivovarské nám. 1245/2</v>
      </c>
      <c r="G120" s="41"/>
      <c r="H120" s="41"/>
      <c r="I120" s="149" t="s">
        <v>30</v>
      </c>
      <c r="J120" s="37" t="str">
        <f>E21</f>
        <v>Projecticon s.r.o., A. Kopeckého 151, Nový Hrádek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149" t="s">
        <v>33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14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9"/>
      <c r="B123" s="210"/>
      <c r="C123" s="211" t="s">
        <v>195</v>
      </c>
      <c r="D123" s="212" t="s">
        <v>61</v>
      </c>
      <c r="E123" s="212" t="s">
        <v>57</v>
      </c>
      <c r="F123" s="212" t="s">
        <v>58</v>
      </c>
      <c r="G123" s="212" t="s">
        <v>196</v>
      </c>
      <c r="H123" s="212" t="s">
        <v>197</v>
      </c>
      <c r="I123" s="213" t="s">
        <v>198</v>
      </c>
      <c r="J123" s="212" t="s">
        <v>165</v>
      </c>
      <c r="K123" s="214" t="s">
        <v>199</v>
      </c>
      <c r="L123" s="215"/>
      <c r="M123" s="101" t="s">
        <v>1</v>
      </c>
      <c r="N123" s="102" t="s">
        <v>40</v>
      </c>
      <c r="O123" s="102" t="s">
        <v>200</v>
      </c>
      <c r="P123" s="102" t="s">
        <v>201</v>
      </c>
      <c r="Q123" s="102" t="s">
        <v>202</v>
      </c>
      <c r="R123" s="102" t="s">
        <v>203</v>
      </c>
      <c r="S123" s="102" t="s">
        <v>204</v>
      </c>
      <c r="T123" s="103" t="s">
        <v>205</v>
      </c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</row>
    <row r="124" spans="1:63" s="2" customFormat="1" ht="22.8" customHeight="1">
      <c r="A124" s="39"/>
      <c r="B124" s="40"/>
      <c r="C124" s="108" t="s">
        <v>206</v>
      </c>
      <c r="D124" s="41"/>
      <c r="E124" s="41"/>
      <c r="F124" s="41"/>
      <c r="G124" s="41"/>
      <c r="H124" s="41"/>
      <c r="I124" s="146"/>
      <c r="J124" s="216">
        <f>BK124</f>
        <v>0</v>
      </c>
      <c r="K124" s="41"/>
      <c r="L124" s="45"/>
      <c r="M124" s="104"/>
      <c r="N124" s="217"/>
      <c r="O124" s="105"/>
      <c r="P124" s="218">
        <f>P125+P160+P163</f>
        <v>0</v>
      </c>
      <c r="Q124" s="105"/>
      <c r="R124" s="218">
        <f>R125+R160+R163</f>
        <v>4.23534286</v>
      </c>
      <c r="S124" s="105"/>
      <c r="T124" s="219">
        <f>T125+T160+T163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167</v>
      </c>
      <c r="BK124" s="220">
        <f>BK125+BK160+BK163</f>
        <v>0</v>
      </c>
    </row>
    <row r="125" spans="1:63" s="12" customFormat="1" ht="25.9" customHeight="1">
      <c r="A125" s="12"/>
      <c r="B125" s="221"/>
      <c r="C125" s="222"/>
      <c r="D125" s="223" t="s">
        <v>75</v>
      </c>
      <c r="E125" s="224" t="s">
        <v>207</v>
      </c>
      <c r="F125" s="224" t="s">
        <v>208</v>
      </c>
      <c r="G125" s="222"/>
      <c r="H125" s="222"/>
      <c r="I125" s="225"/>
      <c r="J125" s="226">
        <f>BK125</f>
        <v>0</v>
      </c>
      <c r="K125" s="222"/>
      <c r="L125" s="227"/>
      <c r="M125" s="228"/>
      <c r="N125" s="229"/>
      <c r="O125" s="229"/>
      <c r="P125" s="230">
        <f>P126+P149+P153</f>
        <v>0</v>
      </c>
      <c r="Q125" s="229"/>
      <c r="R125" s="230">
        <f>R126+R149+R153</f>
        <v>4.2333428600000005</v>
      </c>
      <c r="S125" s="229"/>
      <c r="T125" s="231">
        <f>T126+T149+T153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2" t="s">
        <v>84</v>
      </c>
      <c r="AT125" s="233" t="s">
        <v>75</v>
      </c>
      <c r="AU125" s="233" t="s">
        <v>76</v>
      </c>
      <c r="AY125" s="232" t="s">
        <v>209</v>
      </c>
      <c r="BK125" s="234">
        <f>BK126+BK149+BK153</f>
        <v>0</v>
      </c>
    </row>
    <row r="126" spans="1:63" s="12" customFormat="1" ht="22.8" customHeight="1">
      <c r="A126" s="12"/>
      <c r="B126" s="221"/>
      <c r="C126" s="222"/>
      <c r="D126" s="223" t="s">
        <v>75</v>
      </c>
      <c r="E126" s="235" t="s">
        <v>84</v>
      </c>
      <c r="F126" s="235" t="s">
        <v>210</v>
      </c>
      <c r="G126" s="222"/>
      <c r="H126" s="222"/>
      <c r="I126" s="225"/>
      <c r="J126" s="236">
        <f>BK126</f>
        <v>0</v>
      </c>
      <c r="K126" s="222"/>
      <c r="L126" s="227"/>
      <c r="M126" s="228"/>
      <c r="N126" s="229"/>
      <c r="O126" s="229"/>
      <c r="P126" s="230">
        <f>SUM(P127:P148)</f>
        <v>0</v>
      </c>
      <c r="Q126" s="229"/>
      <c r="R126" s="230">
        <f>SUM(R127:R148)</f>
        <v>4.22641616</v>
      </c>
      <c r="S126" s="229"/>
      <c r="T126" s="231">
        <f>SUM(T127:T148)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2" t="s">
        <v>84</v>
      </c>
      <c r="AT126" s="233" t="s">
        <v>75</v>
      </c>
      <c r="AU126" s="233" t="s">
        <v>84</v>
      </c>
      <c r="AY126" s="232" t="s">
        <v>209</v>
      </c>
      <c r="BK126" s="234">
        <f>SUM(BK127:BK148)</f>
        <v>0</v>
      </c>
    </row>
    <row r="127" spans="1:65" s="2" customFormat="1" ht="21.75" customHeight="1">
      <c r="A127" s="39"/>
      <c r="B127" s="40"/>
      <c r="C127" s="237" t="s">
        <v>84</v>
      </c>
      <c r="D127" s="237" t="s">
        <v>211</v>
      </c>
      <c r="E127" s="238" t="s">
        <v>2918</v>
      </c>
      <c r="F127" s="239" t="s">
        <v>2919</v>
      </c>
      <c r="G127" s="240" t="s">
        <v>247</v>
      </c>
      <c r="H127" s="241">
        <v>4.8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3700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3701</v>
      </c>
      <c r="G128" s="251"/>
      <c r="H128" s="255">
        <v>4.8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21.75" customHeight="1">
      <c r="A129" s="39"/>
      <c r="B129" s="40"/>
      <c r="C129" s="237" t="s">
        <v>152</v>
      </c>
      <c r="D129" s="237" t="s">
        <v>211</v>
      </c>
      <c r="E129" s="238" t="s">
        <v>3702</v>
      </c>
      <c r="F129" s="239" t="s">
        <v>3703</v>
      </c>
      <c r="G129" s="240" t="s">
        <v>247</v>
      </c>
      <c r="H129" s="241">
        <v>4.8</v>
      </c>
      <c r="I129" s="242"/>
      <c r="J129" s="243">
        <f>ROUND(I129*H129,2)</f>
        <v>0</v>
      </c>
      <c r="K129" s="239" t="s">
        <v>1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3704</v>
      </c>
    </row>
    <row r="130" spans="1:65" s="2" customFormat="1" ht="16.5" customHeight="1">
      <c r="A130" s="39"/>
      <c r="B130" s="40"/>
      <c r="C130" s="237" t="s">
        <v>160</v>
      </c>
      <c r="D130" s="237" t="s">
        <v>211</v>
      </c>
      <c r="E130" s="238" t="s">
        <v>2714</v>
      </c>
      <c r="F130" s="239" t="s">
        <v>2715</v>
      </c>
      <c r="G130" s="240" t="s">
        <v>225</v>
      </c>
      <c r="H130" s="241">
        <v>16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0.00083851</v>
      </c>
      <c r="R130" s="246">
        <f>Q130*H130</f>
        <v>0.01341616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2926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3705</v>
      </c>
      <c r="G131" s="251"/>
      <c r="H131" s="255">
        <v>16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216</v>
      </c>
      <c r="D132" s="237" t="s">
        <v>211</v>
      </c>
      <c r="E132" s="238" t="s">
        <v>2718</v>
      </c>
      <c r="F132" s="239" t="s">
        <v>2719</v>
      </c>
      <c r="G132" s="240" t="s">
        <v>225</v>
      </c>
      <c r="H132" s="241">
        <v>16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2928</v>
      </c>
    </row>
    <row r="133" spans="1:65" s="2" customFormat="1" ht="21.75" customHeight="1">
      <c r="A133" s="39"/>
      <c r="B133" s="40"/>
      <c r="C133" s="237" t="s">
        <v>231</v>
      </c>
      <c r="D133" s="237" t="s">
        <v>211</v>
      </c>
      <c r="E133" s="238" t="s">
        <v>278</v>
      </c>
      <c r="F133" s="239" t="s">
        <v>279</v>
      </c>
      <c r="G133" s="240" t="s">
        <v>247</v>
      </c>
      <c r="H133" s="241">
        <v>3.6</v>
      </c>
      <c r="I133" s="242"/>
      <c r="J133" s="243">
        <f>ROUND(I133*H133,2)</f>
        <v>0</v>
      </c>
      <c r="K133" s="239" t="s">
        <v>215</v>
      </c>
      <c r="L133" s="45"/>
      <c r="M133" s="244" t="s">
        <v>1</v>
      </c>
      <c r="N133" s="245" t="s">
        <v>42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216</v>
      </c>
      <c r="AT133" s="248" t="s">
        <v>211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216</v>
      </c>
      <c r="BM133" s="248" t="s">
        <v>3706</v>
      </c>
    </row>
    <row r="134" spans="1:51" s="13" customFormat="1" ht="12">
      <c r="A134" s="13"/>
      <c r="B134" s="250"/>
      <c r="C134" s="251"/>
      <c r="D134" s="252" t="s">
        <v>218</v>
      </c>
      <c r="E134" s="253" t="s">
        <v>1</v>
      </c>
      <c r="F134" s="254" t="s">
        <v>3707</v>
      </c>
      <c r="G134" s="251"/>
      <c r="H134" s="255">
        <v>3.6</v>
      </c>
      <c r="I134" s="256"/>
      <c r="J134" s="251"/>
      <c r="K134" s="251"/>
      <c r="L134" s="257"/>
      <c r="M134" s="258"/>
      <c r="N134" s="259"/>
      <c r="O134" s="259"/>
      <c r="P134" s="259"/>
      <c r="Q134" s="259"/>
      <c r="R134" s="259"/>
      <c r="S134" s="259"/>
      <c r="T134" s="26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1" t="s">
        <v>218</v>
      </c>
      <c r="AU134" s="261" t="s">
        <v>152</v>
      </c>
      <c r="AV134" s="13" t="s">
        <v>152</v>
      </c>
      <c r="AW134" s="13" t="s">
        <v>32</v>
      </c>
      <c r="AX134" s="13" t="s">
        <v>84</v>
      </c>
      <c r="AY134" s="261" t="s">
        <v>209</v>
      </c>
    </row>
    <row r="135" spans="1:65" s="2" customFormat="1" ht="21.75" customHeight="1">
      <c r="A135" s="39"/>
      <c r="B135" s="40"/>
      <c r="C135" s="237" t="s">
        <v>235</v>
      </c>
      <c r="D135" s="237" t="s">
        <v>211</v>
      </c>
      <c r="E135" s="238" t="s">
        <v>293</v>
      </c>
      <c r="F135" s="239" t="s">
        <v>294</v>
      </c>
      <c r="G135" s="240" t="s">
        <v>247</v>
      </c>
      <c r="H135" s="241">
        <v>3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216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216</v>
      </c>
      <c r="BM135" s="248" t="s">
        <v>3708</v>
      </c>
    </row>
    <row r="136" spans="1:51" s="13" customFormat="1" ht="12">
      <c r="A136" s="13"/>
      <c r="B136" s="250"/>
      <c r="C136" s="251"/>
      <c r="D136" s="252" t="s">
        <v>218</v>
      </c>
      <c r="E136" s="253" t="s">
        <v>1</v>
      </c>
      <c r="F136" s="254" t="s">
        <v>3709</v>
      </c>
      <c r="G136" s="251"/>
      <c r="H136" s="255">
        <v>3</v>
      </c>
      <c r="I136" s="256"/>
      <c r="J136" s="251"/>
      <c r="K136" s="251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218</v>
      </c>
      <c r="AU136" s="261" t="s">
        <v>152</v>
      </c>
      <c r="AV136" s="13" t="s">
        <v>152</v>
      </c>
      <c r="AW136" s="13" t="s">
        <v>32</v>
      </c>
      <c r="AX136" s="13" t="s">
        <v>84</v>
      </c>
      <c r="AY136" s="261" t="s">
        <v>209</v>
      </c>
    </row>
    <row r="137" spans="1:65" s="2" customFormat="1" ht="33" customHeight="1">
      <c r="A137" s="39"/>
      <c r="B137" s="40"/>
      <c r="C137" s="237" t="s">
        <v>239</v>
      </c>
      <c r="D137" s="237" t="s">
        <v>211</v>
      </c>
      <c r="E137" s="238" t="s">
        <v>298</v>
      </c>
      <c r="F137" s="239" t="s">
        <v>299</v>
      </c>
      <c r="G137" s="240" t="s">
        <v>247</v>
      </c>
      <c r="H137" s="241">
        <v>54</v>
      </c>
      <c r="I137" s="242"/>
      <c r="J137" s="243">
        <f>ROUND(I137*H137,2)</f>
        <v>0</v>
      </c>
      <c r="K137" s="239" t="s">
        <v>215</v>
      </c>
      <c r="L137" s="45"/>
      <c r="M137" s="244" t="s">
        <v>1</v>
      </c>
      <c r="N137" s="245" t="s">
        <v>42</v>
      </c>
      <c r="O137" s="92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216</v>
      </c>
      <c r="AT137" s="248" t="s">
        <v>211</v>
      </c>
      <c r="AU137" s="248" t="s">
        <v>152</v>
      </c>
      <c r="AY137" s="18" t="s">
        <v>209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152</v>
      </c>
      <c r="BK137" s="249">
        <f>ROUND(I137*H137,2)</f>
        <v>0</v>
      </c>
      <c r="BL137" s="18" t="s">
        <v>216</v>
      </c>
      <c r="BM137" s="248" t="s">
        <v>3710</v>
      </c>
    </row>
    <row r="138" spans="1:51" s="13" customFormat="1" ht="12">
      <c r="A138" s="13"/>
      <c r="B138" s="250"/>
      <c r="C138" s="251"/>
      <c r="D138" s="252" t="s">
        <v>218</v>
      </c>
      <c r="E138" s="253" t="s">
        <v>1</v>
      </c>
      <c r="F138" s="254" t="s">
        <v>3711</v>
      </c>
      <c r="G138" s="251"/>
      <c r="H138" s="255">
        <v>54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218</v>
      </c>
      <c r="AU138" s="261" t="s">
        <v>152</v>
      </c>
      <c r="AV138" s="13" t="s">
        <v>152</v>
      </c>
      <c r="AW138" s="13" t="s">
        <v>32</v>
      </c>
      <c r="AX138" s="13" t="s">
        <v>84</v>
      </c>
      <c r="AY138" s="261" t="s">
        <v>209</v>
      </c>
    </row>
    <row r="139" spans="1:65" s="2" customFormat="1" ht="21.75" customHeight="1">
      <c r="A139" s="39"/>
      <c r="B139" s="40"/>
      <c r="C139" s="237" t="s">
        <v>244</v>
      </c>
      <c r="D139" s="237" t="s">
        <v>211</v>
      </c>
      <c r="E139" s="238" t="s">
        <v>2877</v>
      </c>
      <c r="F139" s="239" t="s">
        <v>2878</v>
      </c>
      <c r="G139" s="240" t="s">
        <v>247</v>
      </c>
      <c r="H139" s="241">
        <v>6.6</v>
      </c>
      <c r="I139" s="242"/>
      <c r="J139" s="243">
        <f>ROUND(I139*H139,2)</f>
        <v>0</v>
      </c>
      <c r="K139" s="239" t="s">
        <v>215</v>
      </c>
      <c r="L139" s="45"/>
      <c r="M139" s="244" t="s">
        <v>1</v>
      </c>
      <c r="N139" s="245" t="s">
        <v>42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216</v>
      </c>
      <c r="AT139" s="248" t="s">
        <v>211</v>
      </c>
      <c r="AU139" s="248" t="s">
        <v>152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216</v>
      </c>
      <c r="BM139" s="248" t="s">
        <v>3712</v>
      </c>
    </row>
    <row r="140" spans="1:51" s="13" customFormat="1" ht="12">
      <c r="A140" s="13"/>
      <c r="B140" s="250"/>
      <c r="C140" s="251"/>
      <c r="D140" s="252" t="s">
        <v>218</v>
      </c>
      <c r="E140" s="253" t="s">
        <v>1</v>
      </c>
      <c r="F140" s="254" t="s">
        <v>3713</v>
      </c>
      <c r="G140" s="251"/>
      <c r="H140" s="255">
        <v>6.6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218</v>
      </c>
      <c r="AU140" s="261" t="s">
        <v>152</v>
      </c>
      <c r="AV140" s="13" t="s">
        <v>152</v>
      </c>
      <c r="AW140" s="13" t="s">
        <v>32</v>
      </c>
      <c r="AX140" s="13" t="s">
        <v>84</v>
      </c>
      <c r="AY140" s="261" t="s">
        <v>209</v>
      </c>
    </row>
    <row r="141" spans="1:65" s="2" customFormat="1" ht="21.75" customHeight="1">
      <c r="A141" s="39"/>
      <c r="B141" s="40"/>
      <c r="C141" s="237" t="s">
        <v>250</v>
      </c>
      <c r="D141" s="237" t="s">
        <v>211</v>
      </c>
      <c r="E141" s="238" t="s">
        <v>318</v>
      </c>
      <c r="F141" s="239" t="s">
        <v>319</v>
      </c>
      <c r="G141" s="240" t="s">
        <v>320</v>
      </c>
      <c r="H141" s="241">
        <v>5.4</v>
      </c>
      <c r="I141" s="242"/>
      <c r="J141" s="243">
        <f>ROUND(I141*H141,2)</f>
        <v>0</v>
      </c>
      <c r="K141" s="239" t="s">
        <v>215</v>
      </c>
      <c r="L141" s="45"/>
      <c r="M141" s="244" t="s">
        <v>1</v>
      </c>
      <c r="N141" s="245" t="s">
        <v>42</v>
      </c>
      <c r="O141" s="92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216</v>
      </c>
      <c r="AT141" s="248" t="s">
        <v>211</v>
      </c>
      <c r="AU141" s="248" t="s">
        <v>152</v>
      </c>
      <c r="AY141" s="18" t="s">
        <v>209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152</v>
      </c>
      <c r="BK141" s="249">
        <f>ROUND(I141*H141,2)</f>
        <v>0</v>
      </c>
      <c r="BL141" s="18" t="s">
        <v>216</v>
      </c>
      <c r="BM141" s="248" t="s">
        <v>3714</v>
      </c>
    </row>
    <row r="142" spans="1:51" s="13" customFormat="1" ht="12">
      <c r="A142" s="13"/>
      <c r="B142" s="250"/>
      <c r="C142" s="251"/>
      <c r="D142" s="252" t="s">
        <v>218</v>
      </c>
      <c r="E142" s="253" t="s">
        <v>1</v>
      </c>
      <c r="F142" s="254" t="s">
        <v>3715</v>
      </c>
      <c r="G142" s="251"/>
      <c r="H142" s="255">
        <v>5.4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218</v>
      </c>
      <c r="AU142" s="261" t="s">
        <v>152</v>
      </c>
      <c r="AV142" s="13" t="s">
        <v>152</v>
      </c>
      <c r="AW142" s="13" t="s">
        <v>32</v>
      </c>
      <c r="AX142" s="13" t="s">
        <v>84</v>
      </c>
      <c r="AY142" s="261" t="s">
        <v>209</v>
      </c>
    </row>
    <row r="143" spans="1:65" s="2" customFormat="1" ht="21.75" customHeight="1">
      <c r="A143" s="39"/>
      <c r="B143" s="40"/>
      <c r="C143" s="237" t="s">
        <v>255</v>
      </c>
      <c r="D143" s="237" t="s">
        <v>211</v>
      </c>
      <c r="E143" s="238" t="s">
        <v>323</v>
      </c>
      <c r="F143" s="239" t="s">
        <v>324</v>
      </c>
      <c r="G143" s="240" t="s">
        <v>247</v>
      </c>
      <c r="H143" s="241">
        <v>1.8</v>
      </c>
      <c r="I143" s="242"/>
      <c r="J143" s="243">
        <f>ROUND(I143*H143,2)</f>
        <v>0</v>
      </c>
      <c r="K143" s="239" t="s">
        <v>215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216</v>
      </c>
      <c r="AT143" s="248" t="s">
        <v>211</v>
      </c>
      <c r="AU143" s="248" t="s">
        <v>152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216</v>
      </c>
      <c r="BM143" s="248" t="s">
        <v>2939</v>
      </c>
    </row>
    <row r="144" spans="1:51" s="13" customFormat="1" ht="12">
      <c r="A144" s="13"/>
      <c r="B144" s="250"/>
      <c r="C144" s="251"/>
      <c r="D144" s="252" t="s">
        <v>218</v>
      </c>
      <c r="E144" s="253" t="s">
        <v>1</v>
      </c>
      <c r="F144" s="254" t="s">
        <v>3716</v>
      </c>
      <c r="G144" s="251"/>
      <c r="H144" s="255">
        <v>1.8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218</v>
      </c>
      <c r="AU144" s="261" t="s">
        <v>152</v>
      </c>
      <c r="AV144" s="13" t="s">
        <v>152</v>
      </c>
      <c r="AW144" s="13" t="s">
        <v>32</v>
      </c>
      <c r="AX144" s="13" t="s">
        <v>84</v>
      </c>
      <c r="AY144" s="261" t="s">
        <v>209</v>
      </c>
    </row>
    <row r="145" spans="1:65" s="2" customFormat="1" ht="21.75" customHeight="1">
      <c r="A145" s="39"/>
      <c r="B145" s="40"/>
      <c r="C145" s="237" t="s">
        <v>263</v>
      </c>
      <c r="D145" s="237" t="s">
        <v>211</v>
      </c>
      <c r="E145" s="238" t="s">
        <v>2886</v>
      </c>
      <c r="F145" s="239" t="s">
        <v>2887</v>
      </c>
      <c r="G145" s="240" t="s">
        <v>247</v>
      </c>
      <c r="H145" s="241">
        <v>1.8</v>
      </c>
      <c r="I145" s="242"/>
      <c r="J145" s="243">
        <f>ROUND(I145*H145,2)</f>
        <v>0</v>
      </c>
      <c r="K145" s="239" t="s">
        <v>215</v>
      </c>
      <c r="L145" s="45"/>
      <c r="M145" s="244" t="s">
        <v>1</v>
      </c>
      <c r="N145" s="245" t="s">
        <v>42</v>
      </c>
      <c r="O145" s="92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216</v>
      </c>
      <c r="AT145" s="248" t="s">
        <v>211</v>
      </c>
      <c r="AU145" s="248" t="s">
        <v>152</v>
      </c>
      <c r="AY145" s="18" t="s">
        <v>209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152</v>
      </c>
      <c r="BK145" s="249">
        <f>ROUND(I145*H145,2)</f>
        <v>0</v>
      </c>
      <c r="BL145" s="18" t="s">
        <v>216</v>
      </c>
      <c r="BM145" s="248" t="s">
        <v>2941</v>
      </c>
    </row>
    <row r="146" spans="1:51" s="13" customFormat="1" ht="12">
      <c r="A146" s="13"/>
      <c r="B146" s="250"/>
      <c r="C146" s="251"/>
      <c r="D146" s="252" t="s">
        <v>218</v>
      </c>
      <c r="E146" s="253" t="s">
        <v>1</v>
      </c>
      <c r="F146" s="254" t="s">
        <v>3717</v>
      </c>
      <c r="G146" s="251"/>
      <c r="H146" s="255">
        <v>1.8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218</v>
      </c>
      <c r="AU146" s="261" t="s">
        <v>152</v>
      </c>
      <c r="AV146" s="13" t="s">
        <v>152</v>
      </c>
      <c r="AW146" s="13" t="s">
        <v>32</v>
      </c>
      <c r="AX146" s="13" t="s">
        <v>84</v>
      </c>
      <c r="AY146" s="261" t="s">
        <v>209</v>
      </c>
    </row>
    <row r="147" spans="1:65" s="2" customFormat="1" ht="16.5" customHeight="1">
      <c r="A147" s="39"/>
      <c r="B147" s="40"/>
      <c r="C147" s="294" t="s">
        <v>277</v>
      </c>
      <c r="D147" s="294" t="s">
        <v>736</v>
      </c>
      <c r="E147" s="295" t="s">
        <v>2890</v>
      </c>
      <c r="F147" s="296" t="s">
        <v>2891</v>
      </c>
      <c r="G147" s="297" t="s">
        <v>320</v>
      </c>
      <c r="H147" s="298">
        <v>4.213</v>
      </c>
      <c r="I147" s="299"/>
      <c r="J147" s="300">
        <f>ROUND(I147*H147,2)</f>
        <v>0</v>
      </c>
      <c r="K147" s="296" t="s">
        <v>215</v>
      </c>
      <c r="L147" s="301"/>
      <c r="M147" s="302" t="s">
        <v>1</v>
      </c>
      <c r="N147" s="303" t="s">
        <v>42</v>
      </c>
      <c r="O147" s="92"/>
      <c r="P147" s="246">
        <f>O147*H147</f>
        <v>0</v>
      </c>
      <c r="Q147" s="246">
        <v>1</v>
      </c>
      <c r="R147" s="246">
        <f>Q147*H147</f>
        <v>4.213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244</v>
      </c>
      <c r="AT147" s="248" t="s">
        <v>736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216</v>
      </c>
      <c r="BM147" s="248" t="s">
        <v>2943</v>
      </c>
    </row>
    <row r="148" spans="1:51" s="13" customFormat="1" ht="12">
      <c r="A148" s="13"/>
      <c r="B148" s="250"/>
      <c r="C148" s="251"/>
      <c r="D148" s="252" t="s">
        <v>218</v>
      </c>
      <c r="E148" s="251"/>
      <c r="F148" s="254" t="s">
        <v>3718</v>
      </c>
      <c r="G148" s="251"/>
      <c r="H148" s="255">
        <v>4.213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218</v>
      </c>
      <c r="AU148" s="261" t="s">
        <v>152</v>
      </c>
      <c r="AV148" s="13" t="s">
        <v>152</v>
      </c>
      <c r="AW148" s="13" t="s">
        <v>4</v>
      </c>
      <c r="AX148" s="13" t="s">
        <v>84</v>
      </c>
      <c r="AY148" s="261" t="s">
        <v>209</v>
      </c>
    </row>
    <row r="149" spans="1:63" s="12" customFormat="1" ht="22.8" customHeight="1">
      <c r="A149" s="12"/>
      <c r="B149" s="221"/>
      <c r="C149" s="222"/>
      <c r="D149" s="223" t="s">
        <v>75</v>
      </c>
      <c r="E149" s="235" t="s">
        <v>216</v>
      </c>
      <c r="F149" s="235" t="s">
        <v>533</v>
      </c>
      <c r="G149" s="222"/>
      <c r="H149" s="222"/>
      <c r="I149" s="225"/>
      <c r="J149" s="236">
        <f>BK149</f>
        <v>0</v>
      </c>
      <c r="K149" s="222"/>
      <c r="L149" s="227"/>
      <c r="M149" s="228"/>
      <c r="N149" s="229"/>
      <c r="O149" s="229"/>
      <c r="P149" s="230">
        <f>SUM(P150:P152)</f>
        <v>0</v>
      </c>
      <c r="Q149" s="229"/>
      <c r="R149" s="230">
        <f>SUM(R150:R152)</f>
        <v>0</v>
      </c>
      <c r="S149" s="229"/>
      <c r="T149" s="231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2" t="s">
        <v>84</v>
      </c>
      <c r="AT149" s="233" t="s">
        <v>75</v>
      </c>
      <c r="AU149" s="233" t="s">
        <v>84</v>
      </c>
      <c r="AY149" s="232" t="s">
        <v>209</v>
      </c>
      <c r="BK149" s="234">
        <f>SUM(BK150:BK152)</f>
        <v>0</v>
      </c>
    </row>
    <row r="150" spans="1:65" s="2" customFormat="1" ht="21.75" customHeight="1">
      <c r="A150" s="39"/>
      <c r="B150" s="40"/>
      <c r="C150" s="237" t="s">
        <v>283</v>
      </c>
      <c r="D150" s="237" t="s">
        <v>211</v>
      </c>
      <c r="E150" s="238" t="s">
        <v>2945</v>
      </c>
      <c r="F150" s="239" t="s">
        <v>2946</v>
      </c>
      <c r="G150" s="240" t="s">
        <v>247</v>
      </c>
      <c r="H150" s="241">
        <v>0.6</v>
      </c>
      <c r="I150" s="242"/>
      <c r="J150" s="243">
        <f>ROUND(I150*H150,2)</f>
        <v>0</v>
      </c>
      <c r="K150" s="239" t="s">
        <v>215</v>
      </c>
      <c r="L150" s="45"/>
      <c r="M150" s="244" t="s">
        <v>1</v>
      </c>
      <c r="N150" s="245" t="s">
        <v>42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216</v>
      </c>
      <c r="AT150" s="248" t="s">
        <v>211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2947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3719</v>
      </c>
      <c r="G151" s="251"/>
      <c r="H151" s="255">
        <v>0.6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76</v>
      </c>
      <c r="AY151" s="261" t="s">
        <v>209</v>
      </c>
    </row>
    <row r="152" spans="1:51" s="15" customFormat="1" ht="12">
      <c r="A152" s="15"/>
      <c r="B152" s="272"/>
      <c r="C152" s="273"/>
      <c r="D152" s="252" t="s">
        <v>218</v>
      </c>
      <c r="E152" s="274" t="s">
        <v>1</v>
      </c>
      <c r="F152" s="275" t="s">
        <v>262</v>
      </c>
      <c r="G152" s="273"/>
      <c r="H152" s="276">
        <v>0.6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2" t="s">
        <v>218</v>
      </c>
      <c r="AU152" s="282" t="s">
        <v>152</v>
      </c>
      <c r="AV152" s="15" t="s">
        <v>216</v>
      </c>
      <c r="AW152" s="15" t="s">
        <v>32</v>
      </c>
      <c r="AX152" s="15" t="s">
        <v>84</v>
      </c>
      <c r="AY152" s="282" t="s">
        <v>209</v>
      </c>
    </row>
    <row r="153" spans="1:63" s="12" customFormat="1" ht="22.8" customHeight="1">
      <c r="A153" s="12"/>
      <c r="B153" s="221"/>
      <c r="C153" s="222"/>
      <c r="D153" s="223" t="s">
        <v>75</v>
      </c>
      <c r="E153" s="235" t="s">
        <v>244</v>
      </c>
      <c r="F153" s="235" t="s">
        <v>2781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SUM(P154:P159)</f>
        <v>0</v>
      </c>
      <c r="Q153" s="229"/>
      <c r="R153" s="230">
        <f>SUM(R154:R159)</f>
        <v>0.006926700000000001</v>
      </c>
      <c r="S153" s="229"/>
      <c r="T153" s="231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2" t="s">
        <v>84</v>
      </c>
      <c r="AT153" s="233" t="s">
        <v>75</v>
      </c>
      <c r="AU153" s="233" t="s">
        <v>84</v>
      </c>
      <c r="AY153" s="232" t="s">
        <v>209</v>
      </c>
      <c r="BK153" s="234">
        <f>SUM(BK154:BK159)</f>
        <v>0</v>
      </c>
    </row>
    <row r="154" spans="1:65" s="2" customFormat="1" ht="21.75" customHeight="1">
      <c r="A154" s="39"/>
      <c r="B154" s="40"/>
      <c r="C154" s="237" t="s">
        <v>288</v>
      </c>
      <c r="D154" s="237" t="s">
        <v>211</v>
      </c>
      <c r="E154" s="238" t="s">
        <v>2955</v>
      </c>
      <c r="F154" s="239" t="s">
        <v>2956</v>
      </c>
      <c r="G154" s="240" t="s">
        <v>494</v>
      </c>
      <c r="H154" s="241">
        <v>10</v>
      </c>
      <c r="I154" s="242"/>
      <c r="J154" s="243">
        <f>ROUND(I154*H154,2)</f>
        <v>0</v>
      </c>
      <c r="K154" s="239" t="s">
        <v>215</v>
      </c>
      <c r="L154" s="45"/>
      <c r="M154" s="244" t="s">
        <v>1</v>
      </c>
      <c r="N154" s="245" t="s">
        <v>42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216</v>
      </c>
      <c r="AT154" s="248" t="s">
        <v>211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3720</v>
      </c>
    </row>
    <row r="155" spans="1:65" s="2" customFormat="1" ht="16.5" customHeight="1">
      <c r="A155" s="39"/>
      <c r="B155" s="40"/>
      <c r="C155" s="294" t="s">
        <v>8</v>
      </c>
      <c r="D155" s="294" t="s">
        <v>736</v>
      </c>
      <c r="E155" s="295" t="s">
        <v>2958</v>
      </c>
      <c r="F155" s="296" t="s">
        <v>2959</v>
      </c>
      <c r="G155" s="297" t="s">
        <v>494</v>
      </c>
      <c r="H155" s="298">
        <v>11</v>
      </c>
      <c r="I155" s="299"/>
      <c r="J155" s="300">
        <f>ROUND(I155*H155,2)</f>
        <v>0</v>
      </c>
      <c r="K155" s="296" t="s">
        <v>215</v>
      </c>
      <c r="L155" s="301"/>
      <c r="M155" s="302" t="s">
        <v>1</v>
      </c>
      <c r="N155" s="303" t="s">
        <v>42</v>
      </c>
      <c r="O155" s="92"/>
      <c r="P155" s="246">
        <f>O155*H155</f>
        <v>0</v>
      </c>
      <c r="Q155" s="246">
        <v>0.00028</v>
      </c>
      <c r="R155" s="246">
        <f>Q155*H155</f>
        <v>0.00308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244</v>
      </c>
      <c r="AT155" s="248" t="s">
        <v>736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3721</v>
      </c>
    </row>
    <row r="156" spans="1:65" s="2" customFormat="1" ht="21.75" customHeight="1">
      <c r="A156" s="39"/>
      <c r="B156" s="40"/>
      <c r="C156" s="237" t="s">
        <v>297</v>
      </c>
      <c r="D156" s="237" t="s">
        <v>211</v>
      </c>
      <c r="E156" s="238" t="s">
        <v>3722</v>
      </c>
      <c r="F156" s="239" t="s">
        <v>3723</v>
      </c>
      <c r="G156" s="240" t="s">
        <v>2085</v>
      </c>
      <c r="H156" s="241">
        <v>1</v>
      </c>
      <c r="I156" s="242"/>
      <c r="J156" s="243">
        <f>ROUND(I156*H156,2)</f>
        <v>0</v>
      </c>
      <c r="K156" s="239" t="s">
        <v>1</v>
      </c>
      <c r="L156" s="45"/>
      <c r="M156" s="244" t="s">
        <v>1</v>
      </c>
      <c r="N156" s="245" t="s">
        <v>42</v>
      </c>
      <c r="O156" s="92"/>
      <c r="P156" s="246">
        <f>O156*H156</f>
        <v>0</v>
      </c>
      <c r="Q156" s="246">
        <v>0.00271</v>
      </c>
      <c r="R156" s="246">
        <f>Q156*H156</f>
        <v>0.00271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216</v>
      </c>
      <c r="AT156" s="248" t="s">
        <v>211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216</v>
      </c>
      <c r="BM156" s="248" t="s">
        <v>3724</v>
      </c>
    </row>
    <row r="157" spans="1:65" s="2" customFormat="1" ht="21.75" customHeight="1">
      <c r="A157" s="39"/>
      <c r="B157" s="40"/>
      <c r="C157" s="237" t="s">
        <v>302</v>
      </c>
      <c r="D157" s="237" t="s">
        <v>211</v>
      </c>
      <c r="E157" s="238" t="s">
        <v>2961</v>
      </c>
      <c r="F157" s="239" t="s">
        <v>2962</v>
      </c>
      <c r="G157" s="240" t="s">
        <v>494</v>
      </c>
      <c r="H157" s="241">
        <v>10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1.7E-07</v>
      </c>
      <c r="R157" s="246">
        <f>Q157*H157</f>
        <v>1.6999999999999998E-06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3725</v>
      </c>
    </row>
    <row r="158" spans="1:65" s="2" customFormat="1" ht="21.75" customHeight="1">
      <c r="A158" s="39"/>
      <c r="B158" s="40"/>
      <c r="C158" s="237" t="s">
        <v>306</v>
      </c>
      <c r="D158" s="237" t="s">
        <v>211</v>
      </c>
      <c r="E158" s="238" t="s">
        <v>2211</v>
      </c>
      <c r="F158" s="239" t="s">
        <v>3726</v>
      </c>
      <c r="G158" s="240" t="s">
        <v>2085</v>
      </c>
      <c r="H158" s="241">
        <v>1</v>
      </c>
      <c r="I158" s="242"/>
      <c r="J158" s="243">
        <f>ROUND(I158*H158,2)</f>
        <v>0</v>
      </c>
      <c r="K158" s="239" t="s">
        <v>1</v>
      </c>
      <c r="L158" s="45"/>
      <c r="M158" s="244" t="s">
        <v>1</v>
      </c>
      <c r="N158" s="245" t="s">
        <v>42</v>
      </c>
      <c r="O158" s="92"/>
      <c r="P158" s="246">
        <f>O158*H158</f>
        <v>0</v>
      </c>
      <c r="Q158" s="246">
        <v>0.00019</v>
      </c>
      <c r="R158" s="246">
        <f>Q158*H158</f>
        <v>0.00019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216</v>
      </c>
      <c r="AT158" s="248" t="s">
        <v>211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216</v>
      </c>
      <c r="BM158" s="248" t="s">
        <v>3727</v>
      </c>
    </row>
    <row r="159" spans="1:65" s="2" customFormat="1" ht="16.5" customHeight="1">
      <c r="A159" s="39"/>
      <c r="B159" s="40"/>
      <c r="C159" s="237" t="s">
        <v>311</v>
      </c>
      <c r="D159" s="237" t="s">
        <v>211</v>
      </c>
      <c r="E159" s="238" t="s">
        <v>2968</v>
      </c>
      <c r="F159" s="239" t="s">
        <v>2969</v>
      </c>
      <c r="G159" s="240" t="s">
        <v>494</v>
      </c>
      <c r="H159" s="241">
        <v>10</v>
      </c>
      <c r="I159" s="242"/>
      <c r="J159" s="243">
        <f>ROUND(I159*H159,2)</f>
        <v>0</v>
      </c>
      <c r="K159" s="239" t="s">
        <v>215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9.45E-05</v>
      </c>
      <c r="R159" s="246">
        <f>Q159*H159</f>
        <v>0.0009450000000000001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216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3728</v>
      </c>
    </row>
    <row r="160" spans="1:63" s="12" customFormat="1" ht="25.9" customHeight="1">
      <c r="A160" s="12"/>
      <c r="B160" s="221"/>
      <c r="C160" s="222"/>
      <c r="D160" s="223" t="s">
        <v>75</v>
      </c>
      <c r="E160" s="224" t="s">
        <v>984</v>
      </c>
      <c r="F160" s="224" t="s">
        <v>985</v>
      </c>
      <c r="G160" s="222"/>
      <c r="H160" s="222"/>
      <c r="I160" s="225"/>
      <c r="J160" s="226">
        <f>BK160</f>
        <v>0</v>
      </c>
      <c r="K160" s="222"/>
      <c r="L160" s="227"/>
      <c r="M160" s="228"/>
      <c r="N160" s="229"/>
      <c r="O160" s="229"/>
      <c r="P160" s="230">
        <f>P161</f>
        <v>0</v>
      </c>
      <c r="Q160" s="229"/>
      <c r="R160" s="230">
        <f>R161</f>
        <v>0.002</v>
      </c>
      <c r="S160" s="229"/>
      <c r="T160" s="231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2" t="s">
        <v>152</v>
      </c>
      <c r="AT160" s="233" t="s">
        <v>75</v>
      </c>
      <c r="AU160" s="233" t="s">
        <v>76</v>
      </c>
      <c r="AY160" s="232" t="s">
        <v>209</v>
      </c>
      <c r="BK160" s="234">
        <f>BK161</f>
        <v>0</v>
      </c>
    </row>
    <row r="161" spans="1:63" s="12" customFormat="1" ht="22.8" customHeight="1">
      <c r="A161" s="12"/>
      <c r="B161" s="221"/>
      <c r="C161" s="222"/>
      <c r="D161" s="223" t="s">
        <v>75</v>
      </c>
      <c r="E161" s="235" t="s">
        <v>2036</v>
      </c>
      <c r="F161" s="235" t="s">
        <v>2037</v>
      </c>
      <c r="G161" s="222"/>
      <c r="H161" s="222"/>
      <c r="I161" s="225"/>
      <c r="J161" s="236">
        <f>BK161</f>
        <v>0</v>
      </c>
      <c r="K161" s="222"/>
      <c r="L161" s="227"/>
      <c r="M161" s="228"/>
      <c r="N161" s="229"/>
      <c r="O161" s="229"/>
      <c r="P161" s="230">
        <f>P162</f>
        <v>0</v>
      </c>
      <c r="Q161" s="229"/>
      <c r="R161" s="230">
        <f>R162</f>
        <v>0.002</v>
      </c>
      <c r="S161" s="229"/>
      <c r="T161" s="231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2" t="s">
        <v>152</v>
      </c>
      <c r="AT161" s="233" t="s">
        <v>75</v>
      </c>
      <c r="AU161" s="233" t="s">
        <v>84</v>
      </c>
      <c r="AY161" s="232" t="s">
        <v>209</v>
      </c>
      <c r="BK161" s="234">
        <f>BK162</f>
        <v>0</v>
      </c>
    </row>
    <row r="162" spans="1:65" s="2" customFormat="1" ht="21.75" customHeight="1">
      <c r="A162" s="39"/>
      <c r="B162" s="40"/>
      <c r="C162" s="237" t="s">
        <v>317</v>
      </c>
      <c r="D162" s="237" t="s">
        <v>211</v>
      </c>
      <c r="E162" s="238" t="s">
        <v>3729</v>
      </c>
      <c r="F162" s="239" t="s">
        <v>3730</v>
      </c>
      <c r="G162" s="240" t="s">
        <v>2085</v>
      </c>
      <c r="H162" s="241">
        <v>1</v>
      </c>
      <c r="I162" s="242"/>
      <c r="J162" s="243">
        <f>ROUND(I162*H162,2)</f>
        <v>0</v>
      </c>
      <c r="K162" s="239" t="s">
        <v>1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0.002</v>
      </c>
      <c r="R162" s="246">
        <f>Q162*H162</f>
        <v>0.002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297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297</v>
      </c>
      <c r="BM162" s="248" t="s">
        <v>3731</v>
      </c>
    </row>
    <row r="163" spans="1:63" s="12" customFormat="1" ht="25.9" customHeight="1">
      <c r="A163" s="12"/>
      <c r="B163" s="221"/>
      <c r="C163" s="222"/>
      <c r="D163" s="223" t="s">
        <v>75</v>
      </c>
      <c r="E163" s="224" t="s">
        <v>736</v>
      </c>
      <c r="F163" s="224" t="s">
        <v>1929</v>
      </c>
      <c r="G163" s="222"/>
      <c r="H163" s="222"/>
      <c r="I163" s="225"/>
      <c r="J163" s="226">
        <f>BK163</f>
        <v>0</v>
      </c>
      <c r="K163" s="222"/>
      <c r="L163" s="227"/>
      <c r="M163" s="228"/>
      <c r="N163" s="229"/>
      <c r="O163" s="229"/>
      <c r="P163" s="230">
        <f>P164</f>
        <v>0</v>
      </c>
      <c r="Q163" s="229"/>
      <c r="R163" s="230">
        <f>R164</f>
        <v>0</v>
      </c>
      <c r="S163" s="229"/>
      <c r="T163" s="231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2" t="s">
        <v>160</v>
      </c>
      <c r="AT163" s="233" t="s">
        <v>75</v>
      </c>
      <c r="AU163" s="233" t="s">
        <v>76</v>
      </c>
      <c r="AY163" s="232" t="s">
        <v>209</v>
      </c>
      <c r="BK163" s="234">
        <f>BK164</f>
        <v>0</v>
      </c>
    </row>
    <row r="164" spans="1:63" s="12" customFormat="1" ht="22.8" customHeight="1">
      <c r="A164" s="12"/>
      <c r="B164" s="221"/>
      <c r="C164" s="222"/>
      <c r="D164" s="223" t="s">
        <v>75</v>
      </c>
      <c r="E164" s="235" t="s">
        <v>1930</v>
      </c>
      <c r="F164" s="235" t="s">
        <v>1931</v>
      </c>
      <c r="G164" s="222"/>
      <c r="H164" s="222"/>
      <c r="I164" s="225"/>
      <c r="J164" s="236">
        <f>BK164</f>
        <v>0</v>
      </c>
      <c r="K164" s="222"/>
      <c r="L164" s="227"/>
      <c r="M164" s="228"/>
      <c r="N164" s="229"/>
      <c r="O164" s="229"/>
      <c r="P164" s="230">
        <f>P165</f>
        <v>0</v>
      </c>
      <c r="Q164" s="229"/>
      <c r="R164" s="230">
        <f>R165</f>
        <v>0</v>
      </c>
      <c r="S164" s="229"/>
      <c r="T164" s="23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2" t="s">
        <v>160</v>
      </c>
      <c r="AT164" s="233" t="s">
        <v>75</v>
      </c>
      <c r="AU164" s="233" t="s">
        <v>84</v>
      </c>
      <c r="AY164" s="232" t="s">
        <v>209</v>
      </c>
      <c r="BK164" s="234">
        <f>BK165</f>
        <v>0</v>
      </c>
    </row>
    <row r="165" spans="1:65" s="2" customFormat="1" ht="16.5" customHeight="1">
      <c r="A165" s="39"/>
      <c r="B165" s="40"/>
      <c r="C165" s="237" t="s">
        <v>7</v>
      </c>
      <c r="D165" s="237" t="s">
        <v>211</v>
      </c>
      <c r="E165" s="238" t="s">
        <v>2230</v>
      </c>
      <c r="F165" s="239" t="s">
        <v>2971</v>
      </c>
      <c r="G165" s="240" t="s">
        <v>1962</v>
      </c>
      <c r="H165" s="241">
        <v>4</v>
      </c>
      <c r="I165" s="242"/>
      <c r="J165" s="243">
        <f>ROUND(I165*H165,2)</f>
        <v>0</v>
      </c>
      <c r="K165" s="239" t="s">
        <v>1</v>
      </c>
      <c r="L165" s="45"/>
      <c r="M165" s="304" t="s">
        <v>1</v>
      </c>
      <c r="N165" s="305" t="s">
        <v>42</v>
      </c>
      <c r="O165" s="306"/>
      <c r="P165" s="307">
        <f>O165*H165</f>
        <v>0</v>
      </c>
      <c r="Q165" s="307">
        <v>0</v>
      </c>
      <c r="R165" s="307">
        <f>Q165*H165</f>
        <v>0</v>
      </c>
      <c r="S165" s="307">
        <v>0</v>
      </c>
      <c r="T165" s="3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569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569</v>
      </c>
      <c r="BM165" s="248" t="s">
        <v>2972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185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23:K16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8" t="s">
        <v>149</v>
      </c>
      <c r="BA2" s="138" t="s">
        <v>150</v>
      </c>
      <c r="BB2" s="138" t="s">
        <v>1</v>
      </c>
      <c r="BC2" s="138" t="s">
        <v>151</v>
      </c>
      <c r="BD2" s="138" t="s">
        <v>152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  <c r="AZ3" s="138" t="s">
        <v>153</v>
      </c>
      <c r="BA3" s="138" t="s">
        <v>154</v>
      </c>
      <c r="BB3" s="138" t="s">
        <v>1</v>
      </c>
      <c r="BC3" s="138" t="s">
        <v>155</v>
      </c>
      <c r="BD3" s="138" t="s">
        <v>152</v>
      </c>
    </row>
    <row r="4" spans="2:5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  <c r="AZ4" s="138" t="s">
        <v>157</v>
      </c>
      <c r="BA4" s="138" t="s">
        <v>158</v>
      </c>
      <c r="BB4" s="138" t="s">
        <v>1</v>
      </c>
      <c r="BC4" s="138" t="s">
        <v>159</v>
      </c>
      <c r="BD4" s="138" t="s">
        <v>160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162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ROUND(J142,2)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ROUND((SUM(BE142:BE1046)),2)</f>
        <v>0</v>
      </c>
      <c r="G33" s="39"/>
      <c r="H33" s="39"/>
      <c r="I33" s="164">
        <v>0.21</v>
      </c>
      <c r="J33" s="163">
        <f>ROUND(((SUM(BE142:BE1046))*I33),2)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ROUND((SUM(BF142:BF1046)),2)</f>
        <v>0</v>
      </c>
      <c r="G34" s="39"/>
      <c r="H34" s="39"/>
      <c r="I34" s="164">
        <v>0.15</v>
      </c>
      <c r="J34" s="163">
        <f>ROUND(((SUM(BF142:BF1046))*I34),2)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ROUND((SUM(BG142:BG1046)),2)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ROUND((SUM(BH142:BH1046)),2)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ROUND((SUM(BI142:BI1046)),2)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1 01 -  Hlavní aktivity projektu - Stavební část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J142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J143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J144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170</v>
      </c>
      <c r="E99" s="205"/>
      <c r="F99" s="205"/>
      <c r="G99" s="205"/>
      <c r="H99" s="205"/>
      <c r="I99" s="206"/>
      <c r="J99" s="207">
        <f>J201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171</v>
      </c>
      <c r="E100" s="205"/>
      <c r="F100" s="205"/>
      <c r="G100" s="205"/>
      <c r="H100" s="205"/>
      <c r="I100" s="206"/>
      <c r="J100" s="207">
        <f>J249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172</v>
      </c>
      <c r="E101" s="205"/>
      <c r="F101" s="205"/>
      <c r="G101" s="205"/>
      <c r="H101" s="205"/>
      <c r="I101" s="206"/>
      <c r="J101" s="207">
        <f>J311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173</v>
      </c>
      <c r="E102" s="205"/>
      <c r="F102" s="205"/>
      <c r="G102" s="205"/>
      <c r="H102" s="205"/>
      <c r="I102" s="206"/>
      <c r="J102" s="207">
        <f>J372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174</v>
      </c>
      <c r="E103" s="205"/>
      <c r="F103" s="205"/>
      <c r="G103" s="205"/>
      <c r="H103" s="205"/>
      <c r="I103" s="206"/>
      <c r="J103" s="207">
        <f>J529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175</v>
      </c>
      <c r="E104" s="205"/>
      <c r="F104" s="205"/>
      <c r="G104" s="205"/>
      <c r="H104" s="205"/>
      <c r="I104" s="206"/>
      <c r="J104" s="207">
        <f>J543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5"/>
      <c r="C105" s="196"/>
      <c r="D105" s="197" t="s">
        <v>176</v>
      </c>
      <c r="E105" s="198"/>
      <c r="F105" s="198"/>
      <c r="G105" s="198"/>
      <c r="H105" s="198"/>
      <c r="I105" s="199"/>
      <c r="J105" s="200">
        <f>J550</f>
        <v>0</v>
      </c>
      <c r="K105" s="196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2"/>
      <c r="C106" s="203"/>
      <c r="D106" s="204" t="s">
        <v>177</v>
      </c>
      <c r="E106" s="205"/>
      <c r="F106" s="205"/>
      <c r="G106" s="205"/>
      <c r="H106" s="205"/>
      <c r="I106" s="206"/>
      <c r="J106" s="207">
        <f>J551</f>
        <v>0</v>
      </c>
      <c r="K106" s="203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2"/>
      <c r="C107" s="203"/>
      <c r="D107" s="204" t="s">
        <v>178</v>
      </c>
      <c r="E107" s="205"/>
      <c r="F107" s="205"/>
      <c r="G107" s="205"/>
      <c r="H107" s="205"/>
      <c r="I107" s="206"/>
      <c r="J107" s="207">
        <f>J591</f>
        <v>0</v>
      </c>
      <c r="K107" s="203"/>
      <c r="L107" s="20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2"/>
      <c r="C108" s="203"/>
      <c r="D108" s="204" t="s">
        <v>179</v>
      </c>
      <c r="E108" s="205"/>
      <c r="F108" s="205"/>
      <c r="G108" s="205"/>
      <c r="H108" s="205"/>
      <c r="I108" s="206"/>
      <c r="J108" s="207">
        <f>J649</f>
        <v>0</v>
      </c>
      <c r="K108" s="203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2"/>
      <c r="C109" s="203"/>
      <c r="D109" s="204" t="s">
        <v>180</v>
      </c>
      <c r="E109" s="205"/>
      <c r="F109" s="205"/>
      <c r="G109" s="205"/>
      <c r="H109" s="205"/>
      <c r="I109" s="206"/>
      <c r="J109" s="207">
        <f>J732</f>
        <v>0</v>
      </c>
      <c r="K109" s="203"/>
      <c r="L109" s="20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2"/>
      <c r="C110" s="203"/>
      <c r="D110" s="204" t="s">
        <v>181</v>
      </c>
      <c r="E110" s="205"/>
      <c r="F110" s="205"/>
      <c r="G110" s="205"/>
      <c r="H110" s="205"/>
      <c r="I110" s="206"/>
      <c r="J110" s="207">
        <f>J739</f>
        <v>0</v>
      </c>
      <c r="K110" s="203"/>
      <c r="L110" s="20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2"/>
      <c r="C111" s="203"/>
      <c r="D111" s="204" t="s">
        <v>182</v>
      </c>
      <c r="E111" s="205"/>
      <c r="F111" s="205"/>
      <c r="G111" s="205"/>
      <c r="H111" s="205"/>
      <c r="I111" s="206"/>
      <c r="J111" s="207">
        <f>J746</f>
        <v>0</v>
      </c>
      <c r="K111" s="203"/>
      <c r="L111" s="20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2"/>
      <c r="C112" s="203"/>
      <c r="D112" s="204" t="s">
        <v>183</v>
      </c>
      <c r="E112" s="205"/>
      <c r="F112" s="205"/>
      <c r="G112" s="205"/>
      <c r="H112" s="205"/>
      <c r="I112" s="206"/>
      <c r="J112" s="207">
        <f>J779</f>
        <v>0</v>
      </c>
      <c r="K112" s="203"/>
      <c r="L112" s="20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2"/>
      <c r="C113" s="203"/>
      <c r="D113" s="204" t="s">
        <v>184</v>
      </c>
      <c r="E113" s="205"/>
      <c r="F113" s="205"/>
      <c r="G113" s="205"/>
      <c r="H113" s="205"/>
      <c r="I113" s="206"/>
      <c r="J113" s="207">
        <f>J889</f>
        <v>0</v>
      </c>
      <c r="K113" s="203"/>
      <c r="L113" s="20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2"/>
      <c r="C114" s="203"/>
      <c r="D114" s="204" t="s">
        <v>185</v>
      </c>
      <c r="E114" s="205"/>
      <c r="F114" s="205"/>
      <c r="G114" s="205"/>
      <c r="H114" s="205"/>
      <c r="I114" s="206"/>
      <c r="J114" s="207">
        <f>J920</f>
        <v>0</v>
      </c>
      <c r="K114" s="203"/>
      <c r="L114" s="20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2"/>
      <c r="C115" s="203"/>
      <c r="D115" s="204" t="s">
        <v>186</v>
      </c>
      <c r="E115" s="205"/>
      <c r="F115" s="205"/>
      <c r="G115" s="205"/>
      <c r="H115" s="205"/>
      <c r="I115" s="206"/>
      <c r="J115" s="207">
        <f>J959</f>
        <v>0</v>
      </c>
      <c r="K115" s="203"/>
      <c r="L115" s="20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2"/>
      <c r="C116" s="203"/>
      <c r="D116" s="204" t="s">
        <v>187</v>
      </c>
      <c r="E116" s="205"/>
      <c r="F116" s="205"/>
      <c r="G116" s="205"/>
      <c r="H116" s="205"/>
      <c r="I116" s="206"/>
      <c r="J116" s="207">
        <f>J979</f>
        <v>0</v>
      </c>
      <c r="K116" s="203"/>
      <c r="L116" s="20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2"/>
      <c r="C117" s="203"/>
      <c r="D117" s="204" t="s">
        <v>188</v>
      </c>
      <c r="E117" s="205"/>
      <c r="F117" s="205"/>
      <c r="G117" s="205"/>
      <c r="H117" s="205"/>
      <c r="I117" s="206"/>
      <c r="J117" s="207">
        <f>J1007</f>
        <v>0</v>
      </c>
      <c r="K117" s="203"/>
      <c r="L117" s="20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2"/>
      <c r="C118" s="203"/>
      <c r="D118" s="204" t="s">
        <v>189</v>
      </c>
      <c r="E118" s="205"/>
      <c r="F118" s="205"/>
      <c r="G118" s="205"/>
      <c r="H118" s="205"/>
      <c r="I118" s="206"/>
      <c r="J118" s="207">
        <f>J1013</f>
        <v>0</v>
      </c>
      <c r="K118" s="203"/>
      <c r="L118" s="20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2"/>
      <c r="C119" s="203"/>
      <c r="D119" s="204" t="s">
        <v>190</v>
      </c>
      <c r="E119" s="205"/>
      <c r="F119" s="205"/>
      <c r="G119" s="205"/>
      <c r="H119" s="205"/>
      <c r="I119" s="206"/>
      <c r="J119" s="207">
        <f>J1016</f>
        <v>0</v>
      </c>
      <c r="K119" s="203"/>
      <c r="L119" s="20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9" customFormat="1" ht="24.95" customHeight="1">
      <c r="A120" s="9"/>
      <c r="B120" s="195"/>
      <c r="C120" s="196"/>
      <c r="D120" s="197" t="s">
        <v>191</v>
      </c>
      <c r="E120" s="198"/>
      <c r="F120" s="198"/>
      <c r="G120" s="198"/>
      <c r="H120" s="198"/>
      <c r="I120" s="199"/>
      <c r="J120" s="200">
        <f>J1031</f>
        <v>0</v>
      </c>
      <c r="K120" s="196"/>
      <c r="L120" s="20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202"/>
      <c r="C121" s="203"/>
      <c r="D121" s="204" t="s">
        <v>192</v>
      </c>
      <c r="E121" s="205"/>
      <c r="F121" s="205"/>
      <c r="G121" s="205"/>
      <c r="H121" s="205"/>
      <c r="I121" s="206"/>
      <c r="J121" s="207">
        <f>J1032</f>
        <v>0</v>
      </c>
      <c r="K121" s="203"/>
      <c r="L121" s="208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9" customFormat="1" ht="24.95" customHeight="1">
      <c r="A122" s="9"/>
      <c r="B122" s="195"/>
      <c r="C122" s="196"/>
      <c r="D122" s="197" t="s">
        <v>193</v>
      </c>
      <c r="E122" s="198"/>
      <c r="F122" s="198"/>
      <c r="G122" s="198"/>
      <c r="H122" s="198"/>
      <c r="I122" s="199"/>
      <c r="J122" s="200">
        <f>J1045</f>
        <v>0</v>
      </c>
      <c r="K122" s="196"/>
      <c r="L122" s="201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2" customFormat="1" ht="21.8" customHeight="1">
      <c r="A123" s="39"/>
      <c r="B123" s="40"/>
      <c r="C123" s="41"/>
      <c r="D123" s="41"/>
      <c r="E123" s="41"/>
      <c r="F123" s="41"/>
      <c r="G123" s="41"/>
      <c r="H123" s="41"/>
      <c r="I123" s="14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185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188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194</v>
      </c>
      <c r="D129" s="41"/>
      <c r="E129" s="41"/>
      <c r="F129" s="41"/>
      <c r="G129" s="41"/>
      <c r="H129" s="41"/>
      <c r="I129" s="146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4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146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189" t="str">
        <f>E7</f>
        <v>Zvýšení dostupnosti komunitních pobytových služeb v lokalitě Náchod</v>
      </c>
      <c r="F132" s="33"/>
      <c r="G132" s="33"/>
      <c r="H132" s="33"/>
      <c r="I132" s="146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161</v>
      </c>
      <c r="D133" s="41"/>
      <c r="E133" s="41"/>
      <c r="F133" s="41"/>
      <c r="G133" s="41"/>
      <c r="H133" s="41"/>
      <c r="I133" s="146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E9</f>
        <v xml:space="preserve">1 01 -  Hlavní aktivity projektu - Stavební část</v>
      </c>
      <c r="F134" s="41"/>
      <c r="G134" s="41"/>
      <c r="H134" s="41"/>
      <c r="I134" s="146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146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20</v>
      </c>
      <c r="D136" s="41"/>
      <c r="E136" s="41"/>
      <c r="F136" s="28" t="str">
        <f>F12</f>
        <v>Náchod</v>
      </c>
      <c r="G136" s="41"/>
      <c r="H136" s="41"/>
      <c r="I136" s="149" t="s">
        <v>22</v>
      </c>
      <c r="J136" s="80" t="str">
        <f>IF(J12="","",J12)</f>
        <v>27. 2. 2020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146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40.05" customHeight="1">
      <c r="A138" s="39"/>
      <c r="B138" s="40"/>
      <c r="C138" s="33" t="s">
        <v>24</v>
      </c>
      <c r="D138" s="41"/>
      <c r="E138" s="41"/>
      <c r="F138" s="28" t="str">
        <f>E15</f>
        <v>Královehradecký kraj, Pivovarské nám. 1245/2</v>
      </c>
      <c r="G138" s="41"/>
      <c r="H138" s="41"/>
      <c r="I138" s="149" t="s">
        <v>30</v>
      </c>
      <c r="J138" s="37" t="str">
        <f>E21</f>
        <v>Projecticon s.r.o., A. Kopeckého 151, Nový Hrádek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28</v>
      </c>
      <c r="D139" s="41"/>
      <c r="E139" s="41"/>
      <c r="F139" s="28" t="str">
        <f>IF(E18="","",E18)</f>
        <v>Vyplň údaj</v>
      </c>
      <c r="G139" s="41"/>
      <c r="H139" s="41"/>
      <c r="I139" s="149" t="s">
        <v>33</v>
      </c>
      <c r="J139" s="37" t="str">
        <f>E24</f>
        <v xml:space="preserve"> 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146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209"/>
      <c r="B141" s="210"/>
      <c r="C141" s="211" t="s">
        <v>195</v>
      </c>
      <c r="D141" s="212" t="s">
        <v>61</v>
      </c>
      <c r="E141" s="212" t="s">
        <v>57</v>
      </c>
      <c r="F141" s="212" t="s">
        <v>58</v>
      </c>
      <c r="G141" s="212" t="s">
        <v>196</v>
      </c>
      <c r="H141" s="212" t="s">
        <v>197</v>
      </c>
      <c r="I141" s="213" t="s">
        <v>198</v>
      </c>
      <c r="J141" s="212" t="s">
        <v>165</v>
      </c>
      <c r="K141" s="214" t="s">
        <v>199</v>
      </c>
      <c r="L141" s="215"/>
      <c r="M141" s="101" t="s">
        <v>1</v>
      </c>
      <c r="N141" s="102" t="s">
        <v>40</v>
      </c>
      <c r="O141" s="102" t="s">
        <v>200</v>
      </c>
      <c r="P141" s="102" t="s">
        <v>201</v>
      </c>
      <c r="Q141" s="102" t="s">
        <v>202</v>
      </c>
      <c r="R141" s="102" t="s">
        <v>203</v>
      </c>
      <c r="S141" s="102" t="s">
        <v>204</v>
      </c>
      <c r="T141" s="103" t="s">
        <v>205</v>
      </c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</row>
    <row r="142" spans="1:63" s="2" customFormat="1" ht="22.8" customHeight="1">
      <c r="A142" s="39"/>
      <c r="B142" s="40"/>
      <c r="C142" s="108" t="s">
        <v>206</v>
      </c>
      <c r="D142" s="41"/>
      <c r="E142" s="41"/>
      <c r="F142" s="41"/>
      <c r="G142" s="41"/>
      <c r="H142" s="41"/>
      <c r="I142" s="146"/>
      <c r="J142" s="216">
        <f>BK142</f>
        <v>0</v>
      </c>
      <c r="K142" s="41"/>
      <c r="L142" s="45"/>
      <c r="M142" s="104"/>
      <c r="N142" s="217"/>
      <c r="O142" s="105"/>
      <c r="P142" s="218">
        <f>P143+P550+P1031+P1045</f>
        <v>0</v>
      </c>
      <c r="Q142" s="105"/>
      <c r="R142" s="218">
        <f>R143+R550+R1031+R1045</f>
        <v>1759.003096688142</v>
      </c>
      <c r="S142" s="105"/>
      <c r="T142" s="219">
        <f>T143+T550+T1031+T1045</f>
        <v>6.484400000000001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75</v>
      </c>
      <c r="AU142" s="18" t="s">
        <v>167</v>
      </c>
      <c r="BK142" s="220">
        <f>BK143+BK550+BK1031+BK1045</f>
        <v>0</v>
      </c>
    </row>
    <row r="143" spans="1:63" s="12" customFormat="1" ht="25.9" customHeight="1">
      <c r="A143" s="12"/>
      <c r="B143" s="221"/>
      <c r="C143" s="222"/>
      <c r="D143" s="223" t="s">
        <v>75</v>
      </c>
      <c r="E143" s="224" t="s">
        <v>207</v>
      </c>
      <c r="F143" s="224" t="s">
        <v>208</v>
      </c>
      <c r="G143" s="222"/>
      <c r="H143" s="222"/>
      <c r="I143" s="225"/>
      <c r="J143" s="226">
        <f>BK143</f>
        <v>0</v>
      </c>
      <c r="K143" s="222"/>
      <c r="L143" s="227"/>
      <c r="M143" s="228"/>
      <c r="N143" s="229"/>
      <c r="O143" s="229"/>
      <c r="P143" s="230">
        <f>P144+P201+P249+P311+P372+P529+P543</f>
        <v>0</v>
      </c>
      <c r="Q143" s="229"/>
      <c r="R143" s="230">
        <f>R144+R201+R249+R311+R372+R529+R543</f>
        <v>1685.425290118142</v>
      </c>
      <c r="S143" s="229"/>
      <c r="T143" s="231">
        <f>T144+T201+T249+T311+T372+T529+T543</f>
        <v>6.48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2" t="s">
        <v>84</v>
      </c>
      <c r="AT143" s="233" t="s">
        <v>75</v>
      </c>
      <c r="AU143" s="233" t="s">
        <v>76</v>
      </c>
      <c r="AY143" s="232" t="s">
        <v>209</v>
      </c>
      <c r="BK143" s="234">
        <f>BK144+BK201+BK249+BK311+BK372+BK529+BK543</f>
        <v>0</v>
      </c>
    </row>
    <row r="144" spans="1:63" s="12" customFormat="1" ht="22.8" customHeight="1">
      <c r="A144" s="12"/>
      <c r="B144" s="221"/>
      <c r="C144" s="222"/>
      <c r="D144" s="223" t="s">
        <v>75</v>
      </c>
      <c r="E144" s="235" t="s">
        <v>84</v>
      </c>
      <c r="F144" s="235" t="s">
        <v>210</v>
      </c>
      <c r="G144" s="222"/>
      <c r="H144" s="222"/>
      <c r="I144" s="225"/>
      <c r="J144" s="236">
        <f>BK144</f>
        <v>0</v>
      </c>
      <c r="K144" s="222"/>
      <c r="L144" s="227"/>
      <c r="M144" s="228"/>
      <c r="N144" s="229"/>
      <c r="O144" s="229"/>
      <c r="P144" s="230">
        <f>SUM(P145:P200)</f>
        <v>0</v>
      </c>
      <c r="Q144" s="229"/>
      <c r="R144" s="230">
        <f>SUM(R145:R200)</f>
        <v>0.10776600000000001</v>
      </c>
      <c r="S144" s="229"/>
      <c r="T144" s="231">
        <f>SUM(T145:T200)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2" t="s">
        <v>84</v>
      </c>
      <c r="AT144" s="233" t="s">
        <v>75</v>
      </c>
      <c r="AU144" s="233" t="s">
        <v>84</v>
      </c>
      <c r="AY144" s="232" t="s">
        <v>209</v>
      </c>
      <c r="BK144" s="234">
        <f>SUM(BK145:BK200)</f>
        <v>0</v>
      </c>
    </row>
    <row r="145" spans="1:65" s="2" customFormat="1" ht="21.75" customHeight="1">
      <c r="A145" s="39"/>
      <c r="B145" s="40"/>
      <c r="C145" s="237" t="s">
        <v>84</v>
      </c>
      <c r="D145" s="237" t="s">
        <v>211</v>
      </c>
      <c r="E145" s="238" t="s">
        <v>212</v>
      </c>
      <c r="F145" s="239" t="s">
        <v>213</v>
      </c>
      <c r="G145" s="240" t="s">
        <v>214</v>
      </c>
      <c r="H145" s="241">
        <v>7</v>
      </c>
      <c r="I145" s="242"/>
      <c r="J145" s="243">
        <f>ROUND(I145*H145,2)</f>
        <v>0</v>
      </c>
      <c r="K145" s="239" t="s">
        <v>215</v>
      </c>
      <c r="L145" s="45"/>
      <c r="M145" s="244" t="s">
        <v>1</v>
      </c>
      <c r="N145" s="245" t="s">
        <v>42</v>
      </c>
      <c r="O145" s="92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216</v>
      </c>
      <c r="AT145" s="248" t="s">
        <v>211</v>
      </c>
      <c r="AU145" s="248" t="s">
        <v>152</v>
      </c>
      <c r="AY145" s="18" t="s">
        <v>209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152</v>
      </c>
      <c r="BK145" s="249">
        <f>ROUND(I145*H145,2)</f>
        <v>0</v>
      </c>
      <c r="BL145" s="18" t="s">
        <v>216</v>
      </c>
      <c r="BM145" s="248" t="s">
        <v>217</v>
      </c>
    </row>
    <row r="146" spans="1:51" s="13" customFormat="1" ht="12">
      <c r="A146" s="13"/>
      <c r="B146" s="250"/>
      <c r="C146" s="251"/>
      <c r="D146" s="252" t="s">
        <v>218</v>
      </c>
      <c r="E146" s="253" t="s">
        <v>1</v>
      </c>
      <c r="F146" s="254" t="s">
        <v>219</v>
      </c>
      <c r="G146" s="251"/>
      <c r="H146" s="255">
        <v>7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218</v>
      </c>
      <c r="AU146" s="261" t="s">
        <v>152</v>
      </c>
      <c r="AV146" s="13" t="s">
        <v>152</v>
      </c>
      <c r="AW146" s="13" t="s">
        <v>32</v>
      </c>
      <c r="AX146" s="13" t="s">
        <v>84</v>
      </c>
      <c r="AY146" s="261" t="s">
        <v>209</v>
      </c>
    </row>
    <row r="147" spans="1:65" s="2" customFormat="1" ht="21.75" customHeight="1">
      <c r="A147" s="39"/>
      <c r="B147" s="40"/>
      <c r="C147" s="237" t="s">
        <v>152</v>
      </c>
      <c r="D147" s="237" t="s">
        <v>211</v>
      </c>
      <c r="E147" s="238" t="s">
        <v>220</v>
      </c>
      <c r="F147" s="239" t="s">
        <v>221</v>
      </c>
      <c r="G147" s="240" t="s">
        <v>214</v>
      </c>
      <c r="H147" s="241">
        <v>7</v>
      </c>
      <c r="I147" s="242"/>
      <c r="J147" s="243">
        <f>ROUND(I147*H147,2)</f>
        <v>0</v>
      </c>
      <c r="K147" s="239" t="s">
        <v>215</v>
      </c>
      <c r="L147" s="45"/>
      <c r="M147" s="244" t="s">
        <v>1</v>
      </c>
      <c r="N147" s="245" t="s">
        <v>42</v>
      </c>
      <c r="O147" s="92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216</v>
      </c>
      <c r="AT147" s="248" t="s">
        <v>211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216</v>
      </c>
      <c r="BM147" s="248" t="s">
        <v>222</v>
      </c>
    </row>
    <row r="148" spans="1:65" s="2" customFormat="1" ht="21.75" customHeight="1">
      <c r="A148" s="39"/>
      <c r="B148" s="40"/>
      <c r="C148" s="237" t="s">
        <v>160</v>
      </c>
      <c r="D148" s="237" t="s">
        <v>211</v>
      </c>
      <c r="E148" s="238" t="s">
        <v>223</v>
      </c>
      <c r="F148" s="239" t="s">
        <v>224</v>
      </c>
      <c r="G148" s="240" t="s">
        <v>225</v>
      </c>
      <c r="H148" s="241">
        <v>591.7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226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227</v>
      </c>
      <c r="G149" s="251"/>
      <c r="H149" s="255">
        <v>591.7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5" s="2" customFormat="1" ht="16.5" customHeight="1">
      <c r="A150" s="39"/>
      <c r="B150" s="40"/>
      <c r="C150" s="237" t="s">
        <v>216</v>
      </c>
      <c r="D150" s="237" t="s">
        <v>211</v>
      </c>
      <c r="E150" s="238" t="s">
        <v>228</v>
      </c>
      <c r="F150" s="239" t="s">
        <v>229</v>
      </c>
      <c r="G150" s="240" t="s">
        <v>225</v>
      </c>
      <c r="H150" s="241">
        <v>591.7</v>
      </c>
      <c r="I150" s="242"/>
      <c r="J150" s="243">
        <f>ROUND(I150*H150,2)</f>
        <v>0</v>
      </c>
      <c r="K150" s="239" t="s">
        <v>1</v>
      </c>
      <c r="L150" s="45"/>
      <c r="M150" s="244" t="s">
        <v>1</v>
      </c>
      <c r="N150" s="245" t="s">
        <v>42</v>
      </c>
      <c r="O150" s="92"/>
      <c r="P150" s="246">
        <f>O150*H150</f>
        <v>0</v>
      </c>
      <c r="Q150" s="246">
        <v>0.00018</v>
      </c>
      <c r="R150" s="246">
        <f>Q150*H150</f>
        <v>0.10650600000000002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216</v>
      </c>
      <c r="AT150" s="248" t="s">
        <v>211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230</v>
      </c>
    </row>
    <row r="151" spans="1:65" s="2" customFormat="1" ht="21.75" customHeight="1">
      <c r="A151" s="39"/>
      <c r="B151" s="40"/>
      <c r="C151" s="237" t="s">
        <v>231</v>
      </c>
      <c r="D151" s="237" t="s">
        <v>211</v>
      </c>
      <c r="E151" s="238" t="s">
        <v>232</v>
      </c>
      <c r="F151" s="239" t="s">
        <v>233</v>
      </c>
      <c r="G151" s="240" t="s">
        <v>214</v>
      </c>
      <c r="H151" s="241">
        <v>7</v>
      </c>
      <c r="I151" s="242"/>
      <c r="J151" s="243">
        <f>ROUND(I151*H151,2)</f>
        <v>0</v>
      </c>
      <c r="K151" s="239" t="s">
        <v>1</v>
      </c>
      <c r="L151" s="45"/>
      <c r="M151" s="244" t="s">
        <v>1</v>
      </c>
      <c r="N151" s="245" t="s">
        <v>42</v>
      </c>
      <c r="O151" s="92"/>
      <c r="P151" s="246">
        <f>O151*H151</f>
        <v>0</v>
      </c>
      <c r="Q151" s="246">
        <v>0.00018</v>
      </c>
      <c r="R151" s="246">
        <f>Q151*H151</f>
        <v>0.00126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216</v>
      </c>
      <c r="AT151" s="248" t="s">
        <v>211</v>
      </c>
      <c r="AU151" s="248" t="s">
        <v>152</v>
      </c>
      <c r="AY151" s="18" t="s">
        <v>209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152</v>
      </c>
      <c r="BK151" s="249">
        <f>ROUND(I151*H151,2)</f>
        <v>0</v>
      </c>
      <c r="BL151" s="18" t="s">
        <v>216</v>
      </c>
      <c r="BM151" s="248" t="s">
        <v>234</v>
      </c>
    </row>
    <row r="152" spans="1:65" s="2" customFormat="1" ht="21.75" customHeight="1">
      <c r="A152" s="39"/>
      <c r="B152" s="40"/>
      <c r="C152" s="237" t="s">
        <v>235</v>
      </c>
      <c r="D152" s="237" t="s">
        <v>211</v>
      </c>
      <c r="E152" s="238" t="s">
        <v>236</v>
      </c>
      <c r="F152" s="239" t="s">
        <v>237</v>
      </c>
      <c r="G152" s="240" t="s">
        <v>225</v>
      </c>
      <c r="H152" s="241">
        <v>1200</v>
      </c>
      <c r="I152" s="242"/>
      <c r="J152" s="243">
        <f>ROUND(I152*H152,2)</f>
        <v>0</v>
      </c>
      <c r="K152" s="239" t="s">
        <v>215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216</v>
      </c>
      <c r="AT152" s="248" t="s">
        <v>211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216</v>
      </c>
      <c r="BM152" s="248" t="s">
        <v>238</v>
      </c>
    </row>
    <row r="153" spans="1:65" s="2" customFormat="1" ht="21.75" customHeight="1">
      <c r="A153" s="39"/>
      <c r="B153" s="40"/>
      <c r="C153" s="237" t="s">
        <v>239</v>
      </c>
      <c r="D153" s="237" t="s">
        <v>211</v>
      </c>
      <c r="E153" s="238" t="s">
        <v>240</v>
      </c>
      <c r="F153" s="239" t="s">
        <v>241</v>
      </c>
      <c r="G153" s="240" t="s">
        <v>225</v>
      </c>
      <c r="H153" s="241">
        <v>1200</v>
      </c>
      <c r="I153" s="242"/>
      <c r="J153" s="243">
        <f>ROUND(I153*H153,2)</f>
        <v>0</v>
      </c>
      <c r="K153" s="239" t="s">
        <v>215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216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216</v>
      </c>
      <c r="BM153" s="248" t="s">
        <v>242</v>
      </c>
    </row>
    <row r="154" spans="1:51" s="13" customFormat="1" ht="12">
      <c r="A154" s="13"/>
      <c r="B154" s="250"/>
      <c r="C154" s="251"/>
      <c r="D154" s="252" t="s">
        <v>218</v>
      </c>
      <c r="E154" s="253" t="s">
        <v>1</v>
      </c>
      <c r="F154" s="254" t="s">
        <v>243</v>
      </c>
      <c r="G154" s="251"/>
      <c r="H154" s="255">
        <v>1200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218</v>
      </c>
      <c r="AU154" s="261" t="s">
        <v>152</v>
      </c>
      <c r="AV154" s="13" t="s">
        <v>152</v>
      </c>
      <c r="AW154" s="13" t="s">
        <v>32</v>
      </c>
      <c r="AX154" s="13" t="s">
        <v>84</v>
      </c>
      <c r="AY154" s="261" t="s">
        <v>209</v>
      </c>
    </row>
    <row r="155" spans="1:65" s="2" customFormat="1" ht="21.75" customHeight="1">
      <c r="A155" s="39"/>
      <c r="B155" s="40"/>
      <c r="C155" s="237" t="s">
        <v>244</v>
      </c>
      <c r="D155" s="237" t="s">
        <v>211</v>
      </c>
      <c r="E155" s="238" t="s">
        <v>245</v>
      </c>
      <c r="F155" s="239" t="s">
        <v>246</v>
      </c>
      <c r="G155" s="240" t="s">
        <v>247</v>
      </c>
      <c r="H155" s="241">
        <v>799.251</v>
      </c>
      <c r="I155" s="242"/>
      <c r="J155" s="243">
        <f>ROUND(I155*H155,2)</f>
        <v>0</v>
      </c>
      <c r="K155" s="239" t="s">
        <v>215</v>
      </c>
      <c r="L155" s="45"/>
      <c r="M155" s="244" t="s">
        <v>1</v>
      </c>
      <c r="N155" s="245" t="s">
        <v>42</v>
      </c>
      <c r="O155" s="92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216</v>
      </c>
      <c r="AT155" s="248" t="s">
        <v>211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248</v>
      </c>
    </row>
    <row r="156" spans="1:51" s="13" customFormat="1" ht="12">
      <c r="A156" s="13"/>
      <c r="B156" s="250"/>
      <c r="C156" s="251"/>
      <c r="D156" s="252" t="s">
        <v>218</v>
      </c>
      <c r="E156" s="253" t="s">
        <v>1</v>
      </c>
      <c r="F156" s="254" t="s">
        <v>249</v>
      </c>
      <c r="G156" s="251"/>
      <c r="H156" s="255">
        <v>799.251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32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250</v>
      </c>
      <c r="D157" s="237" t="s">
        <v>211</v>
      </c>
      <c r="E157" s="238" t="s">
        <v>251</v>
      </c>
      <c r="F157" s="239" t="s">
        <v>252</v>
      </c>
      <c r="G157" s="240" t="s">
        <v>247</v>
      </c>
      <c r="H157" s="241">
        <v>51.297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253</v>
      </c>
    </row>
    <row r="158" spans="1:51" s="13" customFormat="1" ht="12">
      <c r="A158" s="13"/>
      <c r="B158" s="250"/>
      <c r="C158" s="251"/>
      <c r="D158" s="252" t="s">
        <v>218</v>
      </c>
      <c r="E158" s="253" t="s">
        <v>1</v>
      </c>
      <c r="F158" s="254" t="s">
        <v>254</v>
      </c>
      <c r="G158" s="251"/>
      <c r="H158" s="255">
        <v>51.297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218</v>
      </c>
      <c r="AU158" s="261" t="s">
        <v>152</v>
      </c>
      <c r="AV158" s="13" t="s">
        <v>152</v>
      </c>
      <c r="AW158" s="13" t="s">
        <v>32</v>
      </c>
      <c r="AX158" s="13" t="s">
        <v>84</v>
      </c>
      <c r="AY158" s="261" t="s">
        <v>209</v>
      </c>
    </row>
    <row r="159" spans="1:65" s="2" customFormat="1" ht="21.75" customHeight="1">
      <c r="A159" s="39"/>
      <c r="B159" s="40"/>
      <c r="C159" s="237" t="s">
        <v>255</v>
      </c>
      <c r="D159" s="237" t="s">
        <v>211</v>
      </c>
      <c r="E159" s="238" t="s">
        <v>256</v>
      </c>
      <c r="F159" s="239" t="s">
        <v>257</v>
      </c>
      <c r="G159" s="240" t="s">
        <v>247</v>
      </c>
      <c r="H159" s="241">
        <v>116.932</v>
      </c>
      <c r="I159" s="242"/>
      <c r="J159" s="243">
        <f>ROUND(I159*H159,2)</f>
        <v>0</v>
      </c>
      <c r="K159" s="239" t="s">
        <v>215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216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258</v>
      </c>
    </row>
    <row r="160" spans="1:51" s="14" customFormat="1" ht="12">
      <c r="A160" s="14"/>
      <c r="B160" s="262"/>
      <c r="C160" s="263"/>
      <c r="D160" s="252" t="s">
        <v>218</v>
      </c>
      <c r="E160" s="264" t="s">
        <v>1</v>
      </c>
      <c r="F160" s="265" t="s">
        <v>259</v>
      </c>
      <c r="G160" s="263"/>
      <c r="H160" s="264" t="s">
        <v>1</v>
      </c>
      <c r="I160" s="266"/>
      <c r="J160" s="263"/>
      <c r="K160" s="263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218</v>
      </c>
      <c r="AU160" s="271" t="s">
        <v>152</v>
      </c>
      <c r="AV160" s="14" t="s">
        <v>84</v>
      </c>
      <c r="AW160" s="14" t="s">
        <v>32</v>
      </c>
      <c r="AX160" s="14" t="s">
        <v>76</v>
      </c>
      <c r="AY160" s="271" t="s">
        <v>209</v>
      </c>
    </row>
    <row r="161" spans="1:51" s="13" customFormat="1" ht="12">
      <c r="A161" s="13"/>
      <c r="B161" s="250"/>
      <c r="C161" s="251"/>
      <c r="D161" s="252" t="s">
        <v>218</v>
      </c>
      <c r="E161" s="253" t="s">
        <v>1</v>
      </c>
      <c r="F161" s="254" t="s">
        <v>260</v>
      </c>
      <c r="G161" s="251"/>
      <c r="H161" s="255">
        <v>92.629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218</v>
      </c>
      <c r="AU161" s="261" t="s">
        <v>152</v>
      </c>
      <c r="AV161" s="13" t="s">
        <v>152</v>
      </c>
      <c r="AW161" s="13" t="s">
        <v>32</v>
      </c>
      <c r="AX161" s="13" t="s">
        <v>76</v>
      </c>
      <c r="AY161" s="261" t="s">
        <v>209</v>
      </c>
    </row>
    <row r="162" spans="1:51" s="13" customFormat="1" ht="12">
      <c r="A162" s="13"/>
      <c r="B162" s="250"/>
      <c r="C162" s="251"/>
      <c r="D162" s="252" t="s">
        <v>218</v>
      </c>
      <c r="E162" s="253" t="s">
        <v>1</v>
      </c>
      <c r="F162" s="254" t="s">
        <v>261</v>
      </c>
      <c r="G162" s="251"/>
      <c r="H162" s="255">
        <v>24.303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218</v>
      </c>
      <c r="AU162" s="261" t="s">
        <v>152</v>
      </c>
      <c r="AV162" s="13" t="s">
        <v>152</v>
      </c>
      <c r="AW162" s="13" t="s">
        <v>32</v>
      </c>
      <c r="AX162" s="13" t="s">
        <v>76</v>
      </c>
      <c r="AY162" s="261" t="s">
        <v>209</v>
      </c>
    </row>
    <row r="163" spans="1:51" s="15" customFormat="1" ht="12">
      <c r="A163" s="15"/>
      <c r="B163" s="272"/>
      <c r="C163" s="273"/>
      <c r="D163" s="252" t="s">
        <v>218</v>
      </c>
      <c r="E163" s="274" t="s">
        <v>1</v>
      </c>
      <c r="F163" s="275" t="s">
        <v>262</v>
      </c>
      <c r="G163" s="273"/>
      <c r="H163" s="276">
        <v>116.932</v>
      </c>
      <c r="I163" s="277"/>
      <c r="J163" s="273"/>
      <c r="K163" s="273"/>
      <c r="L163" s="278"/>
      <c r="M163" s="279"/>
      <c r="N163" s="280"/>
      <c r="O163" s="280"/>
      <c r="P163" s="280"/>
      <c r="Q163" s="280"/>
      <c r="R163" s="280"/>
      <c r="S163" s="280"/>
      <c r="T163" s="28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2" t="s">
        <v>218</v>
      </c>
      <c r="AU163" s="282" t="s">
        <v>152</v>
      </c>
      <c r="AV163" s="15" t="s">
        <v>216</v>
      </c>
      <c r="AW163" s="15" t="s">
        <v>32</v>
      </c>
      <c r="AX163" s="15" t="s">
        <v>84</v>
      </c>
      <c r="AY163" s="282" t="s">
        <v>209</v>
      </c>
    </row>
    <row r="164" spans="1:65" s="2" customFormat="1" ht="21.75" customHeight="1">
      <c r="A164" s="39"/>
      <c r="B164" s="40"/>
      <c r="C164" s="237" t="s">
        <v>263</v>
      </c>
      <c r="D164" s="237" t="s">
        <v>211</v>
      </c>
      <c r="E164" s="238" t="s">
        <v>264</v>
      </c>
      <c r="F164" s="239" t="s">
        <v>265</v>
      </c>
      <c r="G164" s="240" t="s">
        <v>247</v>
      </c>
      <c r="H164" s="241">
        <v>154.14</v>
      </c>
      <c r="I164" s="242"/>
      <c r="J164" s="243">
        <f>ROUND(I164*H164,2)</f>
        <v>0</v>
      </c>
      <c r="K164" s="239" t="s">
        <v>215</v>
      </c>
      <c r="L164" s="45"/>
      <c r="M164" s="244" t="s">
        <v>1</v>
      </c>
      <c r="N164" s="245" t="s">
        <v>42</v>
      </c>
      <c r="O164" s="92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216</v>
      </c>
      <c r="AT164" s="248" t="s">
        <v>211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216</v>
      </c>
      <c r="BM164" s="248" t="s">
        <v>266</v>
      </c>
    </row>
    <row r="165" spans="1:51" s="14" customFormat="1" ht="12">
      <c r="A165" s="14"/>
      <c r="B165" s="262"/>
      <c r="C165" s="263"/>
      <c r="D165" s="252" t="s">
        <v>218</v>
      </c>
      <c r="E165" s="264" t="s">
        <v>1</v>
      </c>
      <c r="F165" s="265" t="s">
        <v>267</v>
      </c>
      <c r="G165" s="263"/>
      <c r="H165" s="264" t="s">
        <v>1</v>
      </c>
      <c r="I165" s="266"/>
      <c r="J165" s="263"/>
      <c r="K165" s="263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218</v>
      </c>
      <c r="AU165" s="271" t="s">
        <v>152</v>
      </c>
      <c r="AV165" s="14" t="s">
        <v>84</v>
      </c>
      <c r="AW165" s="14" t="s">
        <v>32</v>
      </c>
      <c r="AX165" s="14" t="s">
        <v>76</v>
      </c>
      <c r="AY165" s="271" t="s">
        <v>209</v>
      </c>
    </row>
    <row r="166" spans="1:51" s="14" customFormat="1" ht="12">
      <c r="A166" s="14"/>
      <c r="B166" s="262"/>
      <c r="C166" s="263"/>
      <c r="D166" s="252" t="s">
        <v>218</v>
      </c>
      <c r="E166" s="264" t="s">
        <v>1</v>
      </c>
      <c r="F166" s="265" t="s">
        <v>268</v>
      </c>
      <c r="G166" s="263"/>
      <c r="H166" s="264" t="s">
        <v>1</v>
      </c>
      <c r="I166" s="266"/>
      <c r="J166" s="263"/>
      <c r="K166" s="263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218</v>
      </c>
      <c r="AU166" s="271" t="s">
        <v>152</v>
      </c>
      <c r="AV166" s="14" t="s">
        <v>84</v>
      </c>
      <c r="AW166" s="14" t="s">
        <v>32</v>
      </c>
      <c r="AX166" s="14" t="s">
        <v>76</v>
      </c>
      <c r="AY166" s="271" t="s">
        <v>209</v>
      </c>
    </row>
    <row r="167" spans="1:51" s="13" customFormat="1" ht="12">
      <c r="A167" s="13"/>
      <c r="B167" s="250"/>
      <c r="C167" s="251"/>
      <c r="D167" s="252" t="s">
        <v>218</v>
      </c>
      <c r="E167" s="253" t="s">
        <v>1</v>
      </c>
      <c r="F167" s="254" t="s">
        <v>269</v>
      </c>
      <c r="G167" s="251"/>
      <c r="H167" s="255">
        <v>32.718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218</v>
      </c>
      <c r="AU167" s="261" t="s">
        <v>152</v>
      </c>
      <c r="AV167" s="13" t="s">
        <v>152</v>
      </c>
      <c r="AW167" s="13" t="s">
        <v>32</v>
      </c>
      <c r="AX167" s="13" t="s">
        <v>76</v>
      </c>
      <c r="AY167" s="261" t="s">
        <v>209</v>
      </c>
    </row>
    <row r="168" spans="1:51" s="14" customFormat="1" ht="12">
      <c r="A168" s="14"/>
      <c r="B168" s="262"/>
      <c r="C168" s="263"/>
      <c r="D168" s="252" t="s">
        <v>218</v>
      </c>
      <c r="E168" s="264" t="s">
        <v>1</v>
      </c>
      <c r="F168" s="265" t="s">
        <v>270</v>
      </c>
      <c r="G168" s="263"/>
      <c r="H168" s="264" t="s">
        <v>1</v>
      </c>
      <c r="I168" s="266"/>
      <c r="J168" s="263"/>
      <c r="K168" s="263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218</v>
      </c>
      <c r="AU168" s="271" t="s">
        <v>152</v>
      </c>
      <c r="AV168" s="14" t="s">
        <v>84</v>
      </c>
      <c r="AW168" s="14" t="s">
        <v>32</v>
      </c>
      <c r="AX168" s="14" t="s">
        <v>76</v>
      </c>
      <c r="AY168" s="271" t="s">
        <v>209</v>
      </c>
    </row>
    <row r="169" spans="1:51" s="13" customFormat="1" ht="12">
      <c r="A169" s="13"/>
      <c r="B169" s="250"/>
      <c r="C169" s="251"/>
      <c r="D169" s="252" t="s">
        <v>218</v>
      </c>
      <c r="E169" s="253" t="s">
        <v>1</v>
      </c>
      <c r="F169" s="254" t="s">
        <v>271</v>
      </c>
      <c r="G169" s="251"/>
      <c r="H169" s="255">
        <v>30.477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218</v>
      </c>
      <c r="AU169" s="261" t="s">
        <v>152</v>
      </c>
      <c r="AV169" s="13" t="s">
        <v>152</v>
      </c>
      <c r="AW169" s="13" t="s">
        <v>32</v>
      </c>
      <c r="AX169" s="13" t="s">
        <v>76</v>
      </c>
      <c r="AY169" s="261" t="s">
        <v>209</v>
      </c>
    </row>
    <row r="170" spans="1:51" s="14" customFormat="1" ht="12">
      <c r="A170" s="14"/>
      <c r="B170" s="262"/>
      <c r="C170" s="263"/>
      <c r="D170" s="252" t="s">
        <v>218</v>
      </c>
      <c r="E170" s="264" t="s">
        <v>1</v>
      </c>
      <c r="F170" s="265" t="s">
        <v>272</v>
      </c>
      <c r="G170" s="263"/>
      <c r="H170" s="264" t="s">
        <v>1</v>
      </c>
      <c r="I170" s="266"/>
      <c r="J170" s="263"/>
      <c r="K170" s="263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218</v>
      </c>
      <c r="AU170" s="271" t="s">
        <v>152</v>
      </c>
      <c r="AV170" s="14" t="s">
        <v>84</v>
      </c>
      <c r="AW170" s="14" t="s">
        <v>32</v>
      </c>
      <c r="AX170" s="14" t="s">
        <v>76</v>
      </c>
      <c r="AY170" s="271" t="s">
        <v>209</v>
      </c>
    </row>
    <row r="171" spans="1:51" s="13" customFormat="1" ht="12">
      <c r="A171" s="13"/>
      <c r="B171" s="250"/>
      <c r="C171" s="251"/>
      <c r="D171" s="252" t="s">
        <v>218</v>
      </c>
      <c r="E171" s="253" t="s">
        <v>1</v>
      </c>
      <c r="F171" s="254" t="s">
        <v>273</v>
      </c>
      <c r="G171" s="251"/>
      <c r="H171" s="255">
        <v>20.369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218</v>
      </c>
      <c r="AU171" s="261" t="s">
        <v>152</v>
      </c>
      <c r="AV171" s="13" t="s">
        <v>152</v>
      </c>
      <c r="AW171" s="13" t="s">
        <v>32</v>
      </c>
      <c r="AX171" s="13" t="s">
        <v>76</v>
      </c>
      <c r="AY171" s="261" t="s">
        <v>209</v>
      </c>
    </row>
    <row r="172" spans="1:51" s="14" customFormat="1" ht="12">
      <c r="A172" s="14"/>
      <c r="B172" s="262"/>
      <c r="C172" s="263"/>
      <c r="D172" s="252" t="s">
        <v>218</v>
      </c>
      <c r="E172" s="264" t="s">
        <v>1</v>
      </c>
      <c r="F172" s="265" t="s">
        <v>274</v>
      </c>
      <c r="G172" s="263"/>
      <c r="H172" s="264" t="s">
        <v>1</v>
      </c>
      <c r="I172" s="266"/>
      <c r="J172" s="263"/>
      <c r="K172" s="263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218</v>
      </c>
      <c r="AU172" s="271" t="s">
        <v>152</v>
      </c>
      <c r="AV172" s="14" t="s">
        <v>84</v>
      </c>
      <c r="AW172" s="14" t="s">
        <v>32</v>
      </c>
      <c r="AX172" s="14" t="s">
        <v>76</v>
      </c>
      <c r="AY172" s="271" t="s">
        <v>209</v>
      </c>
    </row>
    <row r="173" spans="1:51" s="13" customFormat="1" ht="12">
      <c r="A173" s="13"/>
      <c r="B173" s="250"/>
      <c r="C173" s="251"/>
      <c r="D173" s="252" t="s">
        <v>218</v>
      </c>
      <c r="E173" s="253" t="s">
        <v>1</v>
      </c>
      <c r="F173" s="254" t="s">
        <v>275</v>
      </c>
      <c r="G173" s="251"/>
      <c r="H173" s="255">
        <v>8.576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218</v>
      </c>
      <c r="AU173" s="261" t="s">
        <v>152</v>
      </c>
      <c r="AV173" s="13" t="s">
        <v>152</v>
      </c>
      <c r="AW173" s="13" t="s">
        <v>32</v>
      </c>
      <c r="AX173" s="13" t="s">
        <v>76</v>
      </c>
      <c r="AY173" s="261" t="s">
        <v>209</v>
      </c>
    </row>
    <row r="174" spans="1:51" s="13" customFormat="1" ht="12">
      <c r="A174" s="13"/>
      <c r="B174" s="250"/>
      <c r="C174" s="251"/>
      <c r="D174" s="252" t="s">
        <v>218</v>
      </c>
      <c r="E174" s="253" t="s">
        <v>1</v>
      </c>
      <c r="F174" s="254" t="s">
        <v>276</v>
      </c>
      <c r="G174" s="251"/>
      <c r="H174" s="255">
        <v>62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218</v>
      </c>
      <c r="AU174" s="261" t="s">
        <v>152</v>
      </c>
      <c r="AV174" s="13" t="s">
        <v>152</v>
      </c>
      <c r="AW174" s="13" t="s">
        <v>32</v>
      </c>
      <c r="AX174" s="13" t="s">
        <v>76</v>
      </c>
      <c r="AY174" s="261" t="s">
        <v>209</v>
      </c>
    </row>
    <row r="175" spans="1:51" s="15" customFormat="1" ht="12">
      <c r="A175" s="15"/>
      <c r="B175" s="272"/>
      <c r="C175" s="273"/>
      <c r="D175" s="252" t="s">
        <v>218</v>
      </c>
      <c r="E175" s="274" t="s">
        <v>1</v>
      </c>
      <c r="F175" s="275" t="s">
        <v>262</v>
      </c>
      <c r="G175" s="273"/>
      <c r="H175" s="276">
        <v>154.14000000000001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2" t="s">
        <v>218</v>
      </c>
      <c r="AU175" s="282" t="s">
        <v>152</v>
      </c>
      <c r="AV175" s="15" t="s">
        <v>216</v>
      </c>
      <c r="AW175" s="15" t="s">
        <v>32</v>
      </c>
      <c r="AX175" s="15" t="s">
        <v>84</v>
      </c>
      <c r="AY175" s="282" t="s">
        <v>209</v>
      </c>
    </row>
    <row r="176" spans="1:65" s="2" customFormat="1" ht="21.75" customHeight="1">
      <c r="A176" s="39"/>
      <c r="B176" s="40"/>
      <c r="C176" s="237" t="s">
        <v>277</v>
      </c>
      <c r="D176" s="237" t="s">
        <v>211</v>
      </c>
      <c r="E176" s="238" t="s">
        <v>278</v>
      </c>
      <c r="F176" s="239" t="s">
        <v>279</v>
      </c>
      <c r="G176" s="240" t="s">
        <v>247</v>
      </c>
      <c r="H176" s="241">
        <v>112.78</v>
      </c>
      <c r="I176" s="242"/>
      <c r="J176" s="243">
        <f>ROUND(I176*H176,2)</f>
        <v>0</v>
      </c>
      <c r="K176" s="239" t="s">
        <v>215</v>
      </c>
      <c r="L176" s="45"/>
      <c r="M176" s="244" t="s">
        <v>1</v>
      </c>
      <c r="N176" s="245" t="s">
        <v>42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216</v>
      </c>
      <c r="AT176" s="248" t="s">
        <v>211</v>
      </c>
      <c r="AU176" s="248" t="s">
        <v>152</v>
      </c>
      <c r="AY176" s="18" t="s">
        <v>209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152</v>
      </c>
      <c r="BK176" s="249">
        <f>ROUND(I176*H176,2)</f>
        <v>0</v>
      </c>
      <c r="BL176" s="18" t="s">
        <v>216</v>
      </c>
      <c r="BM176" s="248" t="s">
        <v>280</v>
      </c>
    </row>
    <row r="177" spans="1:51" s="13" customFormat="1" ht="12">
      <c r="A177" s="13"/>
      <c r="B177" s="250"/>
      <c r="C177" s="251"/>
      <c r="D177" s="252" t="s">
        <v>218</v>
      </c>
      <c r="E177" s="253" t="s">
        <v>1</v>
      </c>
      <c r="F177" s="254" t="s">
        <v>281</v>
      </c>
      <c r="G177" s="251"/>
      <c r="H177" s="255">
        <v>62.16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218</v>
      </c>
      <c r="AU177" s="261" t="s">
        <v>152</v>
      </c>
      <c r="AV177" s="13" t="s">
        <v>152</v>
      </c>
      <c r="AW177" s="13" t="s">
        <v>32</v>
      </c>
      <c r="AX177" s="13" t="s">
        <v>76</v>
      </c>
      <c r="AY177" s="261" t="s">
        <v>209</v>
      </c>
    </row>
    <row r="178" spans="1:51" s="13" customFormat="1" ht="12">
      <c r="A178" s="13"/>
      <c r="B178" s="250"/>
      <c r="C178" s="251"/>
      <c r="D178" s="252" t="s">
        <v>218</v>
      </c>
      <c r="E178" s="253" t="s">
        <v>1</v>
      </c>
      <c r="F178" s="254" t="s">
        <v>282</v>
      </c>
      <c r="G178" s="251"/>
      <c r="H178" s="255">
        <v>50.62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218</v>
      </c>
      <c r="AU178" s="261" t="s">
        <v>152</v>
      </c>
      <c r="AV178" s="13" t="s">
        <v>152</v>
      </c>
      <c r="AW178" s="13" t="s">
        <v>32</v>
      </c>
      <c r="AX178" s="13" t="s">
        <v>76</v>
      </c>
      <c r="AY178" s="261" t="s">
        <v>209</v>
      </c>
    </row>
    <row r="179" spans="1:51" s="15" customFormat="1" ht="12">
      <c r="A179" s="15"/>
      <c r="B179" s="272"/>
      <c r="C179" s="273"/>
      <c r="D179" s="252" t="s">
        <v>218</v>
      </c>
      <c r="E179" s="274" t="s">
        <v>1</v>
      </c>
      <c r="F179" s="275" t="s">
        <v>262</v>
      </c>
      <c r="G179" s="273"/>
      <c r="H179" s="276">
        <v>112.78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218</v>
      </c>
      <c r="AU179" s="282" t="s">
        <v>152</v>
      </c>
      <c r="AV179" s="15" t="s">
        <v>216</v>
      </c>
      <c r="AW179" s="15" t="s">
        <v>32</v>
      </c>
      <c r="AX179" s="15" t="s">
        <v>84</v>
      </c>
      <c r="AY179" s="282" t="s">
        <v>209</v>
      </c>
    </row>
    <row r="180" spans="1:65" s="2" customFormat="1" ht="21.75" customHeight="1">
      <c r="A180" s="39"/>
      <c r="B180" s="40"/>
      <c r="C180" s="237" t="s">
        <v>283</v>
      </c>
      <c r="D180" s="237" t="s">
        <v>211</v>
      </c>
      <c r="E180" s="238" t="s">
        <v>284</v>
      </c>
      <c r="F180" s="239" t="s">
        <v>285</v>
      </c>
      <c r="G180" s="240" t="s">
        <v>225</v>
      </c>
      <c r="H180" s="241">
        <v>1200</v>
      </c>
      <c r="I180" s="242"/>
      <c r="J180" s="243">
        <f>ROUND(I180*H180,2)</f>
        <v>0</v>
      </c>
      <c r="K180" s="239" t="s">
        <v>215</v>
      </c>
      <c r="L180" s="45"/>
      <c r="M180" s="244" t="s">
        <v>1</v>
      </c>
      <c r="N180" s="245" t="s">
        <v>42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216</v>
      </c>
      <c r="AT180" s="248" t="s">
        <v>211</v>
      </c>
      <c r="AU180" s="248" t="s">
        <v>152</v>
      </c>
      <c r="AY180" s="18" t="s">
        <v>209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152</v>
      </c>
      <c r="BK180" s="249">
        <f>ROUND(I180*H180,2)</f>
        <v>0</v>
      </c>
      <c r="BL180" s="18" t="s">
        <v>216</v>
      </c>
      <c r="BM180" s="248" t="s">
        <v>286</v>
      </c>
    </row>
    <row r="181" spans="1:51" s="13" customFormat="1" ht="12">
      <c r="A181" s="13"/>
      <c r="B181" s="250"/>
      <c r="C181" s="251"/>
      <c r="D181" s="252" t="s">
        <v>218</v>
      </c>
      <c r="E181" s="253" t="s">
        <v>1</v>
      </c>
      <c r="F181" s="254" t="s">
        <v>287</v>
      </c>
      <c r="G181" s="251"/>
      <c r="H181" s="255">
        <v>1200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218</v>
      </c>
      <c r="AU181" s="261" t="s">
        <v>152</v>
      </c>
      <c r="AV181" s="13" t="s">
        <v>152</v>
      </c>
      <c r="AW181" s="13" t="s">
        <v>32</v>
      </c>
      <c r="AX181" s="13" t="s">
        <v>84</v>
      </c>
      <c r="AY181" s="261" t="s">
        <v>209</v>
      </c>
    </row>
    <row r="182" spans="1:65" s="2" customFormat="1" ht="21.75" customHeight="1">
      <c r="A182" s="39"/>
      <c r="B182" s="40"/>
      <c r="C182" s="237" t="s">
        <v>288</v>
      </c>
      <c r="D182" s="237" t="s">
        <v>211</v>
      </c>
      <c r="E182" s="238" t="s">
        <v>289</v>
      </c>
      <c r="F182" s="239" t="s">
        <v>290</v>
      </c>
      <c r="G182" s="240" t="s">
        <v>225</v>
      </c>
      <c r="H182" s="241">
        <v>26400</v>
      </c>
      <c r="I182" s="242"/>
      <c r="J182" s="243">
        <f>ROUND(I182*H182,2)</f>
        <v>0</v>
      </c>
      <c r="K182" s="239" t="s">
        <v>215</v>
      </c>
      <c r="L182" s="45"/>
      <c r="M182" s="244" t="s">
        <v>1</v>
      </c>
      <c r="N182" s="245" t="s">
        <v>42</v>
      </c>
      <c r="O182" s="92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8" t="s">
        <v>216</v>
      </c>
      <c r="AT182" s="248" t="s">
        <v>211</v>
      </c>
      <c r="AU182" s="248" t="s">
        <v>152</v>
      </c>
      <c r="AY182" s="18" t="s">
        <v>209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8" t="s">
        <v>152</v>
      </c>
      <c r="BK182" s="249">
        <f>ROUND(I182*H182,2)</f>
        <v>0</v>
      </c>
      <c r="BL182" s="18" t="s">
        <v>216</v>
      </c>
      <c r="BM182" s="248" t="s">
        <v>291</v>
      </c>
    </row>
    <row r="183" spans="1:51" s="13" customFormat="1" ht="12">
      <c r="A183" s="13"/>
      <c r="B183" s="250"/>
      <c r="C183" s="251"/>
      <c r="D183" s="252" t="s">
        <v>218</v>
      </c>
      <c r="E183" s="253" t="s">
        <v>1</v>
      </c>
      <c r="F183" s="254" t="s">
        <v>292</v>
      </c>
      <c r="G183" s="251"/>
      <c r="H183" s="255">
        <v>26400</v>
      </c>
      <c r="I183" s="256"/>
      <c r="J183" s="251"/>
      <c r="K183" s="251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218</v>
      </c>
      <c r="AU183" s="261" t="s">
        <v>152</v>
      </c>
      <c r="AV183" s="13" t="s">
        <v>152</v>
      </c>
      <c r="AW183" s="13" t="s">
        <v>32</v>
      </c>
      <c r="AX183" s="13" t="s">
        <v>84</v>
      </c>
      <c r="AY183" s="261" t="s">
        <v>209</v>
      </c>
    </row>
    <row r="184" spans="1:65" s="2" customFormat="1" ht="21.75" customHeight="1">
      <c r="A184" s="39"/>
      <c r="B184" s="40"/>
      <c r="C184" s="237" t="s">
        <v>8</v>
      </c>
      <c r="D184" s="237" t="s">
        <v>211</v>
      </c>
      <c r="E184" s="238" t="s">
        <v>293</v>
      </c>
      <c r="F184" s="239" t="s">
        <v>294</v>
      </c>
      <c r="G184" s="240" t="s">
        <v>247</v>
      </c>
      <c r="H184" s="241">
        <v>1266.93</v>
      </c>
      <c r="I184" s="242"/>
      <c r="J184" s="243">
        <f>ROUND(I184*H184,2)</f>
        <v>0</v>
      </c>
      <c r="K184" s="239" t="s">
        <v>215</v>
      </c>
      <c r="L184" s="45"/>
      <c r="M184" s="244" t="s">
        <v>1</v>
      </c>
      <c r="N184" s="245" t="s">
        <v>42</v>
      </c>
      <c r="O184" s="92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8" t="s">
        <v>216</v>
      </c>
      <c r="AT184" s="248" t="s">
        <v>211</v>
      </c>
      <c r="AU184" s="248" t="s">
        <v>152</v>
      </c>
      <c r="AY184" s="18" t="s">
        <v>209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8" t="s">
        <v>152</v>
      </c>
      <c r="BK184" s="249">
        <f>ROUND(I184*H184,2)</f>
        <v>0</v>
      </c>
      <c r="BL184" s="18" t="s">
        <v>216</v>
      </c>
      <c r="BM184" s="248" t="s">
        <v>295</v>
      </c>
    </row>
    <row r="185" spans="1:51" s="13" customFormat="1" ht="12">
      <c r="A185" s="13"/>
      <c r="B185" s="250"/>
      <c r="C185" s="251"/>
      <c r="D185" s="252" t="s">
        <v>218</v>
      </c>
      <c r="E185" s="253" t="s">
        <v>1</v>
      </c>
      <c r="F185" s="254" t="s">
        <v>296</v>
      </c>
      <c r="G185" s="251"/>
      <c r="H185" s="255">
        <v>1266.93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218</v>
      </c>
      <c r="AU185" s="261" t="s">
        <v>152</v>
      </c>
      <c r="AV185" s="13" t="s">
        <v>152</v>
      </c>
      <c r="AW185" s="13" t="s">
        <v>32</v>
      </c>
      <c r="AX185" s="13" t="s">
        <v>84</v>
      </c>
      <c r="AY185" s="261" t="s">
        <v>209</v>
      </c>
    </row>
    <row r="186" spans="1:65" s="2" customFormat="1" ht="33" customHeight="1">
      <c r="A186" s="39"/>
      <c r="B186" s="40"/>
      <c r="C186" s="237" t="s">
        <v>297</v>
      </c>
      <c r="D186" s="237" t="s">
        <v>211</v>
      </c>
      <c r="E186" s="238" t="s">
        <v>298</v>
      </c>
      <c r="F186" s="239" t="s">
        <v>299</v>
      </c>
      <c r="G186" s="240" t="s">
        <v>247</v>
      </c>
      <c r="H186" s="241">
        <v>22804.74</v>
      </c>
      <c r="I186" s="242"/>
      <c r="J186" s="243">
        <f>ROUND(I186*H186,2)</f>
        <v>0</v>
      </c>
      <c r="K186" s="239" t="s">
        <v>215</v>
      </c>
      <c r="L186" s="45"/>
      <c r="M186" s="244" t="s">
        <v>1</v>
      </c>
      <c r="N186" s="245" t="s">
        <v>42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216</v>
      </c>
      <c r="AT186" s="248" t="s">
        <v>211</v>
      </c>
      <c r="AU186" s="248" t="s">
        <v>152</v>
      </c>
      <c r="AY186" s="18" t="s">
        <v>209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8" t="s">
        <v>152</v>
      </c>
      <c r="BK186" s="249">
        <f>ROUND(I186*H186,2)</f>
        <v>0</v>
      </c>
      <c r="BL186" s="18" t="s">
        <v>216</v>
      </c>
      <c r="BM186" s="248" t="s">
        <v>300</v>
      </c>
    </row>
    <row r="187" spans="1:51" s="13" customFormat="1" ht="12">
      <c r="A187" s="13"/>
      <c r="B187" s="250"/>
      <c r="C187" s="251"/>
      <c r="D187" s="252" t="s">
        <v>218</v>
      </c>
      <c r="E187" s="253" t="s">
        <v>1</v>
      </c>
      <c r="F187" s="254" t="s">
        <v>301</v>
      </c>
      <c r="G187" s="251"/>
      <c r="H187" s="255">
        <v>22804.74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218</v>
      </c>
      <c r="AU187" s="261" t="s">
        <v>152</v>
      </c>
      <c r="AV187" s="13" t="s">
        <v>152</v>
      </c>
      <c r="AW187" s="13" t="s">
        <v>32</v>
      </c>
      <c r="AX187" s="13" t="s">
        <v>84</v>
      </c>
      <c r="AY187" s="261" t="s">
        <v>209</v>
      </c>
    </row>
    <row r="188" spans="1:65" s="2" customFormat="1" ht="16.5" customHeight="1">
      <c r="A188" s="39"/>
      <c r="B188" s="40"/>
      <c r="C188" s="237" t="s">
        <v>302</v>
      </c>
      <c r="D188" s="237" t="s">
        <v>211</v>
      </c>
      <c r="E188" s="238" t="s">
        <v>303</v>
      </c>
      <c r="F188" s="239" t="s">
        <v>304</v>
      </c>
      <c r="G188" s="240" t="s">
        <v>225</v>
      </c>
      <c r="H188" s="241">
        <v>1200</v>
      </c>
      <c r="I188" s="242"/>
      <c r="J188" s="243">
        <f>ROUND(I188*H188,2)</f>
        <v>0</v>
      </c>
      <c r="K188" s="239" t="s">
        <v>215</v>
      </c>
      <c r="L188" s="45"/>
      <c r="M188" s="244" t="s">
        <v>1</v>
      </c>
      <c r="N188" s="245" t="s">
        <v>42</v>
      </c>
      <c r="O188" s="92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8" t="s">
        <v>216</v>
      </c>
      <c r="AT188" s="248" t="s">
        <v>211</v>
      </c>
      <c r="AU188" s="248" t="s">
        <v>152</v>
      </c>
      <c r="AY188" s="18" t="s">
        <v>209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8" t="s">
        <v>152</v>
      </c>
      <c r="BK188" s="249">
        <f>ROUND(I188*H188,2)</f>
        <v>0</v>
      </c>
      <c r="BL188" s="18" t="s">
        <v>216</v>
      </c>
      <c r="BM188" s="248" t="s">
        <v>305</v>
      </c>
    </row>
    <row r="189" spans="1:65" s="2" customFormat="1" ht="21.75" customHeight="1">
      <c r="A189" s="39"/>
      <c r="B189" s="40"/>
      <c r="C189" s="237" t="s">
        <v>306</v>
      </c>
      <c r="D189" s="237" t="s">
        <v>211</v>
      </c>
      <c r="E189" s="238" t="s">
        <v>307</v>
      </c>
      <c r="F189" s="239" t="s">
        <v>308</v>
      </c>
      <c r="G189" s="240" t="s">
        <v>247</v>
      </c>
      <c r="H189" s="241">
        <v>1241.62</v>
      </c>
      <c r="I189" s="242"/>
      <c r="J189" s="243">
        <f>ROUND(I189*H189,2)</f>
        <v>0</v>
      </c>
      <c r="K189" s="239" t="s">
        <v>215</v>
      </c>
      <c r="L189" s="45"/>
      <c r="M189" s="244" t="s">
        <v>1</v>
      </c>
      <c r="N189" s="245" t="s">
        <v>42</v>
      </c>
      <c r="O189" s="92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216</v>
      </c>
      <c r="AT189" s="248" t="s">
        <v>211</v>
      </c>
      <c r="AU189" s="248" t="s">
        <v>152</v>
      </c>
      <c r="AY189" s="18" t="s">
        <v>209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8" t="s">
        <v>152</v>
      </c>
      <c r="BK189" s="249">
        <f>ROUND(I189*H189,2)</f>
        <v>0</v>
      </c>
      <c r="BL189" s="18" t="s">
        <v>216</v>
      </c>
      <c r="BM189" s="248" t="s">
        <v>309</v>
      </c>
    </row>
    <row r="190" spans="1:51" s="13" customFormat="1" ht="12">
      <c r="A190" s="13"/>
      <c r="B190" s="250"/>
      <c r="C190" s="251"/>
      <c r="D190" s="252" t="s">
        <v>218</v>
      </c>
      <c r="E190" s="253" t="s">
        <v>1</v>
      </c>
      <c r="F190" s="254" t="s">
        <v>310</v>
      </c>
      <c r="G190" s="251"/>
      <c r="H190" s="255">
        <v>1241.62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218</v>
      </c>
      <c r="AU190" s="261" t="s">
        <v>152</v>
      </c>
      <c r="AV190" s="13" t="s">
        <v>152</v>
      </c>
      <c r="AW190" s="13" t="s">
        <v>32</v>
      </c>
      <c r="AX190" s="13" t="s">
        <v>84</v>
      </c>
      <c r="AY190" s="261" t="s">
        <v>209</v>
      </c>
    </row>
    <row r="191" spans="1:65" s="2" customFormat="1" ht="16.5" customHeight="1">
      <c r="A191" s="39"/>
      <c r="B191" s="40"/>
      <c r="C191" s="237" t="s">
        <v>311</v>
      </c>
      <c r="D191" s="237" t="s">
        <v>211</v>
      </c>
      <c r="E191" s="238" t="s">
        <v>312</v>
      </c>
      <c r="F191" s="239" t="s">
        <v>313</v>
      </c>
      <c r="G191" s="240" t="s">
        <v>247</v>
      </c>
      <c r="H191" s="241">
        <v>1329.09</v>
      </c>
      <c r="I191" s="242"/>
      <c r="J191" s="243">
        <f>ROUND(I191*H191,2)</f>
        <v>0</v>
      </c>
      <c r="K191" s="239" t="s">
        <v>215</v>
      </c>
      <c r="L191" s="45"/>
      <c r="M191" s="244" t="s">
        <v>1</v>
      </c>
      <c r="N191" s="245" t="s">
        <v>42</v>
      </c>
      <c r="O191" s="92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8" t="s">
        <v>216</v>
      </c>
      <c r="AT191" s="248" t="s">
        <v>211</v>
      </c>
      <c r="AU191" s="248" t="s">
        <v>152</v>
      </c>
      <c r="AY191" s="18" t="s">
        <v>209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8" t="s">
        <v>152</v>
      </c>
      <c r="BK191" s="249">
        <f>ROUND(I191*H191,2)</f>
        <v>0</v>
      </c>
      <c r="BL191" s="18" t="s">
        <v>216</v>
      </c>
      <c r="BM191" s="248" t="s">
        <v>314</v>
      </c>
    </row>
    <row r="192" spans="1:51" s="13" customFormat="1" ht="12">
      <c r="A192" s="13"/>
      <c r="B192" s="250"/>
      <c r="C192" s="251"/>
      <c r="D192" s="252" t="s">
        <v>218</v>
      </c>
      <c r="E192" s="253" t="s">
        <v>1</v>
      </c>
      <c r="F192" s="254" t="s">
        <v>315</v>
      </c>
      <c r="G192" s="251"/>
      <c r="H192" s="255">
        <v>1266.93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218</v>
      </c>
      <c r="AU192" s="261" t="s">
        <v>152</v>
      </c>
      <c r="AV192" s="13" t="s">
        <v>152</v>
      </c>
      <c r="AW192" s="13" t="s">
        <v>32</v>
      </c>
      <c r="AX192" s="13" t="s">
        <v>76</v>
      </c>
      <c r="AY192" s="261" t="s">
        <v>209</v>
      </c>
    </row>
    <row r="193" spans="1:51" s="13" customFormat="1" ht="12">
      <c r="A193" s="13"/>
      <c r="B193" s="250"/>
      <c r="C193" s="251"/>
      <c r="D193" s="252" t="s">
        <v>218</v>
      </c>
      <c r="E193" s="253" t="s">
        <v>1</v>
      </c>
      <c r="F193" s="254" t="s">
        <v>316</v>
      </c>
      <c r="G193" s="251"/>
      <c r="H193" s="255">
        <v>62.16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218</v>
      </c>
      <c r="AU193" s="261" t="s">
        <v>152</v>
      </c>
      <c r="AV193" s="13" t="s">
        <v>152</v>
      </c>
      <c r="AW193" s="13" t="s">
        <v>32</v>
      </c>
      <c r="AX193" s="13" t="s">
        <v>76</v>
      </c>
      <c r="AY193" s="261" t="s">
        <v>209</v>
      </c>
    </row>
    <row r="194" spans="1:51" s="15" customFormat="1" ht="12">
      <c r="A194" s="15"/>
      <c r="B194" s="272"/>
      <c r="C194" s="273"/>
      <c r="D194" s="252" t="s">
        <v>218</v>
      </c>
      <c r="E194" s="274" t="s">
        <v>1</v>
      </c>
      <c r="F194" s="275" t="s">
        <v>262</v>
      </c>
      <c r="G194" s="273"/>
      <c r="H194" s="276">
        <v>1329.09</v>
      </c>
      <c r="I194" s="277"/>
      <c r="J194" s="273"/>
      <c r="K194" s="273"/>
      <c r="L194" s="278"/>
      <c r="M194" s="279"/>
      <c r="N194" s="280"/>
      <c r="O194" s="280"/>
      <c r="P194" s="280"/>
      <c r="Q194" s="280"/>
      <c r="R194" s="280"/>
      <c r="S194" s="280"/>
      <c r="T194" s="28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2" t="s">
        <v>218</v>
      </c>
      <c r="AU194" s="282" t="s">
        <v>152</v>
      </c>
      <c r="AV194" s="15" t="s">
        <v>216</v>
      </c>
      <c r="AW194" s="15" t="s">
        <v>32</v>
      </c>
      <c r="AX194" s="15" t="s">
        <v>84</v>
      </c>
      <c r="AY194" s="282" t="s">
        <v>209</v>
      </c>
    </row>
    <row r="195" spans="1:65" s="2" customFormat="1" ht="21.75" customHeight="1">
      <c r="A195" s="39"/>
      <c r="B195" s="40"/>
      <c r="C195" s="237" t="s">
        <v>317</v>
      </c>
      <c r="D195" s="237" t="s">
        <v>211</v>
      </c>
      <c r="E195" s="238" t="s">
        <v>318</v>
      </c>
      <c r="F195" s="239" t="s">
        <v>319</v>
      </c>
      <c r="G195" s="240" t="s">
        <v>320</v>
      </c>
      <c r="H195" s="241">
        <v>2280.474</v>
      </c>
      <c r="I195" s="242"/>
      <c r="J195" s="243">
        <f>ROUND(I195*H195,2)</f>
        <v>0</v>
      </c>
      <c r="K195" s="239" t="s">
        <v>215</v>
      </c>
      <c r="L195" s="45"/>
      <c r="M195" s="244" t="s">
        <v>1</v>
      </c>
      <c r="N195" s="245" t="s">
        <v>42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216</v>
      </c>
      <c r="AT195" s="248" t="s">
        <v>211</v>
      </c>
      <c r="AU195" s="248" t="s">
        <v>152</v>
      </c>
      <c r="AY195" s="18" t="s">
        <v>209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8" t="s">
        <v>152</v>
      </c>
      <c r="BK195" s="249">
        <f>ROUND(I195*H195,2)</f>
        <v>0</v>
      </c>
      <c r="BL195" s="18" t="s">
        <v>216</v>
      </c>
      <c r="BM195" s="248" t="s">
        <v>321</v>
      </c>
    </row>
    <row r="196" spans="1:51" s="13" customFormat="1" ht="12">
      <c r="A196" s="13"/>
      <c r="B196" s="250"/>
      <c r="C196" s="251"/>
      <c r="D196" s="252" t="s">
        <v>218</v>
      </c>
      <c r="E196" s="253" t="s">
        <v>1</v>
      </c>
      <c r="F196" s="254" t="s">
        <v>322</v>
      </c>
      <c r="G196" s="251"/>
      <c r="H196" s="255">
        <v>2280.474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218</v>
      </c>
      <c r="AU196" s="261" t="s">
        <v>152</v>
      </c>
      <c r="AV196" s="13" t="s">
        <v>152</v>
      </c>
      <c r="AW196" s="13" t="s">
        <v>32</v>
      </c>
      <c r="AX196" s="13" t="s">
        <v>84</v>
      </c>
      <c r="AY196" s="261" t="s">
        <v>209</v>
      </c>
    </row>
    <row r="197" spans="1:65" s="2" customFormat="1" ht="21.75" customHeight="1">
      <c r="A197" s="39"/>
      <c r="B197" s="40"/>
      <c r="C197" s="237" t="s">
        <v>7</v>
      </c>
      <c r="D197" s="237" t="s">
        <v>211</v>
      </c>
      <c r="E197" s="238" t="s">
        <v>323</v>
      </c>
      <c r="F197" s="239" t="s">
        <v>324</v>
      </c>
      <c r="G197" s="240" t="s">
        <v>247</v>
      </c>
      <c r="H197" s="241">
        <v>25.31</v>
      </c>
      <c r="I197" s="242"/>
      <c r="J197" s="243">
        <f>ROUND(I197*H197,2)</f>
        <v>0</v>
      </c>
      <c r="K197" s="239" t="s">
        <v>215</v>
      </c>
      <c r="L197" s="45"/>
      <c r="M197" s="244" t="s">
        <v>1</v>
      </c>
      <c r="N197" s="245" t="s">
        <v>42</v>
      </c>
      <c r="O197" s="92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8" t="s">
        <v>216</v>
      </c>
      <c r="AT197" s="248" t="s">
        <v>211</v>
      </c>
      <c r="AU197" s="248" t="s">
        <v>152</v>
      </c>
      <c r="AY197" s="18" t="s">
        <v>209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8" t="s">
        <v>152</v>
      </c>
      <c r="BK197" s="249">
        <f>ROUND(I197*H197,2)</f>
        <v>0</v>
      </c>
      <c r="BL197" s="18" t="s">
        <v>216</v>
      </c>
      <c r="BM197" s="248" t="s">
        <v>325</v>
      </c>
    </row>
    <row r="198" spans="1:51" s="13" customFormat="1" ht="12">
      <c r="A198" s="13"/>
      <c r="B198" s="250"/>
      <c r="C198" s="251"/>
      <c r="D198" s="252" t="s">
        <v>218</v>
      </c>
      <c r="E198" s="253" t="s">
        <v>1</v>
      </c>
      <c r="F198" s="254" t="s">
        <v>326</v>
      </c>
      <c r="G198" s="251"/>
      <c r="H198" s="255">
        <v>25.31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218</v>
      </c>
      <c r="AU198" s="261" t="s">
        <v>152</v>
      </c>
      <c r="AV198" s="13" t="s">
        <v>152</v>
      </c>
      <c r="AW198" s="13" t="s">
        <v>32</v>
      </c>
      <c r="AX198" s="13" t="s">
        <v>84</v>
      </c>
      <c r="AY198" s="261" t="s">
        <v>209</v>
      </c>
    </row>
    <row r="199" spans="1:65" s="2" customFormat="1" ht="21.75" customHeight="1">
      <c r="A199" s="39"/>
      <c r="B199" s="40"/>
      <c r="C199" s="237" t="s">
        <v>327</v>
      </c>
      <c r="D199" s="237" t="s">
        <v>211</v>
      </c>
      <c r="E199" s="238" t="s">
        <v>328</v>
      </c>
      <c r="F199" s="239" t="s">
        <v>329</v>
      </c>
      <c r="G199" s="240" t="s">
        <v>225</v>
      </c>
      <c r="H199" s="241">
        <v>1200</v>
      </c>
      <c r="I199" s="242"/>
      <c r="J199" s="243">
        <f>ROUND(I199*H199,2)</f>
        <v>0</v>
      </c>
      <c r="K199" s="239" t="s">
        <v>215</v>
      </c>
      <c r="L199" s="45"/>
      <c r="M199" s="244" t="s">
        <v>1</v>
      </c>
      <c r="N199" s="245" t="s">
        <v>42</v>
      </c>
      <c r="O199" s="92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8" t="s">
        <v>216</v>
      </c>
      <c r="AT199" s="248" t="s">
        <v>211</v>
      </c>
      <c r="AU199" s="248" t="s">
        <v>152</v>
      </c>
      <c r="AY199" s="18" t="s">
        <v>209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8" t="s">
        <v>152</v>
      </c>
      <c r="BK199" s="249">
        <f>ROUND(I199*H199,2)</f>
        <v>0</v>
      </c>
      <c r="BL199" s="18" t="s">
        <v>216</v>
      </c>
      <c r="BM199" s="248" t="s">
        <v>330</v>
      </c>
    </row>
    <row r="200" spans="1:65" s="2" customFormat="1" ht="21.75" customHeight="1">
      <c r="A200" s="39"/>
      <c r="B200" s="40"/>
      <c r="C200" s="237" t="s">
        <v>331</v>
      </c>
      <c r="D200" s="237" t="s">
        <v>211</v>
      </c>
      <c r="E200" s="238" t="s">
        <v>332</v>
      </c>
      <c r="F200" s="239" t="s">
        <v>333</v>
      </c>
      <c r="G200" s="240" t="s">
        <v>334</v>
      </c>
      <c r="H200" s="241">
        <v>1</v>
      </c>
      <c r="I200" s="242"/>
      <c r="J200" s="243">
        <f>ROUND(I200*H200,2)</f>
        <v>0</v>
      </c>
      <c r="K200" s="239" t="s">
        <v>1</v>
      </c>
      <c r="L200" s="45"/>
      <c r="M200" s="244" t="s">
        <v>1</v>
      </c>
      <c r="N200" s="245" t="s">
        <v>42</v>
      </c>
      <c r="O200" s="92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8" t="s">
        <v>216</v>
      </c>
      <c r="AT200" s="248" t="s">
        <v>211</v>
      </c>
      <c r="AU200" s="248" t="s">
        <v>152</v>
      </c>
      <c r="AY200" s="18" t="s">
        <v>209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8" t="s">
        <v>152</v>
      </c>
      <c r="BK200" s="249">
        <f>ROUND(I200*H200,2)</f>
        <v>0</v>
      </c>
      <c r="BL200" s="18" t="s">
        <v>216</v>
      </c>
      <c r="BM200" s="248" t="s">
        <v>335</v>
      </c>
    </row>
    <row r="201" spans="1:63" s="12" customFormat="1" ht="22.8" customHeight="1">
      <c r="A201" s="12"/>
      <c r="B201" s="221"/>
      <c r="C201" s="222"/>
      <c r="D201" s="223" t="s">
        <v>75</v>
      </c>
      <c r="E201" s="235" t="s">
        <v>152</v>
      </c>
      <c r="F201" s="235" t="s">
        <v>336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SUM(P202:P248)</f>
        <v>0</v>
      </c>
      <c r="Q201" s="229"/>
      <c r="R201" s="230">
        <f>SUM(R202:R248)</f>
        <v>350.4243890273593</v>
      </c>
      <c r="S201" s="229"/>
      <c r="T201" s="231">
        <f>SUM(T202:T248)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2" t="s">
        <v>84</v>
      </c>
      <c r="AT201" s="233" t="s">
        <v>75</v>
      </c>
      <c r="AU201" s="233" t="s">
        <v>84</v>
      </c>
      <c r="AY201" s="232" t="s">
        <v>209</v>
      </c>
      <c r="BK201" s="234">
        <f>SUM(BK202:BK248)</f>
        <v>0</v>
      </c>
    </row>
    <row r="202" spans="1:65" s="2" customFormat="1" ht="21.75" customHeight="1">
      <c r="A202" s="39"/>
      <c r="B202" s="40"/>
      <c r="C202" s="237" t="s">
        <v>337</v>
      </c>
      <c r="D202" s="237" t="s">
        <v>211</v>
      </c>
      <c r="E202" s="238" t="s">
        <v>338</v>
      </c>
      <c r="F202" s="239" t="s">
        <v>339</v>
      </c>
      <c r="G202" s="240" t="s">
        <v>247</v>
      </c>
      <c r="H202" s="241">
        <v>53.173</v>
      </c>
      <c r="I202" s="242"/>
      <c r="J202" s="243">
        <f>ROUND(I202*H202,2)</f>
        <v>0</v>
      </c>
      <c r="K202" s="239" t="s">
        <v>215</v>
      </c>
      <c r="L202" s="45"/>
      <c r="M202" s="244" t="s">
        <v>1</v>
      </c>
      <c r="N202" s="245" t="s">
        <v>42</v>
      </c>
      <c r="O202" s="92"/>
      <c r="P202" s="246">
        <f>O202*H202</f>
        <v>0</v>
      </c>
      <c r="Q202" s="246">
        <v>2.453292204</v>
      </c>
      <c r="R202" s="246">
        <f>Q202*H202</f>
        <v>130.448906363292</v>
      </c>
      <c r="S202" s="246">
        <v>0</v>
      </c>
      <c r="T202" s="24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8" t="s">
        <v>216</v>
      </c>
      <c r="AT202" s="248" t="s">
        <v>211</v>
      </c>
      <c r="AU202" s="248" t="s">
        <v>152</v>
      </c>
      <c r="AY202" s="18" t="s">
        <v>209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8" t="s">
        <v>152</v>
      </c>
      <c r="BK202" s="249">
        <f>ROUND(I202*H202,2)</f>
        <v>0</v>
      </c>
      <c r="BL202" s="18" t="s">
        <v>216</v>
      </c>
      <c r="BM202" s="248" t="s">
        <v>340</v>
      </c>
    </row>
    <row r="203" spans="1:51" s="13" customFormat="1" ht="12">
      <c r="A203" s="13"/>
      <c r="B203" s="250"/>
      <c r="C203" s="251"/>
      <c r="D203" s="252" t="s">
        <v>218</v>
      </c>
      <c r="E203" s="253" t="s">
        <v>1</v>
      </c>
      <c r="F203" s="254" t="s">
        <v>341</v>
      </c>
      <c r="G203" s="251"/>
      <c r="H203" s="255">
        <v>53.173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218</v>
      </c>
      <c r="AU203" s="261" t="s">
        <v>152</v>
      </c>
      <c r="AV203" s="13" t="s">
        <v>152</v>
      </c>
      <c r="AW203" s="13" t="s">
        <v>32</v>
      </c>
      <c r="AX203" s="13" t="s">
        <v>84</v>
      </c>
      <c r="AY203" s="261" t="s">
        <v>209</v>
      </c>
    </row>
    <row r="204" spans="1:65" s="2" customFormat="1" ht="16.5" customHeight="1">
      <c r="A204" s="39"/>
      <c r="B204" s="40"/>
      <c r="C204" s="237" t="s">
        <v>342</v>
      </c>
      <c r="D204" s="237" t="s">
        <v>211</v>
      </c>
      <c r="E204" s="238" t="s">
        <v>343</v>
      </c>
      <c r="F204" s="239" t="s">
        <v>344</v>
      </c>
      <c r="G204" s="240" t="s">
        <v>225</v>
      </c>
      <c r="H204" s="241">
        <v>38.427</v>
      </c>
      <c r="I204" s="242"/>
      <c r="J204" s="243">
        <f>ROUND(I204*H204,2)</f>
        <v>0</v>
      </c>
      <c r="K204" s="239" t="s">
        <v>215</v>
      </c>
      <c r="L204" s="45"/>
      <c r="M204" s="244" t="s">
        <v>1</v>
      </c>
      <c r="N204" s="245" t="s">
        <v>42</v>
      </c>
      <c r="O204" s="92"/>
      <c r="P204" s="246">
        <f>O204*H204</f>
        <v>0</v>
      </c>
      <c r="Q204" s="246">
        <v>0.0024719</v>
      </c>
      <c r="R204" s="246">
        <f>Q204*H204</f>
        <v>0.09498770129999999</v>
      </c>
      <c r="S204" s="246">
        <v>0</v>
      </c>
      <c r="T204" s="24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8" t="s">
        <v>216</v>
      </c>
      <c r="AT204" s="248" t="s">
        <v>211</v>
      </c>
      <c r="AU204" s="248" t="s">
        <v>152</v>
      </c>
      <c r="AY204" s="18" t="s">
        <v>209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8" t="s">
        <v>152</v>
      </c>
      <c r="BK204" s="249">
        <f>ROUND(I204*H204,2)</f>
        <v>0</v>
      </c>
      <c r="BL204" s="18" t="s">
        <v>216</v>
      </c>
      <c r="BM204" s="248" t="s">
        <v>345</v>
      </c>
    </row>
    <row r="205" spans="1:51" s="13" customFormat="1" ht="12">
      <c r="A205" s="13"/>
      <c r="B205" s="250"/>
      <c r="C205" s="251"/>
      <c r="D205" s="252" t="s">
        <v>218</v>
      </c>
      <c r="E205" s="253" t="s">
        <v>1</v>
      </c>
      <c r="F205" s="254" t="s">
        <v>346</v>
      </c>
      <c r="G205" s="251"/>
      <c r="H205" s="255">
        <v>38.427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218</v>
      </c>
      <c r="AU205" s="261" t="s">
        <v>152</v>
      </c>
      <c r="AV205" s="13" t="s">
        <v>152</v>
      </c>
      <c r="AW205" s="13" t="s">
        <v>32</v>
      </c>
      <c r="AX205" s="13" t="s">
        <v>84</v>
      </c>
      <c r="AY205" s="261" t="s">
        <v>209</v>
      </c>
    </row>
    <row r="206" spans="1:65" s="2" customFormat="1" ht="16.5" customHeight="1">
      <c r="A206" s="39"/>
      <c r="B206" s="40"/>
      <c r="C206" s="237" t="s">
        <v>347</v>
      </c>
      <c r="D206" s="237" t="s">
        <v>211</v>
      </c>
      <c r="E206" s="238" t="s">
        <v>348</v>
      </c>
      <c r="F206" s="239" t="s">
        <v>349</v>
      </c>
      <c r="G206" s="240" t="s">
        <v>225</v>
      </c>
      <c r="H206" s="241">
        <v>38.427</v>
      </c>
      <c r="I206" s="242"/>
      <c r="J206" s="243">
        <f>ROUND(I206*H206,2)</f>
        <v>0</v>
      </c>
      <c r="K206" s="239" t="s">
        <v>215</v>
      </c>
      <c r="L206" s="45"/>
      <c r="M206" s="244" t="s">
        <v>1</v>
      </c>
      <c r="N206" s="245" t="s">
        <v>42</v>
      </c>
      <c r="O206" s="92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8" t="s">
        <v>216</v>
      </c>
      <c r="AT206" s="248" t="s">
        <v>211</v>
      </c>
      <c r="AU206" s="248" t="s">
        <v>152</v>
      </c>
      <c r="AY206" s="18" t="s">
        <v>209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8" t="s">
        <v>152</v>
      </c>
      <c r="BK206" s="249">
        <f>ROUND(I206*H206,2)</f>
        <v>0</v>
      </c>
      <c r="BL206" s="18" t="s">
        <v>216</v>
      </c>
      <c r="BM206" s="248" t="s">
        <v>350</v>
      </c>
    </row>
    <row r="207" spans="1:65" s="2" customFormat="1" ht="16.5" customHeight="1">
      <c r="A207" s="39"/>
      <c r="B207" s="40"/>
      <c r="C207" s="237" t="s">
        <v>351</v>
      </c>
      <c r="D207" s="237" t="s">
        <v>211</v>
      </c>
      <c r="E207" s="238" t="s">
        <v>352</v>
      </c>
      <c r="F207" s="239" t="s">
        <v>353</v>
      </c>
      <c r="G207" s="240" t="s">
        <v>320</v>
      </c>
      <c r="H207" s="241">
        <v>1.709</v>
      </c>
      <c r="I207" s="242"/>
      <c r="J207" s="243">
        <f>ROUND(I207*H207,2)</f>
        <v>0</v>
      </c>
      <c r="K207" s="239" t="s">
        <v>215</v>
      </c>
      <c r="L207" s="45"/>
      <c r="M207" s="244" t="s">
        <v>1</v>
      </c>
      <c r="N207" s="245" t="s">
        <v>42</v>
      </c>
      <c r="O207" s="92"/>
      <c r="P207" s="246">
        <f>O207*H207</f>
        <v>0</v>
      </c>
      <c r="Q207" s="246">
        <v>1.0627727797</v>
      </c>
      <c r="R207" s="246">
        <f>Q207*H207</f>
        <v>1.8162786805073</v>
      </c>
      <c r="S207" s="246">
        <v>0</v>
      </c>
      <c r="T207" s="24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8" t="s">
        <v>216</v>
      </c>
      <c r="AT207" s="248" t="s">
        <v>211</v>
      </c>
      <c r="AU207" s="248" t="s">
        <v>152</v>
      </c>
      <c r="AY207" s="18" t="s">
        <v>209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8" t="s">
        <v>152</v>
      </c>
      <c r="BK207" s="249">
        <f>ROUND(I207*H207,2)</f>
        <v>0</v>
      </c>
      <c r="BL207" s="18" t="s">
        <v>216</v>
      </c>
      <c r="BM207" s="248" t="s">
        <v>354</v>
      </c>
    </row>
    <row r="208" spans="1:51" s="13" customFormat="1" ht="12">
      <c r="A208" s="13"/>
      <c r="B208" s="250"/>
      <c r="C208" s="251"/>
      <c r="D208" s="252" t="s">
        <v>218</v>
      </c>
      <c r="E208" s="253" t="s">
        <v>1</v>
      </c>
      <c r="F208" s="254" t="s">
        <v>355</v>
      </c>
      <c r="G208" s="251"/>
      <c r="H208" s="255">
        <v>1.709</v>
      </c>
      <c r="I208" s="256"/>
      <c r="J208" s="251"/>
      <c r="K208" s="251"/>
      <c r="L208" s="257"/>
      <c r="M208" s="258"/>
      <c r="N208" s="259"/>
      <c r="O208" s="259"/>
      <c r="P208" s="259"/>
      <c r="Q208" s="259"/>
      <c r="R208" s="259"/>
      <c r="S208" s="259"/>
      <c r="T208" s="26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1" t="s">
        <v>218</v>
      </c>
      <c r="AU208" s="261" t="s">
        <v>152</v>
      </c>
      <c r="AV208" s="13" t="s">
        <v>152</v>
      </c>
      <c r="AW208" s="13" t="s">
        <v>32</v>
      </c>
      <c r="AX208" s="13" t="s">
        <v>84</v>
      </c>
      <c r="AY208" s="261" t="s">
        <v>209</v>
      </c>
    </row>
    <row r="209" spans="1:65" s="2" customFormat="1" ht="16.5" customHeight="1">
      <c r="A209" s="39"/>
      <c r="B209" s="40"/>
      <c r="C209" s="237" t="s">
        <v>356</v>
      </c>
      <c r="D209" s="237" t="s">
        <v>211</v>
      </c>
      <c r="E209" s="238" t="s">
        <v>357</v>
      </c>
      <c r="F209" s="239" t="s">
        <v>358</v>
      </c>
      <c r="G209" s="240" t="s">
        <v>247</v>
      </c>
      <c r="H209" s="241">
        <v>51.251</v>
      </c>
      <c r="I209" s="242"/>
      <c r="J209" s="243">
        <f>ROUND(I209*H209,2)</f>
        <v>0</v>
      </c>
      <c r="K209" s="239" t="s">
        <v>215</v>
      </c>
      <c r="L209" s="45"/>
      <c r="M209" s="244" t="s">
        <v>1</v>
      </c>
      <c r="N209" s="245" t="s">
        <v>42</v>
      </c>
      <c r="O209" s="92"/>
      <c r="P209" s="246">
        <f>O209*H209</f>
        <v>0</v>
      </c>
      <c r="Q209" s="246">
        <v>2.453292204</v>
      </c>
      <c r="R209" s="246">
        <f>Q209*H209</f>
        <v>125.73367874720398</v>
      </c>
      <c r="S209" s="246">
        <v>0</v>
      </c>
      <c r="T209" s="24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8" t="s">
        <v>216</v>
      </c>
      <c r="AT209" s="248" t="s">
        <v>211</v>
      </c>
      <c r="AU209" s="248" t="s">
        <v>152</v>
      </c>
      <c r="AY209" s="18" t="s">
        <v>209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8" t="s">
        <v>152</v>
      </c>
      <c r="BK209" s="249">
        <f>ROUND(I209*H209,2)</f>
        <v>0</v>
      </c>
      <c r="BL209" s="18" t="s">
        <v>216</v>
      </c>
      <c r="BM209" s="248" t="s">
        <v>359</v>
      </c>
    </row>
    <row r="210" spans="1:51" s="14" customFormat="1" ht="12">
      <c r="A210" s="14"/>
      <c r="B210" s="262"/>
      <c r="C210" s="263"/>
      <c r="D210" s="252" t="s">
        <v>218</v>
      </c>
      <c r="E210" s="264" t="s">
        <v>1</v>
      </c>
      <c r="F210" s="265" t="s">
        <v>360</v>
      </c>
      <c r="G210" s="263"/>
      <c r="H210" s="264" t="s">
        <v>1</v>
      </c>
      <c r="I210" s="266"/>
      <c r="J210" s="263"/>
      <c r="K210" s="263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218</v>
      </c>
      <c r="AU210" s="271" t="s">
        <v>152</v>
      </c>
      <c r="AV210" s="14" t="s">
        <v>84</v>
      </c>
      <c r="AW210" s="14" t="s">
        <v>32</v>
      </c>
      <c r="AX210" s="14" t="s">
        <v>76</v>
      </c>
      <c r="AY210" s="271" t="s">
        <v>209</v>
      </c>
    </row>
    <row r="211" spans="1:51" s="13" customFormat="1" ht="12">
      <c r="A211" s="13"/>
      <c r="B211" s="250"/>
      <c r="C211" s="251"/>
      <c r="D211" s="252" t="s">
        <v>218</v>
      </c>
      <c r="E211" s="253" t="s">
        <v>1</v>
      </c>
      <c r="F211" s="254" t="s">
        <v>361</v>
      </c>
      <c r="G211" s="251"/>
      <c r="H211" s="255">
        <v>14.774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218</v>
      </c>
      <c r="AU211" s="261" t="s">
        <v>152</v>
      </c>
      <c r="AV211" s="13" t="s">
        <v>152</v>
      </c>
      <c r="AW211" s="13" t="s">
        <v>32</v>
      </c>
      <c r="AX211" s="13" t="s">
        <v>76</v>
      </c>
      <c r="AY211" s="261" t="s">
        <v>209</v>
      </c>
    </row>
    <row r="212" spans="1:51" s="13" customFormat="1" ht="12">
      <c r="A212" s="13"/>
      <c r="B212" s="250"/>
      <c r="C212" s="251"/>
      <c r="D212" s="252" t="s">
        <v>218</v>
      </c>
      <c r="E212" s="253" t="s">
        <v>1</v>
      </c>
      <c r="F212" s="254" t="s">
        <v>362</v>
      </c>
      <c r="G212" s="251"/>
      <c r="H212" s="255">
        <v>6.516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218</v>
      </c>
      <c r="AU212" s="261" t="s">
        <v>152</v>
      </c>
      <c r="AV212" s="13" t="s">
        <v>152</v>
      </c>
      <c r="AW212" s="13" t="s">
        <v>32</v>
      </c>
      <c r="AX212" s="13" t="s">
        <v>76</v>
      </c>
      <c r="AY212" s="261" t="s">
        <v>209</v>
      </c>
    </row>
    <row r="213" spans="1:51" s="13" customFormat="1" ht="12">
      <c r="A213" s="13"/>
      <c r="B213" s="250"/>
      <c r="C213" s="251"/>
      <c r="D213" s="252" t="s">
        <v>218</v>
      </c>
      <c r="E213" s="253" t="s">
        <v>1</v>
      </c>
      <c r="F213" s="254" t="s">
        <v>363</v>
      </c>
      <c r="G213" s="251"/>
      <c r="H213" s="255">
        <v>5.98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218</v>
      </c>
      <c r="AU213" s="261" t="s">
        <v>152</v>
      </c>
      <c r="AV213" s="13" t="s">
        <v>152</v>
      </c>
      <c r="AW213" s="13" t="s">
        <v>32</v>
      </c>
      <c r="AX213" s="13" t="s">
        <v>76</v>
      </c>
      <c r="AY213" s="261" t="s">
        <v>209</v>
      </c>
    </row>
    <row r="214" spans="1:51" s="13" customFormat="1" ht="12">
      <c r="A214" s="13"/>
      <c r="B214" s="250"/>
      <c r="C214" s="251"/>
      <c r="D214" s="252" t="s">
        <v>218</v>
      </c>
      <c r="E214" s="253" t="s">
        <v>1</v>
      </c>
      <c r="F214" s="254" t="s">
        <v>364</v>
      </c>
      <c r="G214" s="251"/>
      <c r="H214" s="255">
        <v>3.78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1" t="s">
        <v>218</v>
      </c>
      <c r="AU214" s="261" t="s">
        <v>152</v>
      </c>
      <c r="AV214" s="13" t="s">
        <v>152</v>
      </c>
      <c r="AW214" s="13" t="s">
        <v>32</v>
      </c>
      <c r="AX214" s="13" t="s">
        <v>76</v>
      </c>
      <c r="AY214" s="261" t="s">
        <v>209</v>
      </c>
    </row>
    <row r="215" spans="1:51" s="13" customFormat="1" ht="12">
      <c r="A215" s="13"/>
      <c r="B215" s="250"/>
      <c r="C215" s="251"/>
      <c r="D215" s="252" t="s">
        <v>218</v>
      </c>
      <c r="E215" s="253" t="s">
        <v>1</v>
      </c>
      <c r="F215" s="254" t="s">
        <v>365</v>
      </c>
      <c r="G215" s="251"/>
      <c r="H215" s="255">
        <v>16.421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1" t="s">
        <v>218</v>
      </c>
      <c r="AU215" s="261" t="s">
        <v>152</v>
      </c>
      <c r="AV215" s="13" t="s">
        <v>152</v>
      </c>
      <c r="AW215" s="13" t="s">
        <v>32</v>
      </c>
      <c r="AX215" s="13" t="s">
        <v>76</v>
      </c>
      <c r="AY215" s="261" t="s">
        <v>209</v>
      </c>
    </row>
    <row r="216" spans="1:51" s="13" customFormat="1" ht="12">
      <c r="A216" s="13"/>
      <c r="B216" s="250"/>
      <c r="C216" s="251"/>
      <c r="D216" s="252" t="s">
        <v>218</v>
      </c>
      <c r="E216" s="253" t="s">
        <v>1</v>
      </c>
      <c r="F216" s="254" t="s">
        <v>366</v>
      </c>
      <c r="G216" s="251"/>
      <c r="H216" s="255">
        <v>3.78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218</v>
      </c>
      <c r="AU216" s="261" t="s">
        <v>152</v>
      </c>
      <c r="AV216" s="13" t="s">
        <v>152</v>
      </c>
      <c r="AW216" s="13" t="s">
        <v>32</v>
      </c>
      <c r="AX216" s="13" t="s">
        <v>76</v>
      </c>
      <c r="AY216" s="261" t="s">
        <v>209</v>
      </c>
    </row>
    <row r="217" spans="1:51" s="15" customFormat="1" ht="12">
      <c r="A217" s="15"/>
      <c r="B217" s="272"/>
      <c r="C217" s="273"/>
      <c r="D217" s="252" t="s">
        <v>218</v>
      </c>
      <c r="E217" s="274" t="s">
        <v>1</v>
      </c>
      <c r="F217" s="275" t="s">
        <v>262</v>
      </c>
      <c r="G217" s="273"/>
      <c r="H217" s="276">
        <v>51.251</v>
      </c>
      <c r="I217" s="277"/>
      <c r="J217" s="273"/>
      <c r="K217" s="273"/>
      <c r="L217" s="278"/>
      <c r="M217" s="279"/>
      <c r="N217" s="280"/>
      <c r="O217" s="280"/>
      <c r="P217" s="280"/>
      <c r="Q217" s="280"/>
      <c r="R217" s="280"/>
      <c r="S217" s="280"/>
      <c r="T217" s="28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2" t="s">
        <v>218</v>
      </c>
      <c r="AU217" s="282" t="s">
        <v>152</v>
      </c>
      <c r="AV217" s="15" t="s">
        <v>216</v>
      </c>
      <c r="AW217" s="15" t="s">
        <v>32</v>
      </c>
      <c r="AX217" s="15" t="s">
        <v>84</v>
      </c>
      <c r="AY217" s="282" t="s">
        <v>209</v>
      </c>
    </row>
    <row r="218" spans="1:65" s="2" customFormat="1" ht="16.5" customHeight="1">
      <c r="A218" s="39"/>
      <c r="B218" s="40"/>
      <c r="C218" s="237" t="s">
        <v>367</v>
      </c>
      <c r="D218" s="237" t="s">
        <v>211</v>
      </c>
      <c r="E218" s="238" t="s">
        <v>368</v>
      </c>
      <c r="F218" s="239" t="s">
        <v>369</v>
      </c>
      <c r="G218" s="240" t="s">
        <v>225</v>
      </c>
      <c r="H218" s="241">
        <v>208.636</v>
      </c>
      <c r="I218" s="242"/>
      <c r="J218" s="243">
        <f>ROUND(I218*H218,2)</f>
        <v>0</v>
      </c>
      <c r="K218" s="239" t="s">
        <v>215</v>
      </c>
      <c r="L218" s="45"/>
      <c r="M218" s="244" t="s">
        <v>1</v>
      </c>
      <c r="N218" s="245" t="s">
        <v>42</v>
      </c>
      <c r="O218" s="92"/>
      <c r="P218" s="246">
        <f>O218*H218</f>
        <v>0</v>
      </c>
      <c r="Q218" s="246">
        <v>0.0026919</v>
      </c>
      <c r="R218" s="246">
        <f>Q218*H218</f>
        <v>0.5616272484</v>
      </c>
      <c r="S218" s="246">
        <v>0</v>
      </c>
      <c r="T218" s="24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8" t="s">
        <v>216</v>
      </c>
      <c r="AT218" s="248" t="s">
        <v>211</v>
      </c>
      <c r="AU218" s="248" t="s">
        <v>152</v>
      </c>
      <c r="AY218" s="18" t="s">
        <v>209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8" t="s">
        <v>152</v>
      </c>
      <c r="BK218" s="249">
        <f>ROUND(I218*H218,2)</f>
        <v>0</v>
      </c>
      <c r="BL218" s="18" t="s">
        <v>216</v>
      </c>
      <c r="BM218" s="248" t="s">
        <v>370</v>
      </c>
    </row>
    <row r="219" spans="1:51" s="14" customFormat="1" ht="12">
      <c r="A219" s="14"/>
      <c r="B219" s="262"/>
      <c r="C219" s="263"/>
      <c r="D219" s="252" t="s">
        <v>218</v>
      </c>
      <c r="E219" s="264" t="s">
        <v>1</v>
      </c>
      <c r="F219" s="265" t="s">
        <v>360</v>
      </c>
      <c r="G219" s="263"/>
      <c r="H219" s="264" t="s">
        <v>1</v>
      </c>
      <c r="I219" s="266"/>
      <c r="J219" s="263"/>
      <c r="K219" s="263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218</v>
      </c>
      <c r="AU219" s="271" t="s">
        <v>152</v>
      </c>
      <c r="AV219" s="14" t="s">
        <v>84</v>
      </c>
      <c r="AW219" s="14" t="s">
        <v>32</v>
      </c>
      <c r="AX219" s="14" t="s">
        <v>76</v>
      </c>
      <c r="AY219" s="271" t="s">
        <v>209</v>
      </c>
    </row>
    <row r="220" spans="1:51" s="13" customFormat="1" ht="12">
      <c r="A220" s="13"/>
      <c r="B220" s="250"/>
      <c r="C220" s="251"/>
      <c r="D220" s="252" t="s">
        <v>218</v>
      </c>
      <c r="E220" s="253" t="s">
        <v>1</v>
      </c>
      <c r="F220" s="254" t="s">
        <v>371</v>
      </c>
      <c r="G220" s="251"/>
      <c r="H220" s="255">
        <v>49.248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218</v>
      </c>
      <c r="AU220" s="261" t="s">
        <v>152</v>
      </c>
      <c r="AV220" s="13" t="s">
        <v>152</v>
      </c>
      <c r="AW220" s="13" t="s">
        <v>32</v>
      </c>
      <c r="AX220" s="13" t="s">
        <v>76</v>
      </c>
      <c r="AY220" s="261" t="s">
        <v>209</v>
      </c>
    </row>
    <row r="221" spans="1:51" s="13" customFormat="1" ht="12">
      <c r="A221" s="13"/>
      <c r="B221" s="250"/>
      <c r="C221" s="251"/>
      <c r="D221" s="252" t="s">
        <v>218</v>
      </c>
      <c r="E221" s="253" t="s">
        <v>1</v>
      </c>
      <c r="F221" s="254" t="s">
        <v>372</v>
      </c>
      <c r="G221" s="251"/>
      <c r="H221" s="255">
        <v>21.72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1" t="s">
        <v>218</v>
      </c>
      <c r="AU221" s="261" t="s">
        <v>152</v>
      </c>
      <c r="AV221" s="13" t="s">
        <v>152</v>
      </c>
      <c r="AW221" s="13" t="s">
        <v>32</v>
      </c>
      <c r="AX221" s="13" t="s">
        <v>76</v>
      </c>
      <c r="AY221" s="261" t="s">
        <v>209</v>
      </c>
    </row>
    <row r="222" spans="1:51" s="13" customFormat="1" ht="12">
      <c r="A222" s="13"/>
      <c r="B222" s="250"/>
      <c r="C222" s="251"/>
      <c r="D222" s="252" t="s">
        <v>218</v>
      </c>
      <c r="E222" s="253" t="s">
        <v>1</v>
      </c>
      <c r="F222" s="254" t="s">
        <v>373</v>
      </c>
      <c r="G222" s="251"/>
      <c r="H222" s="255">
        <v>19.932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1" t="s">
        <v>218</v>
      </c>
      <c r="AU222" s="261" t="s">
        <v>152</v>
      </c>
      <c r="AV222" s="13" t="s">
        <v>152</v>
      </c>
      <c r="AW222" s="13" t="s">
        <v>32</v>
      </c>
      <c r="AX222" s="13" t="s">
        <v>76</v>
      </c>
      <c r="AY222" s="261" t="s">
        <v>209</v>
      </c>
    </row>
    <row r="223" spans="1:51" s="13" customFormat="1" ht="12">
      <c r="A223" s="13"/>
      <c r="B223" s="250"/>
      <c r="C223" s="251"/>
      <c r="D223" s="252" t="s">
        <v>218</v>
      </c>
      <c r="E223" s="253" t="s">
        <v>1</v>
      </c>
      <c r="F223" s="254" t="s">
        <v>374</v>
      </c>
      <c r="G223" s="251"/>
      <c r="H223" s="255">
        <v>12.6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218</v>
      </c>
      <c r="AU223" s="261" t="s">
        <v>152</v>
      </c>
      <c r="AV223" s="13" t="s">
        <v>152</v>
      </c>
      <c r="AW223" s="13" t="s">
        <v>32</v>
      </c>
      <c r="AX223" s="13" t="s">
        <v>76</v>
      </c>
      <c r="AY223" s="261" t="s">
        <v>209</v>
      </c>
    </row>
    <row r="224" spans="1:51" s="13" customFormat="1" ht="12">
      <c r="A224" s="13"/>
      <c r="B224" s="250"/>
      <c r="C224" s="251"/>
      <c r="D224" s="252" t="s">
        <v>218</v>
      </c>
      <c r="E224" s="253" t="s">
        <v>1</v>
      </c>
      <c r="F224" s="254" t="s">
        <v>375</v>
      </c>
      <c r="G224" s="251"/>
      <c r="H224" s="255">
        <v>54.736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1" t="s">
        <v>218</v>
      </c>
      <c r="AU224" s="261" t="s">
        <v>152</v>
      </c>
      <c r="AV224" s="13" t="s">
        <v>152</v>
      </c>
      <c r="AW224" s="13" t="s">
        <v>32</v>
      </c>
      <c r="AX224" s="13" t="s">
        <v>76</v>
      </c>
      <c r="AY224" s="261" t="s">
        <v>209</v>
      </c>
    </row>
    <row r="225" spans="1:51" s="13" customFormat="1" ht="12">
      <c r="A225" s="13"/>
      <c r="B225" s="250"/>
      <c r="C225" s="251"/>
      <c r="D225" s="252" t="s">
        <v>218</v>
      </c>
      <c r="E225" s="253" t="s">
        <v>1</v>
      </c>
      <c r="F225" s="254" t="s">
        <v>376</v>
      </c>
      <c r="G225" s="251"/>
      <c r="H225" s="255">
        <v>50.4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218</v>
      </c>
      <c r="AU225" s="261" t="s">
        <v>152</v>
      </c>
      <c r="AV225" s="13" t="s">
        <v>152</v>
      </c>
      <c r="AW225" s="13" t="s">
        <v>32</v>
      </c>
      <c r="AX225" s="13" t="s">
        <v>76</v>
      </c>
      <c r="AY225" s="261" t="s">
        <v>209</v>
      </c>
    </row>
    <row r="226" spans="1:51" s="15" customFormat="1" ht="12">
      <c r="A226" s="15"/>
      <c r="B226" s="272"/>
      <c r="C226" s="273"/>
      <c r="D226" s="252" t="s">
        <v>218</v>
      </c>
      <c r="E226" s="274" t="s">
        <v>1</v>
      </c>
      <c r="F226" s="275" t="s">
        <v>262</v>
      </c>
      <c r="G226" s="273"/>
      <c r="H226" s="276">
        <v>208.636</v>
      </c>
      <c r="I226" s="277"/>
      <c r="J226" s="273"/>
      <c r="K226" s="273"/>
      <c r="L226" s="278"/>
      <c r="M226" s="279"/>
      <c r="N226" s="280"/>
      <c r="O226" s="280"/>
      <c r="P226" s="280"/>
      <c r="Q226" s="280"/>
      <c r="R226" s="280"/>
      <c r="S226" s="280"/>
      <c r="T226" s="281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2" t="s">
        <v>218</v>
      </c>
      <c r="AU226" s="282" t="s">
        <v>152</v>
      </c>
      <c r="AV226" s="15" t="s">
        <v>216</v>
      </c>
      <c r="AW226" s="15" t="s">
        <v>32</v>
      </c>
      <c r="AX226" s="15" t="s">
        <v>84</v>
      </c>
      <c r="AY226" s="282" t="s">
        <v>209</v>
      </c>
    </row>
    <row r="227" spans="1:65" s="2" customFormat="1" ht="16.5" customHeight="1">
      <c r="A227" s="39"/>
      <c r="B227" s="40"/>
      <c r="C227" s="237" t="s">
        <v>377</v>
      </c>
      <c r="D227" s="237" t="s">
        <v>211</v>
      </c>
      <c r="E227" s="238" t="s">
        <v>378</v>
      </c>
      <c r="F227" s="239" t="s">
        <v>379</v>
      </c>
      <c r="G227" s="240" t="s">
        <v>225</v>
      </c>
      <c r="H227" s="241">
        <v>208.636</v>
      </c>
      <c r="I227" s="242"/>
      <c r="J227" s="243">
        <f>ROUND(I227*H227,2)</f>
        <v>0</v>
      </c>
      <c r="K227" s="239" t="s">
        <v>215</v>
      </c>
      <c r="L227" s="45"/>
      <c r="M227" s="244" t="s">
        <v>1</v>
      </c>
      <c r="N227" s="245" t="s">
        <v>42</v>
      </c>
      <c r="O227" s="92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216</v>
      </c>
      <c r="AT227" s="248" t="s">
        <v>211</v>
      </c>
      <c r="AU227" s="248" t="s">
        <v>152</v>
      </c>
      <c r="AY227" s="18" t="s">
        <v>209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8" t="s">
        <v>152</v>
      </c>
      <c r="BK227" s="249">
        <f>ROUND(I227*H227,2)</f>
        <v>0</v>
      </c>
      <c r="BL227" s="18" t="s">
        <v>216</v>
      </c>
      <c r="BM227" s="248" t="s">
        <v>380</v>
      </c>
    </row>
    <row r="228" spans="1:65" s="2" customFormat="1" ht="16.5" customHeight="1">
      <c r="A228" s="39"/>
      <c r="B228" s="40"/>
      <c r="C228" s="237" t="s">
        <v>381</v>
      </c>
      <c r="D228" s="237" t="s">
        <v>211</v>
      </c>
      <c r="E228" s="238" t="s">
        <v>382</v>
      </c>
      <c r="F228" s="239" t="s">
        <v>383</v>
      </c>
      <c r="G228" s="240" t="s">
        <v>247</v>
      </c>
      <c r="H228" s="241">
        <v>0.304</v>
      </c>
      <c r="I228" s="242"/>
      <c r="J228" s="243">
        <f>ROUND(I228*H228,2)</f>
        <v>0</v>
      </c>
      <c r="K228" s="239" t="s">
        <v>215</v>
      </c>
      <c r="L228" s="45"/>
      <c r="M228" s="244" t="s">
        <v>1</v>
      </c>
      <c r="N228" s="245" t="s">
        <v>42</v>
      </c>
      <c r="O228" s="92"/>
      <c r="P228" s="246">
        <f>O228*H228</f>
        <v>0</v>
      </c>
      <c r="Q228" s="246">
        <v>2.453292204</v>
      </c>
      <c r="R228" s="246">
        <f>Q228*H228</f>
        <v>0.745800830016</v>
      </c>
      <c r="S228" s="246">
        <v>0</v>
      </c>
      <c r="T228" s="24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8" t="s">
        <v>216</v>
      </c>
      <c r="AT228" s="248" t="s">
        <v>211</v>
      </c>
      <c r="AU228" s="248" t="s">
        <v>152</v>
      </c>
      <c r="AY228" s="18" t="s">
        <v>209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8" t="s">
        <v>152</v>
      </c>
      <c r="BK228" s="249">
        <f>ROUND(I228*H228,2)</f>
        <v>0</v>
      </c>
      <c r="BL228" s="18" t="s">
        <v>216</v>
      </c>
      <c r="BM228" s="248" t="s">
        <v>384</v>
      </c>
    </row>
    <row r="229" spans="1:51" s="13" customFormat="1" ht="12">
      <c r="A229" s="13"/>
      <c r="B229" s="250"/>
      <c r="C229" s="251"/>
      <c r="D229" s="252" t="s">
        <v>218</v>
      </c>
      <c r="E229" s="253" t="s">
        <v>1</v>
      </c>
      <c r="F229" s="254" t="s">
        <v>385</v>
      </c>
      <c r="G229" s="251"/>
      <c r="H229" s="255">
        <v>0.304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218</v>
      </c>
      <c r="AU229" s="261" t="s">
        <v>152</v>
      </c>
      <c r="AV229" s="13" t="s">
        <v>152</v>
      </c>
      <c r="AW229" s="13" t="s">
        <v>32</v>
      </c>
      <c r="AX229" s="13" t="s">
        <v>84</v>
      </c>
      <c r="AY229" s="261" t="s">
        <v>209</v>
      </c>
    </row>
    <row r="230" spans="1:65" s="2" customFormat="1" ht="16.5" customHeight="1">
      <c r="A230" s="39"/>
      <c r="B230" s="40"/>
      <c r="C230" s="237" t="s">
        <v>386</v>
      </c>
      <c r="D230" s="237" t="s">
        <v>211</v>
      </c>
      <c r="E230" s="238" t="s">
        <v>387</v>
      </c>
      <c r="F230" s="239" t="s">
        <v>388</v>
      </c>
      <c r="G230" s="240" t="s">
        <v>225</v>
      </c>
      <c r="H230" s="241">
        <v>3.04</v>
      </c>
      <c r="I230" s="242"/>
      <c r="J230" s="243">
        <f>ROUND(I230*H230,2)</f>
        <v>0</v>
      </c>
      <c r="K230" s="239" t="s">
        <v>215</v>
      </c>
      <c r="L230" s="45"/>
      <c r="M230" s="244" t="s">
        <v>1</v>
      </c>
      <c r="N230" s="245" t="s">
        <v>42</v>
      </c>
      <c r="O230" s="92"/>
      <c r="P230" s="246">
        <f>O230*H230</f>
        <v>0</v>
      </c>
      <c r="Q230" s="246">
        <v>0.0026369</v>
      </c>
      <c r="R230" s="246">
        <f>Q230*H230</f>
        <v>0.008016176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216</v>
      </c>
      <c r="AT230" s="248" t="s">
        <v>211</v>
      </c>
      <c r="AU230" s="248" t="s">
        <v>152</v>
      </c>
      <c r="AY230" s="18" t="s">
        <v>209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8" t="s">
        <v>152</v>
      </c>
      <c r="BK230" s="249">
        <f>ROUND(I230*H230,2)</f>
        <v>0</v>
      </c>
      <c r="BL230" s="18" t="s">
        <v>216</v>
      </c>
      <c r="BM230" s="248" t="s">
        <v>389</v>
      </c>
    </row>
    <row r="231" spans="1:51" s="13" customFormat="1" ht="12">
      <c r="A231" s="13"/>
      <c r="B231" s="250"/>
      <c r="C231" s="251"/>
      <c r="D231" s="252" t="s">
        <v>218</v>
      </c>
      <c r="E231" s="253" t="s">
        <v>1</v>
      </c>
      <c r="F231" s="254" t="s">
        <v>390</v>
      </c>
      <c r="G231" s="251"/>
      <c r="H231" s="255">
        <v>3.04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218</v>
      </c>
      <c r="AU231" s="261" t="s">
        <v>152</v>
      </c>
      <c r="AV231" s="13" t="s">
        <v>152</v>
      </c>
      <c r="AW231" s="13" t="s">
        <v>32</v>
      </c>
      <c r="AX231" s="13" t="s">
        <v>84</v>
      </c>
      <c r="AY231" s="261" t="s">
        <v>209</v>
      </c>
    </row>
    <row r="232" spans="1:65" s="2" customFormat="1" ht="16.5" customHeight="1">
      <c r="A232" s="39"/>
      <c r="B232" s="40"/>
      <c r="C232" s="237" t="s">
        <v>391</v>
      </c>
      <c r="D232" s="237" t="s">
        <v>211</v>
      </c>
      <c r="E232" s="238" t="s">
        <v>392</v>
      </c>
      <c r="F232" s="239" t="s">
        <v>393</v>
      </c>
      <c r="G232" s="240" t="s">
        <v>225</v>
      </c>
      <c r="H232" s="241">
        <v>3.04</v>
      </c>
      <c r="I232" s="242"/>
      <c r="J232" s="243">
        <f>ROUND(I232*H232,2)</f>
        <v>0</v>
      </c>
      <c r="K232" s="239" t="s">
        <v>215</v>
      </c>
      <c r="L232" s="45"/>
      <c r="M232" s="244" t="s">
        <v>1</v>
      </c>
      <c r="N232" s="245" t="s">
        <v>42</v>
      </c>
      <c r="O232" s="92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8" t="s">
        <v>216</v>
      </c>
      <c r="AT232" s="248" t="s">
        <v>211</v>
      </c>
      <c r="AU232" s="248" t="s">
        <v>152</v>
      </c>
      <c r="AY232" s="18" t="s">
        <v>209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8" t="s">
        <v>152</v>
      </c>
      <c r="BK232" s="249">
        <f>ROUND(I232*H232,2)</f>
        <v>0</v>
      </c>
      <c r="BL232" s="18" t="s">
        <v>216</v>
      </c>
      <c r="BM232" s="248" t="s">
        <v>394</v>
      </c>
    </row>
    <row r="233" spans="1:65" s="2" customFormat="1" ht="21.75" customHeight="1">
      <c r="A233" s="39"/>
      <c r="B233" s="40"/>
      <c r="C233" s="237" t="s">
        <v>395</v>
      </c>
      <c r="D233" s="237" t="s">
        <v>211</v>
      </c>
      <c r="E233" s="238" t="s">
        <v>396</v>
      </c>
      <c r="F233" s="239" t="s">
        <v>397</v>
      </c>
      <c r="G233" s="240" t="s">
        <v>225</v>
      </c>
      <c r="H233" s="241">
        <v>118.116</v>
      </c>
      <c r="I233" s="242"/>
      <c r="J233" s="243">
        <f>ROUND(I233*H233,2)</f>
        <v>0</v>
      </c>
      <c r="K233" s="239" t="s">
        <v>215</v>
      </c>
      <c r="L233" s="45"/>
      <c r="M233" s="244" t="s">
        <v>1</v>
      </c>
      <c r="N233" s="245" t="s">
        <v>42</v>
      </c>
      <c r="O233" s="92"/>
      <c r="P233" s="246">
        <f>O233*H233</f>
        <v>0</v>
      </c>
      <c r="Q233" s="246">
        <v>0.71545774</v>
      </c>
      <c r="R233" s="246">
        <f>Q233*H233</f>
        <v>84.50700641783999</v>
      </c>
      <c r="S233" s="246">
        <v>0</v>
      </c>
      <c r="T233" s="24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216</v>
      </c>
      <c r="AT233" s="248" t="s">
        <v>211</v>
      </c>
      <c r="AU233" s="248" t="s">
        <v>152</v>
      </c>
      <c r="AY233" s="18" t="s">
        <v>209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8" t="s">
        <v>152</v>
      </c>
      <c r="BK233" s="249">
        <f>ROUND(I233*H233,2)</f>
        <v>0</v>
      </c>
      <c r="BL233" s="18" t="s">
        <v>216</v>
      </c>
      <c r="BM233" s="248" t="s">
        <v>398</v>
      </c>
    </row>
    <row r="234" spans="1:51" s="14" customFormat="1" ht="12">
      <c r="A234" s="14"/>
      <c r="B234" s="262"/>
      <c r="C234" s="263"/>
      <c r="D234" s="252" t="s">
        <v>218</v>
      </c>
      <c r="E234" s="264" t="s">
        <v>1</v>
      </c>
      <c r="F234" s="265" t="s">
        <v>399</v>
      </c>
      <c r="G234" s="263"/>
      <c r="H234" s="264" t="s">
        <v>1</v>
      </c>
      <c r="I234" s="266"/>
      <c r="J234" s="263"/>
      <c r="K234" s="263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218</v>
      </c>
      <c r="AU234" s="271" t="s">
        <v>152</v>
      </c>
      <c r="AV234" s="14" t="s">
        <v>84</v>
      </c>
      <c r="AW234" s="14" t="s">
        <v>32</v>
      </c>
      <c r="AX234" s="14" t="s">
        <v>76</v>
      </c>
      <c r="AY234" s="271" t="s">
        <v>209</v>
      </c>
    </row>
    <row r="235" spans="1:51" s="13" customFormat="1" ht="12">
      <c r="A235" s="13"/>
      <c r="B235" s="250"/>
      <c r="C235" s="251"/>
      <c r="D235" s="252" t="s">
        <v>218</v>
      </c>
      <c r="E235" s="253" t="s">
        <v>1</v>
      </c>
      <c r="F235" s="254" t="s">
        <v>400</v>
      </c>
      <c r="G235" s="251"/>
      <c r="H235" s="255">
        <v>61.56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218</v>
      </c>
      <c r="AU235" s="261" t="s">
        <v>152</v>
      </c>
      <c r="AV235" s="13" t="s">
        <v>152</v>
      </c>
      <c r="AW235" s="13" t="s">
        <v>32</v>
      </c>
      <c r="AX235" s="13" t="s">
        <v>76</v>
      </c>
      <c r="AY235" s="261" t="s">
        <v>209</v>
      </c>
    </row>
    <row r="236" spans="1:51" s="13" customFormat="1" ht="12">
      <c r="A236" s="13"/>
      <c r="B236" s="250"/>
      <c r="C236" s="251"/>
      <c r="D236" s="252" t="s">
        <v>218</v>
      </c>
      <c r="E236" s="253" t="s">
        <v>1</v>
      </c>
      <c r="F236" s="254" t="s">
        <v>401</v>
      </c>
      <c r="G236" s="251"/>
      <c r="H236" s="255">
        <v>22.625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1" t="s">
        <v>218</v>
      </c>
      <c r="AU236" s="261" t="s">
        <v>152</v>
      </c>
      <c r="AV236" s="13" t="s">
        <v>152</v>
      </c>
      <c r="AW236" s="13" t="s">
        <v>32</v>
      </c>
      <c r="AX236" s="13" t="s">
        <v>76</v>
      </c>
      <c r="AY236" s="261" t="s">
        <v>209</v>
      </c>
    </row>
    <row r="237" spans="1:51" s="13" customFormat="1" ht="12">
      <c r="A237" s="13"/>
      <c r="B237" s="250"/>
      <c r="C237" s="251"/>
      <c r="D237" s="252" t="s">
        <v>218</v>
      </c>
      <c r="E237" s="253" t="s">
        <v>1</v>
      </c>
      <c r="F237" s="254" t="s">
        <v>402</v>
      </c>
      <c r="G237" s="251"/>
      <c r="H237" s="255">
        <v>4.153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218</v>
      </c>
      <c r="AU237" s="261" t="s">
        <v>152</v>
      </c>
      <c r="AV237" s="13" t="s">
        <v>152</v>
      </c>
      <c r="AW237" s="13" t="s">
        <v>32</v>
      </c>
      <c r="AX237" s="13" t="s">
        <v>76</v>
      </c>
      <c r="AY237" s="261" t="s">
        <v>209</v>
      </c>
    </row>
    <row r="238" spans="1:51" s="13" customFormat="1" ht="12">
      <c r="A238" s="13"/>
      <c r="B238" s="250"/>
      <c r="C238" s="251"/>
      <c r="D238" s="252" t="s">
        <v>218</v>
      </c>
      <c r="E238" s="253" t="s">
        <v>1</v>
      </c>
      <c r="F238" s="254" t="s">
        <v>403</v>
      </c>
      <c r="G238" s="251"/>
      <c r="H238" s="255">
        <v>7.875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218</v>
      </c>
      <c r="AU238" s="261" t="s">
        <v>152</v>
      </c>
      <c r="AV238" s="13" t="s">
        <v>152</v>
      </c>
      <c r="AW238" s="13" t="s">
        <v>32</v>
      </c>
      <c r="AX238" s="13" t="s">
        <v>76</v>
      </c>
      <c r="AY238" s="261" t="s">
        <v>209</v>
      </c>
    </row>
    <row r="239" spans="1:51" s="13" customFormat="1" ht="12">
      <c r="A239" s="13"/>
      <c r="B239" s="250"/>
      <c r="C239" s="251"/>
      <c r="D239" s="252" t="s">
        <v>218</v>
      </c>
      <c r="E239" s="253" t="s">
        <v>1</v>
      </c>
      <c r="F239" s="254" t="s">
        <v>404</v>
      </c>
      <c r="G239" s="251"/>
      <c r="H239" s="255">
        <v>11.403</v>
      </c>
      <c r="I239" s="256"/>
      <c r="J239" s="251"/>
      <c r="K239" s="251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218</v>
      </c>
      <c r="AU239" s="261" t="s">
        <v>152</v>
      </c>
      <c r="AV239" s="13" t="s">
        <v>152</v>
      </c>
      <c r="AW239" s="13" t="s">
        <v>32</v>
      </c>
      <c r="AX239" s="13" t="s">
        <v>76</v>
      </c>
      <c r="AY239" s="261" t="s">
        <v>209</v>
      </c>
    </row>
    <row r="240" spans="1:51" s="13" customFormat="1" ht="12">
      <c r="A240" s="13"/>
      <c r="B240" s="250"/>
      <c r="C240" s="251"/>
      <c r="D240" s="252" t="s">
        <v>218</v>
      </c>
      <c r="E240" s="253" t="s">
        <v>1</v>
      </c>
      <c r="F240" s="254" t="s">
        <v>405</v>
      </c>
      <c r="G240" s="251"/>
      <c r="H240" s="255">
        <v>10.5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218</v>
      </c>
      <c r="AU240" s="261" t="s">
        <v>152</v>
      </c>
      <c r="AV240" s="13" t="s">
        <v>152</v>
      </c>
      <c r="AW240" s="13" t="s">
        <v>32</v>
      </c>
      <c r="AX240" s="13" t="s">
        <v>76</v>
      </c>
      <c r="AY240" s="261" t="s">
        <v>209</v>
      </c>
    </row>
    <row r="241" spans="1:51" s="15" customFormat="1" ht="12">
      <c r="A241" s="15"/>
      <c r="B241" s="272"/>
      <c r="C241" s="273"/>
      <c r="D241" s="252" t="s">
        <v>218</v>
      </c>
      <c r="E241" s="274" t="s">
        <v>1</v>
      </c>
      <c r="F241" s="275" t="s">
        <v>262</v>
      </c>
      <c r="G241" s="273"/>
      <c r="H241" s="276">
        <v>118.116</v>
      </c>
      <c r="I241" s="277"/>
      <c r="J241" s="273"/>
      <c r="K241" s="273"/>
      <c r="L241" s="278"/>
      <c r="M241" s="279"/>
      <c r="N241" s="280"/>
      <c r="O241" s="280"/>
      <c r="P241" s="280"/>
      <c r="Q241" s="280"/>
      <c r="R241" s="280"/>
      <c r="S241" s="280"/>
      <c r="T241" s="28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2" t="s">
        <v>218</v>
      </c>
      <c r="AU241" s="282" t="s">
        <v>152</v>
      </c>
      <c r="AV241" s="15" t="s">
        <v>216</v>
      </c>
      <c r="AW241" s="15" t="s">
        <v>32</v>
      </c>
      <c r="AX241" s="15" t="s">
        <v>84</v>
      </c>
      <c r="AY241" s="282" t="s">
        <v>209</v>
      </c>
    </row>
    <row r="242" spans="1:65" s="2" customFormat="1" ht="21.75" customHeight="1">
      <c r="A242" s="39"/>
      <c r="B242" s="40"/>
      <c r="C242" s="237" t="s">
        <v>406</v>
      </c>
      <c r="D242" s="237" t="s">
        <v>211</v>
      </c>
      <c r="E242" s="238" t="s">
        <v>407</v>
      </c>
      <c r="F242" s="239" t="s">
        <v>408</v>
      </c>
      <c r="G242" s="240" t="s">
        <v>320</v>
      </c>
      <c r="H242" s="241">
        <v>1.153</v>
      </c>
      <c r="I242" s="242"/>
      <c r="J242" s="243">
        <f>ROUND(I242*H242,2)</f>
        <v>0</v>
      </c>
      <c r="K242" s="239" t="s">
        <v>215</v>
      </c>
      <c r="L242" s="45"/>
      <c r="M242" s="244" t="s">
        <v>1</v>
      </c>
      <c r="N242" s="245" t="s">
        <v>42</v>
      </c>
      <c r="O242" s="92"/>
      <c r="P242" s="246">
        <f>O242*H242</f>
        <v>0</v>
      </c>
      <c r="Q242" s="246">
        <v>1.0577076</v>
      </c>
      <c r="R242" s="246">
        <f>Q242*H242</f>
        <v>1.2195368628</v>
      </c>
      <c r="S242" s="246">
        <v>0</v>
      </c>
      <c r="T242" s="24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8" t="s">
        <v>216</v>
      </c>
      <c r="AT242" s="248" t="s">
        <v>211</v>
      </c>
      <c r="AU242" s="248" t="s">
        <v>152</v>
      </c>
      <c r="AY242" s="18" t="s">
        <v>209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8" t="s">
        <v>152</v>
      </c>
      <c r="BK242" s="249">
        <f>ROUND(I242*H242,2)</f>
        <v>0</v>
      </c>
      <c r="BL242" s="18" t="s">
        <v>216</v>
      </c>
      <c r="BM242" s="248" t="s">
        <v>409</v>
      </c>
    </row>
    <row r="243" spans="1:51" s="14" customFormat="1" ht="12">
      <c r="A243" s="14"/>
      <c r="B243" s="262"/>
      <c r="C243" s="263"/>
      <c r="D243" s="252" t="s">
        <v>218</v>
      </c>
      <c r="E243" s="264" t="s">
        <v>1</v>
      </c>
      <c r="F243" s="265" t="s">
        <v>410</v>
      </c>
      <c r="G243" s="263"/>
      <c r="H243" s="264" t="s">
        <v>1</v>
      </c>
      <c r="I243" s="266"/>
      <c r="J243" s="263"/>
      <c r="K243" s="263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218</v>
      </c>
      <c r="AU243" s="271" t="s">
        <v>152</v>
      </c>
      <c r="AV243" s="14" t="s">
        <v>84</v>
      </c>
      <c r="AW243" s="14" t="s">
        <v>32</v>
      </c>
      <c r="AX243" s="14" t="s">
        <v>76</v>
      </c>
      <c r="AY243" s="271" t="s">
        <v>209</v>
      </c>
    </row>
    <row r="244" spans="1:51" s="13" customFormat="1" ht="12">
      <c r="A244" s="13"/>
      <c r="B244" s="250"/>
      <c r="C244" s="251"/>
      <c r="D244" s="252" t="s">
        <v>218</v>
      </c>
      <c r="E244" s="253" t="s">
        <v>1</v>
      </c>
      <c r="F244" s="254" t="s">
        <v>411</v>
      </c>
      <c r="G244" s="251"/>
      <c r="H244" s="255">
        <v>0.583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218</v>
      </c>
      <c r="AU244" s="261" t="s">
        <v>152</v>
      </c>
      <c r="AV244" s="13" t="s">
        <v>152</v>
      </c>
      <c r="AW244" s="13" t="s">
        <v>32</v>
      </c>
      <c r="AX244" s="13" t="s">
        <v>76</v>
      </c>
      <c r="AY244" s="261" t="s">
        <v>209</v>
      </c>
    </row>
    <row r="245" spans="1:51" s="13" customFormat="1" ht="12">
      <c r="A245" s="13"/>
      <c r="B245" s="250"/>
      <c r="C245" s="251"/>
      <c r="D245" s="252" t="s">
        <v>218</v>
      </c>
      <c r="E245" s="253" t="s">
        <v>1</v>
      </c>
      <c r="F245" s="254" t="s">
        <v>412</v>
      </c>
      <c r="G245" s="251"/>
      <c r="H245" s="255">
        <v>0.57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1" t="s">
        <v>218</v>
      </c>
      <c r="AU245" s="261" t="s">
        <v>152</v>
      </c>
      <c r="AV245" s="13" t="s">
        <v>152</v>
      </c>
      <c r="AW245" s="13" t="s">
        <v>32</v>
      </c>
      <c r="AX245" s="13" t="s">
        <v>76</v>
      </c>
      <c r="AY245" s="261" t="s">
        <v>209</v>
      </c>
    </row>
    <row r="246" spans="1:51" s="15" customFormat="1" ht="12">
      <c r="A246" s="15"/>
      <c r="B246" s="272"/>
      <c r="C246" s="273"/>
      <c r="D246" s="252" t="s">
        <v>218</v>
      </c>
      <c r="E246" s="274" t="s">
        <v>1</v>
      </c>
      <c r="F246" s="275" t="s">
        <v>262</v>
      </c>
      <c r="G246" s="273"/>
      <c r="H246" s="276">
        <v>1.153</v>
      </c>
      <c r="I246" s="277"/>
      <c r="J246" s="273"/>
      <c r="K246" s="273"/>
      <c r="L246" s="278"/>
      <c r="M246" s="279"/>
      <c r="N246" s="280"/>
      <c r="O246" s="280"/>
      <c r="P246" s="280"/>
      <c r="Q246" s="280"/>
      <c r="R246" s="280"/>
      <c r="S246" s="280"/>
      <c r="T246" s="28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82" t="s">
        <v>218</v>
      </c>
      <c r="AU246" s="282" t="s">
        <v>152</v>
      </c>
      <c r="AV246" s="15" t="s">
        <v>216</v>
      </c>
      <c r="AW246" s="15" t="s">
        <v>32</v>
      </c>
      <c r="AX246" s="15" t="s">
        <v>84</v>
      </c>
      <c r="AY246" s="282" t="s">
        <v>209</v>
      </c>
    </row>
    <row r="247" spans="1:65" s="2" customFormat="1" ht="16.5" customHeight="1">
      <c r="A247" s="39"/>
      <c r="B247" s="40"/>
      <c r="C247" s="237" t="s">
        <v>413</v>
      </c>
      <c r="D247" s="237" t="s">
        <v>211</v>
      </c>
      <c r="E247" s="238" t="s">
        <v>414</v>
      </c>
      <c r="F247" s="239" t="s">
        <v>415</v>
      </c>
      <c r="G247" s="240" t="s">
        <v>214</v>
      </c>
      <c r="H247" s="241">
        <v>5</v>
      </c>
      <c r="I247" s="242"/>
      <c r="J247" s="243">
        <f>ROUND(I247*H247,2)</f>
        <v>0</v>
      </c>
      <c r="K247" s="239" t="s">
        <v>1</v>
      </c>
      <c r="L247" s="45"/>
      <c r="M247" s="244" t="s">
        <v>1</v>
      </c>
      <c r="N247" s="245" t="s">
        <v>42</v>
      </c>
      <c r="O247" s="92"/>
      <c r="P247" s="246">
        <f>O247*H247</f>
        <v>0</v>
      </c>
      <c r="Q247" s="246">
        <v>1.05771</v>
      </c>
      <c r="R247" s="246">
        <f>Q247*H247</f>
        <v>5.28855</v>
      </c>
      <c r="S247" s="246">
        <v>0</v>
      </c>
      <c r="T247" s="24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8" t="s">
        <v>216</v>
      </c>
      <c r="AT247" s="248" t="s">
        <v>211</v>
      </c>
      <c r="AU247" s="248" t="s">
        <v>152</v>
      </c>
      <c r="AY247" s="18" t="s">
        <v>209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8" t="s">
        <v>152</v>
      </c>
      <c r="BK247" s="249">
        <f>ROUND(I247*H247,2)</f>
        <v>0</v>
      </c>
      <c r="BL247" s="18" t="s">
        <v>216</v>
      </c>
      <c r="BM247" s="248" t="s">
        <v>416</v>
      </c>
    </row>
    <row r="248" spans="1:51" s="13" customFormat="1" ht="12">
      <c r="A248" s="13"/>
      <c r="B248" s="250"/>
      <c r="C248" s="251"/>
      <c r="D248" s="252" t="s">
        <v>218</v>
      </c>
      <c r="E248" s="253" t="s">
        <v>1</v>
      </c>
      <c r="F248" s="254" t="s">
        <v>417</v>
      </c>
      <c r="G248" s="251"/>
      <c r="H248" s="255">
        <v>5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218</v>
      </c>
      <c r="AU248" s="261" t="s">
        <v>152</v>
      </c>
      <c r="AV248" s="13" t="s">
        <v>152</v>
      </c>
      <c r="AW248" s="13" t="s">
        <v>32</v>
      </c>
      <c r="AX248" s="13" t="s">
        <v>84</v>
      </c>
      <c r="AY248" s="261" t="s">
        <v>209</v>
      </c>
    </row>
    <row r="249" spans="1:63" s="12" customFormat="1" ht="22.8" customHeight="1">
      <c r="A249" s="12"/>
      <c r="B249" s="221"/>
      <c r="C249" s="222"/>
      <c r="D249" s="223" t="s">
        <v>75</v>
      </c>
      <c r="E249" s="235" t="s">
        <v>160</v>
      </c>
      <c r="F249" s="235" t="s">
        <v>418</v>
      </c>
      <c r="G249" s="222"/>
      <c r="H249" s="222"/>
      <c r="I249" s="225"/>
      <c r="J249" s="236">
        <f>BK249</f>
        <v>0</v>
      </c>
      <c r="K249" s="222"/>
      <c r="L249" s="227"/>
      <c r="M249" s="228"/>
      <c r="N249" s="229"/>
      <c r="O249" s="229"/>
      <c r="P249" s="230">
        <f>SUM(P250:P310)</f>
        <v>0</v>
      </c>
      <c r="Q249" s="229"/>
      <c r="R249" s="230">
        <f>SUM(R250:R310)</f>
        <v>150.4343989847</v>
      </c>
      <c r="S249" s="229"/>
      <c r="T249" s="231">
        <f>SUM(T250:T310)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2" t="s">
        <v>84</v>
      </c>
      <c r="AT249" s="233" t="s">
        <v>75</v>
      </c>
      <c r="AU249" s="233" t="s">
        <v>84</v>
      </c>
      <c r="AY249" s="232" t="s">
        <v>209</v>
      </c>
      <c r="BK249" s="234">
        <f>SUM(BK250:BK310)</f>
        <v>0</v>
      </c>
    </row>
    <row r="250" spans="1:65" s="2" customFormat="1" ht="21.75" customHeight="1">
      <c r="A250" s="39"/>
      <c r="B250" s="40"/>
      <c r="C250" s="237" t="s">
        <v>419</v>
      </c>
      <c r="D250" s="237" t="s">
        <v>211</v>
      </c>
      <c r="E250" s="238" t="s">
        <v>420</v>
      </c>
      <c r="F250" s="239" t="s">
        <v>421</v>
      </c>
      <c r="G250" s="240" t="s">
        <v>225</v>
      </c>
      <c r="H250" s="241">
        <v>67.56</v>
      </c>
      <c r="I250" s="242"/>
      <c r="J250" s="243">
        <f>ROUND(I250*H250,2)</f>
        <v>0</v>
      </c>
      <c r="K250" s="239" t="s">
        <v>215</v>
      </c>
      <c r="L250" s="45"/>
      <c r="M250" s="244" t="s">
        <v>1</v>
      </c>
      <c r="N250" s="245" t="s">
        <v>42</v>
      </c>
      <c r="O250" s="92"/>
      <c r="P250" s="246">
        <f>O250*H250</f>
        <v>0</v>
      </c>
      <c r="Q250" s="246">
        <v>0.4519548</v>
      </c>
      <c r="R250" s="246">
        <f>Q250*H250</f>
        <v>30.534066288000002</v>
      </c>
      <c r="S250" s="246">
        <v>0</v>
      </c>
      <c r="T250" s="24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8" t="s">
        <v>216</v>
      </c>
      <c r="AT250" s="248" t="s">
        <v>211</v>
      </c>
      <c r="AU250" s="248" t="s">
        <v>152</v>
      </c>
      <c r="AY250" s="18" t="s">
        <v>209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8" t="s">
        <v>152</v>
      </c>
      <c r="BK250" s="249">
        <f>ROUND(I250*H250,2)</f>
        <v>0</v>
      </c>
      <c r="BL250" s="18" t="s">
        <v>216</v>
      </c>
      <c r="BM250" s="248" t="s">
        <v>422</v>
      </c>
    </row>
    <row r="251" spans="1:51" s="13" customFormat="1" ht="12">
      <c r="A251" s="13"/>
      <c r="B251" s="250"/>
      <c r="C251" s="251"/>
      <c r="D251" s="252" t="s">
        <v>218</v>
      </c>
      <c r="E251" s="253" t="s">
        <v>1</v>
      </c>
      <c r="F251" s="254" t="s">
        <v>423</v>
      </c>
      <c r="G251" s="251"/>
      <c r="H251" s="255">
        <v>67.56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218</v>
      </c>
      <c r="AU251" s="261" t="s">
        <v>152</v>
      </c>
      <c r="AV251" s="13" t="s">
        <v>152</v>
      </c>
      <c r="AW251" s="13" t="s">
        <v>32</v>
      </c>
      <c r="AX251" s="13" t="s">
        <v>84</v>
      </c>
      <c r="AY251" s="261" t="s">
        <v>209</v>
      </c>
    </row>
    <row r="252" spans="1:65" s="2" customFormat="1" ht="21.75" customHeight="1">
      <c r="A252" s="39"/>
      <c r="B252" s="40"/>
      <c r="C252" s="237" t="s">
        <v>424</v>
      </c>
      <c r="D252" s="237" t="s">
        <v>211</v>
      </c>
      <c r="E252" s="238" t="s">
        <v>425</v>
      </c>
      <c r="F252" s="239" t="s">
        <v>426</v>
      </c>
      <c r="G252" s="240" t="s">
        <v>225</v>
      </c>
      <c r="H252" s="241">
        <v>40.988</v>
      </c>
      <c r="I252" s="242"/>
      <c r="J252" s="243">
        <f>ROUND(I252*H252,2)</f>
        <v>0</v>
      </c>
      <c r="K252" s="239" t="s">
        <v>215</v>
      </c>
      <c r="L252" s="45"/>
      <c r="M252" s="244" t="s">
        <v>1</v>
      </c>
      <c r="N252" s="245" t="s">
        <v>42</v>
      </c>
      <c r="O252" s="92"/>
      <c r="P252" s="246">
        <f>O252*H252</f>
        <v>0</v>
      </c>
      <c r="Q252" s="246">
        <v>0.22158</v>
      </c>
      <c r="R252" s="246">
        <f>Q252*H252</f>
        <v>9.08212104</v>
      </c>
      <c r="S252" s="246">
        <v>0</v>
      </c>
      <c r="T252" s="24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8" t="s">
        <v>216</v>
      </c>
      <c r="AT252" s="248" t="s">
        <v>211</v>
      </c>
      <c r="AU252" s="248" t="s">
        <v>152</v>
      </c>
      <c r="AY252" s="18" t="s">
        <v>209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8" t="s">
        <v>152</v>
      </c>
      <c r="BK252" s="249">
        <f>ROUND(I252*H252,2)</f>
        <v>0</v>
      </c>
      <c r="BL252" s="18" t="s">
        <v>216</v>
      </c>
      <c r="BM252" s="248" t="s">
        <v>427</v>
      </c>
    </row>
    <row r="253" spans="1:51" s="13" customFormat="1" ht="12">
      <c r="A253" s="13"/>
      <c r="B253" s="250"/>
      <c r="C253" s="251"/>
      <c r="D253" s="252" t="s">
        <v>218</v>
      </c>
      <c r="E253" s="253" t="s">
        <v>1</v>
      </c>
      <c r="F253" s="254" t="s">
        <v>428</v>
      </c>
      <c r="G253" s="251"/>
      <c r="H253" s="255">
        <v>28.2</v>
      </c>
      <c r="I253" s="256"/>
      <c r="J253" s="251"/>
      <c r="K253" s="251"/>
      <c r="L253" s="257"/>
      <c r="M253" s="258"/>
      <c r="N253" s="259"/>
      <c r="O253" s="259"/>
      <c r="P253" s="259"/>
      <c r="Q253" s="259"/>
      <c r="R253" s="259"/>
      <c r="S253" s="259"/>
      <c r="T253" s="26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1" t="s">
        <v>218</v>
      </c>
      <c r="AU253" s="261" t="s">
        <v>152</v>
      </c>
      <c r="AV253" s="13" t="s">
        <v>152</v>
      </c>
      <c r="AW253" s="13" t="s">
        <v>32</v>
      </c>
      <c r="AX253" s="13" t="s">
        <v>76</v>
      </c>
      <c r="AY253" s="261" t="s">
        <v>209</v>
      </c>
    </row>
    <row r="254" spans="1:51" s="13" customFormat="1" ht="12">
      <c r="A254" s="13"/>
      <c r="B254" s="250"/>
      <c r="C254" s="251"/>
      <c r="D254" s="252" t="s">
        <v>218</v>
      </c>
      <c r="E254" s="253" t="s">
        <v>1</v>
      </c>
      <c r="F254" s="254" t="s">
        <v>429</v>
      </c>
      <c r="G254" s="251"/>
      <c r="H254" s="255">
        <v>12.788</v>
      </c>
      <c r="I254" s="256"/>
      <c r="J254" s="251"/>
      <c r="K254" s="251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218</v>
      </c>
      <c r="AU254" s="261" t="s">
        <v>152</v>
      </c>
      <c r="AV254" s="13" t="s">
        <v>152</v>
      </c>
      <c r="AW254" s="13" t="s">
        <v>32</v>
      </c>
      <c r="AX254" s="13" t="s">
        <v>76</v>
      </c>
      <c r="AY254" s="261" t="s">
        <v>209</v>
      </c>
    </row>
    <row r="255" spans="1:51" s="15" customFormat="1" ht="12">
      <c r="A255" s="15"/>
      <c r="B255" s="272"/>
      <c r="C255" s="273"/>
      <c r="D255" s="252" t="s">
        <v>218</v>
      </c>
      <c r="E255" s="274" t="s">
        <v>1</v>
      </c>
      <c r="F255" s="275" t="s">
        <v>262</v>
      </c>
      <c r="G255" s="273"/>
      <c r="H255" s="276">
        <v>40.988</v>
      </c>
      <c r="I255" s="277"/>
      <c r="J255" s="273"/>
      <c r="K255" s="273"/>
      <c r="L255" s="278"/>
      <c r="M255" s="279"/>
      <c r="N255" s="280"/>
      <c r="O255" s="280"/>
      <c r="P255" s="280"/>
      <c r="Q255" s="280"/>
      <c r="R255" s="280"/>
      <c r="S255" s="280"/>
      <c r="T255" s="28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2" t="s">
        <v>218</v>
      </c>
      <c r="AU255" s="282" t="s">
        <v>152</v>
      </c>
      <c r="AV255" s="15" t="s">
        <v>216</v>
      </c>
      <c r="AW255" s="15" t="s">
        <v>32</v>
      </c>
      <c r="AX255" s="15" t="s">
        <v>84</v>
      </c>
      <c r="AY255" s="282" t="s">
        <v>209</v>
      </c>
    </row>
    <row r="256" spans="1:65" s="2" customFormat="1" ht="21.75" customHeight="1">
      <c r="A256" s="39"/>
      <c r="B256" s="40"/>
      <c r="C256" s="237" t="s">
        <v>430</v>
      </c>
      <c r="D256" s="237" t="s">
        <v>211</v>
      </c>
      <c r="E256" s="238" t="s">
        <v>431</v>
      </c>
      <c r="F256" s="239" t="s">
        <v>432</v>
      </c>
      <c r="G256" s="240" t="s">
        <v>225</v>
      </c>
      <c r="H256" s="241">
        <v>287.579</v>
      </c>
      <c r="I256" s="242"/>
      <c r="J256" s="243">
        <f>ROUND(I256*H256,2)</f>
        <v>0</v>
      </c>
      <c r="K256" s="239" t="s">
        <v>215</v>
      </c>
      <c r="L256" s="45"/>
      <c r="M256" s="244" t="s">
        <v>1</v>
      </c>
      <c r="N256" s="245" t="s">
        <v>42</v>
      </c>
      <c r="O256" s="92"/>
      <c r="P256" s="246">
        <f>O256*H256</f>
        <v>0</v>
      </c>
      <c r="Q256" s="246">
        <v>0.260324</v>
      </c>
      <c r="R256" s="246">
        <f>Q256*H256</f>
        <v>74.863715596</v>
      </c>
      <c r="S256" s="246">
        <v>0</v>
      </c>
      <c r="T256" s="24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8" t="s">
        <v>216</v>
      </c>
      <c r="AT256" s="248" t="s">
        <v>211</v>
      </c>
      <c r="AU256" s="248" t="s">
        <v>152</v>
      </c>
      <c r="AY256" s="18" t="s">
        <v>209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8" t="s">
        <v>152</v>
      </c>
      <c r="BK256" s="249">
        <f>ROUND(I256*H256,2)</f>
        <v>0</v>
      </c>
      <c r="BL256" s="18" t="s">
        <v>216</v>
      </c>
      <c r="BM256" s="248" t="s">
        <v>433</v>
      </c>
    </row>
    <row r="257" spans="1:51" s="13" customFormat="1" ht="12">
      <c r="A257" s="13"/>
      <c r="B257" s="250"/>
      <c r="C257" s="251"/>
      <c r="D257" s="252" t="s">
        <v>218</v>
      </c>
      <c r="E257" s="253" t="s">
        <v>1</v>
      </c>
      <c r="F257" s="254" t="s">
        <v>434</v>
      </c>
      <c r="G257" s="251"/>
      <c r="H257" s="255">
        <v>27.303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218</v>
      </c>
      <c r="AU257" s="261" t="s">
        <v>152</v>
      </c>
      <c r="AV257" s="13" t="s">
        <v>152</v>
      </c>
      <c r="AW257" s="13" t="s">
        <v>32</v>
      </c>
      <c r="AX257" s="13" t="s">
        <v>76</v>
      </c>
      <c r="AY257" s="261" t="s">
        <v>209</v>
      </c>
    </row>
    <row r="258" spans="1:51" s="13" customFormat="1" ht="12">
      <c r="A258" s="13"/>
      <c r="B258" s="250"/>
      <c r="C258" s="251"/>
      <c r="D258" s="252" t="s">
        <v>218</v>
      </c>
      <c r="E258" s="253" t="s">
        <v>1</v>
      </c>
      <c r="F258" s="254" t="s">
        <v>435</v>
      </c>
      <c r="G258" s="251"/>
      <c r="H258" s="255">
        <v>217.613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1" t="s">
        <v>218</v>
      </c>
      <c r="AU258" s="261" t="s">
        <v>152</v>
      </c>
      <c r="AV258" s="13" t="s">
        <v>152</v>
      </c>
      <c r="AW258" s="13" t="s">
        <v>32</v>
      </c>
      <c r="AX258" s="13" t="s">
        <v>76</v>
      </c>
      <c r="AY258" s="261" t="s">
        <v>209</v>
      </c>
    </row>
    <row r="259" spans="1:51" s="13" customFormat="1" ht="12">
      <c r="A259" s="13"/>
      <c r="B259" s="250"/>
      <c r="C259" s="251"/>
      <c r="D259" s="252" t="s">
        <v>218</v>
      </c>
      <c r="E259" s="253" t="s">
        <v>1</v>
      </c>
      <c r="F259" s="254" t="s">
        <v>436</v>
      </c>
      <c r="G259" s="251"/>
      <c r="H259" s="255">
        <v>87.837</v>
      </c>
      <c r="I259" s="256"/>
      <c r="J259" s="251"/>
      <c r="K259" s="251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218</v>
      </c>
      <c r="AU259" s="261" t="s">
        <v>152</v>
      </c>
      <c r="AV259" s="13" t="s">
        <v>152</v>
      </c>
      <c r="AW259" s="13" t="s">
        <v>32</v>
      </c>
      <c r="AX259" s="13" t="s">
        <v>76</v>
      </c>
      <c r="AY259" s="261" t="s">
        <v>209</v>
      </c>
    </row>
    <row r="260" spans="1:51" s="16" customFormat="1" ht="12">
      <c r="A260" s="16"/>
      <c r="B260" s="283"/>
      <c r="C260" s="284"/>
      <c r="D260" s="252" t="s">
        <v>218</v>
      </c>
      <c r="E260" s="285" t="s">
        <v>1</v>
      </c>
      <c r="F260" s="286" t="s">
        <v>437</v>
      </c>
      <c r="G260" s="284"/>
      <c r="H260" s="287">
        <v>332.753</v>
      </c>
      <c r="I260" s="288"/>
      <c r="J260" s="284"/>
      <c r="K260" s="284"/>
      <c r="L260" s="289"/>
      <c r="M260" s="290"/>
      <c r="N260" s="291"/>
      <c r="O260" s="291"/>
      <c r="P260" s="291"/>
      <c r="Q260" s="291"/>
      <c r="R260" s="291"/>
      <c r="S260" s="291"/>
      <c r="T260" s="292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93" t="s">
        <v>218</v>
      </c>
      <c r="AU260" s="293" t="s">
        <v>152</v>
      </c>
      <c r="AV260" s="16" t="s">
        <v>160</v>
      </c>
      <c r="AW260" s="16" t="s">
        <v>32</v>
      </c>
      <c r="AX260" s="16" t="s">
        <v>76</v>
      </c>
      <c r="AY260" s="293" t="s">
        <v>209</v>
      </c>
    </row>
    <row r="261" spans="1:51" s="13" customFormat="1" ht="12">
      <c r="A261" s="13"/>
      <c r="B261" s="250"/>
      <c r="C261" s="251"/>
      <c r="D261" s="252" t="s">
        <v>218</v>
      </c>
      <c r="E261" s="253" t="s">
        <v>1</v>
      </c>
      <c r="F261" s="254" t="s">
        <v>438</v>
      </c>
      <c r="G261" s="251"/>
      <c r="H261" s="255">
        <v>-45.174</v>
      </c>
      <c r="I261" s="256"/>
      <c r="J261" s="251"/>
      <c r="K261" s="251"/>
      <c r="L261" s="257"/>
      <c r="M261" s="258"/>
      <c r="N261" s="259"/>
      <c r="O261" s="259"/>
      <c r="P261" s="259"/>
      <c r="Q261" s="259"/>
      <c r="R261" s="259"/>
      <c r="S261" s="259"/>
      <c r="T261" s="26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1" t="s">
        <v>218</v>
      </c>
      <c r="AU261" s="261" t="s">
        <v>152</v>
      </c>
      <c r="AV261" s="13" t="s">
        <v>152</v>
      </c>
      <c r="AW261" s="13" t="s">
        <v>32</v>
      </c>
      <c r="AX261" s="13" t="s">
        <v>76</v>
      </c>
      <c r="AY261" s="261" t="s">
        <v>209</v>
      </c>
    </row>
    <row r="262" spans="1:51" s="15" customFormat="1" ht="12">
      <c r="A262" s="15"/>
      <c r="B262" s="272"/>
      <c r="C262" s="273"/>
      <c r="D262" s="252" t="s">
        <v>218</v>
      </c>
      <c r="E262" s="274" t="s">
        <v>1</v>
      </c>
      <c r="F262" s="275" t="s">
        <v>262</v>
      </c>
      <c r="G262" s="273"/>
      <c r="H262" s="276">
        <v>287.579</v>
      </c>
      <c r="I262" s="277"/>
      <c r="J262" s="273"/>
      <c r="K262" s="273"/>
      <c r="L262" s="278"/>
      <c r="M262" s="279"/>
      <c r="N262" s="280"/>
      <c r="O262" s="280"/>
      <c r="P262" s="280"/>
      <c r="Q262" s="280"/>
      <c r="R262" s="280"/>
      <c r="S262" s="280"/>
      <c r="T262" s="28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2" t="s">
        <v>218</v>
      </c>
      <c r="AU262" s="282" t="s">
        <v>152</v>
      </c>
      <c r="AV262" s="15" t="s">
        <v>216</v>
      </c>
      <c r="AW262" s="15" t="s">
        <v>32</v>
      </c>
      <c r="AX262" s="15" t="s">
        <v>84</v>
      </c>
      <c r="AY262" s="282" t="s">
        <v>209</v>
      </c>
    </row>
    <row r="263" spans="1:65" s="2" customFormat="1" ht="33" customHeight="1">
      <c r="A263" s="39"/>
      <c r="B263" s="40"/>
      <c r="C263" s="237" t="s">
        <v>439</v>
      </c>
      <c r="D263" s="237" t="s">
        <v>211</v>
      </c>
      <c r="E263" s="238" t="s">
        <v>440</v>
      </c>
      <c r="F263" s="239" t="s">
        <v>441</v>
      </c>
      <c r="G263" s="240" t="s">
        <v>225</v>
      </c>
      <c r="H263" s="241">
        <v>58.688</v>
      </c>
      <c r="I263" s="242"/>
      <c r="J263" s="243">
        <f>ROUND(I263*H263,2)</f>
        <v>0</v>
      </c>
      <c r="K263" s="239" t="s">
        <v>215</v>
      </c>
      <c r="L263" s="45"/>
      <c r="M263" s="244" t="s">
        <v>1</v>
      </c>
      <c r="N263" s="245" t="s">
        <v>42</v>
      </c>
      <c r="O263" s="92"/>
      <c r="P263" s="246">
        <f>O263*H263</f>
        <v>0</v>
      </c>
      <c r="Q263" s="246">
        <v>0.30727</v>
      </c>
      <c r="R263" s="246">
        <f>Q263*H263</f>
        <v>18.03306176</v>
      </c>
      <c r="S263" s="246">
        <v>0</v>
      </c>
      <c r="T263" s="24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8" t="s">
        <v>216</v>
      </c>
      <c r="AT263" s="248" t="s">
        <v>211</v>
      </c>
      <c r="AU263" s="248" t="s">
        <v>152</v>
      </c>
      <c r="AY263" s="18" t="s">
        <v>209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8" t="s">
        <v>152</v>
      </c>
      <c r="BK263" s="249">
        <f>ROUND(I263*H263,2)</f>
        <v>0</v>
      </c>
      <c r="BL263" s="18" t="s">
        <v>216</v>
      </c>
      <c r="BM263" s="248" t="s">
        <v>442</v>
      </c>
    </row>
    <row r="264" spans="1:51" s="13" customFormat="1" ht="12">
      <c r="A264" s="13"/>
      <c r="B264" s="250"/>
      <c r="C264" s="251"/>
      <c r="D264" s="252" t="s">
        <v>218</v>
      </c>
      <c r="E264" s="253" t="s">
        <v>1</v>
      </c>
      <c r="F264" s="254" t="s">
        <v>443</v>
      </c>
      <c r="G264" s="251"/>
      <c r="H264" s="255">
        <v>64.568</v>
      </c>
      <c r="I264" s="256"/>
      <c r="J264" s="251"/>
      <c r="K264" s="251"/>
      <c r="L264" s="257"/>
      <c r="M264" s="258"/>
      <c r="N264" s="259"/>
      <c r="O264" s="259"/>
      <c r="P264" s="259"/>
      <c r="Q264" s="259"/>
      <c r="R264" s="259"/>
      <c r="S264" s="259"/>
      <c r="T264" s="26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1" t="s">
        <v>218</v>
      </c>
      <c r="AU264" s="261" t="s">
        <v>152</v>
      </c>
      <c r="AV264" s="13" t="s">
        <v>152</v>
      </c>
      <c r="AW264" s="13" t="s">
        <v>32</v>
      </c>
      <c r="AX264" s="13" t="s">
        <v>76</v>
      </c>
      <c r="AY264" s="261" t="s">
        <v>209</v>
      </c>
    </row>
    <row r="265" spans="1:51" s="13" customFormat="1" ht="12">
      <c r="A265" s="13"/>
      <c r="B265" s="250"/>
      <c r="C265" s="251"/>
      <c r="D265" s="252" t="s">
        <v>218</v>
      </c>
      <c r="E265" s="253" t="s">
        <v>1</v>
      </c>
      <c r="F265" s="254" t="s">
        <v>444</v>
      </c>
      <c r="G265" s="251"/>
      <c r="H265" s="255">
        <v>-5.88</v>
      </c>
      <c r="I265" s="256"/>
      <c r="J265" s="251"/>
      <c r="K265" s="251"/>
      <c r="L265" s="257"/>
      <c r="M265" s="258"/>
      <c r="N265" s="259"/>
      <c r="O265" s="259"/>
      <c r="P265" s="259"/>
      <c r="Q265" s="259"/>
      <c r="R265" s="259"/>
      <c r="S265" s="259"/>
      <c r="T265" s="26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1" t="s">
        <v>218</v>
      </c>
      <c r="AU265" s="261" t="s">
        <v>152</v>
      </c>
      <c r="AV265" s="13" t="s">
        <v>152</v>
      </c>
      <c r="AW265" s="13" t="s">
        <v>32</v>
      </c>
      <c r="AX265" s="13" t="s">
        <v>76</v>
      </c>
      <c r="AY265" s="261" t="s">
        <v>209</v>
      </c>
    </row>
    <row r="266" spans="1:51" s="15" customFormat="1" ht="12">
      <c r="A266" s="15"/>
      <c r="B266" s="272"/>
      <c r="C266" s="273"/>
      <c r="D266" s="252" t="s">
        <v>218</v>
      </c>
      <c r="E266" s="274" t="s">
        <v>1</v>
      </c>
      <c r="F266" s="275" t="s">
        <v>262</v>
      </c>
      <c r="G266" s="273"/>
      <c r="H266" s="276">
        <v>58.688</v>
      </c>
      <c r="I266" s="277"/>
      <c r="J266" s="273"/>
      <c r="K266" s="273"/>
      <c r="L266" s="278"/>
      <c r="M266" s="279"/>
      <c r="N266" s="280"/>
      <c r="O266" s="280"/>
      <c r="P266" s="280"/>
      <c r="Q266" s="280"/>
      <c r="R266" s="280"/>
      <c r="S266" s="280"/>
      <c r="T266" s="28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82" t="s">
        <v>218</v>
      </c>
      <c r="AU266" s="282" t="s">
        <v>152</v>
      </c>
      <c r="AV266" s="15" t="s">
        <v>216</v>
      </c>
      <c r="AW266" s="15" t="s">
        <v>32</v>
      </c>
      <c r="AX266" s="15" t="s">
        <v>84</v>
      </c>
      <c r="AY266" s="282" t="s">
        <v>209</v>
      </c>
    </row>
    <row r="267" spans="1:65" s="2" customFormat="1" ht="16.5" customHeight="1">
      <c r="A267" s="39"/>
      <c r="B267" s="40"/>
      <c r="C267" s="237" t="s">
        <v>445</v>
      </c>
      <c r="D267" s="237" t="s">
        <v>211</v>
      </c>
      <c r="E267" s="238" t="s">
        <v>446</v>
      </c>
      <c r="F267" s="239" t="s">
        <v>447</v>
      </c>
      <c r="G267" s="240" t="s">
        <v>320</v>
      </c>
      <c r="H267" s="241">
        <v>0.21</v>
      </c>
      <c r="I267" s="242"/>
      <c r="J267" s="243">
        <f>ROUND(I267*H267,2)</f>
        <v>0</v>
      </c>
      <c r="K267" s="239" t="s">
        <v>215</v>
      </c>
      <c r="L267" s="45"/>
      <c r="M267" s="244" t="s">
        <v>1</v>
      </c>
      <c r="N267" s="245" t="s">
        <v>42</v>
      </c>
      <c r="O267" s="92"/>
      <c r="P267" s="246">
        <f>O267*H267</f>
        <v>0</v>
      </c>
      <c r="Q267" s="246">
        <v>1.04881371</v>
      </c>
      <c r="R267" s="246">
        <f>Q267*H267</f>
        <v>0.22025087909999996</v>
      </c>
      <c r="S267" s="246">
        <v>0</v>
      </c>
      <c r="T267" s="24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8" t="s">
        <v>216</v>
      </c>
      <c r="AT267" s="248" t="s">
        <v>211</v>
      </c>
      <c r="AU267" s="248" t="s">
        <v>152</v>
      </c>
      <c r="AY267" s="18" t="s">
        <v>209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8" t="s">
        <v>152</v>
      </c>
      <c r="BK267" s="249">
        <f>ROUND(I267*H267,2)</f>
        <v>0</v>
      </c>
      <c r="BL267" s="18" t="s">
        <v>216</v>
      </c>
      <c r="BM267" s="248" t="s">
        <v>448</v>
      </c>
    </row>
    <row r="268" spans="1:51" s="14" customFormat="1" ht="12">
      <c r="A268" s="14"/>
      <c r="B268" s="262"/>
      <c r="C268" s="263"/>
      <c r="D268" s="252" t="s">
        <v>218</v>
      </c>
      <c r="E268" s="264" t="s">
        <v>1</v>
      </c>
      <c r="F268" s="265" t="s">
        <v>410</v>
      </c>
      <c r="G268" s="263"/>
      <c r="H268" s="264" t="s">
        <v>1</v>
      </c>
      <c r="I268" s="266"/>
      <c r="J268" s="263"/>
      <c r="K268" s="263"/>
      <c r="L268" s="267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1" t="s">
        <v>218</v>
      </c>
      <c r="AU268" s="271" t="s">
        <v>152</v>
      </c>
      <c r="AV268" s="14" t="s">
        <v>84</v>
      </c>
      <c r="AW268" s="14" t="s">
        <v>32</v>
      </c>
      <c r="AX268" s="14" t="s">
        <v>76</v>
      </c>
      <c r="AY268" s="271" t="s">
        <v>209</v>
      </c>
    </row>
    <row r="269" spans="1:51" s="13" customFormat="1" ht="12">
      <c r="A269" s="13"/>
      <c r="B269" s="250"/>
      <c r="C269" s="251"/>
      <c r="D269" s="252" t="s">
        <v>218</v>
      </c>
      <c r="E269" s="253" t="s">
        <v>1</v>
      </c>
      <c r="F269" s="254" t="s">
        <v>449</v>
      </c>
      <c r="G269" s="251"/>
      <c r="H269" s="255">
        <v>0.026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218</v>
      </c>
      <c r="AU269" s="261" t="s">
        <v>152</v>
      </c>
      <c r="AV269" s="13" t="s">
        <v>152</v>
      </c>
      <c r="AW269" s="13" t="s">
        <v>32</v>
      </c>
      <c r="AX269" s="13" t="s">
        <v>76</v>
      </c>
      <c r="AY269" s="261" t="s">
        <v>209</v>
      </c>
    </row>
    <row r="270" spans="1:51" s="13" customFormat="1" ht="12">
      <c r="A270" s="13"/>
      <c r="B270" s="250"/>
      <c r="C270" s="251"/>
      <c r="D270" s="252" t="s">
        <v>218</v>
      </c>
      <c r="E270" s="253" t="s">
        <v>1</v>
      </c>
      <c r="F270" s="254" t="s">
        <v>450</v>
      </c>
      <c r="G270" s="251"/>
      <c r="H270" s="255">
        <v>0.184</v>
      </c>
      <c r="I270" s="256"/>
      <c r="J270" s="251"/>
      <c r="K270" s="251"/>
      <c r="L270" s="257"/>
      <c r="M270" s="258"/>
      <c r="N270" s="259"/>
      <c r="O270" s="259"/>
      <c r="P270" s="259"/>
      <c r="Q270" s="259"/>
      <c r="R270" s="259"/>
      <c r="S270" s="259"/>
      <c r="T270" s="26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1" t="s">
        <v>218</v>
      </c>
      <c r="AU270" s="261" t="s">
        <v>152</v>
      </c>
      <c r="AV270" s="13" t="s">
        <v>152</v>
      </c>
      <c r="AW270" s="13" t="s">
        <v>32</v>
      </c>
      <c r="AX270" s="13" t="s">
        <v>76</v>
      </c>
      <c r="AY270" s="261" t="s">
        <v>209</v>
      </c>
    </row>
    <row r="271" spans="1:51" s="15" customFormat="1" ht="12">
      <c r="A271" s="15"/>
      <c r="B271" s="272"/>
      <c r="C271" s="273"/>
      <c r="D271" s="252" t="s">
        <v>218</v>
      </c>
      <c r="E271" s="274" t="s">
        <v>1</v>
      </c>
      <c r="F271" s="275" t="s">
        <v>262</v>
      </c>
      <c r="G271" s="273"/>
      <c r="H271" s="276">
        <v>0.21</v>
      </c>
      <c r="I271" s="277"/>
      <c r="J271" s="273"/>
      <c r="K271" s="273"/>
      <c r="L271" s="278"/>
      <c r="M271" s="279"/>
      <c r="N271" s="280"/>
      <c r="O271" s="280"/>
      <c r="P271" s="280"/>
      <c r="Q271" s="280"/>
      <c r="R271" s="280"/>
      <c r="S271" s="280"/>
      <c r="T271" s="28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2" t="s">
        <v>218</v>
      </c>
      <c r="AU271" s="282" t="s">
        <v>152</v>
      </c>
      <c r="AV271" s="15" t="s">
        <v>216</v>
      </c>
      <c r="AW271" s="15" t="s">
        <v>32</v>
      </c>
      <c r="AX271" s="15" t="s">
        <v>84</v>
      </c>
      <c r="AY271" s="282" t="s">
        <v>209</v>
      </c>
    </row>
    <row r="272" spans="1:65" s="2" customFormat="1" ht="16.5" customHeight="1">
      <c r="A272" s="39"/>
      <c r="B272" s="40"/>
      <c r="C272" s="237" t="s">
        <v>451</v>
      </c>
      <c r="D272" s="237" t="s">
        <v>211</v>
      </c>
      <c r="E272" s="238" t="s">
        <v>452</v>
      </c>
      <c r="F272" s="239" t="s">
        <v>453</v>
      </c>
      <c r="G272" s="240" t="s">
        <v>214</v>
      </c>
      <c r="H272" s="241">
        <v>11</v>
      </c>
      <c r="I272" s="242"/>
      <c r="J272" s="243">
        <f>ROUND(I272*H272,2)</f>
        <v>0</v>
      </c>
      <c r="K272" s="239" t="s">
        <v>215</v>
      </c>
      <c r="L272" s="45"/>
      <c r="M272" s="244" t="s">
        <v>1</v>
      </c>
      <c r="N272" s="245" t="s">
        <v>42</v>
      </c>
      <c r="O272" s="92"/>
      <c r="P272" s="246">
        <f>O272*H272</f>
        <v>0</v>
      </c>
      <c r="Q272" s="246">
        <v>0.0227835</v>
      </c>
      <c r="R272" s="246">
        <f>Q272*H272</f>
        <v>0.2506185</v>
      </c>
      <c r="S272" s="246">
        <v>0</v>
      </c>
      <c r="T272" s="24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8" t="s">
        <v>216</v>
      </c>
      <c r="AT272" s="248" t="s">
        <v>211</v>
      </c>
      <c r="AU272" s="248" t="s">
        <v>152</v>
      </c>
      <c r="AY272" s="18" t="s">
        <v>209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8" t="s">
        <v>152</v>
      </c>
      <c r="BK272" s="249">
        <f>ROUND(I272*H272,2)</f>
        <v>0</v>
      </c>
      <c r="BL272" s="18" t="s">
        <v>216</v>
      </c>
      <c r="BM272" s="248" t="s">
        <v>454</v>
      </c>
    </row>
    <row r="273" spans="1:51" s="13" customFormat="1" ht="12">
      <c r="A273" s="13"/>
      <c r="B273" s="250"/>
      <c r="C273" s="251"/>
      <c r="D273" s="252" t="s">
        <v>218</v>
      </c>
      <c r="E273" s="253" t="s">
        <v>1</v>
      </c>
      <c r="F273" s="254" t="s">
        <v>455</v>
      </c>
      <c r="G273" s="251"/>
      <c r="H273" s="255">
        <v>11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1" t="s">
        <v>218</v>
      </c>
      <c r="AU273" s="261" t="s">
        <v>152</v>
      </c>
      <c r="AV273" s="13" t="s">
        <v>152</v>
      </c>
      <c r="AW273" s="13" t="s">
        <v>32</v>
      </c>
      <c r="AX273" s="13" t="s">
        <v>84</v>
      </c>
      <c r="AY273" s="261" t="s">
        <v>209</v>
      </c>
    </row>
    <row r="274" spans="1:65" s="2" customFormat="1" ht="16.5" customHeight="1">
      <c r="A274" s="39"/>
      <c r="B274" s="40"/>
      <c r="C274" s="237" t="s">
        <v>456</v>
      </c>
      <c r="D274" s="237" t="s">
        <v>211</v>
      </c>
      <c r="E274" s="238" t="s">
        <v>457</v>
      </c>
      <c r="F274" s="239" t="s">
        <v>458</v>
      </c>
      <c r="G274" s="240" t="s">
        <v>214</v>
      </c>
      <c r="H274" s="241">
        <v>3</v>
      </c>
      <c r="I274" s="242"/>
      <c r="J274" s="243">
        <f>ROUND(I274*H274,2)</f>
        <v>0</v>
      </c>
      <c r="K274" s="239" t="s">
        <v>215</v>
      </c>
      <c r="L274" s="45"/>
      <c r="M274" s="244" t="s">
        <v>1</v>
      </c>
      <c r="N274" s="245" t="s">
        <v>42</v>
      </c>
      <c r="O274" s="92"/>
      <c r="P274" s="246">
        <f>O274*H274</f>
        <v>0</v>
      </c>
      <c r="Q274" s="246">
        <v>0.036548</v>
      </c>
      <c r="R274" s="246">
        <f>Q274*H274</f>
        <v>0.10964399999999999</v>
      </c>
      <c r="S274" s="246">
        <v>0</v>
      </c>
      <c r="T274" s="24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8" t="s">
        <v>216</v>
      </c>
      <c r="AT274" s="248" t="s">
        <v>211</v>
      </c>
      <c r="AU274" s="248" t="s">
        <v>152</v>
      </c>
      <c r="AY274" s="18" t="s">
        <v>209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8" t="s">
        <v>152</v>
      </c>
      <c r="BK274" s="249">
        <f>ROUND(I274*H274,2)</f>
        <v>0</v>
      </c>
      <c r="BL274" s="18" t="s">
        <v>216</v>
      </c>
      <c r="BM274" s="248" t="s">
        <v>459</v>
      </c>
    </row>
    <row r="275" spans="1:51" s="13" customFormat="1" ht="12">
      <c r="A275" s="13"/>
      <c r="B275" s="250"/>
      <c r="C275" s="251"/>
      <c r="D275" s="252" t="s">
        <v>218</v>
      </c>
      <c r="E275" s="253" t="s">
        <v>1</v>
      </c>
      <c r="F275" s="254" t="s">
        <v>460</v>
      </c>
      <c r="G275" s="251"/>
      <c r="H275" s="255">
        <v>3</v>
      </c>
      <c r="I275" s="256"/>
      <c r="J275" s="251"/>
      <c r="K275" s="251"/>
      <c r="L275" s="257"/>
      <c r="M275" s="258"/>
      <c r="N275" s="259"/>
      <c r="O275" s="259"/>
      <c r="P275" s="259"/>
      <c r="Q275" s="259"/>
      <c r="R275" s="259"/>
      <c r="S275" s="259"/>
      <c r="T275" s="26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1" t="s">
        <v>218</v>
      </c>
      <c r="AU275" s="261" t="s">
        <v>152</v>
      </c>
      <c r="AV275" s="13" t="s">
        <v>152</v>
      </c>
      <c r="AW275" s="13" t="s">
        <v>32</v>
      </c>
      <c r="AX275" s="13" t="s">
        <v>84</v>
      </c>
      <c r="AY275" s="261" t="s">
        <v>209</v>
      </c>
    </row>
    <row r="276" spans="1:65" s="2" customFormat="1" ht="16.5" customHeight="1">
      <c r="A276" s="39"/>
      <c r="B276" s="40"/>
      <c r="C276" s="237" t="s">
        <v>461</v>
      </c>
      <c r="D276" s="237" t="s">
        <v>211</v>
      </c>
      <c r="E276" s="238" t="s">
        <v>462</v>
      </c>
      <c r="F276" s="239" t="s">
        <v>463</v>
      </c>
      <c r="G276" s="240" t="s">
        <v>214</v>
      </c>
      <c r="H276" s="241">
        <v>29</v>
      </c>
      <c r="I276" s="242"/>
      <c r="J276" s="243">
        <f>ROUND(I276*H276,2)</f>
        <v>0</v>
      </c>
      <c r="K276" s="239" t="s">
        <v>215</v>
      </c>
      <c r="L276" s="45"/>
      <c r="M276" s="244" t="s">
        <v>1</v>
      </c>
      <c r="N276" s="245" t="s">
        <v>42</v>
      </c>
      <c r="O276" s="92"/>
      <c r="P276" s="246">
        <f>O276*H276</f>
        <v>0</v>
      </c>
      <c r="Q276" s="246">
        <v>0.045548</v>
      </c>
      <c r="R276" s="246">
        <f>Q276*H276</f>
        <v>1.320892</v>
      </c>
      <c r="S276" s="246">
        <v>0</v>
      </c>
      <c r="T276" s="24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8" t="s">
        <v>216</v>
      </c>
      <c r="AT276" s="248" t="s">
        <v>211</v>
      </c>
      <c r="AU276" s="248" t="s">
        <v>152</v>
      </c>
      <c r="AY276" s="18" t="s">
        <v>209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8" t="s">
        <v>152</v>
      </c>
      <c r="BK276" s="249">
        <f>ROUND(I276*H276,2)</f>
        <v>0</v>
      </c>
      <c r="BL276" s="18" t="s">
        <v>216</v>
      </c>
      <c r="BM276" s="248" t="s">
        <v>464</v>
      </c>
    </row>
    <row r="277" spans="1:51" s="13" customFormat="1" ht="12">
      <c r="A277" s="13"/>
      <c r="B277" s="250"/>
      <c r="C277" s="251"/>
      <c r="D277" s="252" t="s">
        <v>218</v>
      </c>
      <c r="E277" s="253" t="s">
        <v>1</v>
      </c>
      <c r="F277" s="254" t="s">
        <v>465</v>
      </c>
      <c r="G277" s="251"/>
      <c r="H277" s="255">
        <v>29</v>
      </c>
      <c r="I277" s="256"/>
      <c r="J277" s="251"/>
      <c r="K277" s="251"/>
      <c r="L277" s="257"/>
      <c r="M277" s="258"/>
      <c r="N277" s="259"/>
      <c r="O277" s="259"/>
      <c r="P277" s="259"/>
      <c r="Q277" s="259"/>
      <c r="R277" s="259"/>
      <c r="S277" s="259"/>
      <c r="T277" s="26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1" t="s">
        <v>218</v>
      </c>
      <c r="AU277" s="261" t="s">
        <v>152</v>
      </c>
      <c r="AV277" s="13" t="s">
        <v>152</v>
      </c>
      <c r="AW277" s="13" t="s">
        <v>32</v>
      </c>
      <c r="AX277" s="13" t="s">
        <v>84</v>
      </c>
      <c r="AY277" s="261" t="s">
        <v>209</v>
      </c>
    </row>
    <row r="278" spans="1:65" s="2" customFormat="1" ht="16.5" customHeight="1">
      <c r="A278" s="39"/>
      <c r="B278" s="40"/>
      <c r="C278" s="237" t="s">
        <v>466</v>
      </c>
      <c r="D278" s="237" t="s">
        <v>211</v>
      </c>
      <c r="E278" s="238" t="s">
        <v>467</v>
      </c>
      <c r="F278" s="239" t="s">
        <v>468</v>
      </c>
      <c r="G278" s="240" t="s">
        <v>214</v>
      </c>
      <c r="H278" s="241">
        <v>13</v>
      </c>
      <c r="I278" s="242"/>
      <c r="J278" s="243">
        <f>ROUND(I278*H278,2)</f>
        <v>0</v>
      </c>
      <c r="K278" s="239" t="s">
        <v>215</v>
      </c>
      <c r="L278" s="45"/>
      <c r="M278" s="244" t="s">
        <v>1</v>
      </c>
      <c r="N278" s="245" t="s">
        <v>42</v>
      </c>
      <c r="O278" s="92"/>
      <c r="P278" s="246">
        <f>O278*H278</f>
        <v>0</v>
      </c>
      <c r="Q278" s="246">
        <v>0.054548</v>
      </c>
      <c r="R278" s="246">
        <f>Q278*H278</f>
        <v>0.709124</v>
      </c>
      <c r="S278" s="246">
        <v>0</v>
      </c>
      <c r="T278" s="24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8" t="s">
        <v>216</v>
      </c>
      <c r="AT278" s="248" t="s">
        <v>211</v>
      </c>
      <c r="AU278" s="248" t="s">
        <v>152</v>
      </c>
      <c r="AY278" s="18" t="s">
        <v>209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8" t="s">
        <v>152</v>
      </c>
      <c r="BK278" s="249">
        <f>ROUND(I278*H278,2)</f>
        <v>0</v>
      </c>
      <c r="BL278" s="18" t="s">
        <v>216</v>
      </c>
      <c r="BM278" s="248" t="s">
        <v>469</v>
      </c>
    </row>
    <row r="279" spans="1:51" s="13" customFormat="1" ht="12">
      <c r="A279" s="13"/>
      <c r="B279" s="250"/>
      <c r="C279" s="251"/>
      <c r="D279" s="252" t="s">
        <v>218</v>
      </c>
      <c r="E279" s="253" t="s">
        <v>1</v>
      </c>
      <c r="F279" s="254" t="s">
        <v>470</v>
      </c>
      <c r="G279" s="251"/>
      <c r="H279" s="255">
        <v>13</v>
      </c>
      <c r="I279" s="256"/>
      <c r="J279" s="251"/>
      <c r="K279" s="251"/>
      <c r="L279" s="257"/>
      <c r="M279" s="258"/>
      <c r="N279" s="259"/>
      <c r="O279" s="259"/>
      <c r="P279" s="259"/>
      <c r="Q279" s="259"/>
      <c r="R279" s="259"/>
      <c r="S279" s="259"/>
      <c r="T279" s="26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1" t="s">
        <v>218</v>
      </c>
      <c r="AU279" s="261" t="s">
        <v>152</v>
      </c>
      <c r="AV279" s="13" t="s">
        <v>152</v>
      </c>
      <c r="AW279" s="13" t="s">
        <v>32</v>
      </c>
      <c r="AX279" s="13" t="s">
        <v>84</v>
      </c>
      <c r="AY279" s="261" t="s">
        <v>209</v>
      </c>
    </row>
    <row r="280" spans="1:65" s="2" customFormat="1" ht="16.5" customHeight="1">
      <c r="A280" s="39"/>
      <c r="B280" s="40"/>
      <c r="C280" s="237" t="s">
        <v>471</v>
      </c>
      <c r="D280" s="237" t="s">
        <v>211</v>
      </c>
      <c r="E280" s="238" t="s">
        <v>472</v>
      </c>
      <c r="F280" s="239" t="s">
        <v>473</v>
      </c>
      <c r="G280" s="240" t="s">
        <v>214</v>
      </c>
      <c r="H280" s="241">
        <v>21</v>
      </c>
      <c r="I280" s="242"/>
      <c r="J280" s="243">
        <f>ROUND(I280*H280,2)</f>
        <v>0</v>
      </c>
      <c r="K280" s="239" t="s">
        <v>215</v>
      </c>
      <c r="L280" s="45"/>
      <c r="M280" s="244" t="s">
        <v>1</v>
      </c>
      <c r="N280" s="245" t="s">
        <v>42</v>
      </c>
      <c r="O280" s="92"/>
      <c r="P280" s="246">
        <f>O280*H280</f>
        <v>0</v>
      </c>
      <c r="Q280" s="246">
        <v>0.109048</v>
      </c>
      <c r="R280" s="246">
        <f>Q280*H280</f>
        <v>2.2900080000000003</v>
      </c>
      <c r="S280" s="246">
        <v>0</v>
      </c>
      <c r="T280" s="24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8" t="s">
        <v>216</v>
      </c>
      <c r="AT280" s="248" t="s">
        <v>211</v>
      </c>
      <c r="AU280" s="248" t="s">
        <v>152</v>
      </c>
      <c r="AY280" s="18" t="s">
        <v>209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8" t="s">
        <v>152</v>
      </c>
      <c r="BK280" s="249">
        <f>ROUND(I280*H280,2)</f>
        <v>0</v>
      </c>
      <c r="BL280" s="18" t="s">
        <v>216</v>
      </c>
      <c r="BM280" s="248" t="s">
        <v>474</v>
      </c>
    </row>
    <row r="281" spans="1:51" s="13" customFormat="1" ht="12">
      <c r="A281" s="13"/>
      <c r="B281" s="250"/>
      <c r="C281" s="251"/>
      <c r="D281" s="252" t="s">
        <v>218</v>
      </c>
      <c r="E281" s="253" t="s">
        <v>1</v>
      </c>
      <c r="F281" s="254" t="s">
        <v>475</v>
      </c>
      <c r="G281" s="251"/>
      <c r="H281" s="255">
        <v>21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218</v>
      </c>
      <c r="AU281" s="261" t="s">
        <v>152</v>
      </c>
      <c r="AV281" s="13" t="s">
        <v>152</v>
      </c>
      <c r="AW281" s="13" t="s">
        <v>32</v>
      </c>
      <c r="AX281" s="13" t="s">
        <v>84</v>
      </c>
      <c r="AY281" s="261" t="s">
        <v>209</v>
      </c>
    </row>
    <row r="282" spans="1:65" s="2" customFormat="1" ht="16.5" customHeight="1">
      <c r="A282" s="39"/>
      <c r="B282" s="40"/>
      <c r="C282" s="237" t="s">
        <v>476</v>
      </c>
      <c r="D282" s="237" t="s">
        <v>211</v>
      </c>
      <c r="E282" s="238" t="s">
        <v>477</v>
      </c>
      <c r="F282" s="239" t="s">
        <v>478</v>
      </c>
      <c r="G282" s="240" t="s">
        <v>214</v>
      </c>
      <c r="H282" s="241">
        <v>2</v>
      </c>
      <c r="I282" s="242"/>
      <c r="J282" s="243">
        <f>ROUND(I282*H282,2)</f>
        <v>0</v>
      </c>
      <c r="K282" s="239" t="s">
        <v>215</v>
      </c>
      <c r="L282" s="45"/>
      <c r="M282" s="244" t="s">
        <v>1</v>
      </c>
      <c r="N282" s="245" t="s">
        <v>42</v>
      </c>
      <c r="O282" s="92"/>
      <c r="P282" s="246">
        <f>O282*H282</f>
        <v>0</v>
      </c>
      <c r="Q282" s="246">
        <v>0.118048</v>
      </c>
      <c r="R282" s="246">
        <f>Q282*H282</f>
        <v>0.236096</v>
      </c>
      <c r="S282" s="246">
        <v>0</v>
      </c>
      <c r="T282" s="24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8" t="s">
        <v>216</v>
      </c>
      <c r="AT282" s="248" t="s">
        <v>211</v>
      </c>
      <c r="AU282" s="248" t="s">
        <v>152</v>
      </c>
      <c r="AY282" s="18" t="s">
        <v>209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8" t="s">
        <v>152</v>
      </c>
      <c r="BK282" s="249">
        <f>ROUND(I282*H282,2)</f>
        <v>0</v>
      </c>
      <c r="BL282" s="18" t="s">
        <v>216</v>
      </c>
      <c r="BM282" s="248" t="s">
        <v>479</v>
      </c>
    </row>
    <row r="283" spans="1:51" s="13" customFormat="1" ht="12">
      <c r="A283" s="13"/>
      <c r="B283" s="250"/>
      <c r="C283" s="251"/>
      <c r="D283" s="252" t="s">
        <v>218</v>
      </c>
      <c r="E283" s="253" t="s">
        <v>1</v>
      </c>
      <c r="F283" s="254" t="s">
        <v>480</v>
      </c>
      <c r="G283" s="251"/>
      <c r="H283" s="255">
        <v>2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1" t="s">
        <v>218</v>
      </c>
      <c r="AU283" s="261" t="s">
        <v>152</v>
      </c>
      <c r="AV283" s="13" t="s">
        <v>152</v>
      </c>
      <c r="AW283" s="13" t="s">
        <v>32</v>
      </c>
      <c r="AX283" s="13" t="s">
        <v>84</v>
      </c>
      <c r="AY283" s="261" t="s">
        <v>209</v>
      </c>
    </row>
    <row r="284" spans="1:65" s="2" customFormat="1" ht="16.5" customHeight="1">
      <c r="A284" s="39"/>
      <c r="B284" s="40"/>
      <c r="C284" s="237" t="s">
        <v>481</v>
      </c>
      <c r="D284" s="237" t="s">
        <v>211</v>
      </c>
      <c r="E284" s="238" t="s">
        <v>482</v>
      </c>
      <c r="F284" s="239" t="s">
        <v>483</v>
      </c>
      <c r="G284" s="240" t="s">
        <v>214</v>
      </c>
      <c r="H284" s="241">
        <v>6</v>
      </c>
      <c r="I284" s="242"/>
      <c r="J284" s="243">
        <f>ROUND(I284*H284,2)</f>
        <v>0</v>
      </c>
      <c r="K284" s="239" t="s">
        <v>215</v>
      </c>
      <c r="L284" s="45"/>
      <c r="M284" s="244" t="s">
        <v>1</v>
      </c>
      <c r="N284" s="245" t="s">
        <v>42</v>
      </c>
      <c r="O284" s="92"/>
      <c r="P284" s="246">
        <f>O284*H284</f>
        <v>0</v>
      </c>
      <c r="Q284" s="246">
        <v>0.127048</v>
      </c>
      <c r="R284" s="246">
        <f>Q284*H284</f>
        <v>0.762288</v>
      </c>
      <c r="S284" s="246">
        <v>0</v>
      </c>
      <c r="T284" s="24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8" t="s">
        <v>216</v>
      </c>
      <c r="AT284" s="248" t="s">
        <v>211</v>
      </c>
      <c r="AU284" s="248" t="s">
        <v>152</v>
      </c>
      <c r="AY284" s="18" t="s">
        <v>209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8" t="s">
        <v>152</v>
      </c>
      <c r="BK284" s="249">
        <f>ROUND(I284*H284,2)</f>
        <v>0</v>
      </c>
      <c r="BL284" s="18" t="s">
        <v>216</v>
      </c>
      <c r="BM284" s="248" t="s">
        <v>484</v>
      </c>
    </row>
    <row r="285" spans="1:51" s="13" customFormat="1" ht="12">
      <c r="A285" s="13"/>
      <c r="B285" s="250"/>
      <c r="C285" s="251"/>
      <c r="D285" s="252" t="s">
        <v>218</v>
      </c>
      <c r="E285" s="253" t="s">
        <v>1</v>
      </c>
      <c r="F285" s="254" t="s">
        <v>485</v>
      </c>
      <c r="G285" s="251"/>
      <c r="H285" s="255">
        <v>6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218</v>
      </c>
      <c r="AU285" s="261" t="s">
        <v>152</v>
      </c>
      <c r="AV285" s="13" t="s">
        <v>152</v>
      </c>
      <c r="AW285" s="13" t="s">
        <v>32</v>
      </c>
      <c r="AX285" s="13" t="s">
        <v>84</v>
      </c>
      <c r="AY285" s="261" t="s">
        <v>209</v>
      </c>
    </row>
    <row r="286" spans="1:65" s="2" customFormat="1" ht="16.5" customHeight="1">
      <c r="A286" s="39"/>
      <c r="B286" s="40"/>
      <c r="C286" s="237" t="s">
        <v>486</v>
      </c>
      <c r="D286" s="237" t="s">
        <v>211</v>
      </c>
      <c r="E286" s="238" t="s">
        <v>487</v>
      </c>
      <c r="F286" s="239" t="s">
        <v>488</v>
      </c>
      <c r="G286" s="240" t="s">
        <v>320</v>
      </c>
      <c r="H286" s="241">
        <v>0.06</v>
      </c>
      <c r="I286" s="242"/>
      <c r="J286" s="243">
        <f>ROUND(I286*H286,2)</f>
        <v>0</v>
      </c>
      <c r="K286" s="239" t="s">
        <v>215</v>
      </c>
      <c r="L286" s="45"/>
      <c r="M286" s="244" t="s">
        <v>1</v>
      </c>
      <c r="N286" s="245" t="s">
        <v>42</v>
      </c>
      <c r="O286" s="92"/>
      <c r="P286" s="246">
        <f>O286*H286</f>
        <v>0</v>
      </c>
      <c r="Q286" s="246">
        <v>1.0452812</v>
      </c>
      <c r="R286" s="246">
        <f>Q286*H286</f>
        <v>0.06271687199999999</v>
      </c>
      <c r="S286" s="246">
        <v>0</v>
      </c>
      <c r="T286" s="24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8" t="s">
        <v>216</v>
      </c>
      <c r="AT286" s="248" t="s">
        <v>211</v>
      </c>
      <c r="AU286" s="248" t="s">
        <v>152</v>
      </c>
      <c r="AY286" s="18" t="s">
        <v>209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8" t="s">
        <v>152</v>
      </c>
      <c r="BK286" s="249">
        <f>ROUND(I286*H286,2)</f>
        <v>0</v>
      </c>
      <c r="BL286" s="18" t="s">
        <v>216</v>
      </c>
      <c r="BM286" s="248" t="s">
        <v>489</v>
      </c>
    </row>
    <row r="287" spans="1:51" s="13" customFormat="1" ht="12">
      <c r="A287" s="13"/>
      <c r="B287" s="250"/>
      <c r="C287" s="251"/>
      <c r="D287" s="252" t="s">
        <v>218</v>
      </c>
      <c r="E287" s="253" t="s">
        <v>1</v>
      </c>
      <c r="F287" s="254" t="s">
        <v>490</v>
      </c>
      <c r="G287" s="251"/>
      <c r="H287" s="255">
        <v>0.06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1" t="s">
        <v>218</v>
      </c>
      <c r="AU287" s="261" t="s">
        <v>152</v>
      </c>
      <c r="AV287" s="13" t="s">
        <v>152</v>
      </c>
      <c r="AW287" s="13" t="s">
        <v>32</v>
      </c>
      <c r="AX287" s="13" t="s">
        <v>84</v>
      </c>
      <c r="AY287" s="261" t="s">
        <v>209</v>
      </c>
    </row>
    <row r="288" spans="1:65" s="2" customFormat="1" ht="21.75" customHeight="1">
      <c r="A288" s="39"/>
      <c r="B288" s="40"/>
      <c r="C288" s="237" t="s">
        <v>491</v>
      </c>
      <c r="D288" s="237" t="s">
        <v>211</v>
      </c>
      <c r="E288" s="238" t="s">
        <v>492</v>
      </c>
      <c r="F288" s="239" t="s">
        <v>493</v>
      </c>
      <c r="G288" s="240" t="s">
        <v>494</v>
      </c>
      <c r="H288" s="241">
        <v>36.25</v>
      </c>
      <c r="I288" s="242"/>
      <c r="J288" s="243">
        <f>ROUND(I288*H288,2)</f>
        <v>0</v>
      </c>
      <c r="K288" s="239" t="s">
        <v>215</v>
      </c>
      <c r="L288" s="45"/>
      <c r="M288" s="244" t="s">
        <v>1</v>
      </c>
      <c r="N288" s="245" t="s">
        <v>42</v>
      </c>
      <c r="O288" s="92"/>
      <c r="P288" s="246">
        <f>O288*H288</f>
        <v>0</v>
      </c>
      <c r="Q288" s="246">
        <v>0.0003</v>
      </c>
      <c r="R288" s="246">
        <f>Q288*H288</f>
        <v>0.010875</v>
      </c>
      <c r="S288" s="246">
        <v>0</v>
      </c>
      <c r="T288" s="24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8" t="s">
        <v>216</v>
      </c>
      <c r="AT288" s="248" t="s">
        <v>211</v>
      </c>
      <c r="AU288" s="248" t="s">
        <v>152</v>
      </c>
      <c r="AY288" s="18" t="s">
        <v>209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8" t="s">
        <v>152</v>
      </c>
      <c r="BK288" s="249">
        <f>ROUND(I288*H288,2)</f>
        <v>0</v>
      </c>
      <c r="BL288" s="18" t="s">
        <v>216</v>
      </c>
      <c r="BM288" s="248" t="s">
        <v>495</v>
      </c>
    </row>
    <row r="289" spans="1:51" s="13" customFormat="1" ht="12">
      <c r="A289" s="13"/>
      <c r="B289" s="250"/>
      <c r="C289" s="251"/>
      <c r="D289" s="252" t="s">
        <v>218</v>
      </c>
      <c r="E289" s="253" t="s">
        <v>1</v>
      </c>
      <c r="F289" s="254" t="s">
        <v>496</v>
      </c>
      <c r="G289" s="251"/>
      <c r="H289" s="255">
        <v>36.25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218</v>
      </c>
      <c r="AU289" s="261" t="s">
        <v>152</v>
      </c>
      <c r="AV289" s="13" t="s">
        <v>152</v>
      </c>
      <c r="AW289" s="13" t="s">
        <v>32</v>
      </c>
      <c r="AX289" s="13" t="s">
        <v>84</v>
      </c>
      <c r="AY289" s="261" t="s">
        <v>209</v>
      </c>
    </row>
    <row r="290" spans="1:65" s="2" customFormat="1" ht="21.75" customHeight="1">
      <c r="A290" s="39"/>
      <c r="B290" s="40"/>
      <c r="C290" s="237" t="s">
        <v>497</v>
      </c>
      <c r="D290" s="237" t="s">
        <v>211</v>
      </c>
      <c r="E290" s="238" t="s">
        <v>498</v>
      </c>
      <c r="F290" s="239" t="s">
        <v>499</v>
      </c>
      <c r="G290" s="240" t="s">
        <v>225</v>
      </c>
      <c r="H290" s="241">
        <v>37.292</v>
      </c>
      <c r="I290" s="242"/>
      <c r="J290" s="243">
        <f>ROUND(I290*H290,2)</f>
        <v>0</v>
      </c>
      <c r="K290" s="239" t="s">
        <v>215</v>
      </c>
      <c r="L290" s="45"/>
      <c r="M290" s="244" t="s">
        <v>1</v>
      </c>
      <c r="N290" s="245" t="s">
        <v>42</v>
      </c>
      <c r="O290" s="92"/>
      <c r="P290" s="246">
        <f>O290*H290</f>
        <v>0</v>
      </c>
      <c r="Q290" s="246">
        <v>0.0684318</v>
      </c>
      <c r="R290" s="246">
        <f>Q290*H290</f>
        <v>2.5519586856000003</v>
      </c>
      <c r="S290" s="246">
        <v>0</v>
      </c>
      <c r="T290" s="24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8" t="s">
        <v>216</v>
      </c>
      <c r="AT290" s="248" t="s">
        <v>211</v>
      </c>
      <c r="AU290" s="248" t="s">
        <v>152</v>
      </c>
      <c r="AY290" s="18" t="s">
        <v>209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8" t="s">
        <v>152</v>
      </c>
      <c r="BK290" s="249">
        <f>ROUND(I290*H290,2)</f>
        <v>0</v>
      </c>
      <c r="BL290" s="18" t="s">
        <v>216</v>
      </c>
      <c r="BM290" s="248" t="s">
        <v>500</v>
      </c>
    </row>
    <row r="291" spans="1:51" s="13" customFormat="1" ht="12">
      <c r="A291" s="13"/>
      <c r="B291" s="250"/>
      <c r="C291" s="251"/>
      <c r="D291" s="252" t="s">
        <v>218</v>
      </c>
      <c r="E291" s="253" t="s">
        <v>1</v>
      </c>
      <c r="F291" s="254" t="s">
        <v>501</v>
      </c>
      <c r="G291" s="251"/>
      <c r="H291" s="255">
        <v>44.432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218</v>
      </c>
      <c r="AU291" s="261" t="s">
        <v>152</v>
      </c>
      <c r="AV291" s="13" t="s">
        <v>152</v>
      </c>
      <c r="AW291" s="13" t="s">
        <v>32</v>
      </c>
      <c r="AX291" s="13" t="s">
        <v>76</v>
      </c>
      <c r="AY291" s="261" t="s">
        <v>209</v>
      </c>
    </row>
    <row r="292" spans="1:51" s="13" customFormat="1" ht="12">
      <c r="A292" s="13"/>
      <c r="B292" s="250"/>
      <c r="C292" s="251"/>
      <c r="D292" s="252" t="s">
        <v>218</v>
      </c>
      <c r="E292" s="253" t="s">
        <v>1</v>
      </c>
      <c r="F292" s="254" t="s">
        <v>502</v>
      </c>
      <c r="G292" s="251"/>
      <c r="H292" s="255">
        <v>-7.14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218</v>
      </c>
      <c r="AU292" s="261" t="s">
        <v>152</v>
      </c>
      <c r="AV292" s="13" t="s">
        <v>152</v>
      </c>
      <c r="AW292" s="13" t="s">
        <v>32</v>
      </c>
      <c r="AX292" s="13" t="s">
        <v>76</v>
      </c>
      <c r="AY292" s="261" t="s">
        <v>209</v>
      </c>
    </row>
    <row r="293" spans="1:51" s="15" customFormat="1" ht="12">
      <c r="A293" s="15"/>
      <c r="B293" s="272"/>
      <c r="C293" s="273"/>
      <c r="D293" s="252" t="s">
        <v>218</v>
      </c>
      <c r="E293" s="274" t="s">
        <v>1</v>
      </c>
      <c r="F293" s="275" t="s">
        <v>262</v>
      </c>
      <c r="G293" s="273"/>
      <c r="H293" s="276">
        <v>37.292</v>
      </c>
      <c r="I293" s="277"/>
      <c r="J293" s="273"/>
      <c r="K293" s="273"/>
      <c r="L293" s="278"/>
      <c r="M293" s="279"/>
      <c r="N293" s="280"/>
      <c r="O293" s="280"/>
      <c r="P293" s="280"/>
      <c r="Q293" s="280"/>
      <c r="R293" s="280"/>
      <c r="S293" s="280"/>
      <c r="T293" s="28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82" t="s">
        <v>218</v>
      </c>
      <c r="AU293" s="282" t="s">
        <v>152</v>
      </c>
      <c r="AV293" s="15" t="s">
        <v>216</v>
      </c>
      <c r="AW293" s="15" t="s">
        <v>32</v>
      </c>
      <c r="AX293" s="15" t="s">
        <v>84</v>
      </c>
      <c r="AY293" s="282" t="s">
        <v>209</v>
      </c>
    </row>
    <row r="294" spans="1:65" s="2" customFormat="1" ht="21.75" customHeight="1">
      <c r="A294" s="39"/>
      <c r="B294" s="40"/>
      <c r="C294" s="237" t="s">
        <v>503</v>
      </c>
      <c r="D294" s="237" t="s">
        <v>211</v>
      </c>
      <c r="E294" s="238" t="s">
        <v>504</v>
      </c>
      <c r="F294" s="239" t="s">
        <v>505</v>
      </c>
      <c r="G294" s="240" t="s">
        <v>225</v>
      </c>
      <c r="H294" s="241">
        <v>90.857</v>
      </c>
      <c r="I294" s="242"/>
      <c r="J294" s="243">
        <f>ROUND(I294*H294,2)</f>
        <v>0</v>
      </c>
      <c r="K294" s="239" t="s">
        <v>215</v>
      </c>
      <c r="L294" s="45"/>
      <c r="M294" s="244" t="s">
        <v>1</v>
      </c>
      <c r="N294" s="245" t="s">
        <v>42</v>
      </c>
      <c r="O294" s="92"/>
      <c r="P294" s="246">
        <f>O294*H294</f>
        <v>0</v>
      </c>
      <c r="Q294" s="246">
        <v>0.087312</v>
      </c>
      <c r="R294" s="246">
        <f>Q294*H294</f>
        <v>7.932906384</v>
      </c>
      <c r="S294" s="246">
        <v>0</v>
      </c>
      <c r="T294" s="24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8" t="s">
        <v>216</v>
      </c>
      <c r="AT294" s="248" t="s">
        <v>211</v>
      </c>
      <c r="AU294" s="248" t="s">
        <v>152</v>
      </c>
      <c r="AY294" s="18" t="s">
        <v>209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8" t="s">
        <v>152</v>
      </c>
      <c r="BK294" s="249">
        <f>ROUND(I294*H294,2)</f>
        <v>0</v>
      </c>
      <c r="BL294" s="18" t="s">
        <v>216</v>
      </c>
      <c r="BM294" s="248" t="s">
        <v>506</v>
      </c>
    </row>
    <row r="295" spans="1:51" s="13" customFormat="1" ht="12">
      <c r="A295" s="13"/>
      <c r="B295" s="250"/>
      <c r="C295" s="251"/>
      <c r="D295" s="252" t="s">
        <v>218</v>
      </c>
      <c r="E295" s="253" t="s">
        <v>1</v>
      </c>
      <c r="F295" s="254" t="s">
        <v>507</v>
      </c>
      <c r="G295" s="251"/>
      <c r="H295" s="255">
        <v>104.927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218</v>
      </c>
      <c r="AU295" s="261" t="s">
        <v>152</v>
      </c>
      <c r="AV295" s="13" t="s">
        <v>152</v>
      </c>
      <c r="AW295" s="13" t="s">
        <v>32</v>
      </c>
      <c r="AX295" s="13" t="s">
        <v>76</v>
      </c>
      <c r="AY295" s="261" t="s">
        <v>209</v>
      </c>
    </row>
    <row r="296" spans="1:51" s="13" customFormat="1" ht="12">
      <c r="A296" s="13"/>
      <c r="B296" s="250"/>
      <c r="C296" s="251"/>
      <c r="D296" s="252" t="s">
        <v>218</v>
      </c>
      <c r="E296" s="253" t="s">
        <v>1</v>
      </c>
      <c r="F296" s="254" t="s">
        <v>508</v>
      </c>
      <c r="G296" s="251"/>
      <c r="H296" s="255">
        <v>-14.07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1" t="s">
        <v>218</v>
      </c>
      <c r="AU296" s="261" t="s">
        <v>152</v>
      </c>
      <c r="AV296" s="13" t="s">
        <v>152</v>
      </c>
      <c r="AW296" s="13" t="s">
        <v>32</v>
      </c>
      <c r="AX296" s="13" t="s">
        <v>76</v>
      </c>
      <c r="AY296" s="261" t="s">
        <v>209</v>
      </c>
    </row>
    <row r="297" spans="1:51" s="15" customFormat="1" ht="12">
      <c r="A297" s="15"/>
      <c r="B297" s="272"/>
      <c r="C297" s="273"/>
      <c r="D297" s="252" t="s">
        <v>218</v>
      </c>
      <c r="E297" s="274" t="s">
        <v>1</v>
      </c>
      <c r="F297" s="275" t="s">
        <v>262</v>
      </c>
      <c r="G297" s="273"/>
      <c r="H297" s="276">
        <v>90.857</v>
      </c>
      <c r="I297" s="277"/>
      <c r="J297" s="273"/>
      <c r="K297" s="273"/>
      <c r="L297" s="278"/>
      <c r="M297" s="279"/>
      <c r="N297" s="280"/>
      <c r="O297" s="280"/>
      <c r="P297" s="280"/>
      <c r="Q297" s="280"/>
      <c r="R297" s="280"/>
      <c r="S297" s="280"/>
      <c r="T297" s="28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82" t="s">
        <v>218</v>
      </c>
      <c r="AU297" s="282" t="s">
        <v>152</v>
      </c>
      <c r="AV297" s="15" t="s">
        <v>216</v>
      </c>
      <c r="AW297" s="15" t="s">
        <v>32</v>
      </c>
      <c r="AX297" s="15" t="s">
        <v>84</v>
      </c>
      <c r="AY297" s="282" t="s">
        <v>209</v>
      </c>
    </row>
    <row r="298" spans="1:65" s="2" customFormat="1" ht="21.75" customHeight="1">
      <c r="A298" s="39"/>
      <c r="B298" s="40"/>
      <c r="C298" s="237" t="s">
        <v>509</v>
      </c>
      <c r="D298" s="237" t="s">
        <v>211</v>
      </c>
      <c r="E298" s="238" t="s">
        <v>510</v>
      </c>
      <c r="F298" s="239" t="s">
        <v>511</v>
      </c>
      <c r="G298" s="240" t="s">
        <v>494</v>
      </c>
      <c r="H298" s="241">
        <v>122.9</v>
      </c>
      <c r="I298" s="242"/>
      <c r="J298" s="243">
        <f>ROUND(I298*H298,2)</f>
        <v>0</v>
      </c>
      <c r="K298" s="239" t="s">
        <v>215</v>
      </c>
      <c r="L298" s="45"/>
      <c r="M298" s="244" t="s">
        <v>1</v>
      </c>
      <c r="N298" s="245" t="s">
        <v>42</v>
      </c>
      <c r="O298" s="92"/>
      <c r="P298" s="246">
        <f>O298*H298</f>
        <v>0</v>
      </c>
      <c r="Q298" s="246">
        <v>0.000128</v>
      </c>
      <c r="R298" s="246">
        <f>Q298*H298</f>
        <v>0.0157312</v>
      </c>
      <c r="S298" s="246">
        <v>0</v>
      </c>
      <c r="T298" s="24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8" t="s">
        <v>216</v>
      </c>
      <c r="AT298" s="248" t="s">
        <v>211</v>
      </c>
      <c r="AU298" s="248" t="s">
        <v>152</v>
      </c>
      <c r="AY298" s="18" t="s">
        <v>209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8" t="s">
        <v>152</v>
      </c>
      <c r="BK298" s="249">
        <f>ROUND(I298*H298,2)</f>
        <v>0</v>
      </c>
      <c r="BL298" s="18" t="s">
        <v>216</v>
      </c>
      <c r="BM298" s="248" t="s">
        <v>512</v>
      </c>
    </row>
    <row r="299" spans="1:51" s="13" customFormat="1" ht="12">
      <c r="A299" s="13"/>
      <c r="B299" s="250"/>
      <c r="C299" s="251"/>
      <c r="D299" s="252" t="s">
        <v>218</v>
      </c>
      <c r="E299" s="253" t="s">
        <v>1</v>
      </c>
      <c r="F299" s="254" t="s">
        <v>513</v>
      </c>
      <c r="G299" s="251"/>
      <c r="H299" s="255">
        <v>122.9</v>
      </c>
      <c r="I299" s="256"/>
      <c r="J299" s="251"/>
      <c r="K299" s="251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218</v>
      </c>
      <c r="AU299" s="261" t="s">
        <v>152</v>
      </c>
      <c r="AV299" s="13" t="s">
        <v>152</v>
      </c>
      <c r="AW299" s="13" t="s">
        <v>32</v>
      </c>
      <c r="AX299" s="13" t="s">
        <v>84</v>
      </c>
      <c r="AY299" s="261" t="s">
        <v>209</v>
      </c>
    </row>
    <row r="300" spans="1:65" s="2" customFormat="1" ht="16.5" customHeight="1">
      <c r="A300" s="39"/>
      <c r="B300" s="40"/>
      <c r="C300" s="237" t="s">
        <v>514</v>
      </c>
      <c r="D300" s="237" t="s">
        <v>211</v>
      </c>
      <c r="E300" s="238" t="s">
        <v>515</v>
      </c>
      <c r="F300" s="239" t="s">
        <v>516</v>
      </c>
      <c r="G300" s="240" t="s">
        <v>225</v>
      </c>
      <c r="H300" s="241">
        <v>6.93</v>
      </c>
      <c r="I300" s="242"/>
      <c r="J300" s="243">
        <f>ROUND(I300*H300,2)</f>
        <v>0</v>
      </c>
      <c r="K300" s="239" t="s">
        <v>215</v>
      </c>
      <c r="L300" s="45"/>
      <c r="M300" s="244" t="s">
        <v>1</v>
      </c>
      <c r="N300" s="245" t="s">
        <v>42</v>
      </c>
      <c r="O300" s="92"/>
      <c r="P300" s="246">
        <f>O300*H300</f>
        <v>0</v>
      </c>
      <c r="Q300" s="246">
        <v>0.04367</v>
      </c>
      <c r="R300" s="246">
        <f>Q300*H300</f>
        <v>0.3026331</v>
      </c>
      <c r="S300" s="246">
        <v>0</v>
      </c>
      <c r="T300" s="24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8" t="s">
        <v>216</v>
      </c>
      <c r="AT300" s="248" t="s">
        <v>211</v>
      </c>
      <c r="AU300" s="248" t="s">
        <v>152</v>
      </c>
      <c r="AY300" s="18" t="s">
        <v>209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8" t="s">
        <v>152</v>
      </c>
      <c r="BK300" s="249">
        <f>ROUND(I300*H300,2)</f>
        <v>0</v>
      </c>
      <c r="BL300" s="18" t="s">
        <v>216</v>
      </c>
      <c r="BM300" s="248" t="s">
        <v>517</v>
      </c>
    </row>
    <row r="301" spans="1:51" s="13" customFormat="1" ht="12">
      <c r="A301" s="13"/>
      <c r="B301" s="250"/>
      <c r="C301" s="251"/>
      <c r="D301" s="252" t="s">
        <v>218</v>
      </c>
      <c r="E301" s="253" t="s">
        <v>1</v>
      </c>
      <c r="F301" s="254" t="s">
        <v>518</v>
      </c>
      <c r="G301" s="251"/>
      <c r="H301" s="255">
        <v>6.93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1" t="s">
        <v>218</v>
      </c>
      <c r="AU301" s="261" t="s">
        <v>152</v>
      </c>
      <c r="AV301" s="13" t="s">
        <v>152</v>
      </c>
      <c r="AW301" s="13" t="s">
        <v>32</v>
      </c>
      <c r="AX301" s="13" t="s">
        <v>84</v>
      </c>
      <c r="AY301" s="261" t="s">
        <v>209</v>
      </c>
    </row>
    <row r="302" spans="1:65" s="2" customFormat="1" ht="16.5" customHeight="1">
      <c r="A302" s="39"/>
      <c r="B302" s="40"/>
      <c r="C302" s="237" t="s">
        <v>519</v>
      </c>
      <c r="D302" s="237" t="s">
        <v>211</v>
      </c>
      <c r="E302" s="238" t="s">
        <v>520</v>
      </c>
      <c r="F302" s="239" t="s">
        <v>521</v>
      </c>
      <c r="G302" s="240" t="s">
        <v>225</v>
      </c>
      <c r="H302" s="241">
        <v>11.648</v>
      </c>
      <c r="I302" s="242"/>
      <c r="J302" s="243">
        <f>ROUND(I302*H302,2)</f>
        <v>0</v>
      </c>
      <c r="K302" s="239" t="s">
        <v>215</v>
      </c>
      <c r="L302" s="45"/>
      <c r="M302" s="244" t="s">
        <v>1</v>
      </c>
      <c r="N302" s="245" t="s">
        <v>42</v>
      </c>
      <c r="O302" s="92"/>
      <c r="P302" s="246">
        <f>O302*H302</f>
        <v>0</v>
      </c>
      <c r="Q302" s="246">
        <v>0.07991</v>
      </c>
      <c r="R302" s="246">
        <f>Q302*H302</f>
        <v>0.9307916799999999</v>
      </c>
      <c r="S302" s="246">
        <v>0</v>
      </c>
      <c r="T302" s="24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8" t="s">
        <v>216</v>
      </c>
      <c r="AT302" s="248" t="s">
        <v>211</v>
      </c>
      <c r="AU302" s="248" t="s">
        <v>152</v>
      </c>
      <c r="AY302" s="18" t="s">
        <v>209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8" t="s">
        <v>152</v>
      </c>
      <c r="BK302" s="249">
        <f>ROUND(I302*H302,2)</f>
        <v>0</v>
      </c>
      <c r="BL302" s="18" t="s">
        <v>216</v>
      </c>
      <c r="BM302" s="248" t="s">
        <v>522</v>
      </c>
    </row>
    <row r="303" spans="1:51" s="13" customFormat="1" ht="12">
      <c r="A303" s="13"/>
      <c r="B303" s="250"/>
      <c r="C303" s="251"/>
      <c r="D303" s="252" t="s">
        <v>218</v>
      </c>
      <c r="E303" s="253" t="s">
        <v>1</v>
      </c>
      <c r="F303" s="254" t="s">
        <v>523</v>
      </c>
      <c r="G303" s="251"/>
      <c r="H303" s="255">
        <v>1.26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218</v>
      </c>
      <c r="AU303" s="261" t="s">
        <v>152</v>
      </c>
      <c r="AV303" s="13" t="s">
        <v>152</v>
      </c>
      <c r="AW303" s="13" t="s">
        <v>32</v>
      </c>
      <c r="AX303" s="13" t="s">
        <v>76</v>
      </c>
      <c r="AY303" s="261" t="s">
        <v>209</v>
      </c>
    </row>
    <row r="304" spans="1:51" s="13" customFormat="1" ht="12">
      <c r="A304" s="13"/>
      <c r="B304" s="250"/>
      <c r="C304" s="251"/>
      <c r="D304" s="252" t="s">
        <v>218</v>
      </c>
      <c r="E304" s="253" t="s">
        <v>1</v>
      </c>
      <c r="F304" s="254" t="s">
        <v>524</v>
      </c>
      <c r="G304" s="251"/>
      <c r="H304" s="255">
        <v>1.08</v>
      </c>
      <c r="I304" s="256"/>
      <c r="J304" s="251"/>
      <c r="K304" s="251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218</v>
      </c>
      <c r="AU304" s="261" t="s">
        <v>152</v>
      </c>
      <c r="AV304" s="13" t="s">
        <v>152</v>
      </c>
      <c r="AW304" s="13" t="s">
        <v>32</v>
      </c>
      <c r="AX304" s="13" t="s">
        <v>76</v>
      </c>
      <c r="AY304" s="261" t="s">
        <v>209</v>
      </c>
    </row>
    <row r="305" spans="1:51" s="13" customFormat="1" ht="12">
      <c r="A305" s="13"/>
      <c r="B305" s="250"/>
      <c r="C305" s="251"/>
      <c r="D305" s="252" t="s">
        <v>218</v>
      </c>
      <c r="E305" s="253" t="s">
        <v>1</v>
      </c>
      <c r="F305" s="254" t="s">
        <v>525</v>
      </c>
      <c r="G305" s="251"/>
      <c r="H305" s="255">
        <v>4.505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1" t="s">
        <v>218</v>
      </c>
      <c r="AU305" s="261" t="s">
        <v>152</v>
      </c>
      <c r="AV305" s="13" t="s">
        <v>152</v>
      </c>
      <c r="AW305" s="13" t="s">
        <v>32</v>
      </c>
      <c r="AX305" s="13" t="s">
        <v>76</v>
      </c>
      <c r="AY305" s="261" t="s">
        <v>209</v>
      </c>
    </row>
    <row r="306" spans="1:51" s="13" customFormat="1" ht="12">
      <c r="A306" s="13"/>
      <c r="B306" s="250"/>
      <c r="C306" s="251"/>
      <c r="D306" s="252" t="s">
        <v>218</v>
      </c>
      <c r="E306" s="253" t="s">
        <v>1</v>
      </c>
      <c r="F306" s="254" t="s">
        <v>526</v>
      </c>
      <c r="G306" s="251"/>
      <c r="H306" s="255">
        <v>3.723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218</v>
      </c>
      <c r="AU306" s="261" t="s">
        <v>152</v>
      </c>
      <c r="AV306" s="13" t="s">
        <v>152</v>
      </c>
      <c r="AW306" s="13" t="s">
        <v>32</v>
      </c>
      <c r="AX306" s="13" t="s">
        <v>76</v>
      </c>
      <c r="AY306" s="261" t="s">
        <v>209</v>
      </c>
    </row>
    <row r="307" spans="1:51" s="13" customFormat="1" ht="12">
      <c r="A307" s="13"/>
      <c r="B307" s="250"/>
      <c r="C307" s="251"/>
      <c r="D307" s="252" t="s">
        <v>218</v>
      </c>
      <c r="E307" s="253" t="s">
        <v>1</v>
      </c>
      <c r="F307" s="254" t="s">
        <v>527</v>
      </c>
      <c r="G307" s="251"/>
      <c r="H307" s="255">
        <v>1.08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1" t="s">
        <v>218</v>
      </c>
      <c r="AU307" s="261" t="s">
        <v>152</v>
      </c>
      <c r="AV307" s="13" t="s">
        <v>152</v>
      </c>
      <c r="AW307" s="13" t="s">
        <v>32</v>
      </c>
      <c r="AX307" s="13" t="s">
        <v>76</v>
      </c>
      <c r="AY307" s="261" t="s">
        <v>209</v>
      </c>
    </row>
    <row r="308" spans="1:51" s="15" customFormat="1" ht="12">
      <c r="A308" s="15"/>
      <c r="B308" s="272"/>
      <c r="C308" s="273"/>
      <c r="D308" s="252" t="s">
        <v>218</v>
      </c>
      <c r="E308" s="274" t="s">
        <v>1</v>
      </c>
      <c r="F308" s="275" t="s">
        <v>262</v>
      </c>
      <c r="G308" s="273"/>
      <c r="H308" s="276">
        <v>11.648</v>
      </c>
      <c r="I308" s="277"/>
      <c r="J308" s="273"/>
      <c r="K308" s="273"/>
      <c r="L308" s="278"/>
      <c r="M308" s="279"/>
      <c r="N308" s="280"/>
      <c r="O308" s="280"/>
      <c r="P308" s="280"/>
      <c r="Q308" s="280"/>
      <c r="R308" s="280"/>
      <c r="S308" s="280"/>
      <c r="T308" s="281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82" t="s">
        <v>218</v>
      </c>
      <c r="AU308" s="282" t="s">
        <v>152</v>
      </c>
      <c r="AV308" s="15" t="s">
        <v>216</v>
      </c>
      <c r="AW308" s="15" t="s">
        <v>32</v>
      </c>
      <c r="AX308" s="15" t="s">
        <v>84</v>
      </c>
      <c r="AY308" s="282" t="s">
        <v>209</v>
      </c>
    </row>
    <row r="309" spans="1:65" s="2" customFormat="1" ht="16.5" customHeight="1">
      <c r="A309" s="39"/>
      <c r="B309" s="40"/>
      <c r="C309" s="237" t="s">
        <v>528</v>
      </c>
      <c r="D309" s="237" t="s">
        <v>211</v>
      </c>
      <c r="E309" s="238" t="s">
        <v>529</v>
      </c>
      <c r="F309" s="239" t="s">
        <v>530</v>
      </c>
      <c r="G309" s="240" t="s">
        <v>214</v>
      </c>
      <c r="H309" s="241">
        <v>2</v>
      </c>
      <c r="I309" s="242"/>
      <c r="J309" s="243">
        <f>ROUND(I309*H309,2)</f>
        <v>0</v>
      </c>
      <c r="K309" s="239" t="s">
        <v>1</v>
      </c>
      <c r="L309" s="45"/>
      <c r="M309" s="244" t="s">
        <v>1</v>
      </c>
      <c r="N309" s="245" t="s">
        <v>42</v>
      </c>
      <c r="O309" s="92"/>
      <c r="P309" s="246">
        <f>O309*H309</f>
        <v>0</v>
      </c>
      <c r="Q309" s="246">
        <v>0.10745</v>
      </c>
      <c r="R309" s="246">
        <f>Q309*H309</f>
        <v>0.2149</v>
      </c>
      <c r="S309" s="246">
        <v>0</v>
      </c>
      <c r="T309" s="24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8" t="s">
        <v>216</v>
      </c>
      <c r="AT309" s="248" t="s">
        <v>211</v>
      </c>
      <c r="AU309" s="248" t="s">
        <v>152</v>
      </c>
      <c r="AY309" s="18" t="s">
        <v>209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8" t="s">
        <v>152</v>
      </c>
      <c r="BK309" s="249">
        <f>ROUND(I309*H309,2)</f>
        <v>0</v>
      </c>
      <c r="BL309" s="18" t="s">
        <v>216</v>
      </c>
      <c r="BM309" s="248" t="s">
        <v>531</v>
      </c>
    </row>
    <row r="310" spans="1:51" s="13" customFormat="1" ht="12">
      <c r="A310" s="13"/>
      <c r="B310" s="250"/>
      <c r="C310" s="251"/>
      <c r="D310" s="252" t="s">
        <v>218</v>
      </c>
      <c r="E310" s="253" t="s">
        <v>1</v>
      </c>
      <c r="F310" s="254" t="s">
        <v>532</v>
      </c>
      <c r="G310" s="251"/>
      <c r="H310" s="255">
        <v>2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1" t="s">
        <v>218</v>
      </c>
      <c r="AU310" s="261" t="s">
        <v>152</v>
      </c>
      <c r="AV310" s="13" t="s">
        <v>152</v>
      </c>
      <c r="AW310" s="13" t="s">
        <v>32</v>
      </c>
      <c r="AX310" s="13" t="s">
        <v>84</v>
      </c>
      <c r="AY310" s="261" t="s">
        <v>209</v>
      </c>
    </row>
    <row r="311" spans="1:63" s="12" customFormat="1" ht="22.8" customHeight="1">
      <c r="A311" s="12"/>
      <c r="B311" s="221"/>
      <c r="C311" s="222"/>
      <c r="D311" s="223" t="s">
        <v>75</v>
      </c>
      <c r="E311" s="235" t="s">
        <v>216</v>
      </c>
      <c r="F311" s="235" t="s">
        <v>533</v>
      </c>
      <c r="G311" s="222"/>
      <c r="H311" s="222"/>
      <c r="I311" s="225"/>
      <c r="J311" s="236">
        <f>BK311</f>
        <v>0</v>
      </c>
      <c r="K311" s="222"/>
      <c r="L311" s="227"/>
      <c r="M311" s="228"/>
      <c r="N311" s="229"/>
      <c r="O311" s="229"/>
      <c r="P311" s="230">
        <f>SUM(P312:P371)</f>
        <v>0</v>
      </c>
      <c r="Q311" s="229"/>
      <c r="R311" s="230">
        <f>SUM(R312:R371)</f>
        <v>1083.0951422530027</v>
      </c>
      <c r="S311" s="229"/>
      <c r="T311" s="231">
        <f>SUM(T312:T371)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2" t="s">
        <v>84</v>
      </c>
      <c r="AT311" s="233" t="s">
        <v>75</v>
      </c>
      <c r="AU311" s="233" t="s">
        <v>84</v>
      </c>
      <c r="AY311" s="232" t="s">
        <v>209</v>
      </c>
      <c r="BK311" s="234">
        <f>SUM(BK312:BK371)</f>
        <v>0</v>
      </c>
    </row>
    <row r="312" spans="1:65" s="2" customFormat="1" ht="16.5" customHeight="1">
      <c r="A312" s="39"/>
      <c r="B312" s="40"/>
      <c r="C312" s="237" t="s">
        <v>534</v>
      </c>
      <c r="D312" s="237" t="s">
        <v>211</v>
      </c>
      <c r="E312" s="238" t="s">
        <v>535</v>
      </c>
      <c r="F312" s="239" t="s">
        <v>536</v>
      </c>
      <c r="G312" s="240" t="s">
        <v>247</v>
      </c>
      <c r="H312" s="241">
        <v>88.865</v>
      </c>
      <c r="I312" s="242"/>
      <c r="J312" s="243">
        <f>ROUND(I312*H312,2)</f>
        <v>0</v>
      </c>
      <c r="K312" s="239" t="s">
        <v>215</v>
      </c>
      <c r="L312" s="45"/>
      <c r="M312" s="244" t="s">
        <v>1</v>
      </c>
      <c r="N312" s="245" t="s">
        <v>42</v>
      </c>
      <c r="O312" s="92"/>
      <c r="P312" s="246">
        <f>O312*H312</f>
        <v>0</v>
      </c>
      <c r="Q312" s="246">
        <v>2.45343</v>
      </c>
      <c r="R312" s="246">
        <f>Q312*H312</f>
        <v>218.02405695</v>
      </c>
      <c r="S312" s="246">
        <v>0</v>
      </c>
      <c r="T312" s="24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8" t="s">
        <v>216</v>
      </c>
      <c r="AT312" s="248" t="s">
        <v>211</v>
      </c>
      <c r="AU312" s="248" t="s">
        <v>152</v>
      </c>
      <c r="AY312" s="18" t="s">
        <v>209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8" t="s">
        <v>152</v>
      </c>
      <c r="BK312" s="249">
        <f>ROUND(I312*H312,2)</f>
        <v>0</v>
      </c>
      <c r="BL312" s="18" t="s">
        <v>216</v>
      </c>
      <c r="BM312" s="248" t="s">
        <v>537</v>
      </c>
    </row>
    <row r="313" spans="1:51" s="13" customFormat="1" ht="12">
      <c r="A313" s="13"/>
      <c r="B313" s="250"/>
      <c r="C313" s="251"/>
      <c r="D313" s="252" t="s">
        <v>218</v>
      </c>
      <c r="E313" s="253" t="s">
        <v>1</v>
      </c>
      <c r="F313" s="254" t="s">
        <v>538</v>
      </c>
      <c r="G313" s="251"/>
      <c r="H313" s="255">
        <v>85.625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218</v>
      </c>
      <c r="AU313" s="261" t="s">
        <v>152</v>
      </c>
      <c r="AV313" s="13" t="s">
        <v>152</v>
      </c>
      <c r="AW313" s="13" t="s">
        <v>32</v>
      </c>
      <c r="AX313" s="13" t="s">
        <v>76</v>
      </c>
      <c r="AY313" s="261" t="s">
        <v>209</v>
      </c>
    </row>
    <row r="314" spans="1:51" s="13" customFormat="1" ht="12">
      <c r="A314" s="13"/>
      <c r="B314" s="250"/>
      <c r="C314" s="251"/>
      <c r="D314" s="252" t="s">
        <v>218</v>
      </c>
      <c r="E314" s="253" t="s">
        <v>1</v>
      </c>
      <c r="F314" s="254" t="s">
        <v>539</v>
      </c>
      <c r="G314" s="251"/>
      <c r="H314" s="255">
        <v>3.24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1" t="s">
        <v>218</v>
      </c>
      <c r="AU314" s="261" t="s">
        <v>152</v>
      </c>
      <c r="AV314" s="13" t="s">
        <v>152</v>
      </c>
      <c r="AW314" s="13" t="s">
        <v>32</v>
      </c>
      <c r="AX314" s="13" t="s">
        <v>76</v>
      </c>
      <c r="AY314" s="261" t="s">
        <v>209</v>
      </c>
    </row>
    <row r="315" spans="1:51" s="15" customFormat="1" ht="12">
      <c r="A315" s="15"/>
      <c r="B315" s="272"/>
      <c r="C315" s="273"/>
      <c r="D315" s="252" t="s">
        <v>218</v>
      </c>
      <c r="E315" s="274" t="s">
        <v>1</v>
      </c>
      <c r="F315" s="275" t="s">
        <v>262</v>
      </c>
      <c r="G315" s="273"/>
      <c r="H315" s="276">
        <v>88.865</v>
      </c>
      <c r="I315" s="277"/>
      <c r="J315" s="273"/>
      <c r="K315" s="273"/>
      <c r="L315" s="278"/>
      <c r="M315" s="279"/>
      <c r="N315" s="280"/>
      <c r="O315" s="280"/>
      <c r="P315" s="280"/>
      <c r="Q315" s="280"/>
      <c r="R315" s="280"/>
      <c r="S315" s="280"/>
      <c r="T315" s="28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2" t="s">
        <v>218</v>
      </c>
      <c r="AU315" s="282" t="s">
        <v>152</v>
      </c>
      <c r="AV315" s="15" t="s">
        <v>216</v>
      </c>
      <c r="AW315" s="15" t="s">
        <v>32</v>
      </c>
      <c r="AX315" s="15" t="s">
        <v>84</v>
      </c>
      <c r="AY315" s="282" t="s">
        <v>209</v>
      </c>
    </row>
    <row r="316" spans="1:65" s="2" customFormat="1" ht="21.75" customHeight="1">
      <c r="A316" s="39"/>
      <c r="B316" s="40"/>
      <c r="C316" s="237" t="s">
        <v>540</v>
      </c>
      <c r="D316" s="237" t="s">
        <v>211</v>
      </c>
      <c r="E316" s="238" t="s">
        <v>541</v>
      </c>
      <c r="F316" s="239" t="s">
        <v>542</v>
      </c>
      <c r="G316" s="240" t="s">
        <v>225</v>
      </c>
      <c r="H316" s="241">
        <v>381.58</v>
      </c>
      <c r="I316" s="242"/>
      <c r="J316" s="243">
        <f>ROUND(I316*H316,2)</f>
        <v>0</v>
      </c>
      <c r="K316" s="239" t="s">
        <v>215</v>
      </c>
      <c r="L316" s="45"/>
      <c r="M316" s="244" t="s">
        <v>1</v>
      </c>
      <c r="N316" s="245" t="s">
        <v>42</v>
      </c>
      <c r="O316" s="92"/>
      <c r="P316" s="246">
        <f>O316*H316</f>
        <v>0</v>
      </c>
      <c r="Q316" s="246">
        <v>0.0053262</v>
      </c>
      <c r="R316" s="246">
        <f>Q316*H316</f>
        <v>2.032371396</v>
      </c>
      <c r="S316" s="246">
        <v>0</v>
      </c>
      <c r="T316" s="24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8" t="s">
        <v>216</v>
      </c>
      <c r="AT316" s="248" t="s">
        <v>211</v>
      </c>
      <c r="AU316" s="248" t="s">
        <v>152</v>
      </c>
      <c r="AY316" s="18" t="s">
        <v>209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18" t="s">
        <v>152</v>
      </c>
      <c r="BK316" s="249">
        <f>ROUND(I316*H316,2)</f>
        <v>0</v>
      </c>
      <c r="BL316" s="18" t="s">
        <v>216</v>
      </c>
      <c r="BM316" s="248" t="s">
        <v>543</v>
      </c>
    </row>
    <row r="317" spans="1:51" s="13" customFormat="1" ht="12">
      <c r="A317" s="13"/>
      <c r="B317" s="250"/>
      <c r="C317" s="251"/>
      <c r="D317" s="252" t="s">
        <v>218</v>
      </c>
      <c r="E317" s="253" t="s">
        <v>1</v>
      </c>
      <c r="F317" s="254" t="s">
        <v>544</v>
      </c>
      <c r="G317" s="251"/>
      <c r="H317" s="255">
        <v>361.96</v>
      </c>
      <c r="I317" s="256"/>
      <c r="J317" s="251"/>
      <c r="K317" s="251"/>
      <c r="L317" s="257"/>
      <c r="M317" s="258"/>
      <c r="N317" s="259"/>
      <c r="O317" s="259"/>
      <c r="P317" s="259"/>
      <c r="Q317" s="259"/>
      <c r="R317" s="259"/>
      <c r="S317" s="259"/>
      <c r="T317" s="26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1" t="s">
        <v>218</v>
      </c>
      <c r="AU317" s="261" t="s">
        <v>152</v>
      </c>
      <c r="AV317" s="13" t="s">
        <v>152</v>
      </c>
      <c r="AW317" s="13" t="s">
        <v>32</v>
      </c>
      <c r="AX317" s="13" t="s">
        <v>76</v>
      </c>
      <c r="AY317" s="261" t="s">
        <v>209</v>
      </c>
    </row>
    <row r="318" spans="1:51" s="13" customFormat="1" ht="12">
      <c r="A318" s="13"/>
      <c r="B318" s="250"/>
      <c r="C318" s="251"/>
      <c r="D318" s="252" t="s">
        <v>218</v>
      </c>
      <c r="E318" s="253" t="s">
        <v>1</v>
      </c>
      <c r="F318" s="254" t="s">
        <v>545</v>
      </c>
      <c r="G318" s="251"/>
      <c r="H318" s="255">
        <v>19.62</v>
      </c>
      <c r="I318" s="256"/>
      <c r="J318" s="251"/>
      <c r="K318" s="251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218</v>
      </c>
      <c r="AU318" s="261" t="s">
        <v>152</v>
      </c>
      <c r="AV318" s="13" t="s">
        <v>152</v>
      </c>
      <c r="AW318" s="13" t="s">
        <v>32</v>
      </c>
      <c r="AX318" s="13" t="s">
        <v>76</v>
      </c>
      <c r="AY318" s="261" t="s">
        <v>209</v>
      </c>
    </row>
    <row r="319" spans="1:51" s="15" customFormat="1" ht="12">
      <c r="A319" s="15"/>
      <c r="B319" s="272"/>
      <c r="C319" s="273"/>
      <c r="D319" s="252" t="s">
        <v>218</v>
      </c>
      <c r="E319" s="274" t="s">
        <v>1</v>
      </c>
      <c r="F319" s="275" t="s">
        <v>262</v>
      </c>
      <c r="G319" s="273"/>
      <c r="H319" s="276">
        <v>381.58</v>
      </c>
      <c r="I319" s="277"/>
      <c r="J319" s="273"/>
      <c r="K319" s="273"/>
      <c r="L319" s="278"/>
      <c r="M319" s="279"/>
      <c r="N319" s="280"/>
      <c r="O319" s="280"/>
      <c r="P319" s="280"/>
      <c r="Q319" s="280"/>
      <c r="R319" s="280"/>
      <c r="S319" s="280"/>
      <c r="T319" s="28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2" t="s">
        <v>218</v>
      </c>
      <c r="AU319" s="282" t="s">
        <v>152</v>
      </c>
      <c r="AV319" s="15" t="s">
        <v>216</v>
      </c>
      <c r="AW319" s="15" t="s">
        <v>32</v>
      </c>
      <c r="AX319" s="15" t="s">
        <v>84</v>
      </c>
      <c r="AY319" s="282" t="s">
        <v>209</v>
      </c>
    </row>
    <row r="320" spans="1:65" s="2" customFormat="1" ht="21.75" customHeight="1">
      <c r="A320" s="39"/>
      <c r="B320" s="40"/>
      <c r="C320" s="237" t="s">
        <v>546</v>
      </c>
      <c r="D320" s="237" t="s">
        <v>211</v>
      </c>
      <c r="E320" s="238" t="s">
        <v>547</v>
      </c>
      <c r="F320" s="239" t="s">
        <v>548</v>
      </c>
      <c r="G320" s="240" t="s">
        <v>225</v>
      </c>
      <c r="H320" s="241">
        <v>381.58</v>
      </c>
      <c r="I320" s="242"/>
      <c r="J320" s="243">
        <f>ROUND(I320*H320,2)</f>
        <v>0</v>
      </c>
      <c r="K320" s="239" t="s">
        <v>215</v>
      </c>
      <c r="L320" s="45"/>
      <c r="M320" s="244" t="s">
        <v>1</v>
      </c>
      <c r="N320" s="245" t="s">
        <v>42</v>
      </c>
      <c r="O320" s="92"/>
      <c r="P320" s="246">
        <f>O320*H320</f>
        <v>0</v>
      </c>
      <c r="Q320" s="246">
        <v>0</v>
      </c>
      <c r="R320" s="246">
        <f>Q320*H320</f>
        <v>0</v>
      </c>
      <c r="S320" s="246">
        <v>0</v>
      </c>
      <c r="T320" s="24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8" t="s">
        <v>216</v>
      </c>
      <c r="AT320" s="248" t="s">
        <v>211</v>
      </c>
      <c r="AU320" s="248" t="s">
        <v>152</v>
      </c>
      <c r="AY320" s="18" t="s">
        <v>209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18" t="s">
        <v>152</v>
      </c>
      <c r="BK320" s="249">
        <f>ROUND(I320*H320,2)</f>
        <v>0</v>
      </c>
      <c r="BL320" s="18" t="s">
        <v>216</v>
      </c>
      <c r="BM320" s="248" t="s">
        <v>549</v>
      </c>
    </row>
    <row r="321" spans="1:65" s="2" customFormat="1" ht="21.75" customHeight="1">
      <c r="A321" s="39"/>
      <c r="B321" s="40"/>
      <c r="C321" s="237" t="s">
        <v>550</v>
      </c>
      <c r="D321" s="237" t="s">
        <v>211</v>
      </c>
      <c r="E321" s="238" t="s">
        <v>551</v>
      </c>
      <c r="F321" s="239" t="s">
        <v>552</v>
      </c>
      <c r="G321" s="240" t="s">
        <v>225</v>
      </c>
      <c r="H321" s="241">
        <v>342.5</v>
      </c>
      <c r="I321" s="242"/>
      <c r="J321" s="243">
        <f>ROUND(I321*H321,2)</f>
        <v>0</v>
      </c>
      <c r="K321" s="239" t="s">
        <v>215</v>
      </c>
      <c r="L321" s="45"/>
      <c r="M321" s="244" t="s">
        <v>1</v>
      </c>
      <c r="N321" s="245" t="s">
        <v>42</v>
      </c>
      <c r="O321" s="92"/>
      <c r="P321" s="246">
        <f>O321*H321</f>
        <v>0</v>
      </c>
      <c r="Q321" s="246">
        <v>0.00088228</v>
      </c>
      <c r="R321" s="246">
        <f>Q321*H321</f>
        <v>0.30218090000000003</v>
      </c>
      <c r="S321" s="246">
        <v>0</v>
      </c>
      <c r="T321" s="24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8" t="s">
        <v>216</v>
      </c>
      <c r="AT321" s="248" t="s">
        <v>211</v>
      </c>
      <c r="AU321" s="248" t="s">
        <v>152</v>
      </c>
      <c r="AY321" s="18" t="s">
        <v>209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8" t="s">
        <v>152</v>
      </c>
      <c r="BK321" s="249">
        <f>ROUND(I321*H321,2)</f>
        <v>0</v>
      </c>
      <c r="BL321" s="18" t="s">
        <v>216</v>
      </c>
      <c r="BM321" s="248" t="s">
        <v>553</v>
      </c>
    </row>
    <row r="322" spans="1:51" s="13" customFormat="1" ht="12">
      <c r="A322" s="13"/>
      <c r="B322" s="250"/>
      <c r="C322" s="251"/>
      <c r="D322" s="252" t="s">
        <v>218</v>
      </c>
      <c r="E322" s="253" t="s">
        <v>1</v>
      </c>
      <c r="F322" s="254" t="s">
        <v>554</v>
      </c>
      <c r="G322" s="251"/>
      <c r="H322" s="255">
        <v>327.46</v>
      </c>
      <c r="I322" s="256"/>
      <c r="J322" s="251"/>
      <c r="K322" s="251"/>
      <c r="L322" s="257"/>
      <c r="M322" s="258"/>
      <c r="N322" s="259"/>
      <c r="O322" s="259"/>
      <c r="P322" s="259"/>
      <c r="Q322" s="259"/>
      <c r="R322" s="259"/>
      <c r="S322" s="259"/>
      <c r="T322" s="26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1" t="s">
        <v>218</v>
      </c>
      <c r="AU322" s="261" t="s">
        <v>152</v>
      </c>
      <c r="AV322" s="13" t="s">
        <v>152</v>
      </c>
      <c r="AW322" s="13" t="s">
        <v>32</v>
      </c>
      <c r="AX322" s="13" t="s">
        <v>76</v>
      </c>
      <c r="AY322" s="261" t="s">
        <v>209</v>
      </c>
    </row>
    <row r="323" spans="1:51" s="13" customFormat="1" ht="12">
      <c r="A323" s="13"/>
      <c r="B323" s="250"/>
      <c r="C323" s="251"/>
      <c r="D323" s="252" t="s">
        <v>218</v>
      </c>
      <c r="E323" s="253" t="s">
        <v>1</v>
      </c>
      <c r="F323" s="254" t="s">
        <v>555</v>
      </c>
      <c r="G323" s="251"/>
      <c r="H323" s="255">
        <v>15.04</v>
      </c>
      <c r="I323" s="256"/>
      <c r="J323" s="251"/>
      <c r="K323" s="251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218</v>
      </c>
      <c r="AU323" s="261" t="s">
        <v>152</v>
      </c>
      <c r="AV323" s="13" t="s">
        <v>152</v>
      </c>
      <c r="AW323" s="13" t="s">
        <v>32</v>
      </c>
      <c r="AX323" s="13" t="s">
        <v>76</v>
      </c>
      <c r="AY323" s="261" t="s">
        <v>209</v>
      </c>
    </row>
    <row r="324" spans="1:51" s="15" customFormat="1" ht="12">
      <c r="A324" s="15"/>
      <c r="B324" s="272"/>
      <c r="C324" s="273"/>
      <c r="D324" s="252" t="s">
        <v>218</v>
      </c>
      <c r="E324" s="274" t="s">
        <v>1</v>
      </c>
      <c r="F324" s="275" t="s">
        <v>262</v>
      </c>
      <c r="G324" s="273"/>
      <c r="H324" s="276">
        <v>342.5</v>
      </c>
      <c r="I324" s="277"/>
      <c r="J324" s="273"/>
      <c r="K324" s="273"/>
      <c r="L324" s="278"/>
      <c r="M324" s="279"/>
      <c r="N324" s="280"/>
      <c r="O324" s="280"/>
      <c r="P324" s="280"/>
      <c r="Q324" s="280"/>
      <c r="R324" s="280"/>
      <c r="S324" s="280"/>
      <c r="T324" s="28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82" t="s">
        <v>218</v>
      </c>
      <c r="AU324" s="282" t="s">
        <v>152</v>
      </c>
      <c r="AV324" s="15" t="s">
        <v>216</v>
      </c>
      <c r="AW324" s="15" t="s">
        <v>32</v>
      </c>
      <c r="AX324" s="15" t="s">
        <v>84</v>
      </c>
      <c r="AY324" s="282" t="s">
        <v>209</v>
      </c>
    </row>
    <row r="325" spans="1:65" s="2" customFormat="1" ht="21.75" customHeight="1">
      <c r="A325" s="39"/>
      <c r="B325" s="40"/>
      <c r="C325" s="237" t="s">
        <v>556</v>
      </c>
      <c r="D325" s="237" t="s">
        <v>211</v>
      </c>
      <c r="E325" s="238" t="s">
        <v>557</v>
      </c>
      <c r="F325" s="239" t="s">
        <v>558</v>
      </c>
      <c r="G325" s="240" t="s">
        <v>225</v>
      </c>
      <c r="H325" s="241">
        <v>342.5</v>
      </c>
      <c r="I325" s="242"/>
      <c r="J325" s="243">
        <f>ROUND(I325*H325,2)</f>
        <v>0</v>
      </c>
      <c r="K325" s="239" t="s">
        <v>215</v>
      </c>
      <c r="L325" s="45"/>
      <c r="M325" s="244" t="s">
        <v>1</v>
      </c>
      <c r="N325" s="245" t="s">
        <v>42</v>
      </c>
      <c r="O325" s="92"/>
      <c r="P325" s="246">
        <f>O325*H325</f>
        <v>0</v>
      </c>
      <c r="Q325" s="246">
        <v>0</v>
      </c>
      <c r="R325" s="246">
        <f>Q325*H325</f>
        <v>0</v>
      </c>
      <c r="S325" s="246">
        <v>0</v>
      </c>
      <c r="T325" s="24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8" t="s">
        <v>216</v>
      </c>
      <c r="AT325" s="248" t="s">
        <v>211</v>
      </c>
      <c r="AU325" s="248" t="s">
        <v>152</v>
      </c>
      <c r="AY325" s="18" t="s">
        <v>209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8" t="s">
        <v>152</v>
      </c>
      <c r="BK325" s="249">
        <f>ROUND(I325*H325,2)</f>
        <v>0</v>
      </c>
      <c r="BL325" s="18" t="s">
        <v>216</v>
      </c>
      <c r="BM325" s="248" t="s">
        <v>559</v>
      </c>
    </row>
    <row r="326" spans="1:65" s="2" customFormat="1" ht="16.5" customHeight="1">
      <c r="A326" s="39"/>
      <c r="B326" s="40"/>
      <c r="C326" s="237" t="s">
        <v>276</v>
      </c>
      <c r="D326" s="237" t="s">
        <v>211</v>
      </c>
      <c r="E326" s="238" t="s">
        <v>560</v>
      </c>
      <c r="F326" s="239" t="s">
        <v>561</v>
      </c>
      <c r="G326" s="240" t="s">
        <v>320</v>
      </c>
      <c r="H326" s="241">
        <v>2.784</v>
      </c>
      <c r="I326" s="242"/>
      <c r="J326" s="243">
        <f>ROUND(I326*H326,2)</f>
        <v>0</v>
      </c>
      <c r="K326" s="239" t="s">
        <v>215</v>
      </c>
      <c r="L326" s="45"/>
      <c r="M326" s="244" t="s">
        <v>1</v>
      </c>
      <c r="N326" s="245" t="s">
        <v>42</v>
      </c>
      <c r="O326" s="92"/>
      <c r="P326" s="246">
        <f>O326*H326</f>
        <v>0</v>
      </c>
      <c r="Q326" s="246">
        <v>1.05515684</v>
      </c>
      <c r="R326" s="246">
        <f>Q326*H326</f>
        <v>2.9375566425599997</v>
      </c>
      <c r="S326" s="246">
        <v>0</v>
      </c>
      <c r="T326" s="24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8" t="s">
        <v>216</v>
      </c>
      <c r="AT326" s="248" t="s">
        <v>211</v>
      </c>
      <c r="AU326" s="248" t="s">
        <v>152</v>
      </c>
      <c r="AY326" s="18" t="s">
        <v>209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8" t="s">
        <v>152</v>
      </c>
      <c r="BK326" s="249">
        <f>ROUND(I326*H326,2)</f>
        <v>0</v>
      </c>
      <c r="BL326" s="18" t="s">
        <v>216</v>
      </c>
      <c r="BM326" s="248" t="s">
        <v>562</v>
      </c>
    </row>
    <row r="327" spans="1:51" s="13" customFormat="1" ht="12">
      <c r="A327" s="13"/>
      <c r="B327" s="250"/>
      <c r="C327" s="251"/>
      <c r="D327" s="252" t="s">
        <v>218</v>
      </c>
      <c r="E327" s="253" t="s">
        <v>1</v>
      </c>
      <c r="F327" s="254" t="s">
        <v>563</v>
      </c>
      <c r="G327" s="251"/>
      <c r="H327" s="255">
        <v>2.784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218</v>
      </c>
      <c r="AU327" s="261" t="s">
        <v>152</v>
      </c>
      <c r="AV327" s="13" t="s">
        <v>152</v>
      </c>
      <c r="AW327" s="13" t="s">
        <v>32</v>
      </c>
      <c r="AX327" s="13" t="s">
        <v>84</v>
      </c>
      <c r="AY327" s="261" t="s">
        <v>209</v>
      </c>
    </row>
    <row r="328" spans="1:65" s="2" customFormat="1" ht="16.5" customHeight="1">
      <c r="A328" s="39"/>
      <c r="B328" s="40"/>
      <c r="C328" s="237" t="s">
        <v>564</v>
      </c>
      <c r="D328" s="237" t="s">
        <v>211</v>
      </c>
      <c r="E328" s="238" t="s">
        <v>565</v>
      </c>
      <c r="F328" s="239" t="s">
        <v>566</v>
      </c>
      <c r="G328" s="240" t="s">
        <v>320</v>
      </c>
      <c r="H328" s="241">
        <v>6.258</v>
      </c>
      <c r="I328" s="242"/>
      <c r="J328" s="243">
        <f>ROUND(I328*H328,2)</f>
        <v>0</v>
      </c>
      <c r="K328" s="239" t="s">
        <v>215</v>
      </c>
      <c r="L328" s="45"/>
      <c r="M328" s="244" t="s">
        <v>1</v>
      </c>
      <c r="N328" s="245" t="s">
        <v>42</v>
      </c>
      <c r="O328" s="92"/>
      <c r="P328" s="246">
        <f>O328*H328</f>
        <v>0</v>
      </c>
      <c r="Q328" s="246">
        <v>1.0627727797</v>
      </c>
      <c r="R328" s="246">
        <f>Q328*H328</f>
        <v>6.650832055362599</v>
      </c>
      <c r="S328" s="246">
        <v>0</v>
      </c>
      <c r="T328" s="24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8" t="s">
        <v>216</v>
      </c>
      <c r="AT328" s="248" t="s">
        <v>211</v>
      </c>
      <c r="AU328" s="248" t="s">
        <v>152</v>
      </c>
      <c r="AY328" s="18" t="s">
        <v>209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8" t="s">
        <v>152</v>
      </c>
      <c r="BK328" s="249">
        <f>ROUND(I328*H328,2)</f>
        <v>0</v>
      </c>
      <c r="BL328" s="18" t="s">
        <v>216</v>
      </c>
      <c r="BM328" s="248" t="s">
        <v>567</v>
      </c>
    </row>
    <row r="329" spans="1:51" s="13" customFormat="1" ht="12">
      <c r="A329" s="13"/>
      <c r="B329" s="250"/>
      <c r="C329" s="251"/>
      <c r="D329" s="252" t="s">
        <v>218</v>
      </c>
      <c r="E329" s="253" t="s">
        <v>1</v>
      </c>
      <c r="F329" s="254" t="s">
        <v>568</v>
      </c>
      <c r="G329" s="251"/>
      <c r="H329" s="255">
        <v>6.258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1" t="s">
        <v>218</v>
      </c>
      <c r="AU329" s="261" t="s">
        <v>152</v>
      </c>
      <c r="AV329" s="13" t="s">
        <v>152</v>
      </c>
      <c r="AW329" s="13" t="s">
        <v>32</v>
      </c>
      <c r="AX329" s="13" t="s">
        <v>84</v>
      </c>
      <c r="AY329" s="261" t="s">
        <v>209</v>
      </c>
    </row>
    <row r="330" spans="1:65" s="2" customFormat="1" ht="16.5" customHeight="1">
      <c r="A330" s="39"/>
      <c r="B330" s="40"/>
      <c r="C330" s="237" t="s">
        <v>569</v>
      </c>
      <c r="D330" s="237" t="s">
        <v>211</v>
      </c>
      <c r="E330" s="238" t="s">
        <v>570</v>
      </c>
      <c r="F330" s="239" t="s">
        <v>571</v>
      </c>
      <c r="G330" s="240" t="s">
        <v>494</v>
      </c>
      <c r="H330" s="241">
        <v>675</v>
      </c>
      <c r="I330" s="242"/>
      <c r="J330" s="243">
        <f>ROUND(I330*H330,2)</f>
        <v>0</v>
      </c>
      <c r="K330" s="239" t="s">
        <v>1</v>
      </c>
      <c r="L330" s="45"/>
      <c r="M330" s="244" t="s">
        <v>1</v>
      </c>
      <c r="N330" s="245" t="s">
        <v>42</v>
      </c>
      <c r="O330" s="92"/>
      <c r="P330" s="246">
        <f>O330*H330</f>
        <v>0</v>
      </c>
      <c r="Q330" s="246">
        <v>1.06277</v>
      </c>
      <c r="R330" s="246">
        <f>Q330*H330</f>
        <v>717.36975</v>
      </c>
      <c r="S330" s="246">
        <v>0</v>
      </c>
      <c r="T330" s="24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8" t="s">
        <v>216</v>
      </c>
      <c r="AT330" s="248" t="s">
        <v>211</v>
      </c>
      <c r="AU330" s="248" t="s">
        <v>152</v>
      </c>
      <c r="AY330" s="18" t="s">
        <v>209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8" t="s">
        <v>152</v>
      </c>
      <c r="BK330" s="249">
        <f>ROUND(I330*H330,2)</f>
        <v>0</v>
      </c>
      <c r="BL330" s="18" t="s">
        <v>216</v>
      </c>
      <c r="BM330" s="248" t="s">
        <v>572</v>
      </c>
    </row>
    <row r="331" spans="1:51" s="13" customFormat="1" ht="12">
      <c r="A331" s="13"/>
      <c r="B331" s="250"/>
      <c r="C331" s="251"/>
      <c r="D331" s="252" t="s">
        <v>218</v>
      </c>
      <c r="E331" s="253" t="s">
        <v>1</v>
      </c>
      <c r="F331" s="254" t="s">
        <v>573</v>
      </c>
      <c r="G331" s="251"/>
      <c r="H331" s="255">
        <v>675</v>
      </c>
      <c r="I331" s="256"/>
      <c r="J331" s="251"/>
      <c r="K331" s="251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218</v>
      </c>
      <c r="AU331" s="261" t="s">
        <v>152</v>
      </c>
      <c r="AV331" s="13" t="s">
        <v>152</v>
      </c>
      <c r="AW331" s="13" t="s">
        <v>32</v>
      </c>
      <c r="AX331" s="13" t="s">
        <v>84</v>
      </c>
      <c r="AY331" s="261" t="s">
        <v>209</v>
      </c>
    </row>
    <row r="332" spans="1:65" s="2" customFormat="1" ht="16.5" customHeight="1">
      <c r="A332" s="39"/>
      <c r="B332" s="40"/>
      <c r="C332" s="237" t="s">
        <v>574</v>
      </c>
      <c r="D332" s="237" t="s">
        <v>211</v>
      </c>
      <c r="E332" s="238" t="s">
        <v>575</v>
      </c>
      <c r="F332" s="239" t="s">
        <v>576</v>
      </c>
      <c r="G332" s="240" t="s">
        <v>494</v>
      </c>
      <c r="H332" s="241">
        <v>28</v>
      </c>
      <c r="I332" s="242"/>
      <c r="J332" s="243">
        <f>ROUND(I332*H332,2)</f>
        <v>0</v>
      </c>
      <c r="K332" s="239" t="s">
        <v>1</v>
      </c>
      <c r="L332" s="45"/>
      <c r="M332" s="244" t="s">
        <v>1</v>
      </c>
      <c r="N332" s="245" t="s">
        <v>42</v>
      </c>
      <c r="O332" s="92"/>
      <c r="P332" s="246">
        <f>O332*H332</f>
        <v>0</v>
      </c>
      <c r="Q332" s="246">
        <v>1.06277</v>
      </c>
      <c r="R332" s="246">
        <f>Q332*H332</f>
        <v>29.757559999999998</v>
      </c>
      <c r="S332" s="246">
        <v>0</v>
      </c>
      <c r="T332" s="24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8" t="s">
        <v>216</v>
      </c>
      <c r="AT332" s="248" t="s">
        <v>211</v>
      </c>
      <c r="AU332" s="248" t="s">
        <v>152</v>
      </c>
      <c r="AY332" s="18" t="s">
        <v>209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8" t="s">
        <v>152</v>
      </c>
      <c r="BK332" s="249">
        <f>ROUND(I332*H332,2)</f>
        <v>0</v>
      </c>
      <c r="BL332" s="18" t="s">
        <v>216</v>
      </c>
      <c r="BM332" s="248" t="s">
        <v>577</v>
      </c>
    </row>
    <row r="333" spans="1:51" s="13" customFormat="1" ht="12">
      <c r="A333" s="13"/>
      <c r="B333" s="250"/>
      <c r="C333" s="251"/>
      <c r="D333" s="252" t="s">
        <v>218</v>
      </c>
      <c r="E333" s="253" t="s">
        <v>1</v>
      </c>
      <c r="F333" s="254" t="s">
        <v>578</v>
      </c>
      <c r="G333" s="251"/>
      <c r="H333" s="255">
        <v>28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1" t="s">
        <v>218</v>
      </c>
      <c r="AU333" s="261" t="s">
        <v>152</v>
      </c>
      <c r="AV333" s="13" t="s">
        <v>152</v>
      </c>
      <c r="AW333" s="13" t="s">
        <v>32</v>
      </c>
      <c r="AX333" s="13" t="s">
        <v>84</v>
      </c>
      <c r="AY333" s="261" t="s">
        <v>209</v>
      </c>
    </row>
    <row r="334" spans="1:65" s="2" customFormat="1" ht="16.5" customHeight="1">
      <c r="A334" s="39"/>
      <c r="B334" s="40"/>
      <c r="C334" s="237" t="s">
        <v>579</v>
      </c>
      <c r="D334" s="237" t="s">
        <v>211</v>
      </c>
      <c r="E334" s="238" t="s">
        <v>580</v>
      </c>
      <c r="F334" s="239" t="s">
        <v>581</v>
      </c>
      <c r="G334" s="240" t="s">
        <v>494</v>
      </c>
      <c r="H334" s="241">
        <v>54</v>
      </c>
      <c r="I334" s="242"/>
      <c r="J334" s="243">
        <f>ROUND(I334*H334,2)</f>
        <v>0</v>
      </c>
      <c r="K334" s="239" t="s">
        <v>1</v>
      </c>
      <c r="L334" s="45"/>
      <c r="M334" s="244" t="s">
        <v>1</v>
      </c>
      <c r="N334" s="245" t="s">
        <v>42</v>
      </c>
      <c r="O334" s="92"/>
      <c r="P334" s="246">
        <f>O334*H334</f>
        <v>0</v>
      </c>
      <c r="Q334" s="246">
        <v>1.06277</v>
      </c>
      <c r="R334" s="246">
        <f>Q334*H334</f>
        <v>57.38958</v>
      </c>
      <c r="S334" s="246">
        <v>0</v>
      </c>
      <c r="T334" s="24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8" t="s">
        <v>216</v>
      </c>
      <c r="AT334" s="248" t="s">
        <v>211</v>
      </c>
      <c r="AU334" s="248" t="s">
        <v>152</v>
      </c>
      <c r="AY334" s="18" t="s">
        <v>209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8" t="s">
        <v>152</v>
      </c>
      <c r="BK334" s="249">
        <f>ROUND(I334*H334,2)</f>
        <v>0</v>
      </c>
      <c r="BL334" s="18" t="s">
        <v>216</v>
      </c>
      <c r="BM334" s="248" t="s">
        <v>582</v>
      </c>
    </row>
    <row r="335" spans="1:51" s="13" customFormat="1" ht="12">
      <c r="A335" s="13"/>
      <c r="B335" s="250"/>
      <c r="C335" s="251"/>
      <c r="D335" s="252" t="s">
        <v>218</v>
      </c>
      <c r="E335" s="253" t="s">
        <v>1</v>
      </c>
      <c r="F335" s="254" t="s">
        <v>583</v>
      </c>
      <c r="G335" s="251"/>
      <c r="H335" s="255">
        <v>54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218</v>
      </c>
      <c r="AU335" s="261" t="s">
        <v>152</v>
      </c>
      <c r="AV335" s="13" t="s">
        <v>152</v>
      </c>
      <c r="AW335" s="13" t="s">
        <v>32</v>
      </c>
      <c r="AX335" s="13" t="s">
        <v>84</v>
      </c>
      <c r="AY335" s="261" t="s">
        <v>209</v>
      </c>
    </row>
    <row r="336" spans="1:65" s="2" customFormat="1" ht="16.5" customHeight="1">
      <c r="A336" s="39"/>
      <c r="B336" s="40"/>
      <c r="C336" s="237" t="s">
        <v>584</v>
      </c>
      <c r="D336" s="237" t="s">
        <v>211</v>
      </c>
      <c r="E336" s="238" t="s">
        <v>585</v>
      </c>
      <c r="F336" s="239" t="s">
        <v>586</v>
      </c>
      <c r="G336" s="240" t="s">
        <v>214</v>
      </c>
      <c r="H336" s="241">
        <v>16</v>
      </c>
      <c r="I336" s="242"/>
      <c r="J336" s="243">
        <f>ROUND(I336*H336,2)</f>
        <v>0</v>
      </c>
      <c r="K336" s="239" t="s">
        <v>1</v>
      </c>
      <c r="L336" s="45"/>
      <c r="M336" s="244" t="s">
        <v>1</v>
      </c>
      <c r="N336" s="245" t="s">
        <v>42</v>
      </c>
      <c r="O336" s="92"/>
      <c r="P336" s="246">
        <f>O336*H336</f>
        <v>0</v>
      </c>
      <c r="Q336" s="246">
        <v>1.06277</v>
      </c>
      <c r="R336" s="246">
        <f>Q336*H336</f>
        <v>17.00432</v>
      </c>
      <c r="S336" s="246">
        <v>0</v>
      </c>
      <c r="T336" s="24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8" t="s">
        <v>216</v>
      </c>
      <c r="AT336" s="248" t="s">
        <v>211</v>
      </c>
      <c r="AU336" s="248" t="s">
        <v>152</v>
      </c>
      <c r="AY336" s="18" t="s">
        <v>209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8" t="s">
        <v>152</v>
      </c>
      <c r="BK336" s="249">
        <f>ROUND(I336*H336,2)</f>
        <v>0</v>
      </c>
      <c r="BL336" s="18" t="s">
        <v>216</v>
      </c>
      <c r="BM336" s="248" t="s">
        <v>587</v>
      </c>
    </row>
    <row r="337" spans="1:51" s="13" customFormat="1" ht="12">
      <c r="A337" s="13"/>
      <c r="B337" s="250"/>
      <c r="C337" s="251"/>
      <c r="D337" s="252" t="s">
        <v>218</v>
      </c>
      <c r="E337" s="253" t="s">
        <v>1</v>
      </c>
      <c r="F337" s="254" t="s">
        <v>588</v>
      </c>
      <c r="G337" s="251"/>
      <c r="H337" s="255">
        <v>6</v>
      </c>
      <c r="I337" s="256"/>
      <c r="J337" s="251"/>
      <c r="K337" s="251"/>
      <c r="L337" s="257"/>
      <c r="M337" s="258"/>
      <c r="N337" s="259"/>
      <c r="O337" s="259"/>
      <c r="P337" s="259"/>
      <c r="Q337" s="259"/>
      <c r="R337" s="259"/>
      <c r="S337" s="259"/>
      <c r="T337" s="26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1" t="s">
        <v>218</v>
      </c>
      <c r="AU337" s="261" t="s">
        <v>152</v>
      </c>
      <c r="AV337" s="13" t="s">
        <v>152</v>
      </c>
      <c r="AW337" s="13" t="s">
        <v>32</v>
      </c>
      <c r="AX337" s="13" t="s">
        <v>76</v>
      </c>
      <c r="AY337" s="261" t="s">
        <v>209</v>
      </c>
    </row>
    <row r="338" spans="1:51" s="13" customFormat="1" ht="12">
      <c r="A338" s="13"/>
      <c r="B338" s="250"/>
      <c r="C338" s="251"/>
      <c r="D338" s="252" t="s">
        <v>218</v>
      </c>
      <c r="E338" s="253" t="s">
        <v>1</v>
      </c>
      <c r="F338" s="254" t="s">
        <v>589</v>
      </c>
      <c r="G338" s="251"/>
      <c r="H338" s="255">
        <v>8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218</v>
      </c>
      <c r="AU338" s="261" t="s">
        <v>152</v>
      </c>
      <c r="AV338" s="13" t="s">
        <v>152</v>
      </c>
      <c r="AW338" s="13" t="s">
        <v>32</v>
      </c>
      <c r="AX338" s="13" t="s">
        <v>76</v>
      </c>
      <c r="AY338" s="261" t="s">
        <v>209</v>
      </c>
    </row>
    <row r="339" spans="1:51" s="13" customFormat="1" ht="12">
      <c r="A339" s="13"/>
      <c r="B339" s="250"/>
      <c r="C339" s="251"/>
      <c r="D339" s="252" t="s">
        <v>218</v>
      </c>
      <c r="E339" s="253" t="s">
        <v>1</v>
      </c>
      <c r="F339" s="254" t="s">
        <v>590</v>
      </c>
      <c r="G339" s="251"/>
      <c r="H339" s="255">
        <v>1</v>
      </c>
      <c r="I339" s="256"/>
      <c r="J339" s="251"/>
      <c r="K339" s="251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218</v>
      </c>
      <c r="AU339" s="261" t="s">
        <v>152</v>
      </c>
      <c r="AV339" s="13" t="s">
        <v>152</v>
      </c>
      <c r="AW339" s="13" t="s">
        <v>32</v>
      </c>
      <c r="AX339" s="13" t="s">
        <v>76</v>
      </c>
      <c r="AY339" s="261" t="s">
        <v>209</v>
      </c>
    </row>
    <row r="340" spans="1:51" s="13" customFormat="1" ht="12">
      <c r="A340" s="13"/>
      <c r="B340" s="250"/>
      <c r="C340" s="251"/>
      <c r="D340" s="252" t="s">
        <v>218</v>
      </c>
      <c r="E340" s="253" t="s">
        <v>1</v>
      </c>
      <c r="F340" s="254" t="s">
        <v>591</v>
      </c>
      <c r="G340" s="251"/>
      <c r="H340" s="255">
        <v>1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218</v>
      </c>
      <c r="AU340" s="261" t="s">
        <v>152</v>
      </c>
      <c r="AV340" s="13" t="s">
        <v>152</v>
      </c>
      <c r="AW340" s="13" t="s">
        <v>32</v>
      </c>
      <c r="AX340" s="13" t="s">
        <v>76</v>
      </c>
      <c r="AY340" s="261" t="s">
        <v>209</v>
      </c>
    </row>
    <row r="341" spans="1:51" s="15" customFormat="1" ht="12">
      <c r="A341" s="15"/>
      <c r="B341" s="272"/>
      <c r="C341" s="273"/>
      <c r="D341" s="252" t="s">
        <v>218</v>
      </c>
      <c r="E341" s="274" t="s">
        <v>1</v>
      </c>
      <c r="F341" s="275" t="s">
        <v>262</v>
      </c>
      <c r="G341" s="273"/>
      <c r="H341" s="276">
        <v>16</v>
      </c>
      <c r="I341" s="277"/>
      <c r="J341" s="273"/>
      <c r="K341" s="273"/>
      <c r="L341" s="278"/>
      <c r="M341" s="279"/>
      <c r="N341" s="280"/>
      <c r="O341" s="280"/>
      <c r="P341" s="280"/>
      <c r="Q341" s="280"/>
      <c r="R341" s="280"/>
      <c r="S341" s="280"/>
      <c r="T341" s="28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82" t="s">
        <v>218</v>
      </c>
      <c r="AU341" s="282" t="s">
        <v>152</v>
      </c>
      <c r="AV341" s="15" t="s">
        <v>216</v>
      </c>
      <c r="AW341" s="15" t="s">
        <v>32</v>
      </c>
      <c r="AX341" s="15" t="s">
        <v>84</v>
      </c>
      <c r="AY341" s="282" t="s">
        <v>209</v>
      </c>
    </row>
    <row r="342" spans="1:65" s="2" customFormat="1" ht="16.5" customHeight="1">
      <c r="A342" s="39"/>
      <c r="B342" s="40"/>
      <c r="C342" s="237" t="s">
        <v>592</v>
      </c>
      <c r="D342" s="237" t="s">
        <v>211</v>
      </c>
      <c r="E342" s="238" t="s">
        <v>593</v>
      </c>
      <c r="F342" s="239" t="s">
        <v>594</v>
      </c>
      <c r="G342" s="240" t="s">
        <v>247</v>
      </c>
      <c r="H342" s="241">
        <v>3.372</v>
      </c>
      <c r="I342" s="242"/>
      <c r="J342" s="243">
        <f>ROUND(I342*H342,2)</f>
        <v>0</v>
      </c>
      <c r="K342" s="239" t="s">
        <v>215</v>
      </c>
      <c r="L342" s="45"/>
      <c r="M342" s="244" t="s">
        <v>1</v>
      </c>
      <c r="N342" s="245" t="s">
        <v>42</v>
      </c>
      <c r="O342" s="92"/>
      <c r="P342" s="246">
        <f>O342*H342</f>
        <v>0</v>
      </c>
      <c r="Q342" s="246">
        <v>2.45336</v>
      </c>
      <c r="R342" s="246">
        <f>Q342*H342</f>
        <v>8.27272992</v>
      </c>
      <c r="S342" s="246">
        <v>0</v>
      </c>
      <c r="T342" s="24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8" t="s">
        <v>216</v>
      </c>
      <c r="AT342" s="248" t="s">
        <v>211</v>
      </c>
      <c r="AU342" s="248" t="s">
        <v>152</v>
      </c>
      <c r="AY342" s="18" t="s">
        <v>209</v>
      </c>
      <c r="BE342" s="249">
        <f>IF(N342="základní",J342,0)</f>
        <v>0</v>
      </c>
      <c r="BF342" s="249">
        <f>IF(N342="snížená",J342,0)</f>
        <v>0</v>
      </c>
      <c r="BG342" s="249">
        <f>IF(N342="zákl. přenesená",J342,0)</f>
        <v>0</v>
      </c>
      <c r="BH342" s="249">
        <f>IF(N342="sníž. přenesená",J342,0)</f>
        <v>0</v>
      </c>
      <c r="BI342" s="249">
        <f>IF(N342="nulová",J342,0)</f>
        <v>0</v>
      </c>
      <c r="BJ342" s="18" t="s">
        <v>152</v>
      </c>
      <c r="BK342" s="249">
        <f>ROUND(I342*H342,2)</f>
        <v>0</v>
      </c>
      <c r="BL342" s="18" t="s">
        <v>216</v>
      </c>
      <c r="BM342" s="248" t="s">
        <v>595</v>
      </c>
    </row>
    <row r="343" spans="1:51" s="13" customFormat="1" ht="12">
      <c r="A343" s="13"/>
      <c r="B343" s="250"/>
      <c r="C343" s="251"/>
      <c r="D343" s="252" t="s">
        <v>218</v>
      </c>
      <c r="E343" s="253" t="s">
        <v>1</v>
      </c>
      <c r="F343" s="254" t="s">
        <v>596</v>
      </c>
      <c r="G343" s="251"/>
      <c r="H343" s="255">
        <v>0.192</v>
      </c>
      <c r="I343" s="256"/>
      <c r="J343" s="251"/>
      <c r="K343" s="251"/>
      <c r="L343" s="257"/>
      <c r="M343" s="258"/>
      <c r="N343" s="259"/>
      <c r="O343" s="259"/>
      <c r="P343" s="259"/>
      <c r="Q343" s="259"/>
      <c r="R343" s="259"/>
      <c r="S343" s="259"/>
      <c r="T343" s="26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1" t="s">
        <v>218</v>
      </c>
      <c r="AU343" s="261" t="s">
        <v>152</v>
      </c>
      <c r="AV343" s="13" t="s">
        <v>152</v>
      </c>
      <c r="AW343" s="13" t="s">
        <v>32</v>
      </c>
      <c r="AX343" s="13" t="s">
        <v>76</v>
      </c>
      <c r="AY343" s="261" t="s">
        <v>209</v>
      </c>
    </row>
    <row r="344" spans="1:51" s="13" customFormat="1" ht="12">
      <c r="A344" s="13"/>
      <c r="B344" s="250"/>
      <c r="C344" s="251"/>
      <c r="D344" s="252" t="s">
        <v>218</v>
      </c>
      <c r="E344" s="253" t="s">
        <v>1</v>
      </c>
      <c r="F344" s="254" t="s">
        <v>597</v>
      </c>
      <c r="G344" s="251"/>
      <c r="H344" s="255">
        <v>3.18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218</v>
      </c>
      <c r="AU344" s="261" t="s">
        <v>152</v>
      </c>
      <c r="AV344" s="13" t="s">
        <v>152</v>
      </c>
      <c r="AW344" s="13" t="s">
        <v>32</v>
      </c>
      <c r="AX344" s="13" t="s">
        <v>76</v>
      </c>
      <c r="AY344" s="261" t="s">
        <v>209</v>
      </c>
    </row>
    <row r="345" spans="1:51" s="15" customFormat="1" ht="12">
      <c r="A345" s="15"/>
      <c r="B345" s="272"/>
      <c r="C345" s="273"/>
      <c r="D345" s="252" t="s">
        <v>218</v>
      </c>
      <c r="E345" s="274" t="s">
        <v>1</v>
      </c>
      <c r="F345" s="275" t="s">
        <v>262</v>
      </c>
      <c r="G345" s="273"/>
      <c r="H345" s="276">
        <v>3.372</v>
      </c>
      <c r="I345" s="277"/>
      <c r="J345" s="273"/>
      <c r="K345" s="273"/>
      <c r="L345" s="278"/>
      <c r="M345" s="279"/>
      <c r="N345" s="280"/>
      <c r="O345" s="280"/>
      <c r="P345" s="280"/>
      <c r="Q345" s="280"/>
      <c r="R345" s="280"/>
      <c r="S345" s="280"/>
      <c r="T345" s="28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2" t="s">
        <v>218</v>
      </c>
      <c r="AU345" s="282" t="s">
        <v>152</v>
      </c>
      <c r="AV345" s="15" t="s">
        <v>216</v>
      </c>
      <c r="AW345" s="15" t="s">
        <v>32</v>
      </c>
      <c r="AX345" s="15" t="s">
        <v>84</v>
      </c>
      <c r="AY345" s="282" t="s">
        <v>209</v>
      </c>
    </row>
    <row r="346" spans="1:65" s="2" customFormat="1" ht="21.75" customHeight="1">
      <c r="A346" s="39"/>
      <c r="B346" s="40"/>
      <c r="C346" s="237" t="s">
        <v>598</v>
      </c>
      <c r="D346" s="237" t="s">
        <v>211</v>
      </c>
      <c r="E346" s="238" t="s">
        <v>599</v>
      </c>
      <c r="F346" s="239" t="s">
        <v>600</v>
      </c>
      <c r="G346" s="240" t="s">
        <v>225</v>
      </c>
      <c r="H346" s="241">
        <v>35.64</v>
      </c>
      <c r="I346" s="242"/>
      <c r="J346" s="243">
        <f>ROUND(I346*H346,2)</f>
        <v>0</v>
      </c>
      <c r="K346" s="239" t="s">
        <v>215</v>
      </c>
      <c r="L346" s="45"/>
      <c r="M346" s="244" t="s">
        <v>1</v>
      </c>
      <c r="N346" s="245" t="s">
        <v>42</v>
      </c>
      <c r="O346" s="92"/>
      <c r="P346" s="246">
        <f>O346*H346</f>
        <v>0</v>
      </c>
      <c r="Q346" s="246">
        <v>0.00662832</v>
      </c>
      <c r="R346" s="246">
        <f>Q346*H346</f>
        <v>0.2362333248</v>
      </c>
      <c r="S346" s="246">
        <v>0</v>
      </c>
      <c r="T346" s="24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8" t="s">
        <v>216</v>
      </c>
      <c r="AT346" s="248" t="s">
        <v>211</v>
      </c>
      <c r="AU346" s="248" t="s">
        <v>152</v>
      </c>
      <c r="AY346" s="18" t="s">
        <v>209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8" t="s">
        <v>152</v>
      </c>
      <c r="BK346" s="249">
        <f>ROUND(I346*H346,2)</f>
        <v>0</v>
      </c>
      <c r="BL346" s="18" t="s">
        <v>216</v>
      </c>
      <c r="BM346" s="248" t="s">
        <v>601</v>
      </c>
    </row>
    <row r="347" spans="1:51" s="13" customFormat="1" ht="12">
      <c r="A347" s="13"/>
      <c r="B347" s="250"/>
      <c r="C347" s="251"/>
      <c r="D347" s="252" t="s">
        <v>218</v>
      </c>
      <c r="E347" s="253" t="s">
        <v>1</v>
      </c>
      <c r="F347" s="254" t="s">
        <v>602</v>
      </c>
      <c r="G347" s="251"/>
      <c r="H347" s="255">
        <v>3.84</v>
      </c>
      <c r="I347" s="256"/>
      <c r="J347" s="251"/>
      <c r="K347" s="251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218</v>
      </c>
      <c r="AU347" s="261" t="s">
        <v>152</v>
      </c>
      <c r="AV347" s="13" t="s">
        <v>152</v>
      </c>
      <c r="AW347" s="13" t="s">
        <v>32</v>
      </c>
      <c r="AX347" s="13" t="s">
        <v>76</v>
      </c>
      <c r="AY347" s="261" t="s">
        <v>209</v>
      </c>
    </row>
    <row r="348" spans="1:51" s="13" customFormat="1" ht="12">
      <c r="A348" s="13"/>
      <c r="B348" s="250"/>
      <c r="C348" s="251"/>
      <c r="D348" s="252" t="s">
        <v>218</v>
      </c>
      <c r="E348" s="253" t="s">
        <v>1</v>
      </c>
      <c r="F348" s="254" t="s">
        <v>603</v>
      </c>
      <c r="G348" s="251"/>
      <c r="H348" s="255">
        <v>31.8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1" t="s">
        <v>218</v>
      </c>
      <c r="AU348" s="261" t="s">
        <v>152</v>
      </c>
      <c r="AV348" s="13" t="s">
        <v>152</v>
      </c>
      <c r="AW348" s="13" t="s">
        <v>32</v>
      </c>
      <c r="AX348" s="13" t="s">
        <v>76</v>
      </c>
      <c r="AY348" s="261" t="s">
        <v>209</v>
      </c>
    </row>
    <row r="349" spans="1:51" s="15" customFormat="1" ht="12">
      <c r="A349" s="15"/>
      <c r="B349" s="272"/>
      <c r="C349" s="273"/>
      <c r="D349" s="252" t="s">
        <v>218</v>
      </c>
      <c r="E349" s="274" t="s">
        <v>1</v>
      </c>
      <c r="F349" s="275" t="s">
        <v>262</v>
      </c>
      <c r="G349" s="273"/>
      <c r="H349" s="276">
        <v>35.64</v>
      </c>
      <c r="I349" s="277"/>
      <c r="J349" s="273"/>
      <c r="K349" s="273"/>
      <c r="L349" s="278"/>
      <c r="M349" s="279"/>
      <c r="N349" s="280"/>
      <c r="O349" s="280"/>
      <c r="P349" s="280"/>
      <c r="Q349" s="280"/>
      <c r="R349" s="280"/>
      <c r="S349" s="280"/>
      <c r="T349" s="28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2" t="s">
        <v>218</v>
      </c>
      <c r="AU349" s="282" t="s">
        <v>152</v>
      </c>
      <c r="AV349" s="15" t="s">
        <v>216</v>
      </c>
      <c r="AW349" s="15" t="s">
        <v>32</v>
      </c>
      <c r="AX349" s="15" t="s">
        <v>84</v>
      </c>
      <c r="AY349" s="282" t="s">
        <v>209</v>
      </c>
    </row>
    <row r="350" spans="1:65" s="2" customFormat="1" ht="21.75" customHeight="1">
      <c r="A350" s="39"/>
      <c r="B350" s="40"/>
      <c r="C350" s="237" t="s">
        <v>604</v>
      </c>
      <c r="D350" s="237" t="s">
        <v>211</v>
      </c>
      <c r="E350" s="238" t="s">
        <v>605</v>
      </c>
      <c r="F350" s="239" t="s">
        <v>606</v>
      </c>
      <c r="G350" s="240" t="s">
        <v>225</v>
      </c>
      <c r="H350" s="241">
        <v>35.64</v>
      </c>
      <c r="I350" s="242"/>
      <c r="J350" s="243">
        <f>ROUND(I350*H350,2)</f>
        <v>0</v>
      </c>
      <c r="K350" s="239" t="s">
        <v>215</v>
      </c>
      <c r="L350" s="45"/>
      <c r="M350" s="244" t="s">
        <v>1</v>
      </c>
      <c r="N350" s="245" t="s">
        <v>42</v>
      </c>
      <c r="O350" s="92"/>
      <c r="P350" s="246">
        <f>O350*H350</f>
        <v>0</v>
      </c>
      <c r="Q350" s="246">
        <v>0</v>
      </c>
      <c r="R350" s="246">
        <f>Q350*H350</f>
        <v>0</v>
      </c>
      <c r="S350" s="246">
        <v>0</v>
      </c>
      <c r="T350" s="24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8" t="s">
        <v>216</v>
      </c>
      <c r="AT350" s="248" t="s">
        <v>211</v>
      </c>
      <c r="AU350" s="248" t="s">
        <v>152</v>
      </c>
      <c r="AY350" s="18" t="s">
        <v>209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8" t="s">
        <v>152</v>
      </c>
      <c r="BK350" s="249">
        <f>ROUND(I350*H350,2)</f>
        <v>0</v>
      </c>
      <c r="BL350" s="18" t="s">
        <v>216</v>
      </c>
      <c r="BM350" s="248" t="s">
        <v>607</v>
      </c>
    </row>
    <row r="351" spans="1:65" s="2" customFormat="1" ht="16.5" customHeight="1">
      <c r="A351" s="39"/>
      <c r="B351" s="40"/>
      <c r="C351" s="237" t="s">
        <v>608</v>
      </c>
      <c r="D351" s="237" t="s">
        <v>211</v>
      </c>
      <c r="E351" s="238" t="s">
        <v>609</v>
      </c>
      <c r="F351" s="239" t="s">
        <v>610</v>
      </c>
      <c r="G351" s="240" t="s">
        <v>247</v>
      </c>
      <c r="H351" s="241">
        <v>8.067</v>
      </c>
      <c r="I351" s="242"/>
      <c r="J351" s="243">
        <f>ROUND(I351*H351,2)</f>
        <v>0</v>
      </c>
      <c r="K351" s="239" t="s">
        <v>215</v>
      </c>
      <c r="L351" s="45"/>
      <c r="M351" s="244" t="s">
        <v>1</v>
      </c>
      <c r="N351" s="245" t="s">
        <v>42</v>
      </c>
      <c r="O351" s="92"/>
      <c r="P351" s="246">
        <f>O351*H351</f>
        <v>0</v>
      </c>
      <c r="Q351" s="246">
        <v>2.453395</v>
      </c>
      <c r="R351" s="246">
        <f>Q351*H351</f>
        <v>19.791537465</v>
      </c>
      <c r="S351" s="246">
        <v>0</v>
      </c>
      <c r="T351" s="24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8" t="s">
        <v>216</v>
      </c>
      <c r="AT351" s="248" t="s">
        <v>211</v>
      </c>
      <c r="AU351" s="248" t="s">
        <v>152</v>
      </c>
      <c r="AY351" s="18" t="s">
        <v>209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8" t="s">
        <v>152</v>
      </c>
      <c r="BK351" s="249">
        <f>ROUND(I351*H351,2)</f>
        <v>0</v>
      </c>
      <c r="BL351" s="18" t="s">
        <v>216</v>
      </c>
      <c r="BM351" s="248" t="s">
        <v>611</v>
      </c>
    </row>
    <row r="352" spans="1:51" s="13" customFormat="1" ht="12">
      <c r="A352" s="13"/>
      <c r="B352" s="250"/>
      <c r="C352" s="251"/>
      <c r="D352" s="252" t="s">
        <v>218</v>
      </c>
      <c r="E352" s="253" t="s">
        <v>1</v>
      </c>
      <c r="F352" s="254" t="s">
        <v>612</v>
      </c>
      <c r="G352" s="251"/>
      <c r="H352" s="255">
        <v>7.404</v>
      </c>
      <c r="I352" s="256"/>
      <c r="J352" s="251"/>
      <c r="K352" s="251"/>
      <c r="L352" s="257"/>
      <c r="M352" s="258"/>
      <c r="N352" s="259"/>
      <c r="O352" s="259"/>
      <c r="P352" s="259"/>
      <c r="Q352" s="259"/>
      <c r="R352" s="259"/>
      <c r="S352" s="259"/>
      <c r="T352" s="26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1" t="s">
        <v>218</v>
      </c>
      <c r="AU352" s="261" t="s">
        <v>152</v>
      </c>
      <c r="AV352" s="13" t="s">
        <v>152</v>
      </c>
      <c r="AW352" s="13" t="s">
        <v>32</v>
      </c>
      <c r="AX352" s="13" t="s">
        <v>76</v>
      </c>
      <c r="AY352" s="261" t="s">
        <v>209</v>
      </c>
    </row>
    <row r="353" spans="1:51" s="13" customFormat="1" ht="12">
      <c r="A353" s="13"/>
      <c r="B353" s="250"/>
      <c r="C353" s="251"/>
      <c r="D353" s="252" t="s">
        <v>218</v>
      </c>
      <c r="E353" s="253" t="s">
        <v>1</v>
      </c>
      <c r="F353" s="254" t="s">
        <v>613</v>
      </c>
      <c r="G353" s="251"/>
      <c r="H353" s="255">
        <v>0.663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218</v>
      </c>
      <c r="AU353" s="261" t="s">
        <v>152</v>
      </c>
      <c r="AV353" s="13" t="s">
        <v>152</v>
      </c>
      <c r="AW353" s="13" t="s">
        <v>32</v>
      </c>
      <c r="AX353" s="13" t="s">
        <v>76</v>
      </c>
      <c r="AY353" s="261" t="s">
        <v>209</v>
      </c>
    </row>
    <row r="354" spans="1:51" s="15" customFormat="1" ht="12">
      <c r="A354" s="15"/>
      <c r="B354" s="272"/>
      <c r="C354" s="273"/>
      <c r="D354" s="252" t="s">
        <v>218</v>
      </c>
      <c r="E354" s="274" t="s">
        <v>1</v>
      </c>
      <c r="F354" s="275" t="s">
        <v>262</v>
      </c>
      <c r="G354" s="273"/>
      <c r="H354" s="276">
        <v>8.067</v>
      </c>
      <c r="I354" s="277"/>
      <c r="J354" s="273"/>
      <c r="K354" s="273"/>
      <c r="L354" s="278"/>
      <c r="M354" s="279"/>
      <c r="N354" s="280"/>
      <c r="O354" s="280"/>
      <c r="P354" s="280"/>
      <c r="Q354" s="280"/>
      <c r="R354" s="280"/>
      <c r="S354" s="280"/>
      <c r="T354" s="28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2" t="s">
        <v>218</v>
      </c>
      <c r="AU354" s="282" t="s">
        <v>152</v>
      </c>
      <c r="AV354" s="15" t="s">
        <v>216</v>
      </c>
      <c r="AW354" s="15" t="s">
        <v>32</v>
      </c>
      <c r="AX354" s="15" t="s">
        <v>84</v>
      </c>
      <c r="AY354" s="282" t="s">
        <v>209</v>
      </c>
    </row>
    <row r="355" spans="1:65" s="2" customFormat="1" ht="16.5" customHeight="1">
      <c r="A355" s="39"/>
      <c r="B355" s="40"/>
      <c r="C355" s="237" t="s">
        <v>614</v>
      </c>
      <c r="D355" s="237" t="s">
        <v>211</v>
      </c>
      <c r="E355" s="238" t="s">
        <v>615</v>
      </c>
      <c r="F355" s="239" t="s">
        <v>616</v>
      </c>
      <c r="G355" s="240" t="s">
        <v>225</v>
      </c>
      <c r="H355" s="241">
        <v>54.663</v>
      </c>
      <c r="I355" s="242"/>
      <c r="J355" s="243">
        <f>ROUND(I355*H355,2)</f>
        <v>0</v>
      </c>
      <c r="K355" s="239" t="s">
        <v>215</v>
      </c>
      <c r="L355" s="45"/>
      <c r="M355" s="244" t="s">
        <v>1</v>
      </c>
      <c r="N355" s="245" t="s">
        <v>42</v>
      </c>
      <c r="O355" s="92"/>
      <c r="P355" s="246">
        <f>O355*H355</f>
        <v>0</v>
      </c>
      <c r="Q355" s="246">
        <v>0.00519464</v>
      </c>
      <c r="R355" s="246">
        <f>Q355*H355</f>
        <v>0.28395460632</v>
      </c>
      <c r="S355" s="246">
        <v>0</v>
      </c>
      <c r="T355" s="24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8" t="s">
        <v>216</v>
      </c>
      <c r="AT355" s="248" t="s">
        <v>211</v>
      </c>
      <c r="AU355" s="248" t="s">
        <v>152</v>
      </c>
      <c r="AY355" s="18" t="s">
        <v>209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8" t="s">
        <v>152</v>
      </c>
      <c r="BK355" s="249">
        <f>ROUND(I355*H355,2)</f>
        <v>0</v>
      </c>
      <c r="BL355" s="18" t="s">
        <v>216</v>
      </c>
      <c r="BM355" s="248" t="s">
        <v>617</v>
      </c>
    </row>
    <row r="356" spans="1:51" s="13" customFormat="1" ht="12">
      <c r="A356" s="13"/>
      <c r="B356" s="250"/>
      <c r="C356" s="251"/>
      <c r="D356" s="252" t="s">
        <v>218</v>
      </c>
      <c r="E356" s="253" t="s">
        <v>1</v>
      </c>
      <c r="F356" s="254" t="s">
        <v>618</v>
      </c>
      <c r="G356" s="251"/>
      <c r="H356" s="255">
        <v>49.363</v>
      </c>
      <c r="I356" s="256"/>
      <c r="J356" s="251"/>
      <c r="K356" s="251"/>
      <c r="L356" s="257"/>
      <c r="M356" s="258"/>
      <c r="N356" s="259"/>
      <c r="O356" s="259"/>
      <c r="P356" s="259"/>
      <c r="Q356" s="259"/>
      <c r="R356" s="259"/>
      <c r="S356" s="259"/>
      <c r="T356" s="26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1" t="s">
        <v>218</v>
      </c>
      <c r="AU356" s="261" t="s">
        <v>152</v>
      </c>
      <c r="AV356" s="13" t="s">
        <v>152</v>
      </c>
      <c r="AW356" s="13" t="s">
        <v>32</v>
      </c>
      <c r="AX356" s="13" t="s">
        <v>76</v>
      </c>
      <c r="AY356" s="261" t="s">
        <v>209</v>
      </c>
    </row>
    <row r="357" spans="1:51" s="13" customFormat="1" ht="12">
      <c r="A357" s="13"/>
      <c r="B357" s="250"/>
      <c r="C357" s="251"/>
      <c r="D357" s="252" t="s">
        <v>218</v>
      </c>
      <c r="E357" s="253" t="s">
        <v>1</v>
      </c>
      <c r="F357" s="254" t="s">
        <v>619</v>
      </c>
      <c r="G357" s="251"/>
      <c r="H357" s="255">
        <v>5.3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1" t="s">
        <v>218</v>
      </c>
      <c r="AU357" s="261" t="s">
        <v>152</v>
      </c>
      <c r="AV357" s="13" t="s">
        <v>152</v>
      </c>
      <c r="AW357" s="13" t="s">
        <v>32</v>
      </c>
      <c r="AX357" s="13" t="s">
        <v>76</v>
      </c>
      <c r="AY357" s="261" t="s">
        <v>209</v>
      </c>
    </row>
    <row r="358" spans="1:51" s="15" customFormat="1" ht="12">
      <c r="A358" s="15"/>
      <c r="B358" s="272"/>
      <c r="C358" s="273"/>
      <c r="D358" s="252" t="s">
        <v>218</v>
      </c>
      <c r="E358" s="274" t="s">
        <v>1</v>
      </c>
      <c r="F358" s="275" t="s">
        <v>262</v>
      </c>
      <c r="G358" s="273"/>
      <c r="H358" s="276">
        <v>54.663</v>
      </c>
      <c r="I358" s="277"/>
      <c r="J358" s="273"/>
      <c r="K358" s="273"/>
      <c r="L358" s="278"/>
      <c r="M358" s="279"/>
      <c r="N358" s="280"/>
      <c r="O358" s="280"/>
      <c r="P358" s="280"/>
      <c r="Q358" s="280"/>
      <c r="R358" s="280"/>
      <c r="S358" s="280"/>
      <c r="T358" s="281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82" t="s">
        <v>218</v>
      </c>
      <c r="AU358" s="282" t="s">
        <v>152</v>
      </c>
      <c r="AV358" s="15" t="s">
        <v>216</v>
      </c>
      <c r="AW358" s="15" t="s">
        <v>32</v>
      </c>
      <c r="AX358" s="15" t="s">
        <v>84</v>
      </c>
      <c r="AY358" s="282" t="s">
        <v>209</v>
      </c>
    </row>
    <row r="359" spans="1:65" s="2" customFormat="1" ht="16.5" customHeight="1">
      <c r="A359" s="39"/>
      <c r="B359" s="40"/>
      <c r="C359" s="237" t="s">
        <v>620</v>
      </c>
      <c r="D359" s="237" t="s">
        <v>211</v>
      </c>
      <c r="E359" s="238" t="s">
        <v>621</v>
      </c>
      <c r="F359" s="239" t="s">
        <v>622</v>
      </c>
      <c r="G359" s="240" t="s">
        <v>225</v>
      </c>
      <c r="H359" s="241">
        <v>54.663</v>
      </c>
      <c r="I359" s="242"/>
      <c r="J359" s="243">
        <f>ROUND(I359*H359,2)</f>
        <v>0</v>
      </c>
      <c r="K359" s="239" t="s">
        <v>215</v>
      </c>
      <c r="L359" s="45"/>
      <c r="M359" s="244" t="s">
        <v>1</v>
      </c>
      <c r="N359" s="245" t="s">
        <v>42</v>
      </c>
      <c r="O359" s="92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8" t="s">
        <v>216</v>
      </c>
      <c r="AT359" s="248" t="s">
        <v>211</v>
      </c>
      <c r="AU359" s="248" t="s">
        <v>152</v>
      </c>
      <c r="AY359" s="18" t="s">
        <v>209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8" t="s">
        <v>152</v>
      </c>
      <c r="BK359" s="249">
        <f>ROUND(I359*H359,2)</f>
        <v>0</v>
      </c>
      <c r="BL359" s="18" t="s">
        <v>216</v>
      </c>
      <c r="BM359" s="248" t="s">
        <v>623</v>
      </c>
    </row>
    <row r="360" spans="1:65" s="2" customFormat="1" ht="21.75" customHeight="1">
      <c r="A360" s="39"/>
      <c r="B360" s="40"/>
      <c r="C360" s="237" t="s">
        <v>624</v>
      </c>
      <c r="D360" s="237" t="s">
        <v>211</v>
      </c>
      <c r="E360" s="238" t="s">
        <v>625</v>
      </c>
      <c r="F360" s="239" t="s">
        <v>626</v>
      </c>
      <c r="G360" s="240" t="s">
        <v>320</v>
      </c>
      <c r="H360" s="241">
        <v>0.711</v>
      </c>
      <c r="I360" s="242"/>
      <c r="J360" s="243">
        <f>ROUND(I360*H360,2)</f>
        <v>0</v>
      </c>
      <c r="K360" s="239" t="s">
        <v>215</v>
      </c>
      <c r="L360" s="45"/>
      <c r="M360" s="244" t="s">
        <v>1</v>
      </c>
      <c r="N360" s="245" t="s">
        <v>42</v>
      </c>
      <c r="O360" s="92"/>
      <c r="P360" s="246">
        <f>O360*H360</f>
        <v>0</v>
      </c>
      <c r="Q360" s="246">
        <v>1.05255814</v>
      </c>
      <c r="R360" s="246">
        <f>Q360*H360</f>
        <v>0.7483688375399999</v>
      </c>
      <c r="S360" s="246">
        <v>0</v>
      </c>
      <c r="T360" s="24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8" t="s">
        <v>216</v>
      </c>
      <c r="AT360" s="248" t="s">
        <v>211</v>
      </c>
      <c r="AU360" s="248" t="s">
        <v>152</v>
      </c>
      <c r="AY360" s="18" t="s">
        <v>209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18" t="s">
        <v>152</v>
      </c>
      <c r="BK360" s="249">
        <f>ROUND(I360*H360,2)</f>
        <v>0</v>
      </c>
      <c r="BL360" s="18" t="s">
        <v>216</v>
      </c>
      <c r="BM360" s="248" t="s">
        <v>627</v>
      </c>
    </row>
    <row r="361" spans="1:51" s="13" customFormat="1" ht="12">
      <c r="A361" s="13"/>
      <c r="B361" s="250"/>
      <c r="C361" s="251"/>
      <c r="D361" s="252" t="s">
        <v>218</v>
      </c>
      <c r="E361" s="253" t="s">
        <v>1</v>
      </c>
      <c r="F361" s="254" t="s">
        <v>628</v>
      </c>
      <c r="G361" s="251"/>
      <c r="H361" s="255">
        <v>0.441</v>
      </c>
      <c r="I361" s="256"/>
      <c r="J361" s="251"/>
      <c r="K361" s="251"/>
      <c r="L361" s="257"/>
      <c r="M361" s="258"/>
      <c r="N361" s="259"/>
      <c r="O361" s="259"/>
      <c r="P361" s="259"/>
      <c r="Q361" s="259"/>
      <c r="R361" s="259"/>
      <c r="S361" s="259"/>
      <c r="T361" s="26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1" t="s">
        <v>218</v>
      </c>
      <c r="AU361" s="261" t="s">
        <v>152</v>
      </c>
      <c r="AV361" s="13" t="s">
        <v>152</v>
      </c>
      <c r="AW361" s="13" t="s">
        <v>32</v>
      </c>
      <c r="AX361" s="13" t="s">
        <v>76</v>
      </c>
      <c r="AY361" s="261" t="s">
        <v>209</v>
      </c>
    </row>
    <row r="362" spans="1:51" s="13" customFormat="1" ht="12">
      <c r="A362" s="13"/>
      <c r="B362" s="250"/>
      <c r="C362" s="251"/>
      <c r="D362" s="252" t="s">
        <v>218</v>
      </c>
      <c r="E362" s="253" t="s">
        <v>1</v>
      </c>
      <c r="F362" s="254" t="s">
        <v>629</v>
      </c>
      <c r="G362" s="251"/>
      <c r="H362" s="255">
        <v>0.27</v>
      </c>
      <c r="I362" s="256"/>
      <c r="J362" s="251"/>
      <c r="K362" s="251"/>
      <c r="L362" s="257"/>
      <c r="M362" s="258"/>
      <c r="N362" s="259"/>
      <c r="O362" s="259"/>
      <c r="P362" s="259"/>
      <c r="Q362" s="259"/>
      <c r="R362" s="259"/>
      <c r="S362" s="259"/>
      <c r="T362" s="26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1" t="s">
        <v>218</v>
      </c>
      <c r="AU362" s="261" t="s">
        <v>152</v>
      </c>
      <c r="AV362" s="13" t="s">
        <v>152</v>
      </c>
      <c r="AW362" s="13" t="s">
        <v>32</v>
      </c>
      <c r="AX362" s="13" t="s">
        <v>76</v>
      </c>
      <c r="AY362" s="261" t="s">
        <v>209</v>
      </c>
    </row>
    <row r="363" spans="1:51" s="15" customFormat="1" ht="12">
      <c r="A363" s="15"/>
      <c r="B363" s="272"/>
      <c r="C363" s="273"/>
      <c r="D363" s="252" t="s">
        <v>218</v>
      </c>
      <c r="E363" s="274" t="s">
        <v>1</v>
      </c>
      <c r="F363" s="275" t="s">
        <v>262</v>
      </c>
      <c r="G363" s="273"/>
      <c r="H363" s="276">
        <v>0.711</v>
      </c>
      <c r="I363" s="277"/>
      <c r="J363" s="273"/>
      <c r="K363" s="273"/>
      <c r="L363" s="278"/>
      <c r="M363" s="279"/>
      <c r="N363" s="280"/>
      <c r="O363" s="280"/>
      <c r="P363" s="280"/>
      <c r="Q363" s="280"/>
      <c r="R363" s="280"/>
      <c r="S363" s="280"/>
      <c r="T363" s="281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2" t="s">
        <v>218</v>
      </c>
      <c r="AU363" s="282" t="s">
        <v>152</v>
      </c>
      <c r="AV363" s="15" t="s">
        <v>216</v>
      </c>
      <c r="AW363" s="15" t="s">
        <v>32</v>
      </c>
      <c r="AX363" s="15" t="s">
        <v>84</v>
      </c>
      <c r="AY363" s="282" t="s">
        <v>209</v>
      </c>
    </row>
    <row r="364" spans="1:65" s="2" customFormat="1" ht="16.5" customHeight="1">
      <c r="A364" s="39"/>
      <c r="B364" s="40"/>
      <c r="C364" s="237" t="s">
        <v>630</v>
      </c>
      <c r="D364" s="237" t="s">
        <v>211</v>
      </c>
      <c r="E364" s="238" t="s">
        <v>631</v>
      </c>
      <c r="F364" s="239" t="s">
        <v>632</v>
      </c>
      <c r="G364" s="240" t="s">
        <v>247</v>
      </c>
      <c r="H364" s="241">
        <v>0.913</v>
      </c>
      <c r="I364" s="242"/>
      <c r="J364" s="243">
        <f>ROUND(I364*H364,2)</f>
        <v>0</v>
      </c>
      <c r="K364" s="239" t="s">
        <v>215</v>
      </c>
      <c r="L364" s="45"/>
      <c r="M364" s="244" t="s">
        <v>1</v>
      </c>
      <c r="N364" s="245" t="s">
        <v>42</v>
      </c>
      <c r="O364" s="92"/>
      <c r="P364" s="246">
        <f>O364*H364</f>
        <v>0</v>
      </c>
      <c r="Q364" s="246">
        <v>2.45336574</v>
      </c>
      <c r="R364" s="246">
        <f>Q364*H364</f>
        <v>2.23992292062</v>
      </c>
      <c r="S364" s="246">
        <v>0</v>
      </c>
      <c r="T364" s="24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8" t="s">
        <v>216</v>
      </c>
      <c r="AT364" s="248" t="s">
        <v>211</v>
      </c>
      <c r="AU364" s="248" t="s">
        <v>152</v>
      </c>
      <c r="AY364" s="18" t="s">
        <v>209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8" t="s">
        <v>152</v>
      </c>
      <c r="BK364" s="249">
        <f>ROUND(I364*H364,2)</f>
        <v>0</v>
      </c>
      <c r="BL364" s="18" t="s">
        <v>216</v>
      </c>
      <c r="BM364" s="248" t="s">
        <v>633</v>
      </c>
    </row>
    <row r="365" spans="1:51" s="13" customFormat="1" ht="12">
      <c r="A365" s="13"/>
      <c r="B365" s="250"/>
      <c r="C365" s="251"/>
      <c r="D365" s="252" t="s">
        <v>218</v>
      </c>
      <c r="E365" s="253" t="s">
        <v>1</v>
      </c>
      <c r="F365" s="254" t="s">
        <v>634</v>
      </c>
      <c r="G365" s="251"/>
      <c r="H365" s="255">
        <v>0.913</v>
      </c>
      <c r="I365" s="256"/>
      <c r="J365" s="251"/>
      <c r="K365" s="251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218</v>
      </c>
      <c r="AU365" s="261" t="s">
        <v>152</v>
      </c>
      <c r="AV365" s="13" t="s">
        <v>152</v>
      </c>
      <c r="AW365" s="13" t="s">
        <v>32</v>
      </c>
      <c r="AX365" s="13" t="s">
        <v>84</v>
      </c>
      <c r="AY365" s="261" t="s">
        <v>209</v>
      </c>
    </row>
    <row r="366" spans="1:65" s="2" customFormat="1" ht="21.75" customHeight="1">
      <c r="A366" s="39"/>
      <c r="B366" s="40"/>
      <c r="C366" s="237" t="s">
        <v>635</v>
      </c>
      <c r="D366" s="237" t="s">
        <v>211</v>
      </c>
      <c r="E366" s="238" t="s">
        <v>636</v>
      </c>
      <c r="F366" s="239" t="s">
        <v>637</v>
      </c>
      <c r="G366" s="240" t="s">
        <v>225</v>
      </c>
      <c r="H366" s="241">
        <v>2.55</v>
      </c>
      <c r="I366" s="242"/>
      <c r="J366" s="243">
        <f>ROUND(I366*H366,2)</f>
        <v>0</v>
      </c>
      <c r="K366" s="239" t="s">
        <v>215</v>
      </c>
      <c r="L366" s="45"/>
      <c r="M366" s="244" t="s">
        <v>1</v>
      </c>
      <c r="N366" s="245" t="s">
        <v>42</v>
      </c>
      <c r="O366" s="92"/>
      <c r="P366" s="246">
        <f>O366*H366</f>
        <v>0</v>
      </c>
      <c r="Q366" s="246">
        <v>0.00873908</v>
      </c>
      <c r="R366" s="246">
        <f>Q366*H366</f>
        <v>0.022284653999999997</v>
      </c>
      <c r="S366" s="246">
        <v>0</v>
      </c>
      <c r="T366" s="24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8" t="s">
        <v>216</v>
      </c>
      <c r="AT366" s="248" t="s">
        <v>211</v>
      </c>
      <c r="AU366" s="248" t="s">
        <v>152</v>
      </c>
      <c r="AY366" s="18" t="s">
        <v>209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8" t="s">
        <v>152</v>
      </c>
      <c r="BK366" s="249">
        <f>ROUND(I366*H366,2)</f>
        <v>0</v>
      </c>
      <c r="BL366" s="18" t="s">
        <v>216</v>
      </c>
      <c r="BM366" s="248" t="s">
        <v>638</v>
      </c>
    </row>
    <row r="367" spans="1:51" s="13" customFormat="1" ht="12">
      <c r="A367" s="13"/>
      <c r="B367" s="250"/>
      <c r="C367" s="251"/>
      <c r="D367" s="252" t="s">
        <v>218</v>
      </c>
      <c r="E367" s="253" t="s">
        <v>1</v>
      </c>
      <c r="F367" s="254" t="s">
        <v>639</v>
      </c>
      <c r="G367" s="251"/>
      <c r="H367" s="255">
        <v>2.55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218</v>
      </c>
      <c r="AU367" s="261" t="s">
        <v>152</v>
      </c>
      <c r="AV367" s="13" t="s">
        <v>152</v>
      </c>
      <c r="AW367" s="13" t="s">
        <v>32</v>
      </c>
      <c r="AX367" s="13" t="s">
        <v>84</v>
      </c>
      <c r="AY367" s="261" t="s">
        <v>209</v>
      </c>
    </row>
    <row r="368" spans="1:65" s="2" customFormat="1" ht="21.75" customHeight="1">
      <c r="A368" s="39"/>
      <c r="B368" s="40"/>
      <c r="C368" s="237" t="s">
        <v>640</v>
      </c>
      <c r="D368" s="237" t="s">
        <v>211</v>
      </c>
      <c r="E368" s="238" t="s">
        <v>641</v>
      </c>
      <c r="F368" s="239" t="s">
        <v>642</v>
      </c>
      <c r="G368" s="240" t="s">
        <v>225</v>
      </c>
      <c r="H368" s="241">
        <v>2.55</v>
      </c>
      <c r="I368" s="242"/>
      <c r="J368" s="243">
        <f>ROUND(I368*H368,2)</f>
        <v>0</v>
      </c>
      <c r="K368" s="239" t="s">
        <v>215</v>
      </c>
      <c r="L368" s="45"/>
      <c r="M368" s="244" t="s">
        <v>1</v>
      </c>
      <c r="N368" s="245" t="s">
        <v>42</v>
      </c>
      <c r="O368" s="92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8" t="s">
        <v>216</v>
      </c>
      <c r="AT368" s="248" t="s">
        <v>211</v>
      </c>
      <c r="AU368" s="248" t="s">
        <v>152</v>
      </c>
      <c r="AY368" s="18" t="s">
        <v>209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8" t="s">
        <v>152</v>
      </c>
      <c r="BK368" s="249">
        <f>ROUND(I368*H368,2)</f>
        <v>0</v>
      </c>
      <c r="BL368" s="18" t="s">
        <v>216</v>
      </c>
      <c r="BM368" s="248" t="s">
        <v>643</v>
      </c>
    </row>
    <row r="369" spans="1:65" s="2" customFormat="1" ht="16.5" customHeight="1">
      <c r="A369" s="39"/>
      <c r="B369" s="40"/>
      <c r="C369" s="237" t="s">
        <v>644</v>
      </c>
      <c r="D369" s="237" t="s">
        <v>211</v>
      </c>
      <c r="E369" s="238" t="s">
        <v>645</v>
      </c>
      <c r="F369" s="239" t="s">
        <v>646</v>
      </c>
      <c r="G369" s="240" t="s">
        <v>225</v>
      </c>
      <c r="H369" s="241">
        <v>4.845</v>
      </c>
      <c r="I369" s="242"/>
      <c r="J369" s="243">
        <f>ROUND(I369*H369,2)</f>
        <v>0</v>
      </c>
      <c r="K369" s="239" t="s">
        <v>215</v>
      </c>
      <c r="L369" s="45"/>
      <c r="M369" s="244" t="s">
        <v>1</v>
      </c>
      <c r="N369" s="245" t="s">
        <v>42</v>
      </c>
      <c r="O369" s="92"/>
      <c r="P369" s="246">
        <f>O369*H369</f>
        <v>0</v>
      </c>
      <c r="Q369" s="246">
        <v>0.00658464</v>
      </c>
      <c r="R369" s="246">
        <f>Q369*H369</f>
        <v>0.0319025808</v>
      </c>
      <c r="S369" s="246">
        <v>0</v>
      </c>
      <c r="T369" s="24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8" t="s">
        <v>216</v>
      </c>
      <c r="AT369" s="248" t="s">
        <v>211</v>
      </c>
      <c r="AU369" s="248" t="s">
        <v>152</v>
      </c>
      <c r="AY369" s="18" t="s">
        <v>209</v>
      </c>
      <c r="BE369" s="249">
        <f>IF(N369="základní",J369,0)</f>
        <v>0</v>
      </c>
      <c r="BF369" s="249">
        <f>IF(N369="snížená",J369,0)</f>
        <v>0</v>
      </c>
      <c r="BG369" s="249">
        <f>IF(N369="zákl. přenesená",J369,0)</f>
        <v>0</v>
      </c>
      <c r="BH369" s="249">
        <f>IF(N369="sníž. přenesená",J369,0)</f>
        <v>0</v>
      </c>
      <c r="BI369" s="249">
        <f>IF(N369="nulová",J369,0)</f>
        <v>0</v>
      </c>
      <c r="BJ369" s="18" t="s">
        <v>152</v>
      </c>
      <c r="BK369" s="249">
        <f>ROUND(I369*H369,2)</f>
        <v>0</v>
      </c>
      <c r="BL369" s="18" t="s">
        <v>216</v>
      </c>
      <c r="BM369" s="248" t="s">
        <v>647</v>
      </c>
    </row>
    <row r="370" spans="1:51" s="13" customFormat="1" ht="12">
      <c r="A370" s="13"/>
      <c r="B370" s="250"/>
      <c r="C370" s="251"/>
      <c r="D370" s="252" t="s">
        <v>218</v>
      </c>
      <c r="E370" s="253" t="s">
        <v>1</v>
      </c>
      <c r="F370" s="254" t="s">
        <v>648</v>
      </c>
      <c r="G370" s="251"/>
      <c r="H370" s="255">
        <v>4.845</v>
      </c>
      <c r="I370" s="256"/>
      <c r="J370" s="251"/>
      <c r="K370" s="251"/>
      <c r="L370" s="257"/>
      <c r="M370" s="258"/>
      <c r="N370" s="259"/>
      <c r="O370" s="259"/>
      <c r="P370" s="259"/>
      <c r="Q370" s="259"/>
      <c r="R370" s="259"/>
      <c r="S370" s="259"/>
      <c r="T370" s="26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1" t="s">
        <v>218</v>
      </c>
      <c r="AU370" s="261" t="s">
        <v>152</v>
      </c>
      <c r="AV370" s="13" t="s">
        <v>152</v>
      </c>
      <c r="AW370" s="13" t="s">
        <v>32</v>
      </c>
      <c r="AX370" s="13" t="s">
        <v>84</v>
      </c>
      <c r="AY370" s="261" t="s">
        <v>209</v>
      </c>
    </row>
    <row r="371" spans="1:65" s="2" customFormat="1" ht="16.5" customHeight="1">
      <c r="A371" s="39"/>
      <c r="B371" s="40"/>
      <c r="C371" s="237" t="s">
        <v>649</v>
      </c>
      <c r="D371" s="237" t="s">
        <v>211</v>
      </c>
      <c r="E371" s="238" t="s">
        <v>650</v>
      </c>
      <c r="F371" s="239" t="s">
        <v>651</v>
      </c>
      <c r="G371" s="240" t="s">
        <v>225</v>
      </c>
      <c r="H371" s="241">
        <v>4.845</v>
      </c>
      <c r="I371" s="242"/>
      <c r="J371" s="243">
        <f>ROUND(I371*H371,2)</f>
        <v>0</v>
      </c>
      <c r="K371" s="239" t="s">
        <v>215</v>
      </c>
      <c r="L371" s="45"/>
      <c r="M371" s="244" t="s">
        <v>1</v>
      </c>
      <c r="N371" s="245" t="s">
        <v>42</v>
      </c>
      <c r="O371" s="92"/>
      <c r="P371" s="246">
        <f>O371*H371</f>
        <v>0</v>
      </c>
      <c r="Q371" s="246">
        <v>0</v>
      </c>
      <c r="R371" s="246">
        <f>Q371*H371</f>
        <v>0</v>
      </c>
      <c r="S371" s="246">
        <v>0</v>
      </c>
      <c r="T371" s="24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8" t="s">
        <v>216</v>
      </c>
      <c r="AT371" s="248" t="s">
        <v>211</v>
      </c>
      <c r="AU371" s="248" t="s">
        <v>152</v>
      </c>
      <c r="AY371" s="18" t="s">
        <v>209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18" t="s">
        <v>152</v>
      </c>
      <c r="BK371" s="249">
        <f>ROUND(I371*H371,2)</f>
        <v>0</v>
      </c>
      <c r="BL371" s="18" t="s">
        <v>216</v>
      </c>
      <c r="BM371" s="248" t="s">
        <v>652</v>
      </c>
    </row>
    <row r="372" spans="1:63" s="12" customFormat="1" ht="22.8" customHeight="1">
      <c r="A372" s="12"/>
      <c r="B372" s="221"/>
      <c r="C372" s="222"/>
      <c r="D372" s="223" t="s">
        <v>75</v>
      </c>
      <c r="E372" s="235" t="s">
        <v>235</v>
      </c>
      <c r="F372" s="235" t="s">
        <v>653</v>
      </c>
      <c r="G372" s="222"/>
      <c r="H372" s="222"/>
      <c r="I372" s="225"/>
      <c r="J372" s="236">
        <f>BK372</f>
        <v>0</v>
      </c>
      <c r="K372" s="222"/>
      <c r="L372" s="227"/>
      <c r="M372" s="228"/>
      <c r="N372" s="229"/>
      <c r="O372" s="229"/>
      <c r="P372" s="230">
        <f>SUM(P373:P528)</f>
        <v>0</v>
      </c>
      <c r="Q372" s="229"/>
      <c r="R372" s="230">
        <f>SUM(R373:R528)</f>
        <v>101.36359385308</v>
      </c>
      <c r="S372" s="229"/>
      <c r="T372" s="231">
        <f>SUM(T373:T528)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32" t="s">
        <v>84</v>
      </c>
      <c r="AT372" s="233" t="s">
        <v>75</v>
      </c>
      <c r="AU372" s="233" t="s">
        <v>84</v>
      </c>
      <c r="AY372" s="232" t="s">
        <v>209</v>
      </c>
      <c r="BK372" s="234">
        <f>SUM(BK373:BK528)</f>
        <v>0</v>
      </c>
    </row>
    <row r="373" spans="1:65" s="2" customFormat="1" ht="21.75" customHeight="1">
      <c r="A373" s="39"/>
      <c r="B373" s="40"/>
      <c r="C373" s="237" t="s">
        <v>654</v>
      </c>
      <c r="D373" s="237" t="s">
        <v>211</v>
      </c>
      <c r="E373" s="238" t="s">
        <v>655</v>
      </c>
      <c r="F373" s="239" t="s">
        <v>656</v>
      </c>
      <c r="G373" s="240" t="s">
        <v>225</v>
      </c>
      <c r="H373" s="241">
        <v>262.22</v>
      </c>
      <c r="I373" s="242"/>
      <c r="J373" s="243">
        <f>ROUND(I373*H373,2)</f>
        <v>0</v>
      </c>
      <c r="K373" s="239" t="s">
        <v>215</v>
      </c>
      <c r="L373" s="45"/>
      <c r="M373" s="244" t="s">
        <v>1</v>
      </c>
      <c r="N373" s="245" t="s">
        <v>42</v>
      </c>
      <c r="O373" s="92"/>
      <c r="P373" s="246">
        <f>O373*H373</f>
        <v>0</v>
      </c>
      <c r="Q373" s="246">
        <v>0.01838</v>
      </c>
      <c r="R373" s="246">
        <f>Q373*H373</f>
        <v>4.819603600000001</v>
      </c>
      <c r="S373" s="246">
        <v>0</v>
      </c>
      <c r="T373" s="24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8" t="s">
        <v>216</v>
      </c>
      <c r="AT373" s="248" t="s">
        <v>211</v>
      </c>
      <c r="AU373" s="248" t="s">
        <v>152</v>
      </c>
      <c r="AY373" s="18" t="s">
        <v>209</v>
      </c>
      <c r="BE373" s="249">
        <f>IF(N373="základní",J373,0)</f>
        <v>0</v>
      </c>
      <c r="BF373" s="249">
        <f>IF(N373="snížená",J373,0)</f>
        <v>0</v>
      </c>
      <c r="BG373" s="249">
        <f>IF(N373="zákl. přenesená",J373,0)</f>
        <v>0</v>
      </c>
      <c r="BH373" s="249">
        <f>IF(N373="sníž. přenesená",J373,0)</f>
        <v>0</v>
      </c>
      <c r="BI373" s="249">
        <f>IF(N373="nulová",J373,0)</f>
        <v>0</v>
      </c>
      <c r="BJ373" s="18" t="s">
        <v>152</v>
      </c>
      <c r="BK373" s="249">
        <f>ROUND(I373*H373,2)</f>
        <v>0</v>
      </c>
      <c r="BL373" s="18" t="s">
        <v>216</v>
      </c>
      <c r="BM373" s="248" t="s">
        <v>657</v>
      </c>
    </row>
    <row r="374" spans="1:51" s="13" customFormat="1" ht="12">
      <c r="A374" s="13"/>
      <c r="B374" s="250"/>
      <c r="C374" s="251"/>
      <c r="D374" s="252" t="s">
        <v>218</v>
      </c>
      <c r="E374" s="253" t="s">
        <v>1</v>
      </c>
      <c r="F374" s="254" t="s">
        <v>658</v>
      </c>
      <c r="G374" s="251"/>
      <c r="H374" s="255">
        <v>98.89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1" t="s">
        <v>218</v>
      </c>
      <c r="AU374" s="261" t="s">
        <v>152</v>
      </c>
      <c r="AV374" s="13" t="s">
        <v>152</v>
      </c>
      <c r="AW374" s="13" t="s">
        <v>32</v>
      </c>
      <c r="AX374" s="13" t="s">
        <v>76</v>
      </c>
      <c r="AY374" s="261" t="s">
        <v>209</v>
      </c>
    </row>
    <row r="375" spans="1:51" s="13" customFormat="1" ht="12">
      <c r="A375" s="13"/>
      <c r="B375" s="250"/>
      <c r="C375" s="251"/>
      <c r="D375" s="252" t="s">
        <v>218</v>
      </c>
      <c r="E375" s="253" t="s">
        <v>1</v>
      </c>
      <c r="F375" s="254" t="s">
        <v>659</v>
      </c>
      <c r="G375" s="251"/>
      <c r="H375" s="255">
        <v>103.24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1" t="s">
        <v>218</v>
      </c>
      <c r="AU375" s="261" t="s">
        <v>152</v>
      </c>
      <c r="AV375" s="13" t="s">
        <v>152</v>
      </c>
      <c r="AW375" s="13" t="s">
        <v>32</v>
      </c>
      <c r="AX375" s="13" t="s">
        <v>76</v>
      </c>
      <c r="AY375" s="261" t="s">
        <v>209</v>
      </c>
    </row>
    <row r="376" spans="1:51" s="13" customFormat="1" ht="12">
      <c r="A376" s="13"/>
      <c r="B376" s="250"/>
      <c r="C376" s="251"/>
      <c r="D376" s="252" t="s">
        <v>218</v>
      </c>
      <c r="E376" s="253" t="s">
        <v>1</v>
      </c>
      <c r="F376" s="254" t="s">
        <v>660</v>
      </c>
      <c r="G376" s="251"/>
      <c r="H376" s="255">
        <v>60.09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1" t="s">
        <v>218</v>
      </c>
      <c r="AU376" s="261" t="s">
        <v>152</v>
      </c>
      <c r="AV376" s="13" t="s">
        <v>152</v>
      </c>
      <c r="AW376" s="13" t="s">
        <v>32</v>
      </c>
      <c r="AX376" s="13" t="s">
        <v>76</v>
      </c>
      <c r="AY376" s="261" t="s">
        <v>209</v>
      </c>
    </row>
    <row r="377" spans="1:51" s="15" customFormat="1" ht="12">
      <c r="A377" s="15"/>
      <c r="B377" s="272"/>
      <c r="C377" s="273"/>
      <c r="D377" s="252" t="s">
        <v>218</v>
      </c>
      <c r="E377" s="274" t="s">
        <v>1</v>
      </c>
      <c r="F377" s="275" t="s">
        <v>262</v>
      </c>
      <c r="G377" s="273"/>
      <c r="H377" s="276">
        <v>262.22</v>
      </c>
      <c r="I377" s="277"/>
      <c r="J377" s="273"/>
      <c r="K377" s="273"/>
      <c r="L377" s="278"/>
      <c r="M377" s="279"/>
      <c r="N377" s="280"/>
      <c r="O377" s="280"/>
      <c r="P377" s="280"/>
      <c r="Q377" s="280"/>
      <c r="R377" s="280"/>
      <c r="S377" s="280"/>
      <c r="T377" s="28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2" t="s">
        <v>218</v>
      </c>
      <c r="AU377" s="282" t="s">
        <v>152</v>
      </c>
      <c r="AV377" s="15" t="s">
        <v>216</v>
      </c>
      <c r="AW377" s="15" t="s">
        <v>32</v>
      </c>
      <c r="AX377" s="15" t="s">
        <v>84</v>
      </c>
      <c r="AY377" s="282" t="s">
        <v>209</v>
      </c>
    </row>
    <row r="378" spans="1:65" s="2" customFormat="1" ht="21.75" customHeight="1">
      <c r="A378" s="39"/>
      <c r="B378" s="40"/>
      <c r="C378" s="237" t="s">
        <v>661</v>
      </c>
      <c r="D378" s="237" t="s">
        <v>211</v>
      </c>
      <c r="E378" s="238" t="s">
        <v>662</v>
      </c>
      <c r="F378" s="239" t="s">
        <v>663</v>
      </c>
      <c r="G378" s="240" t="s">
        <v>225</v>
      </c>
      <c r="H378" s="241">
        <v>25.27</v>
      </c>
      <c r="I378" s="242"/>
      <c r="J378" s="243">
        <f>ROUND(I378*H378,2)</f>
        <v>0</v>
      </c>
      <c r="K378" s="239" t="s">
        <v>215</v>
      </c>
      <c r="L378" s="45"/>
      <c r="M378" s="244" t="s">
        <v>1</v>
      </c>
      <c r="N378" s="245" t="s">
        <v>42</v>
      </c>
      <c r="O378" s="92"/>
      <c r="P378" s="246">
        <f>O378*H378</f>
        <v>0</v>
      </c>
      <c r="Q378" s="246">
        <v>0.01838</v>
      </c>
      <c r="R378" s="246">
        <f>Q378*H378</f>
        <v>0.4644626</v>
      </c>
      <c r="S378" s="246">
        <v>0</v>
      </c>
      <c r="T378" s="24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8" t="s">
        <v>216</v>
      </c>
      <c r="AT378" s="248" t="s">
        <v>211</v>
      </c>
      <c r="AU378" s="248" t="s">
        <v>152</v>
      </c>
      <c r="AY378" s="18" t="s">
        <v>209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8" t="s">
        <v>152</v>
      </c>
      <c r="BK378" s="249">
        <f>ROUND(I378*H378,2)</f>
        <v>0</v>
      </c>
      <c r="BL378" s="18" t="s">
        <v>216</v>
      </c>
      <c r="BM378" s="248" t="s">
        <v>664</v>
      </c>
    </row>
    <row r="379" spans="1:51" s="13" customFormat="1" ht="12">
      <c r="A379" s="13"/>
      <c r="B379" s="250"/>
      <c r="C379" s="251"/>
      <c r="D379" s="252" t="s">
        <v>218</v>
      </c>
      <c r="E379" s="253" t="s">
        <v>1</v>
      </c>
      <c r="F379" s="254" t="s">
        <v>665</v>
      </c>
      <c r="G379" s="251"/>
      <c r="H379" s="255">
        <v>25.27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1" t="s">
        <v>218</v>
      </c>
      <c r="AU379" s="261" t="s">
        <v>152</v>
      </c>
      <c r="AV379" s="13" t="s">
        <v>152</v>
      </c>
      <c r="AW379" s="13" t="s">
        <v>32</v>
      </c>
      <c r="AX379" s="13" t="s">
        <v>84</v>
      </c>
      <c r="AY379" s="261" t="s">
        <v>209</v>
      </c>
    </row>
    <row r="380" spans="1:65" s="2" customFormat="1" ht="16.5" customHeight="1">
      <c r="A380" s="39"/>
      <c r="B380" s="40"/>
      <c r="C380" s="237" t="s">
        <v>666</v>
      </c>
      <c r="D380" s="237" t="s">
        <v>211</v>
      </c>
      <c r="E380" s="238" t="s">
        <v>667</v>
      </c>
      <c r="F380" s="239" t="s">
        <v>668</v>
      </c>
      <c r="G380" s="240" t="s">
        <v>225</v>
      </c>
      <c r="H380" s="241">
        <v>68.75</v>
      </c>
      <c r="I380" s="242"/>
      <c r="J380" s="243">
        <f>ROUND(I380*H380,2)</f>
        <v>0</v>
      </c>
      <c r="K380" s="239" t="s">
        <v>215</v>
      </c>
      <c r="L380" s="45"/>
      <c r="M380" s="244" t="s">
        <v>1</v>
      </c>
      <c r="N380" s="245" t="s">
        <v>42</v>
      </c>
      <c r="O380" s="92"/>
      <c r="P380" s="246">
        <f>O380*H380</f>
        <v>0</v>
      </c>
      <c r="Q380" s="246">
        <v>0.04</v>
      </c>
      <c r="R380" s="246">
        <f>Q380*H380</f>
        <v>2.75</v>
      </c>
      <c r="S380" s="246">
        <v>0</v>
      </c>
      <c r="T380" s="24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8" t="s">
        <v>216</v>
      </c>
      <c r="AT380" s="248" t="s">
        <v>211</v>
      </c>
      <c r="AU380" s="248" t="s">
        <v>152</v>
      </c>
      <c r="AY380" s="18" t="s">
        <v>209</v>
      </c>
      <c r="BE380" s="249">
        <f>IF(N380="základní",J380,0)</f>
        <v>0</v>
      </c>
      <c r="BF380" s="249">
        <f>IF(N380="snížená",J380,0)</f>
        <v>0</v>
      </c>
      <c r="BG380" s="249">
        <f>IF(N380="zákl. přenesená",J380,0)</f>
        <v>0</v>
      </c>
      <c r="BH380" s="249">
        <f>IF(N380="sníž. přenesená",J380,0)</f>
        <v>0</v>
      </c>
      <c r="BI380" s="249">
        <f>IF(N380="nulová",J380,0)</f>
        <v>0</v>
      </c>
      <c r="BJ380" s="18" t="s">
        <v>152</v>
      </c>
      <c r="BK380" s="249">
        <f>ROUND(I380*H380,2)</f>
        <v>0</v>
      </c>
      <c r="BL380" s="18" t="s">
        <v>216</v>
      </c>
      <c r="BM380" s="248" t="s">
        <v>669</v>
      </c>
    </row>
    <row r="381" spans="1:65" s="2" customFormat="1" ht="21.75" customHeight="1">
      <c r="A381" s="39"/>
      <c r="B381" s="40"/>
      <c r="C381" s="237" t="s">
        <v>670</v>
      </c>
      <c r="D381" s="237" t="s">
        <v>211</v>
      </c>
      <c r="E381" s="238" t="s">
        <v>671</v>
      </c>
      <c r="F381" s="239" t="s">
        <v>672</v>
      </c>
      <c r="G381" s="240" t="s">
        <v>225</v>
      </c>
      <c r="H381" s="241">
        <v>56.3</v>
      </c>
      <c r="I381" s="242"/>
      <c r="J381" s="243">
        <f>ROUND(I381*H381,2)</f>
        <v>0</v>
      </c>
      <c r="K381" s="239" t="s">
        <v>215</v>
      </c>
      <c r="L381" s="45"/>
      <c r="M381" s="244" t="s">
        <v>1</v>
      </c>
      <c r="N381" s="245" t="s">
        <v>42</v>
      </c>
      <c r="O381" s="92"/>
      <c r="P381" s="246">
        <f>O381*H381</f>
        <v>0</v>
      </c>
      <c r="Q381" s="246">
        <v>0.004384</v>
      </c>
      <c r="R381" s="246">
        <f>Q381*H381</f>
        <v>0.2468192</v>
      </c>
      <c r="S381" s="246">
        <v>0</v>
      </c>
      <c r="T381" s="24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8" t="s">
        <v>216</v>
      </c>
      <c r="AT381" s="248" t="s">
        <v>211</v>
      </c>
      <c r="AU381" s="248" t="s">
        <v>152</v>
      </c>
      <c r="AY381" s="18" t="s">
        <v>209</v>
      </c>
      <c r="BE381" s="249">
        <f>IF(N381="základní",J381,0)</f>
        <v>0</v>
      </c>
      <c r="BF381" s="249">
        <f>IF(N381="snížená",J381,0)</f>
        <v>0</v>
      </c>
      <c r="BG381" s="249">
        <f>IF(N381="zákl. přenesená",J381,0)</f>
        <v>0</v>
      </c>
      <c r="BH381" s="249">
        <f>IF(N381="sníž. přenesená",J381,0)</f>
        <v>0</v>
      </c>
      <c r="BI381" s="249">
        <f>IF(N381="nulová",J381,0)</f>
        <v>0</v>
      </c>
      <c r="BJ381" s="18" t="s">
        <v>152</v>
      </c>
      <c r="BK381" s="249">
        <f>ROUND(I381*H381,2)</f>
        <v>0</v>
      </c>
      <c r="BL381" s="18" t="s">
        <v>216</v>
      </c>
      <c r="BM381" s="248" t="s">
        <v>673</v>
      </c>
    </row>
    <row r="382" spans="1:51" s="13" customFormat="1" ht="12">
      <c r="A382" s="13"/>
      <c r="B382" s="250"/>
      <c r="C382" s="251"/>
      <c r="D382" s="252" t="s">
        <v>218</v>
      </c>
      <c r="E382" s="253" t="s">
        <v>1</v>
      </c>
      <c r="F382" s="254" t="s">
        <v>674</v>
      </c>
      <c r="G382" s="251"/>
      <c r="H382" s="255">
        <v>56.3</v>
      </c>
      <c r="I382" s="256"/>
      <c r="J382" s="251"/>
      <c r="K382" s="251"/>
      <c r="L382" s="257"/>
      <c r="M382" s="258"/>
      <c r="N382" s="259"/>
      <c r="O382" s="259"/>
      <c r="P382" s="259"/>
      <c r="Q382" s="259"/>
      <c r="R382" s="259"/>
      <c r="S382" s="259"/>
      <c r="T382" s="26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1" t="s">
        <v>218</v>
      </c>
      <c r="AU382" s="261" t="s">
        <v>152</v>
      </c>
      <c r="AV382" s="13" t="s">
        <v>152</v>
      </c>
      <c r="AW382" s="13" t="s">
        <v>32</v>
      </c>
      <c r="AX382" s="13" t="s">
        <v>84</v>
      </c>
      <c r="AY382" s="261" t="s">
        <v>209</v>
      </c>
    </row>
    <row r="383" spans="1:65" s="2" customFormat="1" ht="21.75" customHeight="1">
      <c r="A383" s="39"/>
      <c r="B383" s="40"/>
      <c r="C383" s="237" t="s">
        <v>675</v>
      </c>
      <c r="D383" s="237" t="s">
        <v>211</v>
      </c>
      <c r="E383" s="238" t="s">
        <v>676</v>
      </c>
      <c r="F383" s="239" t="s">
        <v>677</v>
      </c>
      <c r="G383" s="240" t="s">
        <v>225</v>
      </c>
      <c r="H383" s="241">
        <v>667.731</v>
      </c>
      <c r="I383" s="242"/>
      <c r="J383" s="243">
        <f>ROUND(I383*H383,2)</f>
        <v>0</v>
      </c>
      <c r="K383" s="239" t="s">
        <v>215</v>
      </c>
      <c r="L383" s="45"/>
      <c r="M383" s="244" t="s">
        <v>1</v>
      </c>
      <c r="N383" s="245" t="s">
        <v>42</v>
      </c>
      <c r="O383" s="92"/>
      <c r="P383" s="246">
        <f>O383*H383</f>
        <v>0</v>
      </c>
      <c r="Q383" s="246">
        <v>0.01628</v>
      </c>
      <c r="R383" s="246">
        <f>Q383*H383</f>
        <v>10.87066068</v>
      </c>
      <c r="S383" s="246">
        <v>0</v>
      </c>
      <c r="T383" s="24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8" t="s">
        <v>216</v>
      </c>
      <c r="AT383" s="248" t="s">
        <v>211</v>
      </c>
      <c r="AU383" s="248" t="s">
        <v>152</v>
      </c>
      <c r="AY383" s="18" t="s">
        <v>209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18" t="s">
        <v>152</v>
      </c>
      <c r="BK383" s="249">
        <f>ROUND(I383*H383,2)</f>
        <v>0</v>
      </c>
      <c r="BL383" s="18" t="s">
        <v>216</v>
      </c>
      <c r="BM383" s="248" t="s">
        <v>678</v>
      </c>
    </row>
    <row r="384" spans="1:51" s="14" customFormat="1" ht="12">
      <c r="A384" s="14"/>
      <c r="B384" s="262"/>
      <c r="C384" s="263"/>
      <c r="D384" s="252" t="s">
        <v>218</v>
      </c>
      <c r="E384" s="264" t="s">
        <v>1</v>
      </c>
      <c r="F384" s="265" t="s">
        <v>679</v>
      </c>
      <c r="G384" s="263"/>
      <c r="H384" s="264" t="s">
        <v>1</v>
      </c>
      <c r="I384" s="266"/>
      <c r="J384" s="263"/>
      <c r="K384" s="263"/>
      <c r="L384" s="267"/>
      <c r="M384" s="268"/>
      <c r="N384" s="269"/>
      <c r="O384" s="269"/>
      <c r="P384" s="269"/>
      <c r="Q384" s="269"/>
      <c r="R384" s="269"/>
      <c r="S384" s="269"/>
      <c r="T384" s="27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1" t="s">
        <v>218</v>
      </c>
      <c r="AU384" s="271" t="s">
        <v>152</v>
      </c>
      <c r="AV384" s="14" t="s">
        <v>84</v>
      </c>
      <c r="AW384" s="14" t="s">
        <v>32</v>
      </c>
      <c r="AX384" s="14" t="s">
        <v>76</v>
      </c>
      <c r="AY384" s="271" t="s">
        <v>209</v>
      </c>
    </row>
    <row r="385" spans="1:51" s="13" customFormat="1" ht="12">
      <c r="A385" s="13"/>
      <c r="B385" s="250"/>
      <c r="C385" s="251"/>
      <c r="D385" s="252" t="s">
        <v>218</v>
      </c>
      <c r="E385" s="253" t="s">
        <v>1</v>
      </c>
      <c r="F385" s="254" t="s">
        <v>680</v>
      </c>
      <c r="G385" s="251"/>
      <c r="H385" s="255">
        <v>27.251</v>
      </c>
      <c r="I385" s="256"/>
      <c r="J385" s="251"/>
      <c r="K385" s="251"/>
      <c r="L385" s="257"/>
      <c r="M385" s="258"/>
      <c r="N385" s="259"/>
      <c r="O385" s="259"/>
      <c r="P385" s="259"/>
      <c r="Q385" s="259"/>
      <c r="R385" s="259"/>
      <c r="S385" s="259"/>
      <c r="T385" s="26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1" t="s">
        <v>218</v>
      </c>
      <c r="AU385" s="261" t="s">
        <v>152</v>
      </c>
      <c r="AV385" s="13" t="s">
        <v>152</v>
      </c>
      <c r="AW385" s="13" t="s">
        <v>32</v>
      </c>
      <c r="AX385" s="13" t="s">
        <v>76</v>
      </c>
      <c r="AY385" s="261" t="s">
        <v>209</v>
      </c>
    </row>
    <row r="386" spans="1:51" s="13" customFormat="1" ht="12">
      <c r="A386" s="13"/>
      <c r="B386" s="250"/>
      <c r="C386" s="251"/>
      <c r="D386" s="252" t="s">
        <v>218</v>
      </c>
      <c r="E386" s="253" t="s">
        <v>1</v>
      </c>
      <c r="F386" s="254" t="s">
        <v>681</v>
      </c>
      <c r="G386" s="251"/>
      <c r="H386" s="255">
        <v>62.152</v>
      </c>
      <c r="I386" s="256"/>
      <c r="J386" s="251"/>
      <c r="K386" s="251"/>
      <c r="L386" s="257"/>
      <c r="M386" s="258"/>
      <c r="N386" s="259"/>
      <c r="O386" s="259"/>
      <c r="P386" s="259"/>
      <c r="Q386" s="259"/>
      <c r="R386" s="259"/>
      <c r="S386" s="259"/>
      <c r="T386" s="26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1" t="s">
        <v>218</v>
      </c>
      <c r="AU386" s="261" t="s">
        <v>152</v>
      </c>
      <c r="AV386" s="13" t="s">
        <v>152</v>
      </c>
      <c r="AW386" s="13" t="s">
        <v>32</v>
      </c>
      <c r="AX386" s="13" t="s">
        <v>76</v>
      </c>
      <c r="AY386" s="261" t="s">
        <v>209</v>
      </c>
    </row>
    <row r="387" spans="1:51" s="13" customFormat="1" ht="12">
      <c r="A387" s="13"/>
      <c r="B387" s="250"/>
      <c r="C387" s="251"/>
      <c r="D387" s="252" t="s">
        <v>218</v>
      </c>
      <c r="E387" s="253" t="s">
        <v>1</v>
      </c>
      <c r="F387" s="254" t="s">
        <v>682</v>
      </c>
      <c r="G387" s="251"/>
      <c r="H387" s="255">
        <v>35.11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218</v>
      </c>
      <c r="AU387" s="261" t="s">
        <v>152</v>
      </c>
      <c r="AV387" s="13" t="s">
        <v>152</v>
      </c>
      <c r="AW387" s="13" t="s">
        <v>32</v>
      </c>
      <c r="AX387" s="13" t="s">
        <v>76</v>
      </c>
      <c r="AY387" s="261" t="s">
        <v>209</v>
      </c>
    </row>
    <row r="388" spans="1:51" s="13" customFormat="1" ht="12">
      <c r="A388" s="13"/>
      <c r="B388" s="250"/>
      <c r="C388" s="251"/>
      <c r="D388" s="252" t="s">
        <v>218</v>
      </c>
      <c r="E388" s="253" t="s">
        <v>1</v>
      </c>
      <c r="F388" s="254" t="s">
        <v>683</v>
      </c>
      <c r="G388" s="251"/>
      <c r="H388" s="255">
        <v>35.241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1" t="s">
        <v>218</v>
      </c>
      <c r="AU388" s="261" t="s">
        <v>152</v>
      </c>
      <c r="AV388" s="13" t="s">
        <v>152</v>
      </c>
      <c r="AW388" s="13" t="s">
        <v>32</v>
      </c>
      <c r="AX388" s="13" t="s">
        <v>76</v>
      </c>
      <c r="AY388" s="261" t="s">
        <v>209</v>
      </c>
    </row>
    <row r="389" spans="1:51" s="13" customFormat="1" ht="12">
      <c r="A389" s="13"/>
      <c r="B389" s="250"/>
      <c r="C389" s="251"/>
      <c r="D389" s="252" t="s">
        <v>218</v>
      </c>
      <c r="E389" s="253" t="s">
        <v>1</v>
      </c>
      <c r="F389" s="254" t="s">
        <v>684</v>
      </c>
      <c r="G389" s="251"/>
      <c r="H389" s="255">
        <v>37.44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1" t="s">
        <v>218</v>
      </c>
      <c r="AU389" s="261" t="s">
        <v>152</v>
      </c>
      <c r="AV389" s="13" t="s">
        <v>152</v>
      </c>
      <c r="AW389" s="13" t="s">
        <v>32</v>
      </c>
      <c r="AX389" s="13" t="s">
        <v>76</v>
      </c>
      <c r="AY389" s="261" t="s">
        <v>209</v>
      </c>
    </row>
    <row r="390" spans="1:51" s="13" customFormat="1" ht="12">
      <c r="A390" s="13"/>
      <c r="B390" s="250"/>
      <c r="C390" s="251"/>
      <c r="D390" s="252" t="s">
        <v>218</v>
      </c>
      <c r="E390" s="253" t="s">
        <v>1</v>
      </c>
      <c r="F390" s="254" t="s">
        <v>685</v>
      </c>
      <c r="G390" s="251"/>
      <c r="H390" s="255">
        <v>3.323</v>
      </c>
      <c r="I390" s="256"/>
      <c r="J390" s="251"/>
      <c r="K390" s="251"/>
      <c r="L390" s="257"/>
      <c r="M390" s="258"/>
      <c r="N390" s="259"/>
      <c r="O390" s="259"/>
      <c r="P390" s="259"/>
      <c r="Q390" s="259"/>
      <c r="R390" s="259"/>
      <c r="S390" s="259"/>
      <c r="T390" s="26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1" t="s">
        <v>218</v>
      </c>
      <c r="AU390" s="261" t="s">
        <v>152</v>
      </c>
      <c r="AV390" s="13" t="s">
        <v>152</v>
      </c>
      <c r="AW390" s="13" t="s">
        <v>32</v>
      </c>
      <c r="AX390" s="13" t="s">
        <v>76</v>
      </c>
      <c r="AY390" s="261" t="s">
        <v>209</v>
      </c>
    </row>
    <row r="391" spans="1:51" s="13" customFormat="1" ht="12">
      <c r="A391" s="13"/>
      <c r="B391" s="250"/>
      <c r="C391" s="251"/>
      <c r="D391" s="252" t="s">
        <v>218</v>
      </c>
      <c r="E391" s="253" t="s">
        <v>1</v>
      </c>
      <c r="F391" s="254" t="s">
        <v>686</v>
      </c>
      <c r="G391" s="251"/>
      <c r="H391" s="255">
        <v>5.532</v>
      </c>
      <c r="I391" s="256"/>
      <c r="J391" s="251"/>
      <c r="K391" s="251"/>
      <c r="L391" s="257"/>
      <c r="M391" s="258"/>
      <c r="N391" s="259"/>
      <c r="O391" s="259"/>
      <c r="P391" s="259"/>
      <c r="Q391" s="259"/>
      <c r="R391" s="259"/>
      <c r="S391" s="259"/>
      <c r="T391" s="26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1" t="s">
        <v>218</v>
      </c>
      <c r="AU391" s="261" t="s">
        <v>152</v>
      </c>
      <c r="AV391" s="13" t="s">
        <v>152</v>
      </c>
      <c r="AW391" s="13" t="s">
        <v>32</v>
      </c>
      <c r="AX391" s="13" t="s">
        <v>76</v>
      </c>
      <c r="AY391" s="261" t="s">
        <v>209</v>
      </c>
    </row>
    <row r="392" spans="1:51" s="13" customFormat="1" ht="12">
      <c r="A392" s="13"/>
      <c r="B392" s="250"/>
      <c r="C392" s="251"/>
      <c r="D392" s="252" t="s">
        <v>218</v>
      </c>
      <c r="E392" s="253" t="s">
        <v>1</v>
      </c>
      <c r="F392" s="254" t="s">
        <v>687</v>
      </c>
      <c r="G392" s="251"/>
      <c r="H392" s="255">
        <v>16.08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1" t="s">
        <v>218</v>
      </c>
      <c r="AU392" s="261" t="s">
        <v>152</v>
      </c>
      <c r="AV392" s="13" t="s">
        <v>152</v>
      </c>
      <c r="AW392" s="13" t="s">
        <v>32</v>
      </c>
      <c r="AX392" s="13" t="s">
        <v>76</v>
      </c>
      <c r="AY392" s="261" t="s">
        <v>209</v>
      </c>
    </row>
    <row r="393" spans="1:51" s="14" customFormat="1" ht="12">
      <c r="A393" s="14"/>
      <c r="B393" s="262"/>
      <c r="C393" s="263"/>
      <c r="D393" s="252" t="s">
        <v>218</v>
      </c>
      <c r="E393" s="264" t="s">
        <v>1</v>
      </c>
      <c r="F393" s="265" t="s">
        <v>688</v>
      </c>
      <c r="G393" s="263"/>
      <c r="H393" s="264" t="s">
        <v>1</v>
      </c>
      <c r="I393" s="266"/>
      <c r="J393" s="263"/>
      <c r="K393" s="263"/>
      <c r="L393" s="267"/>
      <c r="M393" s="268"/>
      <c r="N393" s="269"/>
      <c r="O393" s="269"/>
      <c r="P393" s="269"/>
      <c r="Q393" s="269"/>
      <c r="R393" s="269"/>
      <c r="S393" s="269"/>
      <c r="T393" s="27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1" t="s">
        <v>218</v>
      </c>
      <c r="AU393" s="271" t="s">
        <v>152</v>
      </c>
      <c r="AV393" s="14" t="s">
        <v>84</v>
      </c>
      <c r="AW393" s="14" t="s">
        <v>32</v>
      </c>
      <c r="AX393" s="14" t="s">
        <v>76</v>
      </c>
      <c r="AY393" s="271" t="s">
        <v>209</v>
      </c>
    </row>
    <row r="394" spans="1:51" s="13" customFormat="1" ht="12">
      <c r="A394" s="13"/>
      <c r="B394" s="250"/>
      <c r="C394" s="251"/>
      <c r="D394" s="252" t="s">
        <v>218</v>
      </c>
      <c r="E394" s="253" t="s">
        <v>1</v>
      </c>
      <c r="F394" s="254" t="s">
        <v>689</v>
      </c>
      <c r="G394" s="251"/>
      <c r="H394" s="255">
        <v>31.088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1" t="s">
        <v>218</v>
      </c>
      <c r="AU394" s="261" t="s">
        <v>152</v>
      </c>
      <c r="AV394" s="13" t="s">
        <v>152</v>
      </c>
      <c r="AW394" s="13" t="s">
        <v>32</v>
      </c>
      <c r="AX394" s="13" t="s">
        <v>76</v>
      </c>
      <c r="AY394" s="261" t="s">
        <v>209</v>
      </c>
    </row>
    <row r="395" spans="1:51" s="13" customFormat="1" ht="12">
      <c r="A395" s="13"/>
      <c r="B395" s="250"/>
      <c r="C395" s="251"/>
      <c r="D395" s="252" t="s">
        <v>218</v>
      </c>
      <c r="E395" s="253" t="s">
        <v>1</v>
      </c>
      <c r="F395" s="254" t="s">
        <v>690</v>
      </c>
      <c r="G395" s="251"/>
      <c r="H395" s="255">
        <v>59.271</v>
      </c>
      <c r="I395" s="256"/>
      <c r="J395" s="251"/>
      <c r="K395" s="251"/>
      <c r="L395" s="257"/>
      <c r="M395" s="258"/>
      <c r="N395" s="259"/>
      <c r="O395" s="259"/>
      <c r="P395" s="259"/>
      <c r="Q395" s="259"/>
      <c r="R395" s="259"/>
      <c r="S395" s="259"/>
      <c r="T395" s="26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1" t="s">
        <v>218</v>
      </c>
      <c r="AU395" s="261" t="s">
        <v>152</v>
      </c>
      <c r="AV395" s="13" t="s">
        <v>152</v>
      </c>
      <c r="AW395" s="13" t="s">
        <v>32</v>
      </c>
      <c r="AX395" s="13" t="s">
        <v>76</v>
      </c>
      <c r="AY395" s="261" t="s">
        <v>209</v>
      </c>
    </row>
    <row r="396" spans="1:51" s="13" customFormat="1" ht="12">
      <c r="A396" s="13"/>
      <c r="B396" s="250"/>
      <c r="C396" s="251"/>
      <c r="D396" s="252" t="s">
        <v>218</v>
      </c>
      <c r="E396" s="253" t="s">
        <v>1</v>
      </c>
      <c r="F396" s="254" t="s">
        <v>691</v>
      </c>
      <c r="G396" s="251"/>
      <c r="H396" s="255">
        <v>35.031</v>
      </c>
      <c r="I396" s="256"/>
      <c r="J396" s="251"/>
      <c r="K396" s="251"/>
      <c r="L396" s="257"/>
      <c r="M396" s="258"/>
      <c r="N396" s="259"/>
      <c r="O396" s="259"/>
      <c r="P396" s="259"/>
      <c r="Q396" s="259"/>
      <c r="R396" s="259"/>
      <c r="S396" s="259"/>
      <c r="T396" s="26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1" t="s">
        <v>218</v>
      </c>
      <c r="AU396" s="261" t="s">
        <v>152</v>
      </c>
      <c r="AV396" s="13" t="s">
        <v>152</v>
      </c>
      <c r="AW396" s="13" t="s">
        <v>32</v>
      </c>
      <c r="AX396" s="13" t="s">
        <v>76</v>
      </c>
      <c r="AY396" s="261" t="s">
        <v>209</v>
      </c>
    </row>
    <row r="397" spans="1:51" s="13" customFormat="1" ht="12">
      <c r="A397" s="13"/>
      <c r="B397" s="250"/>
      <c r="C397" s="251"/>
      <c r="D397" s="252" t="s">
        <v>218</v>
      </c>
      <c r="E397" s="253" t="s">
        <v>1</v>
      </c>
      <c r="F397" s="254" t="s">
        <v>692</v>
      </c>
      <c r="G397" s="251"/>
      <c r="H397" s="255">
        <v>35.11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1" t="s">
        <v>218</v>
      </c>
      <c r="AU397" s="261" t="s">
        <v>152</v>
      </c>
      <c r="AV397" s="13" t="s">
        <v>152</v>
      </c>
      <c r="AW397" s="13" t="s">
        <v>32</v>
      </c>
      <c r="AX397" s="13" t="s">
        <v>76</v>
      </c>
      <c r="AY397" s="261" t="s">
        <v>209</v>
      </c>
    </row>
    <row r="398" spans="1:51" s="13" customFormat="1" ht="12">
      <c r="A398" s="13"/>
      <c r="B398" s="250"/>
      <c r="C398" s="251"/>
      <c r="D398" s="252" t="s">
        <v>218</v>
      </c>
      <c r="E398" s="253" t="s">
        <v>1</v>
      </c>
      <c r="F398" s="254" t="s">
        <v>693</v>
      </c>
      <c r="G398" s="251"/>
      <c r="H398" s="255">
        <v>35.375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1" t="s">
        <v>218</v>
      </c>
      <c r="AU398" s="261" t="s">
        <v>152</v>
      </c>
      <c r="AV398" s="13" t="s">
        <v>152</v>
      </c>
      <c r="AW398" s="13" t="s">
        <v>32</v>
      </c>
      <c r="AX398" s="13" t="s">
        <v>76</v>
      </c>
      <c r="AY398" s="261" t="s">
        <v>209</v>
      </c>
    </row>
    <row r="399" spans="1:51" s="13" customFormat="1" ht="12">
      <c r="A399" s="13"/>
      <c r="B399" s="250"/>
      <c r="C399" s="251"/>
      <c r="D399" s="252" t="s">
        <v>218</v>
      </c>
      <c r="E399" s="253" t="s">
        <v>1</v>
      </c>
      <c r="F399" s="254" t="s">
        <v>694</v>
      </c>
      <c r="G399" s="251"/>
      <c r="H399" s="255">
        <v>3.45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218</v>
      </c>
      <c r="AU399" s="261" t="s">
        <v>152</v>
      </c>
      <c r="AV399" s="13" t="s">
        <v>152</v>
      </c>
      <c r="AW399" s="13" t="s">
        <v>32</v>
      </c>
      <c r="AX399" s="13" t="s">
        <v>76</v>
      </c>
      <c r="AY399" s="261" t="s">
        <v>209</v>
      </c>
    </row>
    <row r="400" spans="1:51" s="13" customFormat="1" ht="12">
      <c r="A400" s="13"/>
      <c r="B400" s="250"/>
      <c r="C400" s="251"/>
      <c r="D400" s="252" t="s">
        <v>218</v>
      </c>
      <c r="E400" s="253" t="s">
        <v>1</v>
      </c>
      <c r="F400" s="254" t="s">
        <v>695</v>
      </c>
      <c r="G400" s="251"/>
      <c r="H400" s="255">
        <v>2.916</v>
      </c>
      <c r="I400" s="256"/>
      <c r="J400" s="251"/>
      <c r="K400" s="251"/>
      <c r="L400" s="257"/>
      <c r="M400" s="258"/>
      <c r="N400" s="259"/>
      <c r="O400" s="259"/>
      <c r="P400" s="259"/>
      <c r="Q400" s="259"/>
      <c r="R400" s="259"/>
      <c r="S400" s="259"/>
      <c r="T400" s="26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1" t="s">
        <v>218</v>
      </c>
      <c r="AU400" s="261" t="s">
        <v>152</v>
      </c>
      <c r="AV400" s="13" t="s">
        <v>152</v>
      </c>
      <c r="AW400" s="13" t="s">
        <v>32</v>
      </c>
      <c r="AX400" s="13" t="s">
        <v>76</v>
      </c>
      <c r="AY400" s="261" t="s">
        <v>209</v>
      </c>
    </row>
    <row r="401" spans="1:51" s="13" customFormat="1" ht="12">
      <c r="A401" s="13"/>
      <c r="B401" s="250"/>
      <c r="C401" s="251"/>
      <c r="D401" s="252" t="s">
        <v>218</v>
      </c>
      <c r="E401" s="253" t="s">
        <v>1</v>
      </c>
      <c r="F401" s="254" t="s">
        <v>696</v>
      </c>
      <c r="G401" s="251"/>
      <c r="H401" s="255">
        <v>14.706</v>
      </c>
      <c r="I401" s="256"/>
      <c r="J401" s="251"/>
      <c r="K401" s="251"/>
      <c r="L401" s="257"/>
      <c r="M401" s="258"/>
      <c r="N401" s="259"/>
      <c r="O401" s="259"/>
      <c r="P401" s="259"/>
      <c r="Q401" s="259"/>
      <c r="R401" s="259"/>
      <c r="S401" s="259"/>
      <c r="T401" s="26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1" t="s">
        <v>218</v>
      </c>
      <c r="AU401" s="261" t="s">
        <v>152</v>
      </c>
      <c r="AV401" s="13" t="s">
        <v>152</v>
      </c>
      <c r="AW401" s="13" t="s">
        <v>32</v>
      </c>
      <c r="AX401" s="13" t="s">
        <v>76</v>
      </c>
      <c r="AY401" s="261" t="s">
        <v>209</v>
      </c>
    </row>
    <row r="402" spans="1:51" s="14" customFormat="1" ht="12">
      <c r="A402" s="14"/>
      <c r="B402" s="262"/>
      <c r="C402" s="263"/>
      <c r="D402" s="252" t="s">
        <v>218</v>
      </c>
      <c r="E402" s="264" t="s">
        <v>1</v>
      </c>
      <c r="F402" s="265" t="s">
        <v>697</v>
      </c>
      <c r="G402" s="263"/>
      <c r="H402" s="264" t="s">
        <v>1</v>
      </c>
      <c r="I402" s="266"/>
      <c r="J402" s="263"/>
      <c r="K402" s="263"/>
      <c r="L402" s="267"/>
      <c r="M402" s="268"/>
      <c r="N402" s="269"/>
      <c r="O402" s="269"/>
      <c r="P402" s="269"/>
      <c r="Q402" s="269"/>
      <c r="R402" s="269"/>
      <c r="S402" s="269"/>
      <c r="T402" s="27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1" t="s">
        <v>218</v>
      </c>
      <c r="AU402" s="271" t="s">
        <v>152</v>
      </c>
      <c r="AV402" s="14" t="s">
        <v>84</v>
      </c>
      <c r="AW402" s="14" t="s">
        <v>32</v>
      </c>
      <c r="AX402" s="14" t="s">
        <v>76</v>
      </c>
      <c r="AY402" s="271" t="s">
        <v>209</v>
      </c>
    </row>
    <row r="403" spans="1:51" s="13" customFormat="1" ht="12">
      <c r="A403" s="13"/>
      <c r="B403" s="250"/>
      <c r="C403" s="251"/>
      <c r="D403" s="252" t="s">
        <v>218</v>
      </c>
      <c r="E403" s="253" t="s">
        <v>1</v>
      </c>
      <c r="F403" s="254" t="s">
        <v>698</v>
      </c>
      <c r="G403" s="251"/>
      <c r="H403" s="255">
        <v>31.2</v>
      </c>
      <c r="I403" s="256"/>
      <c r="J403" s="251"/>
      <c r="K403" s="251"/>
      <c r="L403" s="257"/>
      <c r="M403" s="258"/>
      <c r="N403" s="259"/>
      <c r="O403" s="259"/>
      <c r="P403" s="259"/>
      <c r="Q403" s="259"/>
      <c r="R403" s="259"/>
      <c r="S403" s="259"/>
      <c r="T403" s="26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1" t="s">
        <v>218</v>
      </c>
      <c r="AU403" s="261" t="s">
        <v>152</v>
      </c>
      <c r="AV403" s="13" t="s">
        <v>152</v>
      </c>
      <c r="AW403" s="13" t="s">
        <v>32</v>
      </c>
      <c r="AX403" s="13" t="s">
        <v>76</v>
      </c>
      <c r="AY403" s="261" t="s">
        <v>209</v>
      </c>
    </row>
    <row r="404" spans="1:51" s="13" customFormat="1" ht="12">
      <c r="A404" s="13"/>
      <c r="B404" s="250"/>
      <c r="C404" s="251"/>
      <c r="D404" s="252" t="s">
        <v>218</v>
      </c>
      <c r="E404" s="253" t="s">
        <v>1</v>
      </c>
      <c r="F404" s="254" t="s">
        <v>699</v>
      </c>
      <c r="G404" s="251"/>
      <c r="H404" s="255">
        <v>31.093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1" t="s">
        <v>218</v>
      </c>
      <c r="AU404" s="261" t="s">
        <v>152</v>
      </c>
      <c r="AV404" s="13" t="s">
        <v>152</v>
      </c>
      <c r="AW404" s="13" t="s">
        <v>32</v>
      </c>
      <c r="AX404" s="13" t="s">
        <v>76</v>
      </c>
      <c r="AY404" s="261" t="s">
        <v>209</v>
      </c>
    </row>
    <row r="405" spans="1:51" s="13" customFormat="1" ht="12">
      <c r="A405" s="13"/>
      <c r="B405" s="250"/>
      <c r="C405" s="251"/>
      <c r="D405" s="252" t="s">
        <v>218</v>
      </c>
      <c r="E405" s="253" t="s">
        <v>1</v>
      </c>
      <c r="F405" s="254" t="s">
        <v>700</v>
      </c>
      <c r="G405" s="251"/>
      <c r="H405" s="255">
        <v>16.605</v>
      </c>
      <c r="I405" s="256"/>
      <c r="J405" s="251"/>
      <c r="K405" s="251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218</v>
      </c>
      <c r="AU405" s="261" t="s">
        <v>152</v>
      </c>
      <c r="AV405" s="13" t="s">
        <v>152</v>
      </c>
      <c r="AW405" s="13" t="s">
        <v>32</v>
      </c>
      <c r="AX405" s="13" t="s">
        <v>76</v>
      </c>
      <c r="AY405" s="261" t="s">
        <v>209</v>
      </c>
    </row>
    <row r="406" spans="1:51" s="13" customFormat="1" ht="12">
      <c r="A406" s="13"/>
      <c r="B406" s="250"/>
      <c r="C406" s="251"/>
      <c r="D406" s="252" t="s">
        <v>218</v>
      </c>
      <c r="E406" s="253" t="s">
        <v>1</v>
      </c>
      <c r="F406" s="254" t="s">
        <v>701</v>
      </c>
      <c r="G406" s="251"/>
      <c r="H406" s="255">
        <v>46.623</v>
      </c>
      <c r="I406" s="256"/>
      <c r="J406" s="251"/>
      <c r="K406" s="251"/>
      <c r="L406" s="257"/>
      <c r="M406" s="258"/>
      <c r="N406" s="259"/>
      <c r="O406" s="259"/>
      <c r="P406" s="259"/>
      <c r="Q406" s="259"/>
      <c r="R406" s="259"/>
      <c r="S406" s="259"/>
      <c r="T406" s="26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1" t="s">
        <v>218</v>
      </c>
      <c r="AU406" s="261" t="s">
        <v>152</v>
      </c>
      <c r="AV406" s="13" t="s">
        <v>152</v>
      </c>
      <c r="AW406" s="13" t="s">
        <v>32</v>
      </c>
      <c r="AX406" s="13" t="s">
        <v>76</v>
      </c>
      <c r="AY406" s="261" t="s">
        <v>209</v>
      </c>
    </row>
    <row r="407" spans="1:51" s="13" customFormat="1" ht="12">
      <c r="A407" s="13"/>
      <c r="B407" s="250"/>
      <c r="C407" s="251"/>
      <c r="D407" s="252" t="s">
        <v>218</v>
      </c>
      <c r="E407" s="253" t="s">
        <v>1</v>
      </c>
      <c r="F407" s="254" t="s">
        <v>702</v>
      </c>
      <c r="G407" s="251"/>
      <c r="H407" s="255">
        <v>63.339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1" t="s">
        <v>218</v>
      </c>
      <c r="AU407" s="261" t="s">
        <v>152</v>
      </c>
      <c r="AV407" s="13" t="s">
        <v>152</v>
      </c>
      <c r="AW407" s="13" t="s">
        <v>32</v>
      </c>
      <c r="AX407" s="13" t="s">
        <v>76</v>
      </c>
      <c r="AY407" s="261" t="s">
        <v>209</v>
      </c>
    </row>
    <row r="408" spans="1:51" s="13" customFormat="1" ht="12">
      <c r="A408" s="13"/>
      <c r="B408" s="250"/>
      <c r="C408" s="251"/>
      <c r="D408" s="252" t="s">
        <v>218</v>
      </c>
      <c r="E408" s="253" t="s">
        <v>1</v>
      </c>
      <c r="F408" s="254" t="s">
        <v>703</v>
      </c>
      <c r="G408" s="251"/>
      <c r="H408" s="255">
        <v>39.795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1" t="s">
        <v>218</v>
      </c>
      <c r="AU408" s="261" t="s">
        <v>152</v>
      </c>
      <c r="AV408" s="13" t="s">
        <v>152</v>
      </c>
      <c r="AW408" s="13" t="s">
        <v>32</v>
      </c>
      <c r="AX408" s="13" t="s">
        <v>76</v>
      </c>
      <c r="AY408" s="261" t="s">
        <v>209</v>
      </c>
    </row>
    <row r="409" spans="1:51" s="15" customFormat="1" ht="12">
      <c r="A409" s="15"/>
      <c r="B409" s="272"/>
      <c r="C409" s="273"/>
      <c r="D409" s="252" t="s">
        <v>218</v>
      </c>
      <c r="E409" s="274" t="s">
        <v>1</v>
      </c>
      <c r="F409" s="275" t="s">
        <v>262</v>
      </c>
      <c r="G409" s="273"/>
      <c r="H409" s="276">
        <v>667.731</v>
      </c>
      <c r="I409" s="277"/>
      <c r="J409" s="273"/>
      <c r="K409" s="273"/>
      <c r="L409" s="278"/>
      <c r="M409" s="279"/>
      <c r="N409" s="280"/>
      <c r="O409" s="280"/>
      <c r="P409" s="280"/>
      <c r="Q409" s="280"/>
      <c r="R409" s="280"/>
      <c r="S409" s="280"/>
      <c r="T409" s="28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82" t="s">
        <v>218</v>
      </c>
      <c r="AU409" s="282" t="s">
        <v>152</v>
      </c>
      <c r="AV409" s="15" t="s">
        <v>216</v>
      </c>
      <c r="AW409" s="15" t="s">
        <v>32</v>
      </c>
      <c r="AX409" s="15" t="s">
        <v>84</v>
      </c>
      <c r="AY409" s="282" t="s">
        <v>209</v>
      </c>
    </row>
    <row r="410" spans="1:65" s="2" customFormat="1" ht="21.75" customHeight="1">
      <c r="A410" s="39"/>
      <c r="B410" s="40"/>
      <c r="C410" s="237" t="s">
        <v>704</v>
      </c>
      <c r="D410" s="237" t="s">
        <v>211</v>
      </c>
      <c r="E410" s="238" t="s">
        <v>705</v>
      </c>
      <c r="F410" s="239" t="s">
        <v>706</v>
      </c>
      <c r="G410" s="240" t="s">
        <v>225</v>
      </c>
      <c r="H410" s="241">
        <v>24.978</v>
      </c>
      <c r="I410" s="242"/>
      <c r="J410" s="243">
        <f>ROUND(I410*H410,2)</f>
        <v>0</v>
      </c>
      <c r="K410" s="239" t="s">
        <v>215</v>
      </c>
      <c r="L410" s="45"/>
      <c r="M410" s="244" t="s">
        <v>1</v>
      </c>
      <c r="N410" s="245" t="s">
        <v>42</v>
      </c>
      <c r="O410" s="92"/>
      <c r="P410" s="246">
        <f>O410*H410</f>
        <v>0</v>
      </c>
      <c r="Q410" s="246">
        <v>0.03358</v>
      </c>
      <c r="R410" s="246">
        <f>Q410*H410</f>
        <v>0.8387612400000001</v>
      </c>
      <c r="S410" s="246">
        <v>0</v>
      </c>
      <c r="T410" s="24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8" t="s">
        <v>216</v>
      </c>
      <c r="AT410" s="248" t="s">
        <v>211</v>
      </c>
      <c r="AU410" s="248" t="s">
        <v>152</v>
      </c>
      <c r="AY410" s="18" t="s">
        <v>209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18" t="s">
        <v>152</v>
      </c>
      <c r="BK410" s="249">
        <f>ROUND(I410*H410,2)</f>
        <v>0</v>
      </c>
      <c r="BL410" s="18" t="s">
        <v>216</v>
      </c>
      <c r="BM410" s="248" t="s">
        <v>707</v>
      </c>
    </row>
    <row r="411" spans="1:51" s="13" customFormat="1" ht="12">
      <c r="A411" s="13"/>
      <c r="B411" s="250"/>
      <c r="C411" s="251"/>
      <c r="D411" s="252" t="s">
        <v>218</v>
      </c>
      <c r="E411" s="253" t="s">
        <v>1</v>
      </c>
      <c r="F411" s="254" t="s">
        <v>708</v>
      </c>
      <c r="G411" s="251"/>
      <c r="H411" s="255">
        <v>21.33</v>
      </c>
      <c r="I411" s="256"/>
      <c r="J411" s="251"/>
      <c r="K411" s="251"/>
      <c r="L411" s="257"/>
      <c r="M411" s="258"/>
      <c r="N411" s="259"/>
      <c r="O411" s="259"/>
      <c r="P411" s="259"/>
      <c r="Q411" s="259"/>
      <c r="R411" s="259"/>
      <c r="S411" s="259"/>
      <c r="T411" s="26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1" t="s">
        <v>218</v>
      </c>
      <c r="AU411" s="261" t="s">
        <v>152</v>
      </c>
      <c r="AV411" s="13" t="s">
        <v>152</v>
      </c>
      <c r="AW411" s="13" t="s">
        <v>32</v>
      </c>
      <c r="AX411" s="13" t="s">
        <v>76</v>
      </c>
      <c r="AY411" s="261" t="s">
        <v>209</v>
      </c>
    </row>
    <row r="412" spans="1:51" s="13" customFormat="1" ht="12">
      <c r="A412" s="13"/>
      <c r="B412" s="250"/>
      <c r="C412" s="251"/>
      <c r="D412" s="252" t="s">
        <v>218</v>
      </c>
      <c r="E412" s="253" t="s">
        <v>1</v>
      </c>
      <c r="F412" s="254" t="s">
        <v>709</v>
      </c>
      <c r="G412" s="251"/>
      <c r="H412" s="255">
        <v>3.648</v>
      </c>
      <c r="I412" s="256"/>
      <c r="J412" s="251"/>
      <c r="K412" s="251"/>
      <c r="L412" s="257"/>
      <c r="M412" s="258"/>
      <c r="N412" s="259"/>
      <c r="O412" s="259"/>
      <c r="P412" s="259"/>
      <c r="Q412" s="259"/>
      <c r="R412" s="259"/>
      <c r="S412" s="259"/>
      <c r="T412" s="26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1" t="s">
        <v>218</v>
      </c>
      <c r="AU412" s="261" t="s">
        <v>152</v>
      </c>
      <c r="AV412" s="13" t="s">
        <v>152</v>
      </c>
      <c r="AW412" s="13" t="s">
        <v>32</v>
      </c>
      <c r="AX412" s="13" t="s">
        <v>76</v>
      </c>
      <c r="AY412" s="261" t="s">
        <v>209</v>
      </c>
    </row>
    <row r="413" spans="1:51" s="15" customFormat="1" ht="12">
      <c r="A413" s="15"/>
      <c r="B413" s="272"/>
      <c r="C413" s="273"/>
      <c r="D413" s="252" t="s">
        <v>218</v>
      </c>
      <c r="E413" s="274" t="s">
        <v>1</v>
      </c>
      <c r="F413" s="275" t="s">
        <v>262</v>
      </c>
      <c r="G413" s="273"/>
      <c r="H413" s="276">
        <v>24.978</v>
      </c>
      <c r="I413" s="277"/>
      <c r="J413" s="273"/>
      <c r="K413" s="273"/>
      <c r="L413" s="278"/>
      <c r="M413" s="279"/>
      <c r="N413" s="280"/>
      <c r="O413" s="280"/>
      <c r="P413" s="280"/>
      <c r="Q413" s="280"/>
      <c r="R413" s="280"/>
      <c r="S413" s="280"/>
      <c r="T413" s="281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82" t="s">
        <v>218</v>
      </c>
      <c r="AU413" s="282" t="s">
        <v>152</v>
      </c>
      <c r="AV413" s="15" t="s">
        <v>216</v>
      </c>
      <c r="AW413" s="15" t="s">
        <v>32</v>
      </c>
      <c r="AX413" s="15" t="s">
        <v>84</v>
      </c>
      <c r="AY413" s="282" t="s">
        <v>209</v>
      </c>
    </row>
    <row r="414" spans="1:65" s="2" customFormat="1" ht="21.75" customHeight="1">
      <c r="A414" s="39"/>
      <c r="B414" s="40"/>
      <c r="C414" s="237" t="s">
        <v>710</v>
      </c>
      <c r="D414" s="237" t="s">
        <v>211</v>
      </c>
      <c r="E414" s="238" t="s">
        <v>711</v>
      </c>
      <c r="F414" s="239" t="s">
        <v>712</v>
      </c>
      <c r="G414" s="240" t="s">
        <v>225</v>
      </c>
      <c r="H414" s="241">
        <v>33.94</v>
      </c>
      <c r="I414" s="242"/>
      <c r="J414" s="243">
        <f>ROUND(I414*H414,2)</f>
        <v>0</v>
      </c>
      <c r="K414" s="239" t="s">
        <v>215</v>
      </c>
      <c r="L414" s="45"/>
      <c r="M414" s="244" t="s">
        <v>1</v>
      </c>
      <c r="N414" s="245" t="s">
        <v>42</v>
      </c>
      <c r="O414" s="92"/>
      <c r="P414" s="246">
        <f>O414*H414</f>
        <v>0</v>
      </c>
      <c r="Q414" s="246">
        <v>0.00735</v>
      </c>
      <c r="R414" s="246">
        <f>Q414*H414</f>
        <v>0.249459</v>
      </c>
      <c r="S414" s="246">
        <v>0</v>
      </c>
      <c r="T414" s="247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8" t="s">
        <v>216</v>
      </c>
      <c r="AT414" s="248" t="s">
        <v>211</v>
      </c>
      <c r="AU414" s="248" t="s">
        <v>152</v>
      </c>
      <c r="AY414" s="18" t="s">
        <v>209</v>
      </c>
      <c r="BE414" s="249">
        <f>IF(N414="základní",J414,0)</f>
        <v>0</v>
      </c>
      <c r="BF414" s="249">
        <f>IF(N414="snížená",J414,0)</f>
        <v>0</v>
      </c>
      <c r="BG414" s="249">
        <f>IF(N414="zákl. přenesená",J414,0)</f>
        <v>0</v>
      </c>
      <c r="BH414" s="249">
        <f>IF(N414="sníž. přenesená",J414,0)</f>
        <v>0</v>
      </c>
      <c r="BI414" s="249">
        <f>IF(N414="nulová",J414,0)</f>
        <v>0</v>
      </c>
      <c r="BJ414" s="18" t="s">
        <v>152</v>
      </c>
      <c r="BK414" s="249">
        <f>ROUND(I414*H414,2)</f>
        <v>0</v>
      </c>
      <c r="BL414" s="18" t="s">
        <v>216</v>
      </c>
      <c r="BM414" s="248" t="s">
        <v>713</v>
      </c>
    </row>
    <row r="415" spans="1:65" s="2" customFormat="1" ht="21.75" customHeight="1">
      <c r="A415" s="39"/>
      <c r="B415" s="40"/>
      <c r="C415" s="237" t="s">
        <v>714</v>
      </c>
      <c r="D415" s="237" t="s">
        <v>211</v>
      </c>
      <c r="E415" s="238" t="s">
        <v>715</v>
      </c>
      <c r="F415" s="239" t="s">
        <v>716</v>
      </c>
      <c r="G415" s="240" t="s">
        <v>225</v>
      </c>
      <c r="H415" s="241">
        <v>33.94</v>
      </c>
      <c r="I415" s="242"/>
      <c r="J415" s="243">
        <f>ROUND(I415*H415,2)</f>
        <v>0</v>
      </c>
      <c r="K415" s="239" t="s">
        <v>215</v>
      </c>
      <c r="L415" s="45"/>
      <c r="M415" s="244" t="s">
        <v>1</v>
      </c>
      <c r="N415" s="245" t="s">
        <v>42</v>
      </c>
      <c r="O415" s="92"/>
      <c r="P415" s="246">
        <f>O415*H415</f>
        <v>0</v>
      </c>
      <c r="Q415" s="246">
        <v>0.01838</v>
      </c>
      <c r="R415" s="246">
        <f>Q415*H415</f>
        <v>0.6238172</v>
      </c>
      <c r="S415" s="246">
        <v>0</v>
      </c>
      <c r="T415" s="24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8" t="s">
        <v>216</v>
      </c>
      <c r="AT415" s="248" t="s">
        <v>211</v>
      </c>
      <c r="AU415" s="248" t="s">
        <v>152</v>
      </c>
      <c r="AY415" s="18" t="s">
        <v>209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8" t="s">
        <v>152</v>
      </c>
      <c r="BK415" s="249">
        <f>ROUND(I415*H415,2)</f>
        <v>0</v>
      </c>
      <c r="BL415" s="18" t="s">
        <v>216</v>
      </c>
      <c r="BM415" s="248" t="s">
        <v>717</v>
      </c>
    </row>
    <row r="416" spans="1:51" s="13" customFormat="1" ht="12">
      <c r="A416" s="13"/>
      <c r="B416" s="250"/>
      <c r="C416" s="251"/>
      <c r="D416" s="252" t="s">
        <v>218</v>
      </c>
      <c r="E416" s="253" t="s">
        <v>1</v>
      </c>
      <c r="F416" s="254" t="s">
        <v>718</v>
      </c>
      <c r="G416" s="251"/>
      <c r="H416" s="255">
        <v>33.94</v>
      </c>
      <c r="I416" s="256"/>
      <c r="J416" s="251"/>
      <c r="K416" s="251"/>
      <c r="L416" s="257"/>
      <c r="M416" s="258"/>
      <c r="N416" s="259"/>
      <c r="O416" s="259"/>
      <c r="P416" s="259"/>
      <c r="Q416" s="259"/>
      <c r="R416" s="259"/>
      <c r="S416" s="259"/>
      <c r="T416" s="26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1" t="s">
        <v>218</v>
      </c>
      <c r="AU416" s="261" t="s">
        <v>152</v>
      </c>
      <c r="AV416" s="13" t="s">
        <v>152</v>
      </c>
      <c r="AW416" s="13" t="s">
        <v>32</v>
      </c>
      <c r="AX416" s="13" t="s">
        <v>84</v>
      </c>
      <c r="AY416" s="261" t="s">
        <v>209</v>
      </c>
    </row>
    <row r="417" spans="1:65" s="2" customFormat="1" ht="21.75" customHeight="1">
      <c r="A417" s="39"/>
      <c r="B417" s="40"/>
      <c r="C417" s="237" t="s">
        <v>719</v>
      </c>
      <c r="D417" s="237" t="s">
        <v>211</v>
      </c>
      <c r="E417" s="238" t="s">
        <v>720</v>
      </c>
      <c r="F417" s="239" t="s">
        <v>721</v>
      </c>
      <c r="G417" s="240" t="s">
        <v>225</v>
      </c>
      <c r="H417" s="241">
        <v>237.119</v>
      </c>
      <c r="I417" s="242"/>
      <c r="J417" s="243">
        <f>ROUND(I417*H417,2)</f>
        <v>0</v>
      </c>
      <c r="K417" s="239" t="s">
        <v>215</v>
      </c>
      <c r="L417" s="45"/>
      <c r="M417" s="244" t="s">
        <v>1</v>
      </c>
      <c r="N417" s="245" t="s">
        <v>42</v>
      </c>
      <c r="O417" s="92"/>
      <c r="P417" s="246">
        <f>O417*H417</f>
        <v>0</v>
      </c>
      <c r="Q417" s="246">
        <v>0.004384</v>
      </c>
      <c r="R417" s="246">
        <f>Q417*H417</f>
        <v>1.039529696</v>
      </c>
      <c r="S417" s="246">
        <v>0</v>
      </c>
      <c r="T417" s="24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8" t="s">
        <v>216</v>
      </c>
      <c r="AT417" s="248" t="s">
        <v>211</v>
      </c>
      <c r="AU417" s="248" t="s">
        <v>152</v>
      </c>
      <c r="AY417" s="18" t="s">
        <v>209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18" t="s">
        <v>152</v>
      </c>
      <c r="BK417" s="249">
        <f>ROUND(I417*H417,2)</f>
        <v>0</v>
      </c>
      <c r="BL417" s="18" t="s">
        <v>216</v>
      </c>
      <c r="BM417" s="248" t="s">
        <v>722</v>
      </c>
    </row>
    <row r="418" spans="1:51" s="14" customFormat="1" ht="12">
      <c r="A418" s="14"/>
      <c r="B418" s="262"/>
      <c r="C418" s="263"/>
      <c r="D418" s="252" t="s">
        <v>218</v>
      </c>
      <c r="E418" s="264" t="s">
        <v>1</v>
      </c>
      <c r="F418" s="265" t="s">
        <v>723</v>
      </c>
      <c r="G418" s="263"/>
      <c r="H418" s="264" t="s">
        <v>1</v>
      </c>
      <c r="I418" s="266"/>
      <c r="J418" s="263"/>
      <c r="K418" s="263"/>
      <c r="L418" s="267"/>
      <c r="M418" s="268"/>
      <c r="N418" s="269"/>
      <c r="O418" s="269"/>
      <c r="P418" s="269"/>
      <c r="Q418" s="269"/>
      <c r="R418" s="269"/>
      <c r="S418" s="269"/>
      <c r="T418" s="27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1" t="s">
        <v>218</v>
      </c>
      <c r="AU418" s="271" t="s">
        <v>152</v>
      </c>
      <c r="AV418" s="14" t="s">
        <v>84</v>
      </c>
      <c r="AW418" s="14" t="s">
        <v>32</v>
      </c>
      <c r="AX418" s="14" t="s">
        <v>76</v>
      </c>
      <c r="AY418" s="271" t="s">
        <v>209</v>
      </c>
    </row>
    <row r="419" spans="1:51" s="13" customFormat="1" ht="12">
      <c r="A419" s="13"/>
      <c r="B419" s="250"/>
      <c r="C419" s="251"/>
      <c r="D419" s="252" t="s">
        <v>218</v>
      </c>
      <c r="E419" s="253" t="s">
        <v>1</v>
      </c>
      <c r="F419" s="254" t="s">
        <v>724</v>
      </c>
      <c r="G419" s="251"/>
      <c r="H419" s="255">
        <v>11.105</v>
      </c>
      <c r="I419" s="256"/>
      <c r="J419" s="251"/>
      <c r="K419" s="251"/>
      <c r="L419" s="257"/>
      <c r="M419" s="258"/>
      <c r="N419" s="259"/>
      <c r="O419" s="259"/>
      <c r="P419" s="259"/>
      <c r="Q419" s="259"/>
      <c r="R419" s="259"/>
      <c r="S419" s="259"/>
      <c r="T419" s="26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1" t="s">
        <v>218</v>
      </c>
      <c r="AU419" s="261" t="s">
        <v>152</v>
      </c>
      <c r="AV419" s="13" t="s">
        <v>152</v>
      </c>
      <c r="AW419" s="13" t="s">
        <v>32</v>
      </c>
      <c r="AX419" s="13" t="s">
        <v>76</v>
      </c>
      <c r="AY419" s="261" t="s">
        <v>209</v>
      </c>
    </row>
    <row r="420" spans="1:51" s="13" customFormat="1" ht="12">
      <c r="A420" s="13"/>
      <c r="B420" s="250"/>
      <c r="C420" s="251"/>
      <c r="D420" s="252" t="s">
        <v>218</v>
      </c>
      <c r="E420" s="253" t="s">
        <v>1</v>
      </c>
      <c r="F420" s="254" t="s">
        <v>725</v>
      </c>
      <c r="G420" s="251"/>
      <c r="H420" s="255">
        <v>20.848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1" t="s">
        <v>218</v>
      </c>
      <c r="AU420" s="261" t="s">
        <v>152</v>
      </c>
      <c r="AV420" s="13" t="s">
        <v>152</v>
      </c>
      <c r="AW420" s="13" t="s">
        <v>32</v>
      </c>
      <c r="AX420" s="13" t="s">
        <v>76</v>
      </c>
      <c r="AY420" s="261" t="s">
        <v>209</v>
      </c>
    </row>
    <row r="421" spans="1:51" s="13" customFormat="1" ht="12">
      <c r="A421" s="13"/>
      <c r="B421" s="250"/>
      <c r="C421" s="251"/>
      <c r="D421" s="252" t="s">
        <v>218</v>
      </c>
      <c r="E421" s="253" t="s">
        <v>1</v>
      </c>
      <c r="F421" s="254" t="s">
        <v>726</v>
      </c>
      <c r="G421" s="251"/>
      <c r="H421" s="255">
        <v>11.163</v>
      </c>
      <c r="I421" s="256"/>
      <c r="J421" s="251"/>
      <c r="K421" s="251"/>
      <c r="L421" s="257"/>
      <c r="M421" s="258"/>
      <c r="N421" s="259"/>
      <c r="O421" s="259"/>
      <c r="P421" s="259"/>
      <c r="Q421" s="259"/>
      <c r="R421" s="259"/>
      <c r="S421" s="259"/>
      <c r="T421" s="26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1" t="s">
        <v>218</v>
      </c>
      <c r="AU421" s="261" t="s">
        <v>152</v>
      </c>
      <c r="AV421" s="13" t="s">
        <v>152</v>
      </c>
      <c r="AW421" s="13" t="s">
        <v>32</v>
      </c>
      <c r="AX421" s="13" t="s">
        <v>76</v>
      </c>
      <c r="AY421" s="261" t="s">
        <v>209</v>
      </c>
    </row>
    <row r="422" spans="1:51" s="13" customFormat="1" ht="12">
      <c r="A422" s="13"/>
      <c r="B422" s="250"/>
      <c r="C422" s="251"/>
      <c r="D422" s="252" t="s">
        <v>218</v>
      </c>
      <c r="E422" s="253" t="s">
        <v>1</v>
      </c>
      <c r="F422" s="254" t="s">
        <v>727</v>
      </c>
      <c r="G422" s="251"/>
      <c r="H422" s="255">
        <v>11.283</v>
      </c>
      <c r="I422" s="256"/>
      <c r="J422" s="251"/>
      <c r="K422" s="251"/>
      <c r="L422" s="257"/>
      <c r="M422" s="258"/>
      <c r="N422" s="259"/>
      <c r="O422" s="259"/>
      <c r="P422" s="259"/>
      <c r="Q422" s="259"/>
      <c r="R422" s="259"/>
      <c r="S422" s="259"/>
      <c r="T422" s="26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1" t="s">
        <v>218</v>
      </c>
      <c r="AU422" s="261" t="s">
        <v>152</v>
      </c>
      <c r="AV422" s="13" t="s">
        <v>152</v>
      </c>
      <c r="AW422" s="13" t="s">
        <v>32</v>
      </c>
      <c r="AX422" s="13" t="s">
        <v>76</v>
      </c>
      <c r="AY422" s="261" t="s">
        <v>209</v>
      </c>
    </row>
    <row r="423" spans="1:51" s="16" customFormat="1" ht="12">
      <c r="A423" s="16"/>
      <c r="B423" s="283"/>
      <c r="C423" s="284"/>
      <c r="D423" s="252" t="s">
        <v>218</v>
      </c>
      <c r="E423" s="285" t="s">
        <v>1</v>
      </c>
      <c r="F423" s="286" t="s">
        <v>437</v>
      </c>
      <c r="G423" s="284"/>
      <c r="H423" s="287">
        <v>54.399</v>
      </c>
      <c r="I423" s="288"/>
      <c r="J423" s="284"/>
      <c r="K423" s="284"/>
      <c r="L423" s="289"/>
      <c r="M423" s="290"/>
      <c r="N423" s="291"/>
      <c r="O423" s="291"/>
      <c r="P423" s="291"/>
      <c r="Q423" s="291"/>
      <c r="R423" s="291"/>
      <c r="S423" s="291"/>
      <c r="T423" s="292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93" t="s">
        <v>218</v>
      </c>
      <c r="AU423" s="293" t="s">
        <v>152</v>
      </c>
      <c r="AV423" s="16" t="s">
        <v>160</v>
      </c>
      <c r="AW423" s="16" t="s">
        <v>32</v>
      </c>
      <c r="AX423" s="16" t="s">
        <v>76</v>
      </c>
      <c r="AY423" s="293" t="s">
        <v>209</v>
      </c>
    </row>
    <row r="424" spans="1:51" s="13" customFormat="1" ht="12">
      <c r="A424" s="13"/>
      <c r="B424" s="250"/>
      <c r="C424" s="251"/>
      <c r="D424" s="252" t="s">
        <v>218</v>
      </c>
      <c r="E424" s="253" t="s">
        <v>1</v>
      </c>
      <c r="F424" s="254" t="s">
        <v>728</v>
      </c>
      <c r="G424" s="251"/>
      <c r="H424" s="255">
        <v>158.75</v>
      </c>
      <c r="I424" s="256"/>
      <c r="J424" s="251"/>
      <c r="K424" s="251"/>
      <c r="L424" s="257"/>
      <c r="M424" s="258"/>
      <c r="N424" s="259"/>
      <c r="O424" s="259"/>
      <c r="P424" s="259"/>
      <c r="Q424" s="259"/>
      <c r="R424" s="259"/>
      <c r="S424" s="259"/>
      <c r="T424" s="26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1" t="s">
        <v>218</v>
      </c>
      <c r="AU424" s="261" t="s">
        <v>152</v>
      </c>
      <c r="AV424" s="13" t="s">
        <v>152</v>
      </c>
      <c r="AW424" s="13" t="s">
        <v>32</v>
      </c>
      <c r="AX424" s="13" t="s">
        <v>76</v>
      </c>
      <c r="AY424" s="261" t="s">
        <v>209</v>
      </c>
    </row>
    <row r="425" spans="1:51" s="13" customFormat="1" ht="12">
      <c r="A425" s="13"/>
      <c r="B425" s="250"/>
      <c r="C425" s="251"/>
      <c r="D425" s="252" t="s">
        <v>218</v>
      </c>
      <c r="E425" s="253" t="s">
        <v>1</v>
      </c>
      <c r="F425" s="254" t="s">
        <v>729</v>
      </c>
      <c r="G425" s="251"/>
      <c r="H425" s="255">
        <v>23.97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1" t="s">
        <v>218</v>
      </c>
      <c r="AU425" s="261" t="s">
        <v>152</v>
      </c>
      <c r="AV425" s="13" t="s">
        <v>152</v>
      </c>
      <c r="AW425" s="13" t="s">
        <v>32</v>
      </c>
      <c r="AX425" s="13" t="s">
        <v>76</v>
      </c>
      <c r="AY425" s="261" t="s">
        <v>209</v>
      </c>
    </row>
    <row r="426" spans="1:51" s="15" customFormat="1" ht="12">
      <c r="A426" s="15"/>
      <c r="B426" s="272"/>
      <c r="C426" s="273"/>
      <c r="D426" s="252" t="s">
        <v>218</v>
      </c>
      <c r="E426" s="274" t="s">
        <v>1</v>
      </c>
      <c r="F426" s="275" t="s">
        <v>262</v>
      </c>
      <c r="G426" s="273"/>
      <c r="H426" s="276">
        <v>237.119</v>
      </c>
      <c r="I426" s="277"/>
      <c r="J426" s="273"/>
      <c r="K426" s="273"/>
      <c r="L426" s="278"/>
      <c r="M426" s="279"/>
      <c r="N426" s="280"/>
      <c r="O426" s="280"/>
      <c r="P426" s="280"/>
      <c r="Q426" s="280"/>
      <c r="R426" s="280"/>
      <c r="S426" s="280"/>
      <c r="T426" s="281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82" t="s">
        <v>218</v>
      </c>
      <c r="AU426" s="282" t="s">
        <v>152</v>
      </c>
      <c r="AV426" s="15" t="s">
        <v>216</v>
      </c>
      <c r="AW426" s="15" t="s">
        <v>32</v>
      </c>
      <c r="AX426" s="15" t="s">
        <v>84</v>
      </c>
      <c r="AY426" s="282" t="s">
        <v>209</v>
      </c>
    </row>
    <row r="427" spans="1:65" s="2" customFormat="1" ht="21.75" customHeight="1">
      <c r="A427" s="39"/>
      <c r="B427" s="40"/>
      <c r="C427" s="237" t="s">
        <v>730</v>
      </c>
      <c r="D427" s="237" t="s">
        <v>211</v>
      </c>
      <c r="E427" s="238" t="s">
        <v>731</v>
      </c>
      <c r="F427" s="239" t="s">
        <v>732</v>
      </c>
      <c r="G427" s="240" t="s">
        <v>494</v>
      </c>
      <c r="H427" s="241">
        <v>122.5</v>
      </c>
      <c r="I427" s="242"/>
      <c r="J427" s="243">
        <f>ROUND(I427*H427,2)</f>
        <v>0</v>
      </c>
      <c r="K427" s="239" t="s">
        <v>215</v>
      </c>
      <c r="L427" s="45"/>
      <c r="M427" s="244" t="s">
        <v>1</v>
      </c>
      <c r="N427" s="245" t="s">
        <v>42</v>
      </c>
      <c r="O427" s="92"/>
      <c r="P427" s="246">
        <f>O427*H427</f>
        <v>0</v>
      </c>
      <c r="Q427" s="246">
        <v>0</v>
      </c>
      <c r="R427" s="246">
        <f>Q427*H427</f>
        <v>0</v>
      </c>
      <c r="S427" s="246">
        <v>0</v>
      </c>
      <c r="T427" s="24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8" t="s">
        <v>216</v>
      </c>
      <c r="AT427" s="248" t="s">
        <v>211</v>
      </c>
      <c r="AU427" s="248" t="s">
        <v>152</v>
      </c>
      <c r="AY427" s="18" t="s">
        <v>209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18" t="s">
        <v>152</v>
      </c>
      <c r="BK427" s="249">
        <f>ROUND(I427*H427,2)</f>
        <v>0</v>
      </c>
      <c r="BL427" s="18" t="s">
        <v>216</v>
      </c>
      <c r="BM427" s="248" t="s">
        <v>733</v>
      </c>
    </row>
    <row r="428" spans="1:51" s="13" customFormat="1" ht="12">
      <c r="A428" s="13"/>
      <c r="B428" s="250"/>
      <c r="C428" s="251"/>
      <c r="D428" s="252" t="s">
        <v>218</v>
      </c>
      <c r="E428" s="253" t="s">
        <v>1</v>
      </c>
      <c r="F428" s="254" t="s">
        <v>734</v>
      </c>
      <c r="G428" s="251"/>
      <c r="H428" s="255">
        <v>122.5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1" t="s">
        <v>218</v>
      </c>
      <c r="AU428" s="261" t="s">
        <v>152</v>
      </c>
      <c r="AV428" s="13" t="s">
        <v>152</v>
      </c>
      <c r="AW428" s="13" t="s">
        <v>32</v>
      </c>
      <c r="AX428" s="13" t="s">
        <v>84</v>
      </c>
      <c r="AY428" s="261" t="s">
        <v>209</v>
      </c>
    </row>
    <row r="429" spans="1:65" s="2" customFormat="1" ht="16.5" customHeight="1">
      <c r="A429" s="39"/>
      <c r="B429" s="40"/>
      <c r="C429" s="294" t="s">
        <v>735</v>
      </c>
      <c r="D429" s="294" t="s">
        <v>736</v>
      </c>
      <c r="E429" s="295" t="s">
        <v>737</v>
      </c>
      <c r="F429" s="296" t="s">
        <v>738</v>
      </c>
      <c r="G429" s="297" t="s">
        <v>494</v>
      </c>
      <c r="H429" s="298">
        <v>128.625</v>
      </c>
      <c r="I429" s="299"/>
      <c r="J429" s="300">
        <f>ROUND(I429*H429,2)</f>
        <v>0</v>
      </c>
      <c r="K429" s="296" t="s">
        <v>215</v>
      </c>
      <c r="L429" s="301"/>
      <c r="M429" s="302" t="s">
        <v>1</v>
      </c>
      <c r="N429" s="303" t="s">
        <v>42</v>
      </c>
      <c r="O429" s="92"/>
      <c r="P429" s="246">
        <f>O429*H429</f>
        <v>0</v>
      </c>
      <c r="Q429" s="246">
        <v>0.0001</v>
      </c>
      <c r="R429" s="246">
        <f>Q429*H429</f>
        <v>0.0128625</v>
      </c>
      <c r="S429" s="246">
        <v>0</v>
      </c>
      <c r="T429" s="24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8" t="s">
        <v>244</v>
      </c>
      <c r="AT429" s="248" t="s">
        <v>736</v>
      </c>
      <c r="AU429" s="248" t="s">
        <v>152</v>
      </c>
      <c r="AY429" s="18" t="s">
        <v>209</v>
      </c>
      <c r="BE429" s="249">
        <f>IF(N429="základní",J429,0)</f>
        <v>0</v>
      </c>
      <c r="BF429" s="249">
        <f>IF(N429="snížená",J429,0)</f>
        <v>0</v>
      </c>
      <c r="BG429" s="249">
        <f>IF(N429="zákl. přenesená",J429,0)</f>
        <v>0</v>
      </c>
      <c r="BH429" s="249">
        <f>IF(N429="sníž. přenesená",J429,0)</f>
        <v>0</v>
      </c>
      <c r="BI429" s="249">
        <f>IF(N429="nulová",J429,0)</f>
        <v>0</v>
      </c>
      <c r="BJ429" s="18" t="s">
        <v>152</v>
      </c>
      <c r="BK429" s="249">
        <f>ROUND(I429*H429,2)</f>
        <v>0</v>
      </c>
      <c r="BL429" s="18" t="s">
        <v>216</v>
      </c>
      <c r="BM429" s="248" t="s">
        <v>739</v>
      </c>
    </row>
    <row r="430" spans="1:51" s="13" customFormat="1" ht="12">
      <c r="A430" s="13"/>
      <c r="B430" s="250"/>
      <c r="C430" s="251"/>
      <c r="D430" s="252" t="s">
        <v>218</v>
      </c>
      <c r="E430" s="251"/>
      <c r="F430" s="254" t="s">
        <v>740</v>
      </c>
      <c r="G430" s="251"/>
      <c r="H430" s="255">
        <v>128.625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1" t="s">
        <v>218</v>
      </c>
      <c r="AU430" s="261" t="s">
        <v>152</v>
      </c>
      <c r="AV430" s="13" t="s">
        <v>152</v>
      </c>
      <c r="AW430" s="13" t="s">
        <v>4</v>
      </c>
      <c r="AX430" s="13" t="s">
        <v>84</v>
      </c>
      <c r="AY430" s="261" t="s">
        <v>209</v>
      </c>
    </row>
    <row r="431" spans="1:65" s="2" customFormat="1" ht="21.75" customHeight="1">
      <c r="A431" s="39"/>
      <c r="B431" s="40"/>
      <c r="C431" s="237" t="s">
        <v>741</v>
      </c>
      <c r="D431" s="237" t="s">
        <v>211</v>
      </c>
      <c r="E431" s="238" t="s">
        <v>742</v>
      </c>
      <c r="F431" s="239" t="s">
        <v>743</v>
      </c>
      <c r="G431" s="240" t="s">
        <v>494</v>
      </c>
      <c r="H431" s="241">
        <v>160.2</v>
      </c>
      <c r="I431" s="242"/>
      <c r="J431" s="243">
        <f>ROUND(I431*H431,2)</f>
        <v>0</v>
      </c>
      <c r="K431" s="239" t="s">
        <v>215</v>
      </c>
      <c r="L431" s="45"/>
      <c r="M431" s="244" t="s">
        <v>1</v>
      </c>
      <c r="N431" s="245" t="s">
        <v>42</v>
      </c>
      <c r="O431" s="92"/>
      <c r="P431" s="246">
        <f>O431*H431</f>
        <v>0</v>
      </c>
      <c r="Q431" s="246">
        <v>0</v>
      </c>
      <c r="R431" s="246">
        <f>Q431*H431</f>
        <v>0</v>
      </c>
      <c r="S431" s="246">
        <v>0</v>
      </c>
      <c r="T431" s="24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8" t="s">
        <v>216</v>
      </c>
      <c r="AT431" s="248" t="s">
        <v>211</v>
      </c>
      <c r="AU431" s="248" t="s">
        <v>152</v>
      </c>
      <c r="AY431" s="18" t="s">
        <v>209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18" t="s">
        <v>152</v>
      </c>
      <c r="BK431" s="249">
        <f>ROUND(I431*H431,2)</f>
        <v>0</v>
      </c>
      <c r="BL431" s="18" t="s">
        <v>216</v>
      </c>
      <c r="BM431" s="248" t="s">
        <v>744</v>
      </c>
    </row>
    <row r="432" spans="1:51" s="13" customFormat="1" ht="12">
      <c r="A432" s="13"/>
      <c r="B432" s="250"/>
      <c r="C432" s="251"/>
      <c r="D432" s="252" t="s">
        <v>218</v>
      </c>
      <c r="E432" s="253" t="s">
        <v>1</v>
      </c>
      <c r="F432" s="254" t="s">
        <v>745</v>
      </c>
      <c r="G432" s="251"/>
      <c r="H432" s="255">
        <v>160.2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1" t="s">
        <v>218</v>
      </c>
      <c r="AU432" s="261" t="s">
        <v>152</v>
      </c>
      <c r="AV432" s="13" t="s">
        <v>152</v>
      </c>
      <c r="AW432" s="13" t="s">
        <v>32</v>
      </c>
      <c r="AX432" s="13" t="s">
        <v>84</v>
      </c>
      <c r="AY432" s="261" t="s">
        <v>209</v>
      </c>
    </row>
    <row r="433" spans="1:65" s="2" customFormat="1" ht="16.5" customHeight="1">
      <c r="A433" s="39"/>
      <c r="B433" s="40"/>
      <c r="C433" s="294" t="s">
        <v>746</v>
      </c>
      <c r="D433" s="294" t="s">
        <v>736</v>
      </c>
      <c r="E433" s="295" t="s">
        <v>747</v>
      </c>
      <c r="F433" s="296" t="s">
        <v>748</v>
      </c>
      <c r="G433" s="297" t="s">
        <v>494</v>
      </c>
      <c r="H433" s="298">
        <v>168.21</v>
      </c>
      <c r="I433" s="299"/>
      <c r="J433" s="300">
        <f>ROUND(I433*H433,2)</f>
        <v>0</v>
      </c>
      <c r="K433" s="296" t="s">
        <v>215</v>
      </c>
      <c r="L433" s="301"/>
      <c r="M433" s="302" t="s">
        <v>1</v>
      </c>
      <c r="N433" s="303" t="s">
        <v>42</v>
      </c>
      <c r="O433" s="92"/>
      <c r="P433" s="246">
        <f>O433*H433</f>
        <v>0</v>
      </c>
      <c r="Q433" s="246">
        <v>0.0001</v>
      </c>
      <c r="R433" s="246">
        <f>Q433*H433</f>
        <v>0.016821000000000003</v>
      </c>
      <c r="S433" s="246">
        <v>0</v>
      </c>
      <c r="T433" s="24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8" t="s">
        <v>244</v>
      </c>
      <c r="AT433" s="248" t="s">
        <v>736</v>
      </c>
      <c r="AU433" s="248" t="s">
        <v>152</v>
      </c>
      <c r="AY433" s="18" t="s">
        <v>209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8" t="s">
        <v>152</v>
      </c>
      <c r="BK433" s="249">
        <f>ROUND(I433*H433,2)</f>
        <v>0</v>
      </c>
      <c r="BL433" s="18" t="s">
        <v>216</v>
      </c>
      <c r="BM433" s="248" t="s">
        <v>749</v>
      </c>
    </row>
    <row r="434" spans="1:51" s="13" customFormat="1" ht="12">
      <c r="A434" s="13"/>
      <c r="B434" s="250"/>
      <c r="C434" s="251"/>
      <c r="D434" s="252" t="s">
        <v>218</v>
      </c>
      <c r="E434" s="251"/>
      <c r="F434" s="254" t="s">
        <v>750</v>
      </c>
      <c r="G434" s="251"/>
      <c r="H434" s="255">
        <v>168.21</v>
      </c>
      <c r="I434" s="256"/>
      <c r="J434" s="251"/>
      <c r="K434" s="251"/>
      <c r="L434" s="257"/>
      <c r="M434" s="258"/>
      <c r="N434" s="259"/>
      <c r="O434" s="259"/>
      <c r="P434" s="259"/>
      <c r="Q434" s="259"/>
      <c r="R434" s="259"/>
      <c r="S434" s="259"/>
      <c r="T434" s="26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1" t="s">
        <v>218</v>
      </c>
      <c r="AU434" s="261" t="s">
        <v>152</v>
      </c>
      <c r="AV434" s="13" t="s">
        <v>152</v>
      </c>
      <c r="AW434" s="13" t="s">
        <v>4</v>
      </c>
      <c r="AX434" s="13" t="s">
        <v>84</v>
      </c>
      <c r="AY434" s="261" t="s">
        <v>209</v>
      </c>
    </row>
    <row r="435" spans="1:65" s="2" customFormat="1" ht="21.75" customHeight="1">
      <c r="A435" s="39"/>
      <c r="B435" s="40"/>
      <c r="C435" s="237" t="s">
        <v>751</v>
      </c>
      <c r="D435" s="237" t="s">
        <v>211</v>
      </c>
      <c r="E435" s="238" t="s">
        <v>752</v>
      </c>
      <c r="F435" s="239" t="s">
        <v>753</v>
      </c>
      <c r="G435" s="240" t="s">
        <v>225</v>
      </c>
      <c r="H435" s="241">
        <v>23.97</v>
      </c>
      <c r="I435" s="242"/>
      <c r="J435" s="243">
        <f>ROUND(I435*H435,2)</f>
        <v>0</v>
      </c>
      <c r="K435" s="239" t="s">
        <v>215</v>
      </c>
      <c r="L435" s="45"/>
      <c r="M435" s="244" t="s">
        <v>1</v>
      </c>
      <c r="N435" s="245" t="s">
        <v>42</v>
      </c>
      <c r="O435" s="92"/>
      <c r="P435" s="246">
        <f>O435*H435</f>
        <v>0</v>
      </c>
      <c r="Q435" s="246">
        <v>0.0082533</v>
      </c>
      <c r="R435" s="246">
        <f>Q435*H435</f>
        <v>0.197831601</v>
      </c>
      <c r="S435" s="246">
        <v>0</v>
      </c>
      <c r="T435" s="24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8" t="s">
        <v>216</v>
      </c>
      <c r="AT435" s="248" t="s">
        <v>211</v>
      </c>
      <c r="AU435" s="248" t="s">
        <v>152</v>
      </c>
      <c r="AY435" s="18" t="s">
        <v>209</v>
      </c>
      <c r="BE435" s="249">
        <f>IF(N435="základní",J435,0)</f>
        <v>0</v>
      </c>
      <c r="BF435" s="249">
        <f>IF(N435="snížená",J435,0)</f>
        <v>0</v>
      </c>
      <c r="BG435" s="249">
        <f>IF(N435="zákl. přenesená",J435,0)</f>
        <v>0</v>
      </c>
      <c r="BH435" s="249">
        <f>IF(N435="sníž. přenesená",J435,0)</f>
        <v>0</v>
      </c>
      <c r="BI435" s="249">
        <f>IF(N435="nulová",J435,0)</f>
        <v>0</v>
      </c>
      <c r="BJ435" s="18" t="s">
        <v>152</v>
      </c>
      <c r="BK435" s="249">
        <f>ROUND(I435*H435,2)</f>
        <v>0</v>
      </c>
      <c r="BL435" s="18" t="s">
        <v>216</v>
      </c>
      <c r="BM435" s="248" t="s">
        <v>754</v>
      </c>
    </row>
    <row r="436" spans="1:51" s="14" customFormat="1" ht="12">
      <c r="A436" s="14"/>
      <c r="B436" s="262"/>
      <c r="C436" s="263"/>
      <c r="D436" s="252" t="s">
        <v>218</v>
      </c>
      <c r="E436" s="264" t="s">
        <v>1</v>
      </c>
      <c r="F436" s="265" t="s">
        <v>755</v>
      </c>
      <c r="G436" s="263"/>
      <c r="H436" s="264" t="s">
        <v>1</v>
      </c>
      <c r="I436" s="266"/>
      <c r="J436" s="263"/>
      <c r="K436" s="263"/>
      <c r="L436" s="267"/>
      <c r="M436" s="268"/>
      <c r="N436" s="269"/>
      <c r="O436" s="269"/>
      <c r="P436" s="269"/>
      <c r="Q436" s="269"/>
      <c r="R436" s="269"/>
      <c r="S436" s="269"/>
      <c r="T436" s="27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1" t="s">
        <v>218</v>
      </c>
      <c r="AU436" s="271" t="s">
        <v>152</v>
      </c>
      <c r="AV436" s="14" t="s">
        <v>84</v>
      </c>
      <c r="AW436" s="14" t="s">
        <v>32</v>
      </c>
      <c r="AX436" s="14" t="s">
        <v>76</v>
      </c>
      <c r="AY436" s="271" t="s">
        <v>209</v>
      </c>
    </row>
    <row r="437" spans="1:51" s="13" customFormat="1" ht="12">
      <c r="A437" s="13"/>
      <c r="B437" s="250"/>
      <c r="C437" s="251"/>
      <c r="D437" s="252" t="s">
        <v>218</v>
      </c>
      <c r="E437" s="253" t="s">
        <v>153</v>
      </c>
      <c r="F437" s="254" t="s">
        <v>756</v>
      </c>
      <c r="G437" s="251"/>
      <c r="H437" s="255">
        <v>23.97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1" t="s">
        <v>218</v>
      </c>
      <c r="AU437" s="261" t="s">
        <v>152</v>
      </c>
      <c r="AV437" s="13" t="s">
        <v>152</v>
      </c>
      <c r="AW437" s="13" t="s">
        <v>32</v>
      </c>
      <c r="AX437" s="13" t="s">
        <v>84</v>
      </c>
      <c r="AY437" s="261" t="s">
        <v>209</v>
      </c>
    </row>
    <row r="438" spans="1:65" s="2" customFormat="1" ht="16.5" customHeight="1">
      <c r="A438" s="39"/>
      <c r="B438" s="40"/>
      <c r="C438" s="294" t="s">
        <v>757</v>
      </c>
      <c r="D438" s="294" t="s">
        <v>736</v>
      </c>
      <c r="E438" s="295" t="s">
        <v>758</v>
      </c>
      <c r="F438" s="296" t="s">
        <v>759</v>
      </c>
      <c r="G438" s="297" t="s">
        <v>225</v>
      </c>
      <c r="H438" s="298">
        <v>25.169</v>
      </c>
      <c r="I438" s="299"/>
      <c r="J438" s="300">
        <f>ROUND(I438*H438,2)</f>
        <v>0</v>
      </c>
      <c r="K438" s="296" t="s">
        <v>215</v>
      </c>
      <c r="L438" s="301"/>
      <c r="M438" s="302" t="s">
        <v>1</v>
      </c>
      <c r="N438" s="303" t="s">
        <v>42</v>
      </c>
      <c r="O438" s="92"/>
      <c r="P438" s="246">
        <f>O438*H438</f>
        <v>0</v>
      </c>
      <c r="Q438" s="246">
        <v>0.00051</v>
      </c>
      <c r="R438" s="246">
        <f>Q438*H438</f>
        <v>0.01283619</v>
      </c>
      <c r="S438" s="246">
        <v>0</v>
      </c>
      <c r="T438" s="24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8" t="s">
        <v>244</v>
      </c>
      <c r="AT438" s="248" t="s">
        <v>736</v>
      </c>
      <c r="AU438" s="248" t="s">
        <v>152</v>
      </c>
      <c r="AY438" s="18" t="s">
        <v>209</v>
      </c>
      <c r="BE438" s="249">
        <f>IF(N438="základní",J438,0)</f>
        <v>0</v>
      </c>
      <c r="BF438" s="249">
        <f>IF(N438="snížená",J438,0)</f>
        <v>0</v>
      </c>
      <c r="BG438" s="249">
        <f>IF(N438="zákl. přenesená",J438,0)</f>
        <v>0</v>
      </c>
      <c r="BH438" s="249">
        <f>IF(N438="sníž. přenesená",J438,0)</f>
        <v>0</v>
      </c>
      <c r="BI438" s="249">
        <f>IF(N438="nulová",J438,0)</f>
        <v>0</v>
      </c>
      <c r="BJ438" s="18" t="s">
        <v>152</v>
      </c>
      <c r="BK438" s="249">
        <f>ROUND(I438*H438,2)</f>
        <v>0</v>
      </c>
      <c r="BL438" s="18" t="s">
        <v>216</v>
      </c>
      <c r="BM438" s="248" t="s">
        <v>760</v>
      </c>
    </row>
    <row r="439" spans="1:51" s="13" customFormat="1" ht="12">
      <c r="A439" s="13"/>
      <c r="B439" s="250"/>
      <c r="C439" s="251"/>
      <c r="D439" s="252" t="s">
        <v>218</v>
      </c>
      <c r="E439" s="251"/>
      <c r="F439" s="254" t="s">
        <v>761</v>
      </c>
      <c r="G439" s="251"/>
      <c r="H439" s="255">
        <v>25.169</v>
      </c>
      <c r="I439" s="256"/>
      <c r="J439" s="251"/>
      <c r="K439" s="251"/>
      <c r="L439" s="257"/>
      <c r="M439" s="258"/>
      <c r="N439" s="259"/>
      <c r="O439" s="259"/>
      <c r="P439" s="259"/>
      <c r="Q439" s="259"/>
      <c r="R439" s="259"/>
      <c r="S439" s="259"/>
      <c r="T439" s="26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1" t="s">
        <v>218</v>
      </c>
      <c r="AU439" s="261" t="s">
        <v>152</v>
      </c>
      <c r="AV439" s="13" t="s">
        <v>152</v>
      </c>
      <c r="AW439" s="13" t="s">
        <v>4</v>
      </c>
      <c r="AX439" s="13" t="s">
        <v>84</v>
      </c>
      <c r="AY439" s="261" t="s">
        <v>209</v>
      </c>
    </row>
    <row r="440" spans="1:65" s="2" customFormat="1" ht="21.75" customHeight="1">
      <c r="A440" s="39"/>
      <c r="B440" s="40"/>
      <c r="C440" s="237" t="s">
        <v>762</v>
      </c>
      <c r="D440" s="237" t="s">
        <v>211</v>
      </c>
      <c r="E440" s="238" t="s">
        <v>763</v>
      </c>
      <c r="F440" s="239" t="s">
        <v>764</v>
      </c>
      <c r="G440" s="240" t="s">
        <v>225</v>
      </c>
      <c r="H440" s="241">
        <v>121.558</v>
      </c>
      <c r="I440" s="242"/>
      <c r="J440" s="243">
        <f>ROUND(I440*H440,2)</f>
        <v>0</v>
      </c>
      <c r="K440" s="239" t="s">
        <v>215</v>
      </c>
      <c r="L440" s="45"/>
      <c r="M440" s="244" t="s">
        <v>1</v>
      </c>
      <c r="N440" s="245" t="s">
        <v>42</v>
      </c>
      <c r="O440" s="92"/>
      <c r="P440" s="246">
        <f>O440*H440</f>
        <v>0</v>
      </c>
      <c r="Q440" s="246">
        <v>0.00831616</v>
      </c>
      <c r="R440" s="246">
        <f>Q440*H440</f>
        <v>1.01089577728</v>
      </c>
      <c r="S440" s="246">
        <v>0</v>
      </c>
      <c r="T440" s="247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8" t="s">
        <v>216</v>
      </c>
      <c r="AT440" s="248" t="s">
        <v>211</v>
      </c>
      <c r="AU440" s="248" t="s">
        <v>152</v>
      </c>
      <c r="AY440" s="18" t="s">
        <v>209</v>
      </c>
      <c r="BE440" s="249">
        <f>IF(N440="základní",J440,0)</f>
        <v>0</v>
      </c>
      <c r="BF440" s="249">
        <f>IF(N440="snížená",J440,0)</f>
        <v>0</v>
      </c>
      <c r="BG440" s="249">
        <f>IF(N440="zákl. přenesená",J440,0)</f>
        <v>0</v>
      </c>
      <c r="BH440" s="249">
        <f>IF(N440="sníž. přenesená",J440,0)</f>
        <v>0</v>
      </c>
      <c r="BI440" s="249">
        <f>IF(N440="nulová",J440,0)</f>
        <v>0</v>
      </c>
      <c r="BJ440" s="18" t="s">
        <v>152</v>
      </c>
      <c r="BK440" s="249">
        <f>ROUND(I440*H440,2)</f>
        <v>0</v>
      </c>
      <c r="BL440" s="18" t="s">
        <v>216</v>
      </c>
      <c r="BM440" s="248" t="s">
        <v>765</v>
      </c>
    </row>
    <row r="441" spans="1:51" s="14" customFormat="1" ht="12">
      <c r="A441" s="14"/>
      <c r="B441" s="262"/>
      <c r="C441" s="263"/>
      <c r="D441" s="252" t="s">
        <v>218</v>
      </c>
      <c r="E441" s="264" t="s">
        <v>1</v>
      </c>
      <c r="F441" s="265" t="s">
        <v>766</v>
      </c>
      <c r="G441" s="263"/>
      <c r="H441" s="264" t="s">
        <v>1</v>
      </c>
      <c r="I441" s="266"/>
      <c r="J441" s="263"/>
      <c r="K441" s="263"/>
      <c r="L441" s="267"/>
      <c r="M441" s="268"/>
      <c r="N441" s="269"/>
      <c r="O441" s="269"/>
      <c r="P441" s="269"/>
      <c r="Q441" s="269"/>
      <c r="R441" s="269"/>
      <c r="S441" s="269"/>
      <c r="T441" s="27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1" t="s">
        <v>218</v>
      </c>
      <c r="AU441" s="271" t="s">
        <v>152</v>
      </c>
      <c r="AV441" s="14" t="s">
        <v>84</v>
      </c>
      <c r="AW441" s="14" t="s">
        <v>32</v>
      </c>
      <c r="AX441" s="14" t="s">
        <v>76</v>
      </c>
      <c r="AY441" s="271" t="s">
        <v>209</v>
      </c>
    </row>
    <row r="442" spans="1:51" s="13" customFormat="1" ht="12">
      <c r="A442" s="13"/>
      <c r="B442" s="250"/>
      <c r="C442" s="251"/>
      <c r="D442" s="252" t="s">
        <v>218</v>
      </c>
      <c r="E442" s="253" t="s">
        <v>1</v>
      </c>
      <c r="F442" s="254" t="s">
        <v>767</v>
      </c>
      <c r="G442" s="251"/>
      <c r="H442" s="255">
        <v>23.623</v>
      </c>
      <c r="I442" s="256"/>
      <c r="J442" s="251"/>
      <c r="K442" s="251"/>
      <c r="L442" s="257"/>
      <c r="M442" s="258"/>
      <c r="N442" s="259"/>
      <c r="O442" s="259"/>
      <c r="P442" s="259"/>
      <c r="Q442" s="259"/>
      <c r="R442" s="259"/>
      <c r="S442" s="259"/>
      <c r="T442" s="26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1" t="s">
        <v>218</v>
      </c>
      <c r="AU442" s="261" t="s">
        <v>152</v>
      </c>
      <c r="AV442" s="13" t="s">
        <v>152</v>
      </c>
      <c r="AW442" s="13" t="s">
        <v>32</v>
      </c>
      <c r="AX442" s="13" t="s">
        <v>76</v>
      </c>
      <c r="AY442" s="261" t="s">
        <v>209</v>
      </c>
    </row>
    <row r="443" spans="1:51" s="13" customFormat="1" ht="12">
      <c r="A443" s="13"/>
      <c r="B443" s="250"/>
      <c r="C443" s="251"/>
      <c r="D443" s="252" t="s">
        <v>218</v>
      </c>
      <c r="E443" s="253" t="s">
        <v>1</v>
      </c>
      <c r="F443" s="254" t="s">
        <v>768</v>
      </c>
      <c r="G443" s="251"/>
      <c r="H443" s="255">
        <v>22.493</v>
      </c>
      <c r="I443" s="256"/>
      <c r="J443" s="251"/>
      <c r="K443" s="251"/>
      <c r="L443" s="257"/>
      <c r="M443" s="258"/>
      <c r="N443" s="259"/>
      <c r="O443" s="259"/>
      <c r="P443" s="259"/>
      <c r="Q443" s="259"/>
      <c r="R443" s="259"/>
      <c r="S443" s="259"/>
      <c r="T443" s="26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1" t="s">
        <v>218</v>
      </c>
      <c r="AU443" s="261" t="s">
        <v>152</v>
      </c>
      <c r="AV443" s="13" t="s">
        <v>152</v>
      </c>
      <c r="AW443" s="13" t="s">
        <v>32</v>
      </c>
      <c r="AX443" s="13" t="s">
        <v>76</v>
      </c>
      <c r="AY443" s="261" t="s">
        <v>209</v>
      </c>
    </row>
    <row r="444" spans="1:51" s="13" customFormat="1" ht="12">
      <c r="A444" s="13"/>
      <c r="B444" s="250"/>
      <c r="C444" s="251"/>
      <c r="D444" s="252" t="s">
        <v>218</v>
      </c>
      <c r="E444" s="253" t="s">
        <v>1</v>
      </c>
      <c r="F444" s="254" t="s">
        <v>769</v>
      </c>
      <c r="G444" s="251"/>
      <c r="H444" s="255">
        <v>10.735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1" t="s">
        <v>218</v>
      </c>
      <c r="AU444" s="261" t="s">
        <v>152</v>
      </c>
      <c r="AV444" s="13" t="s">
        <v>152</v>
      </c>
      <c r="AW444" s="13" t="s">
        <v>32</v>
      </c>
      <c r="AX444" s="13" t="s">
        <v>76</v>
      </c>
      <c r="AY444" s="261" t="s">
        <v>209</v>
      </c>
    </row>
    <row r="445" spans="1:51" s="13" customFormat="1" ht="12">
      <c r="A445" s="13"/>
      <c r="B445" s="250"/>
      <c r="C445" s="251"/>
      <c r="D445" s="252" t="s">
        <v>218</v>
      </c>
      <c r="E445" s="253" t="s">
        <v>1</v>
      </c>
      <c r="F445" s="254" t="s">
        <v>770</v>
      </c>
      <c r="G445" s="251"/>
      <c r="H445" s="255">
        <v>10.308</v>
      </c>
      <c r="I445" s="256"/>
      <c r="J445" s="251"/>
      <c r="K445" s="251"/>
      <c r="L445" s="257"/>
      <c r="M445" s="258"/>
      <c r="N445" s="259"/>
      <c r="O445" s="259"/>
      <c r="P445" s="259"/>
      <c r="Q445" s="259"/>
      <c r="R445" s="259"/>
      <c r="S445" s="259"/>
      <c r="T445" s="26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1" t="s">
        <v>218</v>
      </c>
      <c r="AU445" s="261" t="s">
        <v>152</v>
      </c>
      <c r="AV445" s="13" t="s">
        <v>152</v>
      </c>
      <c r="AW445" s="13" t="s">
        <v>32</v>
      </c>
      <c r="AX445" s="13" t="s">
        <v>76</v>
      </c>
      <c r="AY445" s="261" t="s">
        <v>209</v>
      </c>
    </row>
    <row r="446" spans="1:51" s="14" customFormat="1" ht="12">
      <c r="A446" s="14"/>
      <c r="B446" s="262"/>
      <c r="C446" s="263"/>
      <c r="D446" s="252" t="s">
        <v>218</v>
      </c>
      <c r="E446" s="264" t="s">
        <v>1</v>
      </c>
      <c r="F446" s="265" t="s">
        <v>723</v>
      </c>
      <c r="G446" s="263"/>
      <c r="H446" s="264" t="s">
        <v>1</v>
      </c>
      <c r="I446" s="266"/>
      <c r="J446" s="263"/>
      <c r="K446" s="263"/>
      <c r="L446" s="267"/>
      <c r="M446" s="268"/>
      <c r="N446" s="269"/>
      <c r="O446" s="269"/>
      <c r="P446" s="269"/>
      <c r="Q446" s="269"/>
      <c r="R446" s="269"/>
      <c r="S446" s="269"/>
      <c r="T446" s="27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1" t="s">
        <v>218</v>
      </c>
      <c r="AU446" s="271" t="s">
        <v>152</v>
      </c>
      <c r="AV446" s="14" t="s">
        <v>84</v>
      </c>
      <c r="AW446" s="14" t="s">
        <v>32</v>
      </c>
      <c r="AX446" s="14" t="s">
        <v>76</v>
      </c>
      <c r="AY446" s="271" t="s">
        <v>209</v>
      </c>
    </row>
    <row r="447" spans="1:51" s="13" customFormat="1" ht="12">
      <c r="A447" s="13"/>
      <c r="B447" s="250"/>
      <c r="C447" s="251"/>
      <c r="D447" s="252" t="s">
        <v>218</v>
      </c>
      <c r="E447" s="253" t="s">
        <v>1</v>
      </c>
      <c r="F447" s="254" t="s">
        <v>724</v>
      </c>
      <c r="G447" s="251"/>
      <c r="H447" s="255">
        <v>11.105</v>
      </c>
      <c r="I447" s="256"/>
      <c r="J447" s="251"/>
      <c r="K447" s="251"/>
      <c r="L447" s="257"/>
      <c r="M447" s="258"/>
      <c r="N447" s="259"/>
      <c r="O447" s="259"/>
      <c r="P447" s="259"/>
      <c r="Q447" s="259"/>
      <c r="R447" s="259"/>
      <c r="S447" s="259"/>
      <c r="T447" s="26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1" t="s">
        <v>218</v>
      </c>
      <c r="AU447" s="261" t="s">
        <v>152</v>
      </c>
      <c r="AV447" s="13" t="s">
        <v>152</v>
      </c>
      <c r="AW447" s="13" t="s">
        <v>32</v>
      </c>
      <c r="AX447" s="13" t="s">
        <v>76</v>
      </c>
      <c r="AY447" s="261" t="s">
        <v>209</v>
      </c>
    </row>
    <row r="448" spans="1:51" s="13" customFormat="1" ht="12">
      <c r="A448" s="13"/>
      <c r="B448" s="250"/>
      <c r="C448" s="251"/>
      <c r="D448" s="252" t="s">
        <v>218</v>
      </c>
      <c r="E448" s="253" t="s">
        <v>1</v>
      </c>
      <c r="F448" s="254" t="s">
        <v>725</v>
      </c>
      <c r="G448" s="251"/>
      <c r="H448" s="255">
        <v>20.848</v>
      </c>
      <c r="I448" s="256"/>
      <c r="J448" s="251"/>
      <c r="K448" s="251"/>
      <c r="L448" s="257"/>
      <c r="M448" s="258"/>
      <c r="N448" s="259"/>
      <c r="O448" s="259"/>
      <c r="P448" s="259"/>
      <c r="Q448" s="259"/>
      <c r="R448" s="259"/>
      <c r="S448" s="259"/>
      <c r="T448" s="26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1" t="s">
        <v>218</v>
      </c>
      <c r="AU448" s="261" t="s">
        <v>152</v>
      </c>
      <c r="AV448" s="13" t="s">
        <v>152</v>
      </c>
      <c r="AW448" s="13" t="s">
        <v>32</v>
      </c>
      <c r="AX448" s="13" t="s">
        <v>76</v>
      </c>
      <c r="AY448" s="261" t="s">
        <v>209</v>
      </c>
    </row>
    <row r="449" spans="1:51" s="13" customFormat="1" ht="12">
      <c r="A449" s="13"/>
      <c r="B449" s="250"/>
      <c r="C449" s="251"/>
      <c r="D449" s="252" t="s">
        <v>218</v>
      </c>
      <c r="E449" s="253" t="s">
        <v>1</v>
      </c>
      <c r="F449" s="254" t="s">
        <v>726</v>
      </c>
      <c r="G449" s="251"/>
      <c r="H449" s="255">
        <v>11.163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1" t="s">
        <v>218</v>
      </c>
      <c r="AU449" s="261" t="s">
        <v>152</v>
      </c>
      <c r="AV449" s="13" t="s">
        <v>152</v>
      </c>
      <c r="AW449" s="13" t="s">
        <v>32</v>
      </c>
      <c r="AX449" s="13" t="s">
        <v>76</v>
      </c>
      <c r="AY449" s="261" t="s">
        <v>209</v>
      </c>
    </row>
    <row r="450" spans="1:51" s="13" customFormat="1" ht="12">
      <c r="A450" s="13"/>
      <c r="B450" s="250"/>
      <c r="C450" s="251"/>
      <c r="D450" s="252" t="s">
        <v>218</v>
      </c>
      <c r="E450" s="253" t="s">
        <v>1</v>
      </c>
      <c r="F450" s="254" t="s">
        <v>727</v>
      </c>
      <c r="G450" s="251"/>
      <c r="H450" s="255">
        <v>11.283</v>
      </c>
      <c r="I450" s="256"/>
      <c r="J450" s="251"/>
      <c r="K450" s="251"/>
      <c r="L450" s="257"/>
      <c r="M450" s="258"/>
      <c r="N450" s="259"/>
      <c r="O450" s="259"/>
      <c r="P450" s="259"/>
      <c r="Q450" s="259"/>
      <c r="R450" s="259"/>
      <c r="S450" s="259"/>
      <c r="T450" s="26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1" t="s">
        <v>218</v>
      </c>
      <c r="AU450" s="261" t="s">
        <v>152</v>
      </c>
      <c r="AV450" s="13" t="s">
        <v>152</v>
      </c>
      <c r="AW450" s="13" t="s">
        <v>32</v>
      </c>
      <c r="AX450" s="13" t="s">
        <v>76</v>
      </c>
      <c r="AY450" s="261" t="s">
        <v>209</v>
      </c>
    </row>
    <row r="451" spans="1:51" s="15" customFormat="1" ht="12">
      <c r="A451" s="15"/>
      <c r="B451" s="272"/>
      <c r="C451" s="273"/>
      <c r="D451" s="252" t="s">
        <v>218</v>
      </c>
      <c r="E451" s="274" t="s">
        <v>1</v>
      </c>
      <c r="F451" s="275" t="s">
        <v>262</v>
      </c>
      <c r="G451" s="273"/>
      <c r="H451" s="276">
        <v>121.558</v>
      </c>
      <c r="I451" s="277"/>
      <c r="J451" s="273"/>
      <c r="K451" s="273"/>
      <c r="L451" s="278"/>
      <c r="M451" s="279"/>
      <c r="N451" s="280"/>
      <c r="O451" s="280"/>
      <c r="P451" s="280"/>
      <c r="Q451" s="280"/>
      <c r="R451" s="280"/>
      <c r="S451" s="280"/>
      <c r="T451" s="281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2" t="s">
        <v>218</v>
      </c>
      <c r="AU451" s="282" t="s">
        <v>152</v>
      </c>
      <c r="AV451" s="15" t="s">
        <v>216</v>
      </c>
      <c r="AW451" s="15" t="s">
        <v>32</v>
      </c>
      <c r="AX451" s="15" t="s">
        <v>84</v>
      </c>
      <c r="AY451" s="282" t="s">
        <v>209</v>
      </c>
    </row>
    <row r="452" spans="1:65" s="2" customFormat="1" ht="16.5" customHeight="1">
      <c r="A452" s="39"/>
      <c r="B452" s="40"/>
      <c r="C452" s="294" t="s">
        <v>771</v>
      </c>
      <c r="D452" s="294" t="s">
        <v>736</v>
      </c>
      <c r="E452" s="295" t="s">
        <v>772</v>
      </c>
      <c r="F452" s="296" t="s">
        <v>773</v>
      </c>
      <c r="G452" s="297" t="s">
        <v>225</v>
      </c>
      <c r="H452" s="298">
        <v>123.989</v>
      </c>
      <c r="I452" s="299"/>
      <c r="J452" s="300">
        <f>ROUND(I452*H452,2)</f>
        <v>0</v>
      </c>
      <c r="K452" s="296" t="s">
        <v>215</v>
      </c>
      <c r="L452" s="301"/>
      <c r="M452" s="302" t="s">
        <v>1</v>
      </c>
      <c r="N452" s="303" t="s">
        <v>42</v>
      </c>
      <c r="O452" s="92"/>
      <c r="P452" s="246">
        <f>O452*H452</f>
        <v>0</v>
      </c>
      <c r="Q452" s="246">
        <v>0.0036</v>
      </c>
      <c r="R452" s="246">
        <f>Q452*H452</f>
        <v>0.4463604</v>
      </c>
      <c r="S452" s="246">
        <v>0</v>
      </c>
      <c r="T452" s="24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8" t="s">
        <v>244</v>
      </c>
      <c r="AT452" s="248" t="s">
        <v>736</v>
      </c>
      <c r="AU452" s="248" t="s">
        <v>152</v>
      </c>
      <c r="AY452" s="18" t="s">
        <v>209</v>
      </c>
      <c r="BE452" s="249">
        <f>IF(N452="základní",J452,0)</f>
        <v>0</v>
      </c>
      <c r="BF452" s="249">
        <f>IF(N452="snížená",J452,0)</f>
        <v>0</v>
      </c>
      <c r="BG452" s="249">
        <f>IF(N452="zákl. přenesená",J452,0)</f>
        <v>0</v>
      </c>
      <c r="BH452" s="249">
        <f>IF(N452="sníž. přenesená",J452,0)</f>
        <v>0</v>
      </c>
      <c r="BI452" s="249">
        <f>IF(N452="nulová",J452,0)</f>
        <v>0</v>
      </c>
      <c r="BJ452" s="18" t="s">
        <v>152</v>
      </c>
      <c r="BK452" s="249">
        <f>ROUND(I452*H452,2)</f>
        <v>0</v>
      </c>
      <c r="BL452" s="18" t="s">
        <v>216</v>
      </c>
      <c r="BM452" s="248" t="s">
        <v>774</v>
      </c>
    </row>
    <row r="453" spans="1:51" s="13" customFormat="1" ht="12">
      <c r="A453" s="13"/>
      <c r="B453" s="250"/>
      <c r="C453" s="251"/>
      <c r="D453" s="252" t="s">
        <v>218</v>
      </c>
      <c r="E453" s="251"/>
      <c r="F453" s="254" t="s">
        <v>775</v>
      </c>
      <c r="G453" s="251"/>
      <c r="H453" s="255">
        <v>123.989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1" t="s">
        <v>218</v>
      </c>
      <c r="AU453" s="261" t="s">
        <v>152</v>
      </c>
      <c r="AV453" s="13" t="s">
        <v>152</v>
      </c>
      <c r="AW453" s="13" t="s">
        <v>4</v>
      </c>
      <c r="AX453" s="13" t="s">
        <v>84</v>
      </c>
      <c r="AY453" s="261" t="s">
        <v>209</v>
      </c>
    </row>
    <row r="454" spans="1:65" s="2" customFormat="1" ht="21.75" customHeight="1">
      <c r="A454" s="39"/>
      <c r="B454" s="40"/>
      <c r="C454" s="237" t="s">
        <v>776</v>
      </c>
      <c r="D454" s="237" t="s">
        <v>211</v>
      </c>
      <c r="E454" s="238" t="s">
        <v>777</v>
      </c>
      <c r="F454" s="239" t="s">
        <v>778</v>
      </c>
      <c r="G454" s="240" t="s">
        <v>225</v>
      </c>
      <c r="H454" s="241">
        <v>158.75</v>
      </c>
      <c r="I454" s="242"/>
      <c r="J454" s="243">
        <f>ROUND(I454*H454,2)</f>
        <v>0</v>
      </c>
      <c r="K454" s="239" t="s">
        <v>215</v>
      </c>
      <c r="L454" s="45"/>
      <c r="M454" s="244" t="s">
        <v>1</v>
      </c>
      <c r="N454" s="245" t="s">
        <v>42</v>
      </c>
      <c r="O454" s="92"/>
      <c r="P454" s="246">
        <f>O454*H454</f>
        <v>0</v>
      </c>
      <c r="Q454" s="246">
        <v>0.00849616</v>
      </c>
      <c r="R454" s="246">
        <f>Q454*H454</f>
        <v>1.3487654000000002</v>
      </c>
      <c r="S454" s="246">
        <v>0</v>
      </c>
      <c r="T454" s="247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8" t="s">
        <v>216</v>
      </c>
      <c r="AT454" s="248" t="s">
        <v>211</v>
      </c>
      <c r="AU454" s="248" t="s">
        <v>152</v>
      </c>
      <c r="AY454" s="18" t="s">
        <v>209</v>
      </c>
      <c r="BE454" s="249">
        <f>IF(N454="základní",J454,0)</f>
        <v>0</v>
      </c>
      <c r="BF454" s="249">
        <f>IF(N454="snížená",J454,0)</f>
        <v>0</v>
      </c>
      <c r="BG454" s="249">
        <f>IF(N454="zákl. přenesená",J454,0)</f>
        <v>0</v>
      </c>
      <c r="BH454" s="249">
        <f>IF(N454="sníž. přenesená",J454,0)</f>
        <v>0</v>
      </c>
      <c r="BI454" s="249">
        <f>IF(N454="nulová",J454,0)</f>
        <v>0</v>
      </c>
      <c r="BJ454" s="18" t="s">
        <v>152</v>
      </c>
      <c r="BK454" s="249">
        <f>ROUND(I454*H454,2)</f>
        <v>0</v>
      </c>
      <c r="BL454" s="18" t="s">
        <v>216</v>
      </c>
      <c r="BM454" s="248" t="s">
        <v>779</v>
      </c>
    </row>
    <row r="455" spans="1:51" s="14" customFormat="1" ht="12">
      <c r="A455" s="14"/>
      <c r="B455" s="262"/>
      <c r="C455" s="263"/>
      <c r="D455" s="252" t="s">
        <v>218</v>
      </c>
      <c r="E455" s="264" t="s">
        <v>1</v>
      </c>
      <c r="F455" s="265" t="s">
        <v>780</v>
      </c>
      <c r="G455" s="263"/>
      <c r="H455" s="264" t="s">
        <v>1</v>
      </c>
      <c r="I455" s="266"/>
      <c r="J455" s="263"/>
      <c r="K455" s="263"/>
      <c r="L455" s="267"/>
      <c r="M455" s="268"/>
      <c r="N455" s="269"/>
      <c r="O455" s="269"/>
      <c r="P455" s="269"/>
      <c r="Q455" s="269"/>
      <c r="R455" s="269"/>
      <c r="S455" s="269"/>
      <c r="T455" s="27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1" t="s">
        <v>218</v>
      </c>
      <c r="AU455" s="271" t="s">
        <v>152</v>
      </c>
      <c r="AV455" s="14" t="s">
        <v>84</v>
      </c>
      <c r="AW455" s="14" t="s">
        <v>32</v>
      </c>
      <c r="AX455" s="14" t="s">
        <v>76</v>
      </c>
      <c r="AY455" s="271" t="s">
        <v>209</v>
      </c>
    </row>
    <row r="456" spans="1:51" s="13" customFormat="1" ht="12">
      <c r="A456" s="13"/>
      <c r="B456" s="250"/>
      <c r="C456" s="251"/>
      <c r="D456" s="252" t="s">
        <v>218</v>
      </c>
      <c r="E456" s="253" t="s">
        <v>1</v>
      </c>
      <c r="F456" s="254" t="s">
        <v>781</v>
      </c>
      <c r="G456" s="251"/>
      <c r="H456" s="255">
        <v>20.2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1" t="s">
        <v>218</v>
      </c>
      <c r="AU456" s="261" t="s">
        <v>152</v>
      </c>
      <c r="AV456" s="13" t="s">
        <v>152</v>
      </c>
      <c r="AW456" s="13" t="s">
        <v>32</v>
      </c>
      <c r="AX456" s="13" t="s">
        <v>76</v>
      </c>
      <c r="AY456" s="261" t="s">
        <v>209</v>
      </c>
    </row>
    <row r="457" spans="1:51" s="13" customFormat="1" ht="12">
      <c r="A457" s="13"/>
      <c r="B457" s="250"/>
      <c r="C457" s="251"/>
      <c r="D457" s="252" t="s">
        <v>218</v>
      </c>
      <c r="E457" s="253" t="s">
        <v>1</v>
      </c>
      <c r="F457" s="254" t="s">
        <v>782</v>
      </c>
      <c r="G457" s="251"/>
      <c r="H457" s="255">
        <v>48.79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1" t="s">
        <v>218</v>
      </c>
      <c r="AU457" s="261" t="s">
        <v>152</v>
      </c>
      <c r="AV457" s="13" t="s">
        <v>152</v>
      </c>
      <c r="AW457" s="13" t="s">
        <v>32</v>
      </c>
      <c r="AX457" s="13" t="s">
        <v>76</v>
      </c>
      <c r="AY457" s="261" t="s">
        <v>209</v>
      </c>
    </row>
    <row r="458" spans="1:51" s="13" customFormat="1" ht="12">
      <c r="A458" s="13"/>
      <c r="B458" s="250"/>
      <c r="C458" s="251"/>
      <c r="D458" s="252" t="s">
        <v>218</v>
      </c>
      <c r="E458" s="253" t="s">
        <v>1</v>
      </c>
      <c r="F458" s="254" t="s">
        <v>783</v>
      </c>
      <c r="G458" s="251"/>
      <c r="H458" s="255">
        <v>16.762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1" t="s">
        <v>218</v>
      </c>
      <c r="AU458" s="261" t="s">
        <v>152</v>
      </c>
      <c r="AV458" s="13" t="s">
        <v>152</v>
      </c>
      <c r="AW458" s="13" t="s">
        <v>32</v>
      </c>
      <c r="AX458" s="13" t="s">
        <v>76</v>
      </c>
      <c r="AY458" s="261" t="s">
        <v>209</v>
      </c>
    </row>
    <row r="459" spans="1:51" s="13" customFormat="1" ht="12">
      <c r="A459" s="13"/>
      <c r="B459" s="250"/>
      <c r="C459" s="251"/>
      <c r="D459" s="252" t="s">
        <v>218</v>
      </c>
      <c r="E459" s="253" t="s">
        <v>1</v>
      </c>
      <c r="F459" s="254" t="s">
        <v>784</v>
      </c>
      <c r="G459" s="251"/>
      <c r="H459" s="255">
        <v>5.1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1" t="s">
        <v>218</v>
      </c>
      <c r="AU459" s="261" t="s">
        <v>152</v>
      </c>
      <c r="AV459" s="13" t="s">
        <v>152</v>
      </c>
      <c r="AW459" s="13" t="s">
        <v>32</v>
      </c>
      <c r="AX459" s="13" t="s">
        <v>76</v>
      </c>
      <c r="AY459" s="261" t="s">
        <v>209</v>
      </c>
    </row>
    <row r="460" spans="1:51" s="13" customFormat="1" ht="12">
      <c r="A460" s="13"/>
      <c r="B460" s="250"/>
      <c r="C460" s="251"/>
      <c r="D460" s="252" t="s">
        <v>218</v>
      </c>
      <c r="E460" s="253" t="s">
        <v>1</v>
      </c>
      <c r="F460" s="254" t="s">
        <v>785</v>
      </c>
      <c r="G460" s="251"/>
      <c r="H460" s="255">
        <v>12.069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1" t="s">
        <v>218</v>
      </c>
      <c r="AU460" s="261" t="s">
        <v>152</v>
      </c>
      <c r="AV460" s="13" t="s">
        <v>152</v>
      </c>
      <c r="AW460" s="13" t="s">
        <v>32</v>
      </c>
      <c r="AX460" s="13" t="s">
        <v>76</v>
      </c>
      <c r="AY460" s="261" t="s">
        <v>209</v>
      </c>
    </row>
    <row r="461" spans="1:51" s="13" customFormat="1" ht="12">
      <c r="A461" s="13"/>
      <c r="B461" s="250"/>
      <c r="C461" s="251"/>
      <c r="D461" s="252" t="s">
        <v>218</v>
      </c>
      <c r="E461" s="253" t="s">
        <v>1</v>
      </c>
      <c r="F461" s="254" t="s">
        <v>786</v>
      </c>
      <c r="G461" s="251"/>
      <c r="H461" s="255">
        <v>40.229</v>
      </c>
      <c r="I461" s="256"/>
      <c r="J461" s="251"/>
      <c r="K461" s="251"/>
      <c r="L461" s="257"/>
      <c r="M461" s="258"/>
      <c r="N461" s="259"/>
      <c r="O461" s="259"/>
      <c r="P461" s="259"/>
      <c r="Q461" s="259"/>
      <c r="R461" s="259"/>
      <c r="S461" s="259"/>
      <c r="T461" s="26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1" t="s">
        <v>218</v>
      </c>
      <c r="AU461" s="261" t="s">
        <v>152</v>
      </c>
      <c r="AV461" s="13" t="s">
        <v>152</v>
      </c>
      <c r="AW461" s="13" t="s">
        <v>32</v>
      </c>
      <c r="AX461" s="13" t="s">
        <v>76</v>
      </c>
      <c r="AY461" s="261" t="s">
        <v>209</v>
      </c>
    </row>
    <row r="462" spans="1:51" s="14" customFormat="1" ht="12">
      <c r="A462" s="14"/>
      <c r="B462" s="262"/>
      <c r="C462" s="263"/>
      <c r="D462" s="252" t="s">
        <v>218</v>
      </c>
      <c r="E462" s="264" t="s">
        <v>1</v>
      </c>
      <c r="F462" s="265" t="s">
        <v>787</v>
      </c>
      <c r="G462" s="263"/>
      <c r="H462" s="264" t="s">
        <v>1</v>
      </c>
      <c r="I462" s="266"/>
      <c r="J462" s="263"/>
      <c r="K462" s="263"/>
      <c r="L462" s="267"/>
      <c r="M462" s="268"/>
      <c r="N462" s="269"/>
      <c r="O462" s="269"/>
      <c r="P462" s="269"/>
      <c r="Q462" s="269"/>
      <c r="R462" s="269"/>
      <c r="S462" s="269"/>
      <c r="T462" s="27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1" t="s">
        <v>218</v>
      </c>
      <c r="AU462" s="271" t="s">
        <v>152</v>
      </c>
      <c r="AV462" s="14" t="s">
        <v>84</v>
      </c>
      <c r="AW462" s="14" t="s">
        <v>32</v>
      </c>
      <c r="AX462" s="14" t="s">
        <v>76</v>
      </c>
      <c r="AY462" s="271" t="s">
        <v>209</v>
      </c>
    </row>
    <row r="463" spans="1:51" s="13" customFormat="1" ht="12">
      <c r="A463" s="13"/>
      <c r="B463" s="250"/>
      <c r="C463" s="251"/>
      <c r="D463" s="252" t="s">
        <v>218</v>
      </c>
      <c r="E463" s="253" t="s">
        <v>1</v>
      </c>
      <c r="F463" s="254" t="s">
        <v>788</v>
      </c>
      <c r="G463" s="251"/>
      <c r="H463" s="255">
        <v>15.6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1" t="s">
        <v>218</v>
      </c>
      <c r="AU463" s="261" t="s">
        <v>152</v>
      </c>
      <c r="AV463" s="13" t="s">
        <v>152</v>
      </c>
      <c r="AW463" s="13" t="s">
        <v>32</v>
      </c>
      <c r="AX463" s="13" t="s">
        <v>76</v>
      </c>
      <c r="AY463" s="261" t="s">
        <v>209</v>
      </c>
    </row>
    <row r="464" spans="1:51" s="15" customFormat="1" ht="12">
      <c r="A464" s="15"/>
      <c r="B464" s="272"/>
      <c r="C464" s="273"/>
      <c r="D464" s="252" t="s">
        <v>218</v>
      </c>
      <c r="E464" s="274" t="s">
        <v>149</v>
      </c>
      <c r="F464" s="275" t="s">
        <v>262</v>
      </c>
      <c r="G464" s="273"/>
      <c r="H464" s="276">
        <v>158.75</v>
      </c>
      <c r="I464" s="277"/>
      <c r="J464" s="273"/>
      <c r="K464" s="273"/>
      <c r="L464" s="278"/>
      <c r="M464" s="279"/>
      <c r="N464" s="280"/>
      <c r="O464" s="280"/>
      <c r="P464" s="280"/>
      <c r="Q464" s="280"/>
      <c r="R464" s="280"/>
      <c r="S464" s="280"/>
      <c r="T464" s="28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82" t="s">
        <v>218</v>
      </c>
      <c r="AU464" s="282" t="s">
        <v>152</v>
      </c>
      <c r="AV464" s="15" t="s">
        <v>216</v>
      </c>
      <c r="AW464" s="15" t="s">
        <v>32</v>
      </c>
      <c r="AX464" s="15" t="s">
        <v>84</v>
      </c>
      <c r="AY464" s="282" t="s">
        <v>209</v>
      </c>
    </row>
    <row r="465" spans="1:65" s="2" customFormat="1" ht="16.5" customHeight="1">
      <c r="A465" s="39"/>
      <c r="B465" s="40"/>
      <c r="C465" s="294" t="s">
        <v>789</v>
      </c>
      <c r="D465" s="294" t="s">
        <v>736</v>
      </c>
      <c r="E465" s="295" t="s">
        <v>790</v>
      </c>
      <c r="F465" s="296" t="s">
        <v>791</v>
      </c>
      <c r="G465" s="297" t="s">
        <v>225</v>
      </c>
      <c r="H465" s="298">
        <v>166.688</v>
      </c>
      <c r="I465" s="299"/>
      <c r="J465" s="300">
        <f>ROUND(I465*H465,2)</f>
        <v>0</v>
      </c>
      <c r="K465" s="296" t="s">
        <v>215</v>
      </c>
      <c r="L465" s="301"/>
      <c r="M465" s="302" t="s">
        <v>1</v>
      </c>
      <c r="N465" s="303" t="s">
        <v>42</v>
      </c>
      <c r="O465" s="92"/>
      <c r="P465" s="246">
        <f>O465*H465</f>
        <v>0</v>
      </c>
      <c r="Q465" s="246">
        <v>0.00238</v>
      </c>
      <c r="R465" s="246">
        <f>Q465*H465</f>
        <v>0.39671744</v>
      </c>
      <c r="S465" s="246">
        <v>0</v>
      </c>
      <c r="T465" s="24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8" t="s">
        <v>244</v>
      </c>
      <c r="AT465" s="248" t="s">
        <v>736</v>
      </c>
      <c r="AU465" s="248" t="s">
        <v>152</v>
      </c>
      <c r="AY465" s="18" t="s">
        <v>209</v>
      </c>
      <c r="BE465" s="249">
        <f>IF(N465="základní",J465,0)</f>
        <v>0</v>
      </c>
      <c r="BF465" s="249">
        <f>IF(N465="snížená",J465,0)</f>
        <v>0</v>
      </c>
      <c r="BG465" s="249">
        <f>IF(N465="zákl. přenesená",J465,0)</f>
        <v>0</v>
      </c>
      <c r="BH465" s="249">
        <f>IF(N465="sníž. přenesená",J465,0)</f>
        <v>0</v>
      </c>
      <c r="BI465" s="249">
        <f>IF(N465="nulová",J465,0)</f>
        <v>0</v>
      </c>
      <c r="BJ465" s="18" t="s">
        <v>152</v>
      </c>
      <c r="BK465" s="249">
        <f>ROUND(I465*H465,2)</f>
        <v>0</v>
      </c>
      <c r="BL465" s="18" t="s">
        <v>216</v>
      </c>
      <c r="BM465" s="248" t="s">
        <v>792</v>
      </c>
    </row>
    <row r="466" spans="1:51" s="13" customFormat="1" ht="12">
      <c r="A466" s="13"/>
      <c r="B466" s="250"/>
      <c r="C466" s="251"/>
      <c r="D466" s="252" t="s">
        <v>218</v>
      </c>
      <c r="E466" s="251"/>
      <c r="F466" s="254" t="s">
        <v>793</v>
      </c>
      <c r="G466" s="251"/>
      <c r="H466" s="255">
        <v>166.688</v>
      </c>
      <c r="I466" s="256"/>
      <c r="J466" s="251"/>
      <c r="K466" s="251"/>
      <c r="L466" s="257"/>
      <c r="M466" s="258"/>
      <c r="N466" s="259"/>
      <c r="O466" s="259"/>
      <c r="P466" s="259"/>
      <c r="Q466" s="259"/>
      <c r="R466" s="259"/>
      <c r="S466" s="259"/>
      <c r="T466" s="26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1" t="s">
        <v>218</v>
      </c>
      <c r="AU466" s="261" t="s">
        <v>152</v>
      </c>
      <c r="AV466" s="13" t="s">
        <v>152</v>
      </c>
      <c r="AW466" s="13" t="s">
        <v>4</v>
      </c>
      <c r="AX466" s="13" t="s">
        <v>84</v>
      </c>
      <c r="AY466" s="261" t="s">
        <v>209</v>
      </c>
    </row>
    <row r="467" spans="1:65" s="2" customFormat="1" ht="21.75" customHeight="1">
      <c r="A467" s="39"/>
      <c r="B467" s="40"/>
      <c r="C467" s="237" t="s">
        <v>794</v>
      </c>
      <c r="D467" s="237" t="s">
        <v>211</v>
      </c>
      <c r="E467" s="238" t="s">
        <v>795</v>
      </c>
      <c r="F467" s="239" t="s">
        <v>796</v>
      </c>
      <c r="G467" s="240" t="s">
        <v>225</v>
      </c>
      <c r="H467" s="241">
        <v>182.72</v>
      </c>
      <c r="I467" s="242"/>
      <c r="J467" s="243">
        <f>ROUND(I467*H467,2)</f>
        <v>0</v>
      </c>
      <c r="K467" s="239" t="s">
        <v>215</v>
      </c>
      <c r="L467" s="45"/>
      <c r="M467" s="244" t="s">
        <v>1</v>
      </c>
      <c r="N467" s="245" t="s">
        <v>42</v>
      </c>
      <c r="O467" s="92"/>
      <c r="P467" s="246">
        <f>O467*H467</f>
        <v>0</v>
      </c>
      <c r="Q467" s="246">
        <v>6E-05</v>
      </c>
      <c r="R467" s="246">
        <f>Q467*H467</f>
        <v>0.010963200000000001</v>
      </c>
      <c r="S467" s="246">
        <v>0</v>
      </c>
      <c r="T467" s="247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8" t="s">
        <v>216</v>
      </c>
      <c r="AT467" s="248" t="s">
        <v>211</v>
      </c>
      <c r="AU467" s="248" t="s">
        <v>152</v>
      </c>
      <c r="AY467" s="18" t="s">
        <v>209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18" t="s">
        <v>152</v>
      </c>
      <c r="BK467" s="249">
        <f>ROUND(I467*H467,2)</f>
        <v>0</v>
      </c>
      <c r="BL467" s="18" t="s">
        <v>216</v>
      </c>
      <c r="BM467" s="248" t="s">
        <v>797</v>
      </c>
    </row>
    <row r="468" spans="1:51" s="13" customFormat="1" ht="12">
      <c r="A468" s="13"/>
      <c r="B468" s="250"/>
      <c r="C468" s="251"/>
      <c r="D468" s="252" t="s">
        <v>218</v>
      </c>
      <c r="E468" s="253" t="s">
        <v>1</v>
      </c>
      <c r="F468" s="254" t="s">
        <v>798</v>
      </c>
      <c r="G468" s="251"/>
      <c r="H468" s="255">
        <v>182.72</v>
      </c>
      <c r="I468" s="256"/>
      <c r="J468" s="251"/>
      <c r="K468" s="251"/>
      <c r="L468" s="257"/>
      <c r="M468" s="258"/>
      <c r="N468" s="259"/>
      <c r="O468" s="259"/>
      <c r="P468" s="259"/>
      <c r="Q468" s="259"/>
      <c r="R468" s="259"/>
      <c r="S468" s="259"/>
      <c r="T468" s="26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1" t="s">
        <v>218</v>
      </c>
      <c r="AU468" s="261" t="s">
        <v>152</v>
      </c>
      <c r="AV468" s="13" t="s">
        <v>152</v>
      </c>
      <c r="AW468" s="13" t="s">
        <v>32</v>
      </c>
      <c r="AX468" s="13" t="s">
        <v>84</v>
      </c>
      <c r="AY468" s="261" t="s">
        <v>209</v>
      </c>
    </row>
    <row r="469" spans="1:65" s="2" customFormat="1" ht="16.5" customHeight="1">
      <c r="A469" s="39"/>
      <c r="B469" s="40"/>
      <c r="C469" s="237" t="s">
        <v>799</v>
      </c>
      <c r="D469" s="237" t="s">
        <v>211</v>
      </c>
      <c r="E469" s="238" t="s">
        <v>800</v>
      </c>
      <c r="F469" s="239" t="s">
        <v>801</v>
      </c>
      <c r="G469" s="240" t="s">
        <v>494</v>
      </c>
      <c r="H469" s="241">
        <v>122.5</v>
      </c>
      <c r="I469" s="242"/>
      <c r="J469" s="243">
        <f>ROUND(I469*H469,2)</f>
        <v>0</v>
      </c>
      <c r="K469" s="239" t="s">
        <v>215</v>
      </c>
      <c r="L469" s="45"/>
      <c r="M469" s="244" t="s">
        <v>1</v>
      </c>
      <c r="N469" s="245" t="s">
        <v>42</v>
      </c>
      <c r="O469" s="92"/>
      <c r="P469" s="246">
        <f>O469*H469</f>
        <v>0</v>
      </c>
      <c r="Q469" s="246">
        <v>3E-05</v>
      </c>
      <c r="R469" s="246">
        <f>Q469*H469</f>
        <v>0.003675</v>
      </c>
      <c r="S469" s="246">
        <v>0</v>
      </c>
      <c r="T469" s="247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48" t="s">
        <v>216</v>
      </c>
      <c r="AT469" s="248" t="s">
        <v>211</v>
      </c>
      <c r="AU469" s="248" t="s">
        <v>152</v>
      </c>
      <c r="AY469" s="18" t="s">
        <v>209</v>
      </c>
      <c r="BE469" s="249">
        <f>IF(N469="základní",J469,0)</f>
        <v>0</v>
      </c>
      <c r="BF469" s="249">
        <f>IF(N469="snížená",J469,0)</f>
        <v>0</v>
      </c>
      <c r="BG469" s="249">
        <f>IF(N469="zákl. přenesená",J469,0)</f>
        <v>0</v>
      </c>
      <c r="BH469" s="249">
        <f>IF(N469="sníž. přenesená",J469,0)</f>
        <v>0</v>
      </c>
      <c r="BI469" s="249">
        <f>IF(N469="nulová",J469,0)</f>
        <v>0</v>
      </c>
      <c r="BJ469" s="18" t="s">
        <v>152</v>
      </c>
      <c r="BK469" s="249">
        <f>ROUND(I469*H469,2)</f>
        <v>0</v>
      </c>
      <c r="BL469" s="18" t="s">
        <v>216</v>
      </c>
      <c r="BM469" s="248" t="s">
        <v>802</v>
      </c>
    </row>
    <row r="470" spans="1:51" s="13" customFormat="1" ht="12">
      <c r="A470" s="13"/>
      <c r="B470" s="250"/>
      <c r="C470" s="251"/>
      <c r="D470" s="252" t="s">
        <v>218</v>
      </c>
      <c r="E470" s="253" t="s">
        <v>1</v>
      </c>
      <c r="F470" s="254" t="s">
        <v>734</v>
      </c>
      <c r="G470" s="251"/>
      <c r="H470" s="255">
        <v>122.5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1" t="s">
        <v>218</v>
      </c>
      <c r="AU470" s="261" t="s">
        <v>152</v>
      </c>
      <c r="AV470" s="13" t="s">
        <v>152</v>
      </c>
      <c r="AW470" s="13" t="s">
        <v>32</v>
      </c>
      <c r="AX470" s="13" t="s">
        <v>84</v>
      </c>
      <c r="AY470" s="261" t="s">
        <v>209</v>
      </c>
    </row>
    <row r="471" spans="1:65" s="2" customFormat="1" ht="21.75" customHeight="1">
      <c r="A471" s="39"/>
      <c r="B471" s="40"/>
      <c r="C471" s="294" t="s">
        <v>803</v>
      </c>
      <c r="D471" s="294" t="s">
        <v>736</v>
      </c>
      <c r="E471" s="295" t="s">
        <v>804</v>
      </c>
      <c r="F471" s="296" t="s">
        <v>805</v>
      </c>
      <c r="G471" s="297" t="s">
        <v>494</v>
      </c>
      <c r="H471" s="298">
        <v>128.625</v>
      </c>
      <c r="I471" s="299"/>
      <c r="J471" s="300">
        <f>ROUND(I471*H471,2)</f>
        <v>0</v>
      </c>
      <c r="K471" s="296" t="s">
        <v>215</v>
      </c>
      <c r="L471" s="301"/>
      <c r="M471" s="302" t="s">
        <v>1</v>
      </c>
      <c r="N471" s="303" t="s">
        <v>42</v>
      </c>
      <c r="O471" s="92"/>
      <c r="P471" s="246">
        <f>O471*H471</f>
        <v>0</v>
      </c>
      <c r="Q471" s="246">
        <v>0.0005</v>
      </c>
      <c r="R471" s="246">
        <f>Q471*H471</f>
        <v>0.0643125</v>
      </c>
      <c r="S471" s="246">
        <v>0</v>
      </c>
      <c r="T471" s="247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8" t="s">
        <v>244</v>
      </c>
      <c r="AT471" s="248" t="s">
        <v>736</v>
      </c>
      <c r="AU471" s="248" t="s">
        <v>152</v>
      </c>
      <c r="AY471" s="18" t="s">
        <v>209</v>
      </c>
      <c r="BE471" s="249">
        <f>IF(N471="základní",J471,0)</f>
        <v>0</v>
      </c>
      <c r="BF471" s="249">
        <f>IF(N471="snížená",J471,0)</f>
        <v>0</v>
      </c>
      <c r="BG471" s="249">
        <f>IF(N471="zákl. přenesená",J471,0)</f>
        <v>0</v>
      </c>
      <c r="BH471" s="249">
        <f>IF(N471="sníž. přenesená",J471,0)</f>
        <v>0</v>
      </c>
      <c r="BI471" s="249">
        <f>IF(N471="nulová",J471,0)</f>
        <v>0</v>
      </c>
      <c r="BJ471" s="18" t="s">
        <v>152</v>
      </c>
      <c r="BK471" s="249">
        <f>ROUND(I471*H471,2)</f>
        <v>0</v>
      </c>
      <c r="BL471" s="18" t="s">
        <v>216</v>
      </c>
      <c r="BM471" s="248" t="s">
        <v>806</v>
      </c>
    </row>
    <row r="472" spans="1:51" s="13" customFormat="1" ht="12">
      <c r="A472" s="13"/>
      <c r="B472" s="250"/>
      <c r="C472" s="251"/>
      <c r="D472" s="252" t="s">
        <v>218</v>
      </c>
      <c r="E472" s="251"/>
      <c r="F472" s="254" t="s">
        <v>807</v>
      </c>
      <c r="G472" s="251"/>
      <c r="H472" s="255">
        <v>128.625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1" t="s">
        <v>218</v>
      </c>
      <c r="AU472" s="261" t="s">
        <v>152</v>
      </c>
      <c r="AV472" s="13" t="s">
        <v>152</v>
      </c>
      <c r="AW472" s="13" t="s">
        <v>4</v>
      </c>
      <c r="AX472" s="13" t="s">
        <v>84</v>
      </c>
      <c r="AY472" s="261" t="s">
        <v>209</v>
      </c>
    </row>
    <row r="473" spans="1:65" s="2" customFormat="1" ht="21.75" customHeight="1">
      <c r="A473" s="39"/>
      <c r="B473" s="40"/>
      <c r="C473" s="237" t="s">
        <v>808</v>
      </c>
      <c r="D473" s="237" t="s">
        <v>211</v>
      </c>
      <c r="E473" s="238" t="s">
        <v>809</v>
      </c>
      <c r="F473" s="239" t="s">
        <v>810</v>
      </c>
      <c r="G473" s="240" t="s">
        <v>225</v>
      </c>
      <c r="H473" s="241">
        <v>258.055</v>
      </c>
      <c r="I473" s="242"/>
      <c r="J473" s="243">
        <f>ROUND(I473*H473,2)</f>
        <v>0</v>
      </c>
      <c r="K473" s="239" t="s">
        <v>215</v>
      </c>
      <c r="L473" s="45"/>
      <c r="M473" s="244" t="s">
        <v>1</v>
      </c>
      <c r="N473" s="245" t="s">
        <v>42</v>
      </c>
      <c r="O473" s="92"/>
      <c r="P473" s="246">
        <f>O473*H473</f>
        <v>0</v>
      </c>
      <c r="Q473" s="246">
        <v>0.01106</v>
      </c>
      <c r="R473" s="246">
        <f>Q473*H473</f>
        <v>2.8540883000000004</v>
      </c>
      <c r="S473" s="246">
        <v>0</v>
      </c>
      <c r="T473" s="247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8" t="s">
        <v>216</v>
      </c>
      <c r="AT473" s="248" t="s">
        <v>211</v>
      </c>
      <c r="AU473" s="248" t="s">
        <v>152</v>
      </c>
      <c r="AY473" s="18" t="s">
        <v>209</v>
      </c>
      <c r="BE473" s="249">
        <f>IF(N473="základní",J473,0)</f>
        <v>0</v>
      </c>
      <c r="BF473" s="249">
        <f>IF(N473="snížená",J473,0)</f>
        <v>0</v>
      </c>
      <c r="BG473" s="249">
        <f>IF(N473="zákl. přenesená",J473,0)</f>
        <v>0</v>
      </c>
      <c r="BH473" s="249">
        <f>IF(N473="sníž. přenesená",J473,0)</f>
        <v>0</v>
      </c>
      <c r="BI473" s="249">
        <f>IF(N473="nulová",J473,0)</f>
        <v>0</v>
      </c>
      <c r="BJ473" s="18" t="s">
        <v>152</v>
      </c>
      <c r="BK473" s="249">
        <f>ROUND(I473*H473,2)</f>
        <v>0</v>
      </c>
      <c r="BL473" s="18" t="s">
        <v>216</v>
      </c>
      <c r="BM473" s="248" t="s">
        <v>811</v>
      </c>
    </row>
    <row r="474" spans="1:51" s="14" customFormat="1" ht="12">
      <c r="A474" s="14"/>
      <c r="B474" s="262"/>
      <c r="C474" s="263"/>
      <c r="D474" s="252" t="s">
        <v>218</v>
      </c>
      <c r="E474" s="264" t="s">
        <v>1</v>
      </c>
      <c r="F474" s="265" t="s">
        <v>812</v>
      </c>
      <c r="G474" s="263"/>
      <c r="H474" s="264" t="s">
        <v>1</v>
      </c>
      <c r="I474" s="266"/>
      <c r="J474" s="263"/>
      <c r="K474" s="263"/>
      <c r="L474" s="267"/>
      <c r="M474" s="268"/>
      <c r="N474" s="269"/>
      <c r="O474" s="269"/>
      <c r="P474" s="269"/>
      <c r="Q474" s="269"/>
      <c r="R474" s="269"/>
      <c r="S474" s="269"/>
      <c r="T474" s="27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1" t="s">
        <v>218</v>
      </c>
      <c r="AU474" s="271" t="s">
        <v>152</v>
      </c>
      <c r="AV474" s="14" t="s">
        <v>84</v>
      </c>
      <c r="AW474" s="14" t="s">
        <v>32</v>
      </c>
      <c r="AX474" s="14" t="s">
        <v>76</v>
      </c>
      <c r="AY474" s="271" t="s">
        <v>209</v>
      </c>
    </row>
    <row r="475" spans="1:51" s="13" customFormat="1" ht="12">
      <c r="A475" s="13"/>
      <c r="B475" s="250"/>
      <c r="C475" s="251"/>
      <c r="D475" s="252" t="s">
        <v>218</v>
      </c>
      <c r="E475" s="253" t="s">
        <v>1</v>
      </c>
      <c r="F475" s="254" t="s">
        <v>813</v>
      </c>
      <c r="G475" s="251"/>
      <c r="H475" s="255">
        <v>154.159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1" t="s">
        <v>218</v>
      </c>
      <c r="AU475" s="261" t="s">
        <v>152</v>
      </c>
      <c r="AV475" s="13" t="s">
        <v>152</v>
      </c>
      <c r="AW475" s="13" t="s">
        <v>32</v>
      </c>
      <c r="AX475" s="13" t="s">
        <v>76</v>
      </c>
      <c r="AY475" s="261" t="s">
        <v>209</v>
      </c>
    </row>
    <row r="476" spans="1:51" s="13" customFormat="1" ht="12">
      <c r="A476" s="13"/>
      <c r="B476" s="250"/>
      <c r="C476" s="251"/>
      <c r="D476" s="252" t="s">
        <v>218</v>
      </c>
      <c r="E476" s="253" t="s">
        <v>1</v>
      </c>
      <c r="F476" s="254" t="s">
        <v>814</v>
      </c>
      <c r="G476" s="251"/>
      <c r="H476" s="255">
        <v>56.168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1" t="s">
        <v>218</v>
      </c>
      <c r="AU476" s="261" t="s">
        <v>152</v>
      </c>
      <c r="AV476" s="13" t="s">
        <v>152</v>
      </c>
      <c r="AW476" s="13" t="s">
        <v>32</v>
      </c>
      <c r="AX476" s="13" t="s">
        <v>76</v>
      </c>
      <c r="AY476" s="261" t="s">
        <v>209</v>
      </c>
    </row>
    <row r="477" spans="1:51" s="13" customFormat="1" ht="12">
      <c r="A477" s="13"/>
      <c r="B477" s="250"/>
      <c r="C477" s="251"/>
      <c r="D477" s="252" t="s">
        <v>218</v>
      </c>
      <c r="E477" s="253" t="s">
        <v>1</v>
      </c>
      <c r="F477" s="254" t="s">
        <v>815</v>
      </c>
      <c r="G477" s="251"/>
      <c r="H477" s="255">
        <v>38.794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1" t="s">
        <v>218</v>
      </c>
      <c r="AU477" s="261" t="s">
        <v>152</v>
      </c>
      <c r="AV477" s="13" t="s">
        <v>152</v>
      </c>
      <c r="AW477" s="13" t="s">
        <v>32</v>
      </c>
      <c r="AX477" s="13" t="s">
        <v>76</v>
      </c>
      <c r="AY477" s="261" t="s">
        <v>209</v>
      </c>
    </row>
    <row r="478" spans="1:51" s="13" customFormat="1" ht="12">
      <c r="A478" s="13"/>
      <c r="B478" s="250"/>
      <c r="C478" s="251"/>
      <c r="D478" s="252" t="s">
        <v>218</v>
      </c>
      <c r="E478" s="253" t="s">
        <v>1</v>
      </c>
      <c r="F478" s="254" t="s">
        <v>816</v>
      </c>
      <c r="G478" s="251"/>
      <c r="H478" s="255">
        <v>45.344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1" t="s">
        <v>218</v>
      </c>
      <c r="AU478" s="261" t="s">
        <v>152</v>
      </c>
      <c r="AV478" s="13" t="s">
        <v>152</v>
      </c>
      <c r="AW478" s="13" t="s">
        <v>32</v>
      </c>
      <c r="AX478" s="13" t="s">
        <v>76</v>
      </c>
      <c r="AY478" s="261" t="s">
        <v>209</v>
      </c>
    </row>
    <row r="479" spans="1:51" s="13" customFormat="1" ht="12">
      <c r="A479" s="13"/>
      <c r="B479" s="250"/>
      <c r="C479" s="251"/>
      <c r="D479" s="252" t="s">
        <v>218</v>
      </c>
      <c r="E479" s="253" t="s">
        <v>1</v>
      </c>
      <c r="F479" s="254" t="s">
        <v>817</v>
      </c>
      <c r="G479" s="251"/>
      <c r="H479" s="255">
        <v>-36.41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1" t="s">
        <v>218</v>
      </c>
      <c r="AU479" s="261" t="s">
        <v>152</v>
      </c>
      <c r="AV479" s="13" t="s">
        <v>152</v>
      </c>
      <c r="AW479" s="13" t="s">
        <v>32</v>
      </c>
      <c r="AX479" s="13" t="s">
        <v>76</v>
      </c>
      <c r="AY479" s="261" t="s">
        <v>209</v>
      </c>
    </row>
    <row r="480" spans="1:51" s="15" customFormat="1" ht="12">
      <c r="A480" s="15"/>
      <c r="B480" s="272"/>
      <c r="C480" s="273"/>
      <c r="D480" s="252" t="s">
        <v>218</v>
      </c>
      <c r="E480" s="274" t="s">
        <v>1</v>
      </c>
      <c r="F480" s="275" t="s">
        <v>262</v>
      </c>
      <c r="G480" s="273"/>
      <c r="H480" s="276">
        <v>258.055</v>
      </c>
      <c r="I480" s="277"/>
      <c r="J480" s="273"/>
      <c r="K480" s="273"/>
      <c r="L480" s="278"/>
      <c r="M480" s="279"/>
      <c r="N480" s="280"/>
      <c r="O480" s="280"/>
      <c r="P480" s="280"/>
      <c r="Q480" s="280"/>
      <c r="R480" s="280"/>
      <c r="S480" s="280"/>
      <c r="T480" s="281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2" t="s">
        <v>218</v>
      </c>
      <c r="AU480" s="282" t="s">
        <v>152</v>
      </c>
      <c r="AV480" s="15" t="s">
        <v>216</v>
      </c>
      <c r="AW480" s="15" t="s">
        <v>32</v>
      </c>
      <c r="AX480" s="15" t="s">
        <v>84</v>
      </c>
      <c r="AY480" s="282" t="s">
        <v>209</v>
      </c>
    </row>
    <row r="481" spans="1:65" s="2" customFormat="1" ht="16.5" customHeight="1">
      <c r="A481" s="39"/>
      <c r="B481" s="40"/>
      <c r="C481" s="294" t="s">
        <v>818</v>
      </c>
      <c r="D481" s="294" t="s">
        <v>736</v>
      </c>
      <c r="E481" s="295" t="s">
        <v>819</v>
      </c>
      <c r="F481" s="296" t="s">
        <v>820</v>
      </c>
      <c r="G481" s="297" t="s">
        <v>225</v>
      </c>
      <c r="H481" s="298">
        <v>283.861</v>
      </c>
      <c r="I481" s="299"/>
      <c r="J481" s="300">
        <f>ROUND(I481*H481,2)</f>
        <v>0</v>
      </c>
      <c r="K481" s="296" t="s">
        <v>215</v>
      </c>
      <c r="L481" s="301"/>
      <c r="M481" s="302" t="s">
        <v>1</v>
      </c>
      <c r="N481" s="303" t="s">
        <v>42</v>
      </c>
      <c r="O481" s="92"/>
      <c r="P481" s="246">
        <f>O481*H481</f>
        <v>0</v>
      </c>
      <c r="Q481" s="246">
        <v>0.0146</v>
      </c>
      <c r="R481" s="246">
        <f>Q481*H481</f>
        <v>4.1443706</v>
      </c>
      <c r="S481" s="246">
        <v>0</v>
      </c>
      <c r="T481" s="24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8" t="s">
        <v>244</v>
      </c>
      <c r="AT481" s="248" t="s">
        <v>736</v>
      </c>
      <c r="AU481" s="248" t="s">
        <v>152</v>
      </c>
      <c r="AY481" s="18" t="s">
        <v>209</v>
      </c>
      <c r="BE481" s="249">
        <f>IF(N481="základní",J481,0)</f>
        <v>0</v>
      </c>
      <c r="BF481" s="249">
        <f>IF(N481="snížená",J481,0)</f>
        <v>0</v>
      </c>
      <c r="BG481" s="249">
        <f>IF(N481="zákl. přenesená",J481,0)</f>
        <v>0</v>
      </c>
      <c r="BH481" s="249">
        <f>IF(N481="sníž. přenesená",J481,0)</f>
        <v>0</v>
      </c>
      <c r="BI481" s="249">
        <f>IF(N481="nulová",J481,0)</f>
        <v>0</v>
      </c>
      <c r="BJ481" s="18" t="s">
        <v>152</v>
      </c>
      <c r="BK481" s="249">
        <f>ROUND(I481*H481,2)</f>
        <v>0</v>
      </c>
      <c r="BL481" s="18" t="s">
        <v>216</v>
      </c>
      <c r="BM481" s="248" t="s">
        <v>821</v>
      </c>
    </row>
    <row r="482" spans="1:51" s="13" customFormat="1" ht="12">
      <c r="A482" s="13"/>
      <c r="B482" s="250"/>
      <c r="C482" s="251"/>
      <c r="D482" s="252" t="s">
        <v>218</v>
      </c>
      <c r="E482" s="251"/>
      <c r="F482" s="254" t="s">
        <v>822</v>
      </c>
      <c r="G482" s="251"/>
      <c r="H482" s="255">
        <v>283.861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1" t="s">
        <v>218</v>
      </c>
      <c r="AU482" s="261" t="s">
        <v>152</v>
      </c>
      <c r="AV482" s="13" t="s">
        <v>152</v>
      </c>
      <c r="AW482" s="13" t="s">
        <v>4</v>
      </c>
      <c r="AX482" s="13" t="s">
        <v>84</v>
      </c>
      <c r="AY482" s="261" t="s">
        <v>209</v>
      </c>
    </row>
    <row r="483" spans="1:65" s="2" customFormat="1" ht="21.75" customHeight="1">
      <c r="A483" s="39"/>
      <c r="B483" s="40"/>
      <c r="C483" s="237" t="s">
        <v>823</v>
      </c>
      <c r="D483" s="237" t="s">
        <v>211</v>
      </c>
      <c r="E483" s="238" t="s">
        <v>824</v>
      </c>
      <c r="F483" s="239" t="s">
        <v>825</v>
      </c>
      <c r="G483" s="240" t="s">
        <v>494</v>
      </c>
      <c r="H483" s="241">
        <v>14</v>
      </c>
      <c r="I483" s="242"/>
      <c r="J483" s="243">
        <f>ROUND(I483*H483,2)</f>
        <v>0</v>
      </c>
      <c r="K483" s="239" t="s">
        <v>215</v>
      </c>
      <c r="L483" s="45"/>
      <c r="M483" s="244" t="s">
        <v>1</v>
      </c>
      <c r="N483" s="245" t="s">
        <v>42</v>
      </c>
      <c r="O483" s="92"/>
      <c r="P483" s="246">
        <f>O483*H483</f>
        <v>0</v>
      </c>
      <c r="Q483" s="246">
        <v>0.00254</v>
      </c>
      <c r="R483" s="246">
        <f>Q483*H483</f>
        <v>0.03556</v>
      </c>
      <c r="S483" s="246">
        <v>0</v>
      </c>
      <c r="T483" s="247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8" t="s">
        <v>216</v>
      </c>
      <c r="AT483" s="248" t="s">
        <v>211</v>
      </c>
      <c r="AU483" s="248" t="s">
        <v>152</v>
      </c>
      <c r="AY483" s="18" t="s">
        <v>209</v>
      </c>
      <c r="BE483" s="249">
        <f>IF(N483="základní",J483,0)</f>
        <v>0</v>
      </c>
      <c r="BF483" s="249">
        <f>IF(N483="snížená",J483,0)</f>
        <v>0</v>
      </c>
      <c r="BG483" s="249">
        <f>IF(N483="zákl. přenesená",J483,0)</f>
        <v>0</v>
      </c>
      <c r="BH483" s="249">
        <f>IF(N483="sníž. přenesená",J483,0)</f>
        <v>0</v>
      </c>
      <c r="BI483" s="249">
        <f>IF(N483="nulová",J483,0)</f>
        <v>0</v>
      </c>
      <c r="BJ483" s="18" t="s">
        <v>152</v>
      </c>
      <c r="BK483" s="249">
        <f>ROUND(I483*H483,2)</f>
        <v>0</v>
      </c>
      <c r="BL483" s="18" t="s">
        <v>216</v>
      </c>
      <c r="BM483" s="248" t="s">
        <v>826</v>
      </c>
    </row>
    <row r="484" spans="1:51" s="13" customFormat="1" ht="12">
      <c r="A484" s="13"/>
      <c r="B484" s="250"/>
      <c r="C484" s="251"/>
      <c r="D484" s="252" t="s">
        <v>218</v>
      </c>
      <c r="E484" s="253" t="s">
        <v>1</v>
      </c>
      <c r="F484" s="254" t="s">
        <v>827</v>
      </c>
      <c r="G484" s="251"/>
      <c r="H484" s="255">
        <v>14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1" t="s">
        <v>218</v>
      </c>
      <c r="AU484" s="261" t="s">
        <v>152</v>
      </c>
      <c r="AV484" s="13" t="s">
        <v>152</v>
      </c>
      <c r="AW484" s="13" t="s">
        <v>32</v>
      </c>
      <c r="AX484" s="13" t="s">
        <v>84</v>
      </c>
      <c r="AY484" s="261" t="s">
        <v>209</v>
      </c>
    </row>
    <row r="485" spans="1:65" s="2" customFormat="1" ht="16.5" customHeight="1">
      <c r="A485" s="39"/>
      <c r="B485" s="40"/>
      <c r="C485" s="294" t="s">
        <v>828</v>
      </c>
      <c r="D485" s="294" t="s">
        <v>736</v>
      </c>
      <c r="E485" s="295" t="s">
        <v>829</v>
      </c>
      <c r="F485" s="296" t="s">
        <v>830</v>
      </c>
      <c r="G485" s="297" t="s">
        <v>334</v>
      </c>
      <c r="H485" s="298">
        <v>1</v>
      </c>
      <c r="I485" s="299"/>
      <c r="J485" s="300">
        <f>ROUND(I485*H485,2)</f>
        <v>0</v>
      </c>
      <c r="K485" s="296" t="s">
        <v>1</v>
      </c>
      <c r="L485" s="301"/>
      <c r="M485" s="302" t="s">
        <v>1</v>
      </c>
      <c r="N485" s="303" t="s">
        <v>42</v>
      </c>
      <c r="O485" s="92"/>
      <c r="P485" s="246">
        <f>O485*H485</f>
        <v>0</v>
      </c>
      <c r="Q485" s="246">
        <v>0.0076</v>
      </c>
      <c r="R485" s="246">
        <f>Q485*H485</f>
        <v>0.0076</v>
      </c>
      <c r="S485" s="246">
        <v>0</v>
      </c>
      <c r="T485" s="247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8" t="s">
        <v>386</v>
      </c>
      <c r="AT485" s="248" t="s">
        <v>736</v>
      </c>
      <c r="AU485" s="248" t="s">
        <v>152</v>
      </c>
      <c r="AY485" s="18" t="s">
        <v>209</v>
      </c>
      <c r="BE485" s="249">
        <f>IF(N485="základní",J485,0)</f>
        <v>0</v>
      </c>
      <c r="BF485" s="249">
        <f>IF(N485="snížená",J485,0)</f>
        <v>0</v>
      </c>
      <c r="BG485" s="249">
        <f>IF(N485="zákl. přenesená",J485,0)</f>
        <v>0</v>
      </c>
      <c r="BH485" s="249">
        <f>IF(N485="sníž. přenesená",J485,0)</f>
        <v>0</v>
      </c>
      <c r="BI485" s="249">
        <f>IF(N485="nulová",J485,0)</f>
        <v>0</v>
      </c>
      <c r="BJ485" s="18" t="s">
        <v>152</v>
      </c>
      <c r="BK485" s="249">
        <f>ROUND(I485*H485,2)</f>
        <v>0</v>
      </c>
      <c r="BL485" s="18" t="s">
        <v>297</v>
      </c>
      <c r="BM485" s="248" t="s">
        <v>831</v>
      </c>
    </row>
    <row r="486" spans="1:65" s="2" customFormat="1" ht="21.75" customHeight="1">
      <c r="A486" s="39"/>
      <c r="B486" s="40"/>
      <c r="C486" s="237" t="s">
        <v>832</v>
      </c>
      <c r="D486" s="237" t="s">
        <v>211</v>
      </c>
      <c r="E486" s="238" t="s">
        <v>833</v>
      </c>
      <c r="F486" s="239" t="s">
        <v>834</v>
      </c>
      <c r="G486" s="240" t="s">
        <v>225</v>
      </c>
      <c r="H486" s="241">
        <v>182.72</v>
      </c>
      <c r="I486" s="242"/>
      <c r="J486" s="243">
        <f>ROUND(I486*H486,2)</f>
        <v>0</v>
      </c>
      <c r="K486" s="239" t="s">
        <v>215</v>
      </c>
      <c r="L486" s="45"/>
      <c r="M486" s="244" t="s">
        <v>1</v>
      </c>
      <c r="N486" s="245" t="s">
        <v>42</v>
      </c>
      <c r="O486" s="92"/>
      <c r="P486" s="246">
        <f>O486*H486</f>
        <v>0</v>
      </c>
      <c r="Q486" s="246">
        <v>0.00328</v>
      </c>
      <c r="R486" s="246">
        <f>Q486*H486</f>
        <v>0.5993216</v>
      </c>
      <c r="S486" s="246">
        <v>0</v>
      </c>
      <c r="T486" s="247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48" t="s">
        <v>216</v>
      </c>
      <c r="AT486" s="248" t="s">
        <v>211</v>
      </c>
      <c r="AU486" s="248" t="s">
        <v>152</v>
      </c>
      <c r="AY486" s="18" t="s">
        <v>209</v>
      </c>
      <c r="BE486" s="249">
        <f>IF(N486="základní",J486,0)</f>
        <v>0</v>
      </c>
      <c r="BF486" s="249">
        <f>IF(N486="snížená",J486,0)</f>
        <v>0</v>
      </c>
      <c r="BG486" s="249">
        <f>IF(N486="zákl. přenesená",J486,0)</f>
        <v>0</v>
      </c>
      <c r="BH486" s="249">
        <f>IF(N486="sníž. přenesená",J486,0)</f>
        <v>0</v>
      </c>
      <c r="BI486" s="249">
        <f>IF(N486="nulová",J486,0)</f>
        <v>0</v>
      </c>
      <c r="BJ486" s="18" t="s">
        <v>152</v>
      </c>
      <c r="BK486" s="249">
        <f>ROUND(I486*H486,2)</f>
        <v>0</v>
      </c>
      <c r="BL486" s="18" t="s">
        <v>216</v>
      </c>
      <c r="BM486" s="248" t="s">
        <v>835</v>
      </c>
    </row>
    <row r="487" spans="1:51" s="13" customFormat="1" ht="12">
      <c r="A487" s="13"/>
      <c r="B487" s="250"/>
      <c r="C487" s="251"/>
      <c r="D487" s="252" t="s">
        <v>218</v>
      </c>
      <c r="E487" s="253" t="s">
        <v>1</v>
      </c>
      <c r="F487" s="254" t="s">
        <v>836</v>
      </c>
      <c r="G487" s="251"/>
      <c r="H487" s="255">
        <v>182.72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1" t="s">
        <v>218</v>
      </c>
      <c r="AU487" s="261" t="s">
        <v>152</v>
      </c>
      <c r="AV487" s="13" t="s">
        <v>152</v>
      </c>
      <c r="AW487" s="13" t="s">
        <v>32</v>
      </c>
      <c r="AX487" s="13" t="s">
        <v>84</v>
      </c>
      <c r="AY487" s="261" t="s">
        <v>209</v>
      </c>
    </row>
    <row r="488" spans="1:65" s="2" customFormat="1" ht="21.75" customHeight="1">
      <c r="A488" s="39"/>
      <c r="B488" s="40"/>
      <c r="C488" s="237" t="s">
        <v>837</v>
      </c>
      <c r="D488" s="237" t="s">
        <v>211</v>
      </c>
      <c r="E488" s="238" t="s">
        <v>838</v>
      </c>
      <c r="F488" s="239" t="s">
        <v>839</v>
      </c>
      <c r="G488" s="240" t="s">
        <v>225</v>
      </c>
      <c r="H488" s="241">
        <v>102.302</v>
      </c>
      <c r="I488" s="242"/>
      <c r="J488" s="243">
        <f>ROUND(I488*H488,2)</f>
        <v>0</v>
      </c>
      <c r="K488" s="239" t="s">
        <v>215</v>
      </c>
      <c r="L488" s="45"/>
      <c r="M488" s="244" t="s">
        <v>1</v>
      </c>
      <c r="N488" s="245" t="s">
        <v>42</v>
      </c>
      <c r="O488" s="92"/>
      <c r="P488" s="246">
        <f>O488*H488</f>
        <v>0</v>
      </c>
      <c r="Q488" s="246">
        <v>0</v>
      </c>
      <c r="R488" s="246">
        <f>Q488*H488</f>
        <v>0</v>
      </c>
      <c r="S488" s="246">
        <v>0</v>
      </c>
      <c r="T488" s="247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8" t="s">
        <v>216</v>
      </c>
      <c r="AT488" s="248" t="s">
        <v>211</v>
      </c>
      <c r="AU488" s="248" t="s">
        <v>152</v>
      </c>
      <c r="AY488" s="18" t="s">
        <v>209</v>
      </c>
      <c r="BE488" s="249">
        <f>IF(N488="základní",J488,0)</f>
        <v>0</v>
      </c>
      <c r="BF488" s="249">
        <f>IF(N488="snížená",J488,0)</f>
        <v>0</v>
      </c>
      <c r="BG488" s="249">
        <f>IF(N488="zákl. přenesená",J488,0)</f>
        <v>0</v>
      </c>
      <c r="BH488" s="249">
        <f>IF(N488="sníž. přenesená",J488,0)</f>
        <v>0</v>
      </c>
      <c r="BI488" s="249">
        <f>IF(N488="nulová",J488,0)</f>
        <v>0</v>
      </c>
      <c r="BJ488" s="18" t="s">
        <v>152</v>
      </c>
      <c r="BK488" s="249">
        <f>ROUND(I488*H488,2)</f>
        <v>0</v>
      </c>
      <c r="BL488" s="18" t="s">
        <v>216</v>
      </c>
      <c r="BM488" s="248" t="s">
        <v>840</v>
      </c>
    </row>
    <row r="489" spans="1:51" s="13" customFormat="1" ht="12">
      <c r="A489" s="13"/>
      <c r="B489" s="250"/>
      <c r="C489" s="251"/>
      <c r="D489" s="252" t="s">
        <v>218</v>
      </c>
      <c r="E489" s="253" t="s">
        <v>1</v>
      </c>
      <c r="F489" s="254" t="s">
        <v>841</v>
      </c>
      <c r="G489" s="251"/>
      <c r="H489" s="255">
        <v>102.302</v>
      </c>
      <c r="I489" s="256"/>
      <c r="J489" s="251"/>
      <c r="K489" s="251"/>
      <c r="L489" s="257"/>
      <c r="M489" s="258"/>
      <c r="N489" s="259"/>
      <c r="O489" s="259"/>
      <c r="P489" s="259"/>
      <c r="Q489" s="259"/>
      <c r="R489" s="259"/>
      <c r="S489" s="259"/>
      <c r="T489" s="26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1" t="s">
        <v>218</v>
      </c>
      <c r="AU489" s="261" t="s">
        <v>152</v>
      </c>
      <c r="AV489" s="13" t="s">
        <v>152</v>
      </c>
      <c r="AW489" s="13" t="s">
        <v>32</v>
      </c>
      <c r="AX489" s="13" t="s">
        <v>84</v>
      </c>
      <c r="AY489" s="261" t="s">
        <v>209</v>
      </c>
    </row>
    <row r="490" spans="1:65" s="2" customFormat="1" ht="21.75" customHeight="1">
      <c r="A490" s="39"/>
      <c r="B490" s="40"/>
      <c r="C490" s="237" t="s">
        <v>842</v>
      </c>
      <c r="D490" s="237" t="s">
        <v>211</v>
      </c>
      <c r="E490" s="238" t="s">
        <v>843</v>
      </c>
      <c r="F490" s="239" t="s">
        <v>844</v>
      </c>
      <c r="G490" s="240" t="s">
        <v>247</v>
      </c>
      <c r="H490" s="241">
        <v>3.51</v>
      </c>
      <c r="I490" s="242"/>
      <c r="J490" s="243">
        <f>ROUND(I490*H490,2)</f>
        <v>0</v>
      </c>
      <c r="K490" s="239" t="s">
        <v>215</v>
      </c>
      <c r="L490" s="45"/>
      <c r="M490" s="244" t="s">
        <v>1</v>
      </c>
      <c r="N490" s="245" t="s">
        <v>42</v>
      </c>
      <c r="O490" s="92"/>
      <c r="P490" s="246">
        <f>O490*H490</f>
        <v>0</v>
      </c>
      <c r="Q490" s="246">
        <v>2.45329</v>
      </c>
      <c r="R490" s="246">
        <f>Q490*H490</f>
        <v>8.611047899999999</v>
      </c>
      <c r="S490" s="246">
        <v>0</v>
      </c>
      <c r="T490" s="24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8" t="s">
        <v>216</v>
      </c>
      <c r="AT490" s="248" t="s">
        <v>211</v>
      </c>
      <c r="AU490" s="248" t="s">
        <v>152</v>
      </c>
      <c r="AY490" s="18" t="s">
        <v>209</v>
      </c>
      <c r="BE490" s="249">
        <f>IF(N490="základní",J490,0)</f>
        <v>0</v>
      </c>
      <c r="BF490" s="249">
        <f>IF(N490="snížená",J490,0)</f>
        <v>0</v>
      </c>
      <c r="BG490" s="249">
        <f>IF(N490="zákl. přenesená",J490,0)</f>
        <v>0</v>
      </c>
      <c r="BH490" s="249">
        <f>IF(N490="sníž. přenesená",J490,0)</f>
        <v>0</v>
      </c>
      <c r="BI490" s="249">
        <f>IF(N490="nulová",J490,0)</f>
        <v>0</v>
      </c>
      <c r="BJ490" s="18" t="s">
        <v>152</v>
      </c>
      <c r="BK490" s="249">
        <f>ROUND(I490*H490,2)</f>
        <v>0</v>
      </c>
      <c r="BL490" s="18" t="s">
        <v>216</v>
      </c>
      <c r="BM490" s="248" t="s">
        <v>845</v>
      </c>
    </row>
    <row r="491" spans="1:51" s="13" customFormat="1" ht="12">
      <c r="A491" s="13"/>
      <c r="B491" s="250"/>
      <c r="C491" s="251"/>
      <c r="D491" s="252" t="s">
        <v>218</v>
      </c>
      <c r="E491" s="253" t="s">
        <v>1</v>
      </c>
      <c r="F491" s="254" t="s">
        <v>846</v>
      </c>
      <c r="G491" s="251"/>
      <c r="H491" s="255">
        <v>3.51</v>
      </c>
      <c r="I491" s="256"/>
      <c r="J491" s="251"/>
      <c r="K491" s="251"/>
      <c r="L491" s="257"/>
      <c r="M491" s="258"/>
      <c r="N491" s="259"/>
      <c r="O491" s="259"/>
      <c r="P491" s="259"/>
      <c r="Q491" s="259"/>
      <c r="R491" s="259"/>
      <c r="S491" s="259"/>
      <c r="T491" s="26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1" t="s">
        <v>218</v>
      </c>
      <c r="AU491" s="261" t="s">
        <v>152</v>
      </c>
      <c r="AV491" s="13" t="s">
        <v>152</v>
      </c>
      <c r="AW491" s="13" t="s">
        <v>32</v>
      </c>
      <c r="AX491" s="13" t="s">
        <v>84</v>
      </c>
      <c r="AY491" s="261" t="s">
        <v>209</v>
      </c>
    </row>
    <row r="492" spans="1:65" s="2" customFormat="1" ht="16.5" customHeight="1">
      <c r="A492" s="39"/>
      <c r="B492" s="40"/>
      <c r="C492" s="237" t="s">
        <v>847</v>
      </c>
      <c r="D492" s="237" t="s">
        <v>211</v>
      </c>
      <c r="E492" s="238" t="s">
        <v>848</v>
      </c>
      <c r="F492" s="239" t="s">
        <v>849</v>
      </c>
      <c r="G492" s="240" t="s">
        <v>225</v>
      </c>
      <c r="H492" s="241">
        <v>274.24</v>
      </c>
      <c r="I492" s="242"/>
      <c r="J492" s="243">
        <f>ROUND(I492*H492,2)</f>
        <v>0</v>
      </c>
      <c r="K492" s="239" t="s">
        <v>1</v>
      </c>
      <c r="L492" s="45"/>
      <c r="M492" s="244" t="s">
        <v>1</v>
      </c>
      <c r="N492" s="245" t="s">
        <v>42</v>
      </c>
      <c r="O492" s="92"/>
      <c r="P492" s="246">
        <f>O492*H492</f>
        <v>0</v>
      </c>
      <c r="Q492" s="246">
        <v>0.11</v>
      </c>
      <c r="R492" s="246">
        <f>Q492*H492</f>
        <v>30.1664</v>
      </c>
      <c r="S492" s="246">
        <v>0</v>
      </c>
      <c r="T492" s="247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8" t="s">
        <v>216</v>
      </c>
      <c r="AT492" s="248" t="s">
        <v>211</v>
      </c>
      <c r="AU492" s="248" t="s">
        <v>152</v>
      </c>
      <c r="AY492" s="18" t="s">
        <v>209</v>
      </c>
      <c r="BE492" s="249">
        <f>IF(N492="základní",J492,0)</f>
        <v>0</v>
      </c>
      <c r="BF492" s="249">
        <f>IF(N492="snížená",J492,0)</f>
        <v>0</v>
      </c>
      <c r="BG492" s="249">
        <f>IF(N492="zákl. přenesená",J492,0)</f>
        <v>0</v>
      </c>
      <c r="BH492" s="249">
        <f>IF(N492="sníž. přenesená",J492,0)</f>
        <v>0</v>
      </c>
      <c r="BI492" s="249">
        <f>IF(N492="nulová",J492,0)</f>
        <v>0</v>
      </c>
      <c r="BJ492" s="18" t="s">
        <v>152</v>
      </c>
      <c r="BK492" s="249">
        <f>ROUND(I492*H492,2)</f>
        <v>0</v>
      </c>
      <c r="BL492" s="18" t="s">
        <v>216</v>
      </c>
      <c r="BM492" s="248" t="s">
        <v>850</v>
      </c>
    </row>
    <row r="493" spans="1:51" s="13" customFormat="1" ht="12">
      <c r="A493" s="13"/>
      <c r="B493" s="250"/>
      <c r="C493" s="251"/>
      <c r="D493" s="252" t="s">
        <v>218</v>
      </c>
      <c r="E493" s="253" t="s">
        <v>1</v>
      </c>
      <c r="F493" s="254" t="s">
        <v>851</v>
      </c>
      <c r="G493" s="251"/>
      <c r="H493" s="255">
        <v>33.55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1" t="s">
        <v>218</v>
      </c>
      <c r="AU493" s="261" t="s">
        <v>152</v>
      </c>
      <c r="AV493" s="13" t="s">
        <v>152</v>
      </c>
      <c r="AW493" s="13" t="s">
        <v>32</v>
      </c>
      <c r="AX493" s="13" t="s">
        <v>76</v>
      </c>
      <c r="AY493" s="261" t="s">
        <v>209</v>
      </c>
    </row>
    <row r="494" spans="1:51" s="13" customFormat="1" ht="12">
      <c r="A494" s="13"/>
      <c r="B494" s="250"/>
      <c r="C494" s="251"/>
      <c r="D494" s="252" t="s">
        <v>218</v>
      </c>
      <c r="E494" s="253" t="s">
        <v>1</v>
      </c>
      <c r="F494" s="254" t="s">
        <v>852</v>
      </c>
      <c r="G494" s="251"/>
      <c r="H494" s="255">
        <v>20.29</v>
      </c>
      <c r="I494" s="256"/>
      <c r="J494" s="251"/>
      <c r="K494" s="251"/>
      <c r="L494" s="257"/>
      <c r="M494" s="258"/>
      <c r="N494" s="259"/>
      <c r="O494" s="259"/>
      <c r="P494" s="259"/>
      <c r="Q494" s="259"/>
      <c r="R494" s="259"/>
      <c r="S494" s="259"/>
      <c r="T494" s="26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1" t="s">
        <v>218</v>
      </c>
      <c r="AU494" s="261" t="s">
        <v>152</v>
      </c>
      <c r="AV494" s="13" t="s">
        <v>152</v>
      </c>
      <c r="AW494" s="13" t="s">
        <v>32</v>
      </c>
      <c r="AX494" s="13" t="s">
        <v>76</v>
      </c>
      <c r="AY494" s="261" t="s">
        <v>209</v>
      </c>
    </row>
    <row r="495" spans="1:51" s="13" customFormat="1" ht="12">
      <c r="A495" s="13"/>
      <c r="B495" s="250"/>
      <c r="C495" s="251"/>
      <c r="D495" s="252" t="s">
        <v>218</v>
      </c>
      <c r="E495" s="253" t="s">
        <v>1</v>
      </c>
      <c r="F495" s="254" t="s">
        <v>853</v>
      </c>
      <c r="G495" s="251"/>
      <c r="H495" s="255">
        <v>3.55</v>
      </c>
      <c r="I495" s="256"/>
      <c r="J495" s="251"/>
      <c r="K495" s="251"/>
      <c r="L495" s="257"/>
      <c r="M495" s="258"/>
      <c r="N495" s="259"/>
      <c r="O495" s="259"/>
      <c r="P495" s="259"/>
      <c r="Q495" s="259"/>
      <c r="R495" s="259"/>
      <c r="S495" s="259"/>
      <c r="T495" s="26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1" t="s">
        <v>218</v>
      </c>
      <c r="AU495" s="261" t="s">
        <v>152</v>
      </c>
      <c r="AV495" s="13" t="s">
        <v>152</v>
      </c>
      <c r="AW495" s="13" t="s">
        <v>32</v>
      </c>
      <c r="AX495" s="13" t="s">
        <v>76</v>
      </c>
      <c r="AY495" s="261" t="s">
        <v>209</v>
      </c>
    </row>
    <row r="496" spans="1:51" s="13" customFormat="1" ht="12">
      <c r="A496" s="13"/>
      <c r="B496" s="250"/>
      <c r="C496" s="251"/>
      <c r="D496" s="252" t="s">
        <v>218</v>
      </c>
      <c r="E496" s="253" t="s">
        <v>1</v>
      </c>
      <c r="F496" s="254" t="s">
        <v>854</v>
      </c>
      <c r="G496" s="251"/>
      <c r="H496" s="255">
        <v>39.63</v>
      </c>
      <c r="I496" s="256"/>
      <c r="J496" s="251"/>
      <c r="K496" s="251"/>
      <c r="L496" s="257"/>
      <c r="M496" s="258"/>
      <c r="N496" s="259"/>
      <c r="O496" s="259"/>
      <c r="P496" s="259"/>
      <c r="Q496" s="259"/>
      <c r="R496" s="259"/>
      <c r="S496" s="259"/>
      <c r="T496" s="26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1" t="s">
        <v>218</v>
      </c>
      <c r="AU496" s="261" t="s">
        <v>152</v>
      </c>
      <c r="AV496" s="13" t="s">
        <v>152</v>
      </c>
      <c r="AW496" s="13" t="s">
        <v>32</v>
      </c>
      <c r="AX496" s="13" t="s">
        <v>76</v>
      </c>
      <c r="AY496" s="261" t="s">
        <v>209</v>
      </c>
    </row>
    <row r="497" spans="1:51" s="13" customFormat="1" ht="12">
      <c r="A497" s="13"/>
      <c r="B497" s="250"/>
      <c r="C497" s="251"/>
      <c r="D497" s="252" t="s">
        <v>218</v>
      </c>
      <c r="E497" s="253" t="s">
        <v>1</v>
      </c>
      <c r="F497" s="254" t="s">
        <v>855</v>
      </c>
      <c r="G497" s="251"/>
      <c r="H497" s="255">
        <v>86.54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218</v>
      </c>
      <c r="AU497" s="261" t="s">
        <v>152</v>
      </c>
      <c r="AV497" s="13" t="s">
        <v>152</v>
      </c>
      <c r="AW497" s="13" t="s">
        <v>32</v>
      </c>
      <c r="AX497" s="13" t="s">
        <v>76</v>
      </c>
      <c r="AY497" s="261" t="s">
        <v>209</v>
      </c>
    </row>
    <row r="498" spans="1:51" s="13" customFormat="1" ht="12">
      <c r="A498" s="13"/>
      <c r="B498" s="250"/>
      <c r="C498" s="251"/>
      <c r="D498" s="252" t="s">
        <v>218</v>
      </c>
      <c r="E498" s="253" t="s">
        <v>1</v>
      </c>
      <c r="F498" s="254" t="s">
        <v>856</v>
      </c>
      <c r="G498" s="251"/>
      <c r="H498" s="255">
        <v>90.68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1" t="s">
        <v>218</v>
      </c>
      <c r="AU498" s="261" t="s">
        <v>152</v>
      </c>
      <c r="AV498" s="13" t="s">
        <v>152</v>
      </c>
      <c r="AW498" s="13" t="s">
        <v>32</v>
      </c>
      <c r="AX498" s="13" t="s">
        <v>76</v>
      </c>
      <c r="AY498" s="261" t="s">
        <v>209</v>
      </c>
    </row>
    <row r="499" spans="1:51" s="15" customFormat="1" ht="12">
      <c r="A499" s="15"/>
      <c r="B499" s="272"/>
      <c r="C499" s="273"/>
      <c r="D499" s="252" t="s">
        <v>218</v>
      </c>
      <c r="E499" s="274" t="s">
        <v>1</v>
      </c>
      <c r="F499" s="275" t="s">
        <v>262</v>
      </c>
      <c r="G499" s="273"/>
      <c r="H499" s="276">
        <v>274.24</v>
      </c>
      <c r="I499" s="277"/>
      <c r="J499" s="273"/>
      <c r="K499" s="273"/>
      <c r="L499" s="278"/>
      <c r="M499" s="279"/>
      <c r="N499" s="280"/>
      <c r="O499" s="280"/>
      <c r="P499" s="280"/>
      <c r="Q499" s="280"/>
      <c r="R499" s="280"/>
      <c r="S499" s="280"/>
      <c r="T499" s="281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2" t="s">
        <v>218</v>
      </c>
      <c r="AU499" s="282" t="s">
        <v>152</v>
      </c>
      <c r="AV499" s="15" t="s">
        <v>216</v>
      </c>
      <c r="AW499" s="15" t="s">
        <v>32</v>
      </c>
      <c r="AX499" s="15" t="s">
        <v>84</v>
      </c>
      <c r="AY499" s="282" t="s">
        <v>209</v>
      </c>
    </row>
    <row r="500" spans="1:65" s="2" customFormat="1" ht="16.5" customHeight="1">
      <c r="A500" s="39"/>
      <c r="B500" s="40"/>
      <c r="C500" s="237" t="s">
        <v>857</v>
      </c>
      <c r="D500" s="237" t="s">
        <v>211</v>
      </c>
      <c r="E500" s="238" t="s">
        <v>858</v>
      </c>
      <c r="F500" s="239" t="s">
        <v>859</v>
      </c>
      <c r="G500" s="240" t="s">
        <v>225</v>
      </c>
      <c r="H500" s="241">
        <v>303.49</v>
      </c>
      <c r="I500" s="242"/>
      <c r="J500" s="243">
        <f>ROUND(I500*H500,2)</f>
        <v>0</v>
      </c>
      <c r="K500" s="239" t="s">
        <v>215</v>
      </c>
      <c r="L500" s="45"/>
      <c r="M500" s="244" t="s">
        <v>1</v>
      </c>
      <c r="N500" s="245" t="s">
        <v>42</v>
      </c>
      <c r="O500" s="92"/>
      <c r="P500" s="246">
        <f>O500*H500</f>
        <v>0</v>
      </c>
      <c r="Q500" s="246">
        <v>0.00013</v>
      </c>
      <c r="R500" s="246">
        <f>Q500*H500</f>
        <v>0.039453699999999994</v>
      </c>
      <c r="S500" s="246">
        <v>0</v>
      </c>
      <c r="T500" s="24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8" t="s">
        <v>216</v>
      </c>
      <c r="AT500" s="248" t="s">
        <v>211</v>
      </c>
      <c r="AU500" s="248" t="s">
        <v>152</v>
      </c>
      <c r="AY500" s="18" t="s">
        <v>209</v>
      </c>
      <c r="BE500" s="249">
        <f>IF(N500="základní",J500,0)</f>
        <v>0</v>
      </c>
      <c r="BF500" s="249">
        <f>IF(N500="snížená",J500,0)</f>
        <v>0</v>
      </c>
      <c r="BG500" s="249">
        <f>IF(N500="zákl. přenesená",J500,0)</f>
        <v>0</v>
      </c>
      <c r="BH500" s="249">
        <f>IF(N500="sníž. přenesená",J500,0)</f>
        <v>0</v>
      </c>
      <c r="BI500" s="249">
        <f>IF(N500="nulová",J500,0)</f>
        <v>0</v>
      </c>
      <c r="BJ500" s="18" t="s">
        <v>152</v>
      </c>
      <c r="BK500" s="249">
        <f>ROUND(I500*H500,2)</f>
        <v>0</v>
      </c>
      <c r="BL500" s="18" t="s">
        <v>216</v>
      </c>
      <c r="BM500" s="248" t="s">
        <v>860</v>
      </c>
    </row>
    <row r="501" spans="1:51" s="13" customFormat="1" ht="12">
      <c r="A501" s="13"/>
      <c r="B501" s="250"/>
      <c r="C501" s="251"/>
      <c r="D501" s="252" t="s">
        <v>218</v>
      </c>
      <c r="E501" s="253" t="s">
        <v>1</v>
      </c>
      <c r="F501" s="254" t="s">
        <v>861</v>
      </c>
      <c r="G501" s="251"/>
      <c r="H501" s="255">
        <v>274.24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1" t="s">
        <v>218</v>
      </c>
      <c r="AU501" s="261" t="s">
        <v>152</v>
      </c>
      <c r="AV501" s="13" t="s">
        <v>152</v>
      </c>
      <c r="AW501" s="13" t="s">
        <v>32</v>
      </c>
      <c r="AX501" s="13" t="s">
        <v>76</v>
      </c>
      <c r="AY501" s="261" t="s">
        <v>209</v>
      </c>
    </row>
    <row r="502" spans="1:51" s="13" customFormat="1" ht="12">
      <c r="A502" s="13"/>
      <c r="B502" s="250"/>
      <c r="C502" s="251"/>
      <c r="D502" s="252" t="s">
        <v>218</v>
      </c>
      <c r="E502" s="253" t="s">
        <v>1</v>
      </c>
      <c r="F502" s="254" t="s">
        <v>862</v>
      </c>
      <c r="G502" s="251"/>
      <c r="H502" s="255">
        <v>29.25</v>
      </c>
      <c r="I502" s="256"/>
      <c r="J502" s="251"/>
      <c r="K502" s="251"/>
      <c r="L502" s="257"/>
      <c r="M502" s="258"/>
      <c r="N502" s="259"/>
      <c r="O502" s="259"/>
      <c r="P502" s="259"/>
      <c r="Q502" s="259"/>
      <c r="R502" s="259"/>
      <c r="S502" s="259"/>
      <c r="T502" s="26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1" t="s">
        <v>218</v>
      </c>
      <c r="AU502" s="261" t="s">
        <v>152</v>
      </c>
      <c r="AV502" s="13" t="s">
        <v>152</v>
      </c>
      <c r="AW502" s="13" t="s">
        <v>32</v>
      </c>
      <c r="AX502" s="13" t="s">
        <v>76</v>
      </c>
      <c r="AY502" s="261" t="s">
        <v>209</v>
      </c>
    </row>
    <row r="503" spans="1:51" s="15" customFormat="1" ht="12">
      <c r="A503" s="15"/>
      <c r="B503" s="272"/>
      <c r="C503" s="273"/>
      <c r="D503" s="252" t="s">
        <v>218</v>
      </c>
      <c r="E503" s="274" t="s">
        <v>1</v>
      </c>
      <c r="F503" s="275" t="s">
        <v>262</v>
      </c>
      <c r="G503" s="273"/>
      <c r="H503" s="276">
        <v>303.49</v>
      </c>
      <c r="I503" s="277"/>
      <c r="J503" s="273"/>
      <c r="K503" s="273"/>
      <c r="L503" s="278"/>
      <c r="M503" s="279"/>
      <c r="N503" s="280"/>
      <c r="O503" s="280"/>
      <c r="P503" s="280"/>
      <c r="Q503" s="280"/>
      <c r="R503" s="280"/>
      <c r="S503" s="280"/>
      <c r="T503" s="281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2" t="s">
        <v>218</v>
      </c>
      <c r="AU503" s="282" t="s">
        <v>152</v>
      </c>
      <c r="AV503" s="15" t="s">
        <v>216</v>
      </c>
      <c r="AW503" s="15" t="s">
        <v>32</v>
      </c>
      <c r="AX503" s="15" t="s">
        <v>84</v>
      </c>
      <c r="AY503" s="282" t="s">
        <v>209</v>
      </c>
    </row>
    <row r="504" spans="1:65" s="2" customFormat="1" ht="21.75" customHeight="1">
      <c r="A504" s="39"/>
      <c r="B504" s="40"/>
      <c r="C504" s="237" t="s">
        <v>863</v>
      </c>
      <c r="D504" s="237" t="s">
        <v>211</v>
      </c>
      <c r="E504" s="238" t="s">
        <v>864</v>
      </c>
      <c r="F504" s="239" t="s">
        <v>865</v>
      </c>
      <c r="G504" s="240" t="s">
        <v>225</v>
      </c>
      <c r="H504" s="241">
        <v>29.25</v>
      </c>
      <c r="I504" s="242"/>
      <c r="J504" s="243">
        <f>ROUND(I504*H504,2)</f>
        <v>0</v>
      </c>
      <c r="K504" s="239" t="s">
        <v>215</v>
      </c>
      <c r="L504" s="45"/>
      <c r="M504" s="244" t="s">
        <v>1</v>
      </c>
      <c r="N504" s="245" t="s">
        <v>42</v>
      </c>
      <c r="O504" s="92"/>
      <c r="P504" s="246">
        <f>O504*H504</f>
        <v>0</v>
      </c>
      <c r="Q504" s="246">
        <v>0.00524</v>
      </c>
      <c r="R504" s="246">
        <f>Q504*H504</f>
        <v>0.15327</v>
      </c>
      <c r="S504" s="246">
        <v>0</v>
      </c>
      <c r="T504" s="247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8" t="s">
        <v>216</v>
      </c>
      <c r="AT504" s="248" t="s">
        <v>211</v>
      </c>
      <c r="AU504" s="248" t="s">
        <v>152</v>
      </c>
      <c r="AY504" s="18" t="s">
        <v>209</v>
      </c>
      <c r="BE504" s="249">
        <f>IF(N504="základní",J504,0)</f>
        <v>0</v>
      </c>
      <c r="BF504" s="249">
        <f>IF(N504="snížená",J504,0)</f>
        <v>0</v>
      </c>
      <c r="BG504" s="249">
        <f>IF(N504="zákl. přenesená",J504,0)</f>
        <v>0</v>
      </c>
      <c r="BH504" s="249">
        <f>IF(N504="sníž. přenesená",J504,0)</f>
        <v>0</v>
      </c>
      <c r="BI504" s="249">
        <f>IF(N504="nulová",J504,0)</f>
        <v>0</v>
      </c>
      <c r="BJ504" s="18" t="s">
        <v>152</v>
      </c>
      <c r="BK504" s="249">
        <f>ROUND(I504*H504,2)</f>
        <v>0</v>
      </c>
      <c r="BL504" s="18" t="s">
        <v>216</v>
      </c>
      <c r="BM504" s="248" t="s">
        <v>866</v>
      </c>
    </row>
    <row r="505" spans="1:65" s="2" customFormat="1" ht="21.75" customHeight="1">
      <c r="A505" s="39"/>
      <c r="B505" s="40"/>
      <c r="C505" s="237" t="s">
        <v>867</v>
      </c>
      <c r="D505" s="237" t="s">
        <v>211</v>
      </c>
      <c r="E505" s="238" t="s">
        <v>868</v>
      </c>
      <c r="F505" s="239" t="s">
        <v>869</v>
      </c>
      <c r="G505" s="240" t="s">
        <v>225</v>
      </c>
      <c r="H505" s="241">
        <v>273.055</v>
      </c>
      <c r="I505" s="242"/>
      <c r="J505" s="243">
        <f>ROUND(I505*H505,2)</f>
        <v>0</v>
      </c>
      <c r="K505" s="239" t="s">
        <v>215</v>
      </c>
      <c r="L505" s="45"/>
      <c r="M505" s="244" t="s">
        <v>1</v>
      </c>
      <c r="N505" s="245" t="s">
        <v>42</v>
      </c>
      <c r="O505" s="92"/>
      <c r="P505" s="246">
        <f>O505*H505</f>
        <v>0</v>
      </c>
      <c r="Q505" s="246">
        <v>4E-05</v>
      </c>
      <c r="R505" s="246">
        <f>Q505*H505</f>
        <v>0.010922200000000002</v>
      </c>
      <c r="S505" s="246">
        <v>0</v>
      </c>
      <c r="T505" s="24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8" t="s">
        <v>297</v>
      </c>
      <c r="AT505" s="248" t="s">
        <v>211</v>
      </c>
      <c r="AU505" s="248" t="s">
        <v>152</v>
      </c>
      <c r="AY505" s="18" t="s">
        <v>209</v>
      </c>
      <c r="BE505" s="249">
        <f>IF(N505="základní",J505,0)</f>
        <v>0</v>
      </c>
      <c r="BF505" s="249">
        <f>IF(N505="snížená",J505,0)</f>
        <v>0</v>
      </c>
      <c r="BG505" s="249">
        <f>IF(N505="zákl. přenesená",J505,0)</f>
        <v>0</v>
      </c>
      <c r="BH505" s="249">
        <f>IF(N505="sníž. přenesená",J505,0)</f>
        <v>0</v>
      </c>
      <c r="BI505" s="249">
        <f>IF(N505="nulová",J505,0)</f>
        <v>0</v>
      </c>
      <c r="BJ505" s="18" t="s">
        <v>152</v>
      </c>
      <c r="BK505" s="249">
        <f>ROUND(I505*H505,2)</f>
        <v>0</v>
      </c>
      <c r="BL505" s="18" t="s">
        <v>297</v>
      </c>
      <c r="BM505" s="248" t="s">
        <v>870</v>
      </c>
    </row>
    <row r="506" spans="1:51" s="13" customFormat="1" ht="12">
      <c r="A506" s="13"/>
      <c r="B506" s="250"/>
      <c r="C506" s="251"/>
      <c r="D506" s="252" t="s">
        <v>218</v>
      </c>
      <c r="E506" s="253" t="s">
        <v>1</v>
      </c>
      <c r="F506" s="254" t="s">
        <v>871</v>
      </c>
      <c r="G506" s="251"/>
      <c r="H506" s="255">
        <v>273.055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1" t="s">
        <v>218</v>
      </c>
      <c r="AU506" s="261" t="s">
        <v>152</v>
      </c>
      <c r="AV506" s="13" t="s">
        <v>152</v>
      </c>
      <c r="AW506" s="13" t="s">
        <v>32</v>
      </c>
      <c r="AX506" s="13" t="s">
        <v>84</v>
      </c>
      <c r="AY506" s="261" t="s">
        <v>209</v>
      </c>
    </row>
    <row r="507" spans="1:65" s="2" customFormat="1" ht="44.25" customHeight="1">
      <c r="A507" s="39"/>
      <c r="B507" s="40"/>
      <c r="C507" s="294" t="s">
        <v>872</v>
      </c>
      <c r="D507" s="294" t="s">
        <v>736</v>
      </c>
      <c r="E507" s="295" t="s">
        <v>873</v>
      </c>
      <c r="F507" s="296" t="s">
        <v>874</v>
      </c>
      <c r="G507" s="297" t="s">
        <v>225</v>
      </c>
      <c r="H507" s="298">
        <v>286.708</v>
      </c>
      <c r="I507" s="299"/>
      <c r="J507" s="300">
        <f>ROUND(I507*H507,2)</f>
        <v>0</v>
      </c>
      <c r="K507" s="296" t="s">
        <v>215</v>
      </c>
      <c r="L507" s="301"/>
      <c r="M507" s="302" t="s">
        <v>1</v>
      </c>
      <c r="N507" s="303" t="s">
        <v>42</v>
      </c>
      <c r="O507" s="92"/>
      <c r="P507" s="246">
        <f>O507*H507</f>
        <v>0</v>
      </c>
      <c r="Q507" s="246">
        <v>0.00016</v>
      </c>
      <c r="R507" s="246">
        <f>Q507*H507</f>
        <v>0.04587328000000001</v>
      </c>
      <c r="S507" s="246">
        <v>0</v>
      </c>
      <c r="T507" s="247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8" t="s">
        <v>386</v>
      </c>
      <c r="AT507" s="248" t="s">
        <v>736</v>
      </c>
      <c r="AU507" s="248" t="s">
        <v>152</v>
      </c>
      <c r="AY507" s="18" t="s">
        <v>209</v>
      </c>
      <c r="BE507" s="249">
        <f>IF(N507="základní",J507,0)</f>
        <v>0</v>
      </c>
      <c r="BF507" s="249">
        <f>IF(N507="snížená",J507,0)</f>
        <v>0</v>
      </c>
      <c r="BG507" s="249">
        <f>IF(N507="zákl. přenesená",J507,0)</f>
        <v>0</v>
      </c>
      <c r="BH507" s="249">
        <f>IF(N507="sníž. přenesená",J507,0)</f>
        <v>0</v>
      </c>
      <c r="BI507" s="249">
        <f>IF(N507="nulová",J507,0)</f>
        <v>0</v>
      </c>
      <c r="BJ507" s="18" t="s">
        <v>152</v>
      </c>
      <c r="BK507" s="249">
        <f>ROUND(I507*H507,2)</f>
        <v>0</v>
      </c>
      <c r="BL507" s="18" t="s">
        <v>297</v>
      </c>
      <c r="BM507" s="248" t="s">
        <v>875</v>
      </c>
    </row>
    <row r="508" spans="1:51" s="13" customFormat="1" ht="12">
      <c r="A508" s="13"/>
      <c r="B508" s="250"/>
      <c r="C508" s="251"/>
      <c r="D508" s="252" t="s">
        <v>218</v>
      </c>
      <c r="E508" s="251"/>
      <c r="F508" s="254" t="s">
        <v>876</v>
      </c>
      <c r="G508" s="251"/>
      <c r="H508" s="255">
        <v>286.708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1" t="s">
        <v>218</v>
      </c>
      <c r="AU508" s="261" t="s">
        <v>152</v>
      </c>
      <c r="AV508" s="13" t="s">
        <v>152</v>
      </c>
      <c r="AW508" s="13" t="s">
        <v>4</v>
      </c>
      <c r="AX508" s="13" t="s">
        <v>84</v>
      </c>
      <c r="AY508" s="261" t="s">
        <v>209</v>
      </c>
    </row>
    <row r="509" spans="1:65" s="2" customFormat="1" ht="16.5" customHeight="1">
      <c r="A509" s="39"/>
      <c r="B509" s="40"/>
      <c r="C509" s="237" t="s">
        <v>877</v>
      </c>
      <c r="D509" s="237" t="s">
        <v>211</v>
      </c>
      <c r="E509" s="238" t="s">
        <v>878</v>
      </c>
      <c r="F509" s="239" t="s">
        <v>879</v>
      </c>
      <c r="G509" s="240" t="s">
        <v>225</v>
      </c>
      <c r="H509" s="241">
        <v>46.197</v>
      </c>
      <c r="I509" s="242"/>
      <c r="J509" s="243">
        <f>ROUND(I509*H509,2)</f>
        <v>0</v>
      </c>
      <c r="K509" s="239" t="s">
        <v>215</v>
      </c>
      <c r="L509" s="45"/>
      <c r="M509" s="244" t="s">
        <v>1</v>
      </c>
      <c r="N509" s="245" t="s">
        <v>42</v>
      </c>
      <c r="O509" s="92"/>
      <c r="P509" s="246">
        <f>O509*H509</f>
        <v>0</v>
      </c>
      <c r="Q509" s="246">
        <v>0.3674</v>
      </c>
      <c r="R509" s="246">
        <f>Q509*H509</f>
        <v>16.972777800000003</v>
      </c>
      <c r="S509" s="246">
        <v>0</v>
      </c>
      <c r="T509" s="247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8" t="s">
        <v>216</v>
      </c>
      <c r="AT509" s="248" t="s">
        <v>211</v>
      </c>
      <c r="AU509" s="248" t="s">
        <v>152</v>
      </c>
      <c r="AY509" s="18" t="s">
        <v>209</v>
      </c>
      <c r="BE509" s="249">
        <f>IF(N509="základní",J509,0)</f>
        <v>0</v>
      </c>
      <c r="BF509" s="249">
        <f>IF(N509="snížená",J509,0)</f>
        <v>0</v>
      </c>
      <c r="BG509" s="249">
        <f>IF(N509="zákl. přenesená",J509,0)</f>
        <v>0</v>
      </c>
      <c r="BH509" s="249">
        <f>IF(N509="sníž. přenesená",J509,0)</f>
        <v>0</v>
      </c>
      <c r="BI509" s="249">
        <f>IF(N509="nulová",J509,0)</f>
        <v>0</v>
      </c>
      <c r="BJ509" s="18" t="s">
        <v>152</v>
      </c>
      <c r="BK509" s="249">
        <f>ROUND(I509*H509,2)</f>
        <v>0</v>
      </c>
      <c r="BL509" s="18" t="s">
        <v>216</v>
      </c>
      <c r="BM509" s="248" t="s">
        <v>880</v>
      </c>
    </row>
    <row r="510" spans="1:51" s="13" customFormat="1" ht="12">
      <c r="A510" s="13"/>
      <c r="B510" s="250"/>
      <c r="C510" s="251"/>
      <c r="D510" s="252" t="s">
        <v>218</v>
      </c>
      <c r="E510" s="253" t="s">
        <v>1</v>
      </c>
      <c r="F510" s="254" t="s">
        <v>881</v>
      </c>
      <c r="G510" s="251"/>
      <c r="H510" s="255">
        <v>56.767</v>
      </c>
      <c r="I510" s="256"/>
      <c r="J510" s="251"/>
      <c r="K510" s="251"/>
      <c r="L510" s="257"/>
      <c r="M510" s="258"/>
      <c r="N510" s="259"/>
      <c r="O510" s="259"/>
      <c r="P510" s="259"/>
      <c r="Q510" s="259"/>
      <c r="R510" s="259"/>
      <c r="S510" s="259"/>
      <c r="T510" s="26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1" t="s">
        <v>218</v>
      </c>
      <c r="AU510" s="261" t="s">
        <v>152</v>
      </c>
      <c r="AV510" s="13" t="s">
        <v>152</v>
      </c>
      <c r="AW510" s="13" t="s">
        <v>32</v>
      </c>
      <c r="AX510" s="13" t="s">
        <v>76</v>
      </c>
      <c r="AY510" s="261" t="s">
        <v>209</v>
      </c>
    </row>
    <row r="511" spans="1:51" s="13" customFormat="1" ht="12">
      <c r="A511" s="13"/>
      <c r="B511" s="250"/>
      <c r="C511" s="251"/>
      <c r="D511" s="252" t="s">
        <v>218</v>
      </c>
      <c r="E511" s="253" t="s">
        <v>1</v>
      </c>
      <c r="F511" s="254" t="s">
        <v>882</v>
      </c>
      <c r="G511" s="251"/>
      <c r="H511" s="255">
        <v>-10.57</v>
      </c>
      <c r="I511" s="256"/>
      <c r="J511" s="251"/>
      <c r="K511" s="251"/>
      <c r="L511" s="257"/>
      <c r="M511" s="258"/>
      <c r="N511" s="259"/>
      <c r="O511" s="259"/>
      <c r="P511" s="259"/>
      <c r="Q511" s="259"/>
      <c r="R511" s="259"/>
      <c r="S511" s="259"/>
      <c r="T511" s="26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1" t="s">
        <v>218</v>
      </c>
      <c r="AU511" s="261" t="s">
        <v>152</v>
      </c>
      <c r="AV511" s="13" t="s">
        <v>152</v>
      </c>
      <c r="AW511" s="13" t="s">
        <v>32</v>
      </c>
      <c r="AX511" s="13" t="s">
        <v>76</v>
      </c>
      <c r="AY511" s="261" t="s">
        <v>209</v>
      </c>
    </row>
    <row r="512" spans="1:51" s="15" customFormat="1" ht="12">
      <c r="A512" s="15"/>
      <c r="B512" s="272"/>
      <c r="C512" s="273"/>
      <c r="D512" s="252" t="s">
        <v>218</v>
      </c>
      <c r="E512" s="274" t="s">
        <v>1</v>
      </c>
      <c r="F512" s="275" t="s">
        <v>262</v>
      </c>
      <c r="G512" s="273"/>
      <c r="H512" s="276">
        <v>46.197</v>
      </c>
      <c r="I512" s="277"/>
      <c r="J512" s="273"/>
      <c r="K512" s="273"/>
      <c r="L512" s="278"/>
      <c r="M512" s="279"/>
      <c r="N512" s="280"/>
      <c r="O512" s="280"/>
      <c r="P512" s="280"/>
      <c r="Q512" s="280"/>
      <c r="R512" s="280"/>
      <c r="S512" s="280"/>
      <c r="T512" s="281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82" t="s">
        <v>218</v>
      </c>
      <c r="AU512" s="282" t="s">
        <v>152</v>
      </c>
      <c r="AV512" s="15" t="s">
        <v>216</v>
      </c>
      <c r="AW512" s="15" t="s">
        <v>32</v>
      </c>
      <c r="AX512" s="15" t="s">
        <v>84</v>
      </c>
      <c r="AY512" s="282" t="s">
        <v>209</v>
      </c>
    </row>
    <row r="513" spans="1:65" s="2" customFormat="1" ht="21.75" customHeight="1">
      <c r="A513" s="39"/>
      <c r="B513" s="40"/>
      <c r="C513" s="237" t="s">
        <v>883</v>
      </c>
      <c r="D513" s="237" t="s">
        <v>211</v>
      </c>
      <c r="E513" s="238" t="s">
        <v>884</v>
      </c>
      <c r="F513" s="239" t="s">
        <v>885</v>
      </c>
      <c r="G513" s="240" t="s">
        <v>494</v>
      </c>
      <c r="H513" s="241">
        <v>92.393</v>
      </c>
      <c r="I513" s="242"/>
      <c r="J513" s="243">
        <f>ROUND(I513*H513,2)</f>
        <v>0</v>
      </c>
      <c r="K513" s="239" t="s">
        <v>215</v>
      </c>
      <c r="L513" s="45"/>
      <c r="M513" s="244" t="s">
        <v>1</v>
      </c>
      <c r="N513" s="245" t="s">
        <v>42</v>
      </c>
      <c r="O513" s="92"/>
      <c r="P513" s="246">
        <f>O513*H513</f>
        <v>0</v>
      </c>
      <c r="Q513" s="246">
        <v>0.128946</v>
      </c>
      <c r="R513" s="246">
        <f>Q513*H513</f>
        <v>11.913707778000001</v>
      </c>
      <c r="S513" s="246">
        <v>0</v>
      </c>
      <c r="T513" s="24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8" t="s">
        <v>216</v>
      </c>
      <c r="AT513" s="248" t="s">
        <v>211</v>
      </c>
      <c r="AU513" s="248" t="s">
        <v>152</v>
      </c>
      <c r="AY513" s="18" t="s">
        <v>209</v>
      </c>
      <c r="BE513" s="249">
        <f>IF(N513="základní",J513,0)</f>
        <v>0</v>
      </c>
      <c r="BF513" s="249">
        <f>IF(N513="snížená",J513,0)</f>
        <v>0</v>
      </c>
      <c r="BG513" s="249">
        <f>IF(N513="zákl. přenesená",J513,0)</f>
        <v>0</v>
      </c>
      <c r="BH513" s="249">
        <f>IF(N513="sníž. přenesená",J513,0)</f>
        <v>0</v>
      </c>
      <c r="BI513" s="249">
        <f>IF(N513="nulová",J513,0)</f>
        <v>0</v>
      </c>
      <c r="BJ513" s="18" t="s">
        <v>152</v>
      </c>
      <c r="BK513" s="249">
        <f>ROUND(I513*H513,2)</f>
        <v>0</v>
      </c>
      <c r="BL513" s="18" t="s">
        <v>216</v>
      </c>
      <c r="BM513" s="248" t="s">
        <v>886</v>
      </c>
    </row>
    <row r="514" spans="1:51" s="13" customFormat="1" ht="12">
      <c r="A514" s="13"/>
      <c r="B514" s="250"/>
      <c r="C514" s="251"/>
      <c r="D514" s="252" t="s">
        <v>218</v>
      </c>
      <c r="E514" s="253" t="s">
        <v>1</v>
      </c>
      <c r="F514" s="254" t="s">
        <v>887</v>
      </c>
      <c r="G514" s="251"/>
      <c r="H514" s="255">
        <v>113.533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1" t="s">
        <v>218</v>
      </c>
      <c r="AU514" s="261" t="s">
        <v>152</v>
      </c>
      <c r="AV514" s="13" t="s">
        <v>152</v>
      </c>
      <c r="AW514" s="13" t="s">
        <v>32</v>
      </c>
      <c r="AX514" s="13" t="s">
        <v>76</v>
      </c>
      <c r="AY514" s="261" t="s">
        <v>209</v>
      </c>
    </row>
    <row r="515" spans="1:51" s="13" customFormat="1" ht="12">
      <c r="A515" s="13"/>
      <c r="B515" s="250"/>
      <c r="C515" s="251"/>
      <c r="D515" s="252" t="s">
        <v>218</v>
      </c>
      <c r="E515" s="253" t="s">
        <v>1</v>
      </c>
      <c r="F515" s="254" t="s">
        <v>888</v>
      </c>
      <c r="G515" s="251"/>
      <c r="H515" s="255">
        <v>-21.14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1" t="s">
        <v>218</v>
      </c>
      <c r="AU515" s="261" t="s">
        <v>152</v>
      </c>
      <c r="AV515" s="13" t="s">
        <v>152</v>
      </c>
      <c r="AW515" s="13" t="s">
        <v>32</v>
      </c>
      <c r="AX515" s="13" t="s">
        <v>76</v>
      </c>
      <c r="AY515" s="261" t="s">
        <v>209</v>
      </c>
    </row>
    <row r="516" spans="1:51" s="15" customFormat="1" ht="12">
      <c r="A516" s="15"/>
      <c r="B516" s="272"/>
      <c r="C516" s="273"/>
      <c r="D516" s="252" t="s">
        <v>218</v>
      </c>
      <c r="E516" s="274" t="s">
        <v>1</v>
      </c>
      <c r="F516" s="275" t="s">
        <v>262</v>
      </c>
      <c r="G516" s="273"/>
      <c r="H516" s="276">
        <v>92.393</v>
      </c>
      <c r="I516" s="277"/>
      <c r="J516" s="273"/>
      <c r="K516" s="273"/>
      <c r="L516" s="278"/>
      <c r="M516" s="279"/>
      <c r="N516" s="280"/>
      <c r="O516" s="280"/>
      <c r="P516" s="280"/>
      <c r="Q516" s="280"/>
      <c r="R516" s="280"/>
      <c r="S516" s="280"/>
      <c r="T516" s="28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82" t="s">
        <v>218</v>
      </c>
      <c r="AU516" s="282" t="s">
        <v>152</v>
      </c>
      <c r="AV516" s="15" t="s">
        <v>216</v>
      </c>
      <c r="AW516" s="15" t="s">
        <v>32</v>
      </c>
      <c r="AX516" s="15" t="s">
        <v>84</v>
      </c>
      <c r="AY516" s="282" t="s">
        <v>209</v>
      </c>
    </row>
    <row r="517" spans="1:65" s="2" customFormat="1" ht="21.75" customHeight="1">
      <c r="A517" s="39"/>
      <c r="B517" s="40"/>
      <c r="C517" s="237" t="s">
        <v>889</v>
      </c>
      <c r="D517" s="237" t="s">
        <v>211</v>
      </c>
      <c r="E517" s="238" t="s">
        <v>890</v>
      </c>
      <c r="F517" s="239" t="s">
        <v>891</v>
      </c>
      <c r="G517" s="240" t="s">
        <v>214</v>
      </c>
      <c r="H517" s="241">
        <v>4</v>
      </c>
      <c r="I517" s="242"/>
      <c r="J517" s="243">
        <f>ROUND(I517*H517,2)</f>
        <v>0</v>
      </c>
      <c r="K517" s="239" t="s">
        <v>215</v>
      </c>
      <c r="L517" s="45"/>
      <c r="M517" s="244" t="s">
        <v>1</v>
      </c>
      <c r="N517" s="245" t="s">
        <v>42</v>
      </c>
      <c r="O517" s="92"/>
      <c r="P517" s="246">
        <f>O517*H517</f>
        <v>0</v>
      </c>
      <c r="Q517" s="246">
        <v>0.0004816177</v>
      </c>
      <c r="R517" s="246">
        <f>Q517*H517</f>
        <v>0.0019264708</v>
      </c>
      <c r="S517" s="246">
        <v>0</v>
      </c>
      <c r="T517" s="247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8" t="s">
        <v>216</v>
      </c>
      <c r="AT517" s="248" t="s">
        <v>211</v>
      </c>
      <c r="AU517" s="248" t="s">
        <v>152</v>
      </c>
      <c r="AY517" s="18" t="s">
        <v>209</v>
      </c>
      <c r="BE517" s="249">
        <f>IF(N517="základní",J517,0)</f>
        <v>0</v>
      </c>
      <c r="BF517" s="249">
        <f>IF(N517="snížená",J517,0)</f>
        <v>0</v>
      </c>
      <c r="BG517" s="249">
        <f>IF(N517="zákl. přenesená",J517,0)</f>
        <v>0</v>
      </c>
      <c r="BH517" s="249">
        <f>IF(N517="sníž. přenesená",J517,0)</f>
        <v>0</v>
      </c>
      <c r="BI517" s="249">
        <f>IF(N517="nulová",J517,0)</f>
        <v>0</v>
      </c>
      <c r="BJ517" s="18" t="s">
        <v>152</v>
      </c>
      <c r="BK517" s="249">
        <f>ROUND(I517*H517,2)</f>
        <v>0</v>
      </c>
      <c r="BL517" s="18" t="s">
        <v>216</v>
      </c>
      <c r="BM517" s="248" t="s">
        <v>892</v>
      </c>
    </row>
    <row r="518" spans="1:51" s="13" customFormat="1" ht="12">
      <c r="A518" s="13"/>
      <c r="B518" s="250"/>
      <c r="C518" s="251"/>
      <c r="D518" s="252" t="s">
        <v>218</v>
      </c>
      <c r="E518" s="253" t="s">
        <v>1</v>
      </c>
      <c r="F518" s="254" t="s">
        <v>893</v>
      </c>
      <c r="G518" s="251"/>
      <c r="H518" s="255">
        <v>2</v>
      </c>
      <c r="I518" s="256"/>
      <c r="J518" s="251"/>
      <c r="K518" s="251"/>
      <c r="L518" s="257"/>
      <c r="M518" s="258"/>
      <c r="N518" s="259"/>
      <c r="O518" s="259"/>
      <c r="P518" s="259"/>
      <c r="Q518" s="259"/>
      <c r="R518" s="259"/>
      <c r="S518" s="259"/>
      <c r="T518" s="26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1" t="s">
        <v>218</v>
      </c>
      <c r="AU518" s="261" t="s">
        <v>152</v>
      </c>
      <c r="AV518" s="13" t="s">
        <v>152</v>
      </c>
      <c r="AW518" s="13" t="s">
        <v>32</v>
      </c>
      <c r="AX518" s="13" t="s">
        <v>76</v>
      </c>
      <c r="AY518" s="261" t="s">
        <v>209</v>
      </c>
    </row>
    <row r="519" spans="1:51" s="13" customFormat="1" ht="12">
      <c r="A519" s="13"/>
      <c r="B519" s="250"/>
      <c r="C519" s="251"/>
      <c r="D519" s="252" t="s">
        <v>218</v>
      </c>
      <c r="E519" s="253" t="s">
        <v>1</v>
      </c>
      <c r="F519" s="254" t="s">
        <v>894</v>
      </c>
      <c r="G519" s="251"/>
      <c r="H519" s="255">
        <v>1</v>
      </c>
      <c r="I519" s="256"/>
      <c r="J519" s="251"/>
      <c r="K519" s="251"/>
      <c r="L519" s="257"/>
      <c r="M519" s="258"/>
      <c r="N519" s="259"/>
      <c r="O519" s="259"/>
      <c r="P519" s="259"/>
      <c r="Q519" s="259"/>
      <c r="R519" s="259"/>
      <c r="S519" s="259"/>
      <c r="T519" s="26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1" t="s">
        <v>218</v>
      </c>
      <c r="AU519" s="261" t="s">
        <v>152</v>
      </c>
      <c r="AV519" s="13" t="s">
        <v>152</v>
      </c>
      <c r="AW519" s="13" t="s">
        <v>32</v>
      </c>
      <c r="AX519" s="13" t="s">
        <v>76</v>
      </c>
      <c r="AY519" s="261" t="s">
        <v>209</v>
      </c>
    </row>
    <row r="520" spans="1:51" s="13" customFormat="1" ht="12">
      <c r="A520" s="13"/>
      <c r="B520" s="250"/>
      <c r="C520" s="251"/>
      <c r="D520" s="252" t="s">
        <v>218</v>
      </c>
      <c r="E520" s="253" t="s">
        <v>1</v>
      </c>
      <c r="F520" s="254" t="s">
        <v>895</v>
      </c>
      <c r="G520" s="251"/>
      <c r="H520" s="255">
        <v>1</v>
      </c>
      <c r="I520" s="256"/>
      <c r="J520" s="251"/>
      <c r="K520" s="251"/>
      <c r="L520" s="257"/>
      <c r="M520" s="258"/>
      <c r="N520" s="259"/>
      <c r="O520" s="259"/>
      <c r="P520" s="259"/>
      <c r="Q520" s="259"/>
      <c r="R520" s="259"/>
      <c r="S520" s="259"/>
      <c r="T520" s="26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1" t="s">
        <v>218</v>
      </c>
      <c r="AU520" s="261" t="s">
        <v>152</v>
      </c>
      <c r="AV520" s="13" t="s">
        <v>152</v>
      </c>
      <c r="AW520" s="13" t="s">
        <v>32</v>
      </c>
      <c r="AX520" s="13" t="s">
        <v>76</v>
      </c>
      <c r="AY520" s="261" t="s">
        <v>209</v>
      </c>
    </row>
    <row r="521" spans="1:51" s="15" customFormat="1" ht="12">
      <c r="A521" s="15"/>
      <c r="B521" s="272"/>
      <c r="C521" s="273"/>
      <c r="D521" s="252" t="s">
        <v>218</v>
      </c>
      <c r="E521" s="274" t="s">
        <v>1</v>
      </c>
      <c r="F521" s="275" t="s">
        <v>262</v>
      </c>
      <c r="G521" s="273"/>
      <c r="H521" s="276">
        <v>4</v>
      </c>
      <c r="I521" s="277"/>
      <c r="J521" s="273"/>
      <c r="K521" s="273"/>
      <c r="L521" s="278"/>
      <c r="M521" s="279"/>
      <c r="N521" s="280"/>
      <c r="O521" s="280"/>
      <c r="P521" s="280"/>
      <c r="Q521" s="280"/>
      <c r="R521" s="280"/>
      <c r="S521" s="280"/>
      <c r="T521" s="281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82" t="s">
        <v>218</v>
      </c>
      <c r="AU521" s="282" t="s">
        <v>152</v>
      </c>
      <c r="AV521" s="15" t="s">
        <v>216</v>
      </c>
      <c r="AW521" s="15" t="s">
        <v>32</v>
      </c>
      <c r="AX521" s="15" t="s">
        <v>84</v>
      </c>
      <c r="AY521" s="282" t="s">
        <v>209</v>
      </c>
    </row>
    <row r="522" spans="1:65" s="2" customFormat="1" ht="21.75" customHeight="1">
      <c r="A522" s="39"/>
      <c r="B522" s="40"/>
      <c r="C522" s="294" t="s">
        <v>896</v>
      </c>
      <c r="D522" s="294" t="s">
        <v>736</v>
      </c>
      <c r="E522" s="295" t="s">
        <v>897</v>
      </c>
      <c r="F522" s="296" t="s">
        <v>898</v>
      </c>
      <c r="G522" s="297" t="s">
        <v>214</v>
      </c>
      <c r="H522" s="298">
        <v>1</v>
      </c>
      <c r="I522" s="299"/>
      <c r="J522" s="300">
        <f>ROUND(I522*H522,2)</f>
        <v>0</v>
      </c>
      <c r="K522" s="296" t="s">
        <v>1</v>
      </c>
      <c r="L522" s="301"/>
      <c r="M522" s="302" t="s">
        <v>1</v>
      </c>
      <c r="N522" s="303" t="s">
        <v>42</v>
      </c>
      <c r="O522" s="92"/>
      <c r="P522" s="246">
        <f>O522*H522</f>
        <v>0</v>
      </c>
      <c r="Q522" s="246">
        <v>0.0114</v>
      </c>
      <c r="R522" s="246">
        <f>Q522*H522</f>
        <v>0.0114</v>
      </c>
      <c r="S522" s="246">
        <v>0</v>
      </c>
      <c r="T522" s="247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8" t="s">
        <v>244</v>
      </c>
      <c r="AT522" s="248" t="s">
        <v>736</v>
      </c>
      <c r="AU522" s="248" t="s">
        <v>152</v>
      </c>
      <c r="AY522" s="18" t="s">
        <v>209</v>
      </c>
      <c r="BE522" s="249">
        <f>IF(N522="základní",J522,0)</f>
        <v>0</v>
      </c>
      <c r="BF522" s="249">
        <f>IF(N522="snížená",J522,0)</f>
        <v>0</v>
      </c>
      <c r="BG522" s="249">
        <f>IF(N522="zákl. přenesená",J522,0)</f>
        <v>0</v>
      </c>
      <c r="BH522" s="249">
        <f>IF(N522="sníž. přenesená",J522,0)</f>
        <v>0</v>
      </c>
      <c r="BI522" s="249">
        <f>IF(N522="nulová",J522,0)</f>
        <v>0</v>
      </c>
      <c r="BJ522" s="18" t="s">
        <v>152</v>
      </c>
      <c r="BK522" s="249">
        <f>ROUND(I522*H522,2)</f>
        <v>0</v>
      </c>
      <c r="BL522" s="18" t="s">
        <v>216</v>
      </c>
      <c r="BM522" s="248" t="s">
        <v>899</v>
      </c>
    </row>
    <row r="523" spans="1:51" s="13" customFormat="1" ht="12">
      <c r="A523" s="13"/>
      <c r="B523" s="250"/>
      <c r="C523" s="251"/>
      <c r="D523" s="252" t="s">
        <v>218</v>
      </c>
      <c r="E523" s="253" t="s">
        <v>1</v>
      </c>
      <c r="F523" s="254" t="s">
        <v>900</v>
      </c>
      <c r="G523" s="251"/>
      <c r="H523" s="255">
        <v>1</v>
      </c>
      <c r="I523" s="256"/>
      <c r="J523" s="251"/>
      <c r="K523" s="251"/>
      <c r="L523" s="257"/>
      <c r="M523" s="258"/>
      <c r="N523" s="259"/>
      <c r="O523" s="259"/>
      <c r="P523" s="259"/>
      <c r="Q523" s="259"/>
      <c r="R523" s="259"/>
      <c r="S523" s="259"/>
      <c r="T523" s="26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1" t="s">
        <v>218</v>
      </c>
      <c r="AU523" s="261" t="s">
        <v>152</v>
      </c>
      <c r="AV523" s="13" t="s">
        <v>152</v>
      </c>
      <c r="AW523" s="13" t="s">
        <v>32</v>
      </c>
      <c r="AX523" s="13" t="s">
        <v>84</v>
      </c>
      <c r="AY523" s="261" t="s">
        <v>209</v>
      </c>
    </row>
    <row r="524" spans="1:65" s="2" customFormat="1" ht="21.75" customHeight="1">
      <c r="A524" s="39"/>
      <c r="B524" s="40"/>
      <c r="C524" s="294" t="s">
        <v>901</v>
      </c>
      <c r="D524" s="294" t="s">
        <v>736</v>
      </c>
      <c r="E524" s="295" t="s">
        <v>902</v>
      </c>
      <c r="F524" s="296" t="s">
        <v>903</v>
      </c>
      <c r="G524" s="297" t="s">
        <v>214</v>
      </c>
      <c r="H524" s="298">
        <v>2</v>
      </c>
      <c r="I524" s="299"/>
      <c r="J524" s="300">
        <f>ROUND(I524*H524,2)</f>
        <v>0</v>
      </c>
      <c r="K524" s="296" t="s">
        <v>1</v>
      </c>
      <c r="L524" s="301"/>
      <c r="M524" s="302" t="s">
        <v>1</v>
      </c>
      <c r="N524" s="303" t="s">
        <v>42</v>
      </c>
      <c r="O524" s="92"/>
      <c r="P524" s="246">
        <f>O524*H524</f>
        <v>0</v>
      </c>
      <c r="Q524" s="246">
        <v>0.0108</v>
      </c>
      <c r="R524" s="246">
        <f>Q524*H524</f>
        <v>0.0216</v>
      </c>
      <c r="S524" s="246">
        <v>0</v>
      </c>
      <c r="T524" s="247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8" t="s">
        <v>244</v>
      </c>
      <c r="AT524" s="248" t="s">
        <v>736</v>
      </c>
      <c r="AU524" s="248" t="s">
        <v>152</v>
      </c>
      <c r="AY524" s="18" t="s">
        <v>209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18" t="s">
        <v>152</v>
      </c>
      <c r="BK524" s="249">
        <f>ROUND(I524*H524,2)</f>
        <v>0</v>
      </c>
      <c r="BL524" s="18" t="s">
        <v>216</v>
      </c>
      <c r="BM524" s="248" t="s">
        <v>904</v>
      </c>
    </row>
    <row r="525" spans="1:51" s="13" customFormat="1" ht="12">
      <c r="A525" s="13"/>
      <c r="B525" s="250"/>
      <c r="C525" s="251"/>
      <c r="D525" s="252" t="s">
        <v>218</v>
      </c>
      <c r="E525" s="253" t="s">
        <v>1</v>
      </c>
      <c r="F525" s="254" t="s">
        <v>893</v>
      </c>
      <c r="G525" s="251"/>
      <c r="H525" s="255">
        <v>2</v>
      </c>
      <c r="I525" s="256"/>
      <c r="J525" s="251"/>
      <c r="K525" s="251"/>
      <c r="L525" s="257"/>
      <c r="M525" s="258"/>
      <c r="N525" s="259"/>
      <c r="O525" s="259"/>
      <c r="P525" s="259"/>
      <c r="Q525" s="259"/>
      <c r="R525" s="259"/>
      <c r="S525" s="259"/>
      <c r="T525" s="26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1" t="s">
        <v>218</v>
      </c>
      <c r="AU525" s="261" t="s">
        <v>152</v>
      </c>
      <c r="AV525" s="13" t="s">
        <v>152</v>
      </c>
      <c r="AW525" s="13" t="s">
        <v>32</v>
      </c>
      <c r="AX525" s="13" t="s">
        <v>84</v>
      </c>
      <c r="AY525" s="261" t="s">
        <v>209</v>
      </c>
    </row>
    <row r="526" spans="1:65" s="2" customFormat="1" ht="21.75" customHeight="1">
      <c r="A526" s="39"/>
      <c r="B526" s="40"/>
      <c r="C526" s="294" t="s">
        <v>905</v>
      </c>
      <c r="D526" s="294" t="s">
        <v>736</v>
      </c>
      <c r="E526" s="295" t="s">
        <v>906</v>
      </c>
      <c r="F526" s="296" t="s">
        <v>907</v>
      </c>
      <c r="G526" s="297" t="s">
        <v>214</v>
      </c>
      <c r="H526" s="298">
        <v>1</v>
      </c>
      <c r="I526" s="299"/>
      <c r="J526" s="300">
        <f>ROUND(I526*H526,2)</f>
        <v>0</v>
      </c>
      <c r="K526" s="296" t="s">
        <v>1</v>
      </c>
      <c r="L526" s="301"/>
      <c r="M526" s="302" t="s">
        <v>1</v>
      </c>
      <c r="N526" s="303" t="s">
        <v>42</v>
      </c>
      <c r="O526" s="92"/>
      <c r="P526" s="246">
        <f>O526*H526</f>
        <v>0</v>
      </c>
      <c r="Q526" s="246">
        <v>0.0104</v>
      </c>
      <c r="R526" s="246">
        <f>Q526*H526</f>
        <v>0.0104</v>
      </c>
      <c r="S526" s="246">
        <v>0</v>
      </c>
      <c r="T526" s="24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8" t="s">
        <v>244</v>
      </c>
      <c r="AT526" s="248" t="s">
        <v>736</v>
      </c>
      <c r="AU526" s="248" t="s">
        <v>152</v>
      </c>
      <c r="AY526" s="18" t="s">
        <v>209</v>
      </c>
      <c r="BE526" s="249">
        <f>IF(N526="základní",J526,0)</f>
        <v>0</v>
      </c>
      <c r="BF526" s="249">
        <f>IF(N526="snížená",J526,0)</f>
        <v>0</v>
      </c>
      <c r="BG526" s="249">
        <f>IF(N526="zákl. přenesená",J526,0)</f>
        <v>0</v>
      </c>
      <c r="BH526" s="249">
        <f>IF(N526="sníž. přenesená",J526,0)</f>
        <v>0</v>
      </c>
      <c r="BI526" s="249">
        <f>IF(N526="nulová",J526,0)</f>
        <v>0</v>
      </c>
      <c r="BJ526" s="18" t="s">
        <v>152</v>
      </c>
      <c r="BK526" s="249">
        <f>ROUND(I526*H526,2)</f>
        <v>0</v>
      </c>
      <c r="BL526" s="18" t="s">
        <v>216</v>
      </c>
      <c r="BM526" s="248" t="s">
        <v>908</v>
      </c>
    </row>
    <row r="527" spans="1:51" s="13" customFormat="1" ht="12">
      <c r="A527" s="13"/>
      <c r="B527" s="250"/>
      <c r="C527" s="251"/>
      <c r="D527" s="252" t="s">
        <v>218</v>
      </c>
      <c r="E527" s="253" t="s">
        <v>1</v>
      </c>
      <c r="F527" s="254" t="s">
        <v>894</v>
      </c>
      <c r="G527" s="251"/>
      <c r="H527" s="255">
        <v>1</v>
      </c>
      <c r="I527" s="256"/>
      <c r="J527" s="251"/>
      <c r="K527" s="251"/>
      <c r="L527" s="257"/>
      <c r="M527" s="258"/>
      <c r="N527" s="259"/>
      <c r="O527" s="259"/>
      <c r="P527" s="259"/>
      <c r="Q527" s="259"/>
      <c r="R527" s="259"/>
      <c r="S527" s="259"/>
      <c r="T527" s="26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1" t="s">
        <v>218</v>
      </c>
      <c r="AU527" s="261" t="s">
        <v>152</v>
      </c>
      <c r="AV527" s="13" t="s">
        <v>152</v>
      </c>
      <c r="AW527" s="13" t="s">
        <v>32</v>
      </c>
      <c r="AX527" s="13" t="s">
        <v>84</v>
      </c>
      <c r="AY527" s="261" t="s">
        <v>209</v>
      </c>
    </row>
    <row r="528" spans="1:65" s="2" customFormat="1" ht="16.5" customHeight="1">
      <c r="A528" s="39"/>
      <c r="B528" s="40"/>
      <c r="C528" s="237" t="s">
        <v>909</v>
      </c>
      <c r="D528" s="237" t="s">
        <v>211</v>
      </c>
      <c r="E528" s="238" t="s">
        <v>910</v>
      </c>
      <c r="F528" s="239" t="s">
        <v>911</v>
      </c>
      <c r="G528" s="240" t="s">
        <v>494</v>
      </c>
      <c r="H528" s="241">
        <v>42.34</v>
      </c>
      <c r="I528" s="242"/>
      <c r="J528" s="243">
        <f>ROUND(I528*H528,2)</f>
        <v>0</v>
      </c>
      <c r="K528" s="239" t="s">
        <v>1</v>
      </c>
      <c r="L528" s="45"/>
      <c r="M528" s="244" t="s">
        <v>1</v>
      </c>
      <c r="N528" s="245" t="s">
        <v>42</v>
      </c>
      <c r="O528" s="92"/>
      <c r="P528" s="246">
        <f>O528*H528</f>
        <v>0</v>
      </c>
      <c r="Q528" s="246">
        <v>0.008</v>
      </c>
      <c r="R528" s="246">
        <f>Q528*H528</f>
        <v>0.33872</v>
      </c>
      <c r="S528" s="246">
        <v>0</v>
      </c>
      <c r="T528" s="24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8" t="s">
        <v>297</v>
      </c>
      <c r="AT528" s="248" t="s">
        <v>211</v>
      </c>
      <c r="AU528" s="248" t="s">
        <v>152</v>
      </c>
      <c r="AY528" s="18" t="s">
        <v>209</v>
      </c>
      <c r="BE528" s="249">
        <f>IF(N528="základní",J528,0)</f>
        <v>0</v>
      </c>
      <c r="BF528" s="249">
        <f>IF(N528="snížená",J528,0)</f>
        <v>0</v>
      </c>
      <c r="BG528" s="249">
        <f>IF(N528="zákl. přenesená",J528,0)</f>
        <v>0</v>
      </c>
      <c r="BH528" s="249">
        <f>IF(N528="sníž. přenesená",J528,0)</f>
        <v>0</v>
      </c>
      <c r="BI528" s="249">
        <f>IF(N528="nulová",J528,0)</f>
        <v>0</v>
      </c>
      <c r="BJ528" s="18" t="s">
        <v>152</v>
      </c>
      <c r="BK528" s="249">
        <f>ROUND(I528*H528,2)</f>
        <v>0</v>
      </c>
      <c r="BL528" s="18" t="s">
        <v>297</v>
      </c>
      <c r="BM528" s="248" t="s">
        <v>912</v>
      </c>
    </row>
    <row r="529" spans="1:63" s="12" customFormat="1" ht="22.8" customHeight="1">
      <c r="A529" s="12"/>
      <c r="B529" s="221"/>
      <c r="C529" s="222"/>
      <c r="D529" s="223" t="s">
        <v>75</v>
      </c>
      <c r="E529" s="235" t="s">
        <v>250</v>
      </c>
      <c r="F529" s="235" t="s">
        <v>913</v>
      </c>
      <c r="G529" s="222"/>
      <c r="H529" s="222"/>
      <c r="I529" s="225"/>
      <c r="J529" s="236">
        <f>BK529</f>
        <v>0</v>
      </c>
      <c r="K529" s="222"/>
      <c r="L529" s="227"/>
      <c r="M529" s="228"/>
      <c r="N529" s="229"/>
      <c r="O529" s="229"/>
      <c r="P529" s="230">
        <f>SUM(P530:P542)</f>
        <v>0</v>
      </c>
      <c r="Q529" s="229"/>
      <c r="R529" s="230">
        <f>SUM(R530:R542)</f>
        <v>0</v>
      </c>
      <c r="S529" s="229"/>
      <c r="T529" s="231">
        <f>SUM(T530:T542)</f>
        <v>6.48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32" t="s">
        <v>84</v>
      </c>
      <c r="AT529" s="233" t="s">
        <v>75</v>
      </c>
      <c r="AU529" s="233" t="s">
        <v>84</v>
      </c>
      <c r="AY529" s="232" t="s">
        <v>209</v>
      </c>
      <c r="BK529" s="234">
        <f>SUM(BK530:BK542)</f>
        <v>0</v>
      </c>
    </row>
    <row r="530" spans="1:65" s="2" customFormat="1" ht="21.75" customHeight="1">
      <c r="A530" s="39"/>
      <c r="B530" s="40"/>
      <c r="C530" s="237" t="s">
        <v>914</v>
      </c>
      <c r="D530" s="237" t="s">
        <v>211</v>
      </c>
      <c r="E530" s="238" t="s">
        <v>915</v>
      </c>
      <c r="F530" s="239" t="s">
        <v>916</v>
      </c>
      <c r="G530" s="240" t="s">
        <v>225</v>
      </c>
      <c r="H530" s="241">
        <v>426</v>
      </c>
      <c r="I530" s="242"/>
      <c r="J530" s="243">
        <f>ROUND(I530*H530,2)</f>
        <v>0</v>
      </c>
      <c r="K530" s="239" t="s">
        <v>215</v>
      </c>
      <c r="L530" s="45"/>
      <c r="M530" s="244" t="s">
        <v>1</v>
      </c>
      <c r="N530" s="245" t="s">
        <v>42</v>
      </c>
      <c r="O530" s="92"/>
      <c r="P530" s="246">
        <f>O530*H530</f>
        <v>0</v>
      </c>
      <c r="Q530" s="246">
        <v>0</v>
      </c>
      <c r="R530" s="246">
        <f>Q530*H530</f>
        <v>0</v>
      </c>
      <c r="S530" s="246">
        <v>0</v>
      </c>
      <c r="T530" s="247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8" t="s">
        <v>216</v>
      </c>
      <c r="AT530" s="248" t="s">
        <v>211</v>
      </c>
      <c r="AU530" s="248" t="s">
        <v>152</v>
      </c>
      <c r="AY530" s="18" t="s">
        <v>209</v>
      </c>
      <c r="BE530" s="249">
        <f>IF(N530="základní",J530,0)</f>
        <v>0</v>
      </c>
      <c r="BF530" s="249">
        <f>IF(N530="snížená",J530,0)</f>
        <v>0</v>
      </c>
      <c r="BG530" s="249">
        <f>IF(N530="zákl. přenesená",J530,0)</f>
        <v>0</v>
      </c>
      <c r="BH530" s="249">
        <f>IF(N530="sníž. přenesená",J530,0)</f>
        <v>0</v>
      </c>
      <c r="BI530" s="249">
        <f>IF(N530="nulová",J530,0)</f>
        <v>0</v>
      </c>
      <c r="BJ530" s="18" t="s">
        <v>152</v>
      </c>
      <c r="BK530" s="249">
        <f>ROUND(I530*H530,2)</f>
        <v>0</v>
      </c>
      <c r="BL530" s="18" t="s">
        <v>216</v>
      </c>
      <c r="BM530" s="248" t="s">
        <v>917</v>
      </c>
    </row>
    <row r="531" spans="1:51" s="13" customFormat="1" ht="12">
      <c r="A531" s="13"/>
      <c r="B531" s="250"/>
      <c r="C531" s="251"/>
      <c r="D531" s="252" t="s">
        <v>218</v>
      </c>
      <c r="E531" s="253" t="s">
        <v>1</v>
      </c>
      <c r="F531" s="254" t="s">
        <v>918</v>
      </c>
      <c r="G531" s="251"/>
      <c r="H531" s="255">
        <v>426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1" t="s">
        <v>218</v>
      </c>
      <c r="AU531" s="261" t="s">
        <v>152</v>
      </c>
      <c r="AV531" s="13" t="s">
        <v>152</v>
      </c>
      <c r="AW531" s="13" t="s">
        <v>32</v>
      </c>
      <c r="AX531" s="13" t="s">
        <v>84</v>
      </c>
      <c r="AY531" s="261" t="s">
        <v>209</v>
      </c>
    </row>
    <row r="532" spans="1:65" s="2" customFormat="1" ht="21.75" customHeight="1">
      <c r="A532" s="39"/>
      <c r="B532" s="40"/>
      <c r="C532" s="237" t="s">
        <v>919</v>
      </c>
      <c r="D532" s="237" t="s">
        <v>211</v>
      </c>
      <c r="E532" s="238" t="s">
        <v>920</v>
      </c>
      <c r="F532" s="239" t="s">
        <v>921</v>
      </c>
      <c r="G532" s="240" t="s">
        <v>225</v>
      </c>
      <c r="H532" s="241">
        <v>25560</v>
      </c>
      <c r="I532" s="242"/>
      <c r="J532" s="243">
        <f>ROUND(I532*H532,2)</f>
        <v>0</v>
      </c>
      <c r="K532" s="239" t="s">
        <v>215</v>
      </c>
      <c r="L532" s="45"/>
      <c r="M532" s="244" t="s">
        <v>1</v>
      </c>
      <c r="N532" s="245" t="s">
        <v>42</v>
      </c>
      <c r="O532" s="92"/>
      <c r="P532" s="246">
        <f>O532*H532</f>
        <v>0</v>
      </c>
      <c r="Q532" s="246">
        <v>0</v>
      </c>
      <c r="R532" s="246">
        <f>Q532*H532</f>
        <v>0</v>
      </c>
      <c r="S532" s="246">
        <v>0</v>
      </c>
      <c r="T532" s="247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8" t="s">
        <v>216</v>
      </c>
      <c r="AT532" s="248" t="s">
        <v>211</v>
      </c>
      <c r="AU532" s="248" t="s">
        <v>152</v>
      </c>
      <c r="AY532" s="18" t="s">
        <v>209</v>
      </c>
      <c r="BE532" s="249">
        <f>IF(N532="základní",J532,0)</f>
        <v>0</v>
      </c>
      <c r="BF532" s="249">
        <f>IF(N532="snížená",J532,0)</f>
        <v>0</v>
      </c>
      <c r="BG532" s="249">
        <f>IF(N532="zákl. přenesená",J532,0)</f>
        <v>0</v>
      </c>
      <c r="BH532" s="249">
        <f>IF(N532="sníž. přenesená",J532,0)</f>
        <v>0</v>
      </c>
      <c r="BI532" s="249">
        <f>IF(N532="nulová",J532,0)</f>
        <v>0</v>
      </c>
      <c r="BJ532" s="18" t="s">
        <v>152</v>
      </c>
      <c r="BK532" s="249">
        <f>ROUND(I532*H532,2)</f>
        <v>0</v>
      </c>
      <c r="BL532" s="18" t="s">
        <v>216</v>
      </c>
      <c r="BM532" s="248" t="s">
        <v>922</v>
      </c>
    </row>
    <row r="533" spans="1:51" s="13" customFormat="1" ht="12">
      <c r="A533" s="13"/>
      <c r="B533" s="250"/>
      <c r="C533" s="251"/>
      <c r="D533" s="252" t="s">
        <v>218</v>
      </c>
      <c r="E533" s="253" t="s">
        <v>1</v>
      </c>
      <c r="F533" s="254" t="s">
        <v>923</v>
      </c>
      <c r="G533" s="251"/>
      <c r="H533" s="255">
        <v>25560</v>
      </c>
      <c r="I533" s="256"/>
      <c r="J533" s="251"/>
      <c r="K533" s="251"/>
      <c r="L533" s="257"/>
      <c r="M533" s="258"/>
      <c r="N533" s="259"/>
      <c r="O533" s="259"/>
      <c r="P533" s="259"/>
      <c r="Q533" s="259"/>
      <c r="R533" s="259"/>
      <c r="S533" s="259"/>
      <c r="T533" s="26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1" t="s">
        <v>218</v>
      </c>
      <c r="AU533" s="261" t="s">
        <v>152</v>
      </c>
      <c r="AV533" s="13" t="s">
        <v>152</v>
      </c>
      <c r="AW533" s="13" t="s">
        <v>32</v>
      </c>
      <c r="AX533" s="13" t="s">
        <v>84</v>
      </c>
      <c r="AY533" s="261" t="s">
        <v>209</v>
      </c>
    </row>
    <row r="534" spans="1:65" s="2" customFormat="1" ht="21.75" customHeight="1">
      <c r="A534" s="39"/>
      <c r="B534" s="40"/>
      <c r="C534" s="237" t="s">
        <v>924</v>
      </c>
      <c r="D534" s="237" t="s">
        <v>211</v>
      </c>
      <c r="E534" s="238" t="s">
        <v>925</v>
      </c>
      <c r="F534" s="239" t="s">
        <v>926</v>
      </c>
      <c r="G534" s="240" t="s">
        <v>225</v>
      </c>
      <c r="H534" s="241">
        <v>426</v>
      </c>
      <c r="I534" s="242"/>
      <c r="J534" s="243">
        <f>ROUND(I534*H534,2)</f>
        <v>0</v>
      </c>
      <c r="K534" s="239" t="s">
        <v>215</v>
      </c>
      <c r="L534" s="45"/>
      <c r="M534" s="244" t="s">
        <v>1</v>
      </c>
      <c r="N534" s="245" t="s">
        <v>42</v>
      </c>
      <c r="O534" s="92"/>
      <c r="P534" s="246">
        <f>O534*H534</f>
        <v>0</v>
      </c>
      <c r="Q534" s="246">
        <v>0</v>
      </c>
      <c r="R534" s="246">
        <f>Q534*H534</f>
        <v>0</v>
      </c>
      <c r="S534" s="246">
        <v>0</v>
      </c>
      <c r="T534" s="247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8" t="s">
        <v>216</v>
      </c>
      <c r="AT534" s="248" t="s">
        <v>211</v>
      </c>
      <c r="AU534" s="248" t="s">
        <v>152</v>
      </c>
      <c r="AY534" s="18" t="s">
        <v>209</v>
      </c>
      <c r="BE534" s="249">
        <f>IF(N534="základní",J534,0)</f>
        <v>0</v>
      </c>
      <c r="BF534" s="249">
        <f>IF(N534="snížená",J534,0)</f>
        <v>0</v>
      </c>
      <c r="BG534" s="249">
        <f>IF(N534="zákl. přenesená",J534,0)</f>
        <v>0</v>
      </c>
      <c r="BH534" s="249">
        <f>IF(N534="sníž. přenesená",J534,0)</f>
        <v>0</v>
      </c>
      <c r="BI534" s="249">
        <f>IF(N534="nulová",J534,0)</f>
        <v>0</v>
      </c>
      <c r="BJ534" s="18" t="s">
        <v>152</v>
      </c>
      <c r="BK534" s="249">
        <f>ROUND(I534*H534,2)</f>
        <v>0</v>
      </c>
      <c r="BL534" s="18" t="s">
        <v>216</v>
      </c>
      <c r="BM534" s="248" t="s">
        <v>927</v>
      </c>
    </row>
    <row r="535" spans="1:65" s="2" customFormat="1" ht="21.75" customHeight="1">
      <c r="A535" s="39"/>
      <c r="B535" s="40"/>
      <c r="C535" s="237" t="s">
        <v>928</v>
      </c>
      <c r="D535" s="237" t="s">
        <v>211</v>
      </c>
      <c r="E535" s="238" t="s">
        <v>929</v>
      </c>
      <c r="F535" s="239" t="s">
        <v>930</v>
      </c>
      <c r="G535" s="240" t="s">
        <v>214</v>
      </c>
      <c r="H535" s="241">
        <v>1</v>
      </c>
      <c r="I535" s="242"/>
      <c r="J535" s="243">
        <f>ROUND(I535*H535,2)</f>
        <v>0</v>
      </c>
      <c r="K535" s="239" t="s">
        <v>215</v>
      </c>
      <c r="L535" s="45"/>
      <c r="M535" s="244" t="s">
        <v>1</v>
      </c>
      <c r="N535" s="245" t="s">
        <v>42</v>
      </c>
      <c r="O535" s="92"/>
      <c r="P535" s="246">
        <f>O535*H535</f>
        <v>0</v>
      </c>
      <c r="Q535" s="246">
        <v>0</v>
      </c>
      <c r="R535" s="246">
        <f>Q535*H535</f>
        <v>0</v>
      </c>
      <c r="S535" s="246">
        <v>0</v>
      </c>
      <c r="T535" s="24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8" t="s">
        <v>216</v>
      </c>
      <c r="AT535" s="248" t="s">
        <v>211</v>
      </c>
      <c r="AU535" s="248" t="s">
        <v>152</v>
      </c>
      <c r="AY535" s="18" t="s">
        <v>209</v>
      </c>
      <c r="BE535" s="249">
        <f>IF(N535="základní",J535,0)</f>
        <v>0</v>
      </c>
      <c r="BF535" s="249">
        <f>IF(N535="snížená",J535,0)</f>
        <v>0</v>
      </c>
      <c r="BG535" s="249">
        <f>IF(N535="zákl. přenesená",J535,0)</f>
        <v>0</v>
      </c>
      <c r="BH535" s="249">
        <f>IF(N535="sníž. přenesená",J535,0)</f>
        <v>0</v>
      </c>
      <c r="BI535" s="249">
        <f>IF(N535="nulová",J535,0)</f>
        <v>0</v>
      </c>
      <c r="BJ535" s="18" t="s">
        <v>152</v>
      </c>
      <c r="BK535" s="249">
        <f>ROUND(I535*H535,2)</f>
        <v>0</v>
      </c>
      <c r="BL535" s="18" t="s">
        <v>216</v>
      </c>
      <c r="BM535" s="248" t="s">
        <v>931</v>
      </c>
    </row>
    <row r="536" spans="1:65" s="2" customFormat="1" ht="21.75" customHeight="1">
      <c r="A536" s="39"/>
      <c r="B536" s="40"/>
      <c r="C536" s="237" t="s">
        <v>932</v>
      </c>
      <c r="D536" s="237" t="s">
        <v>211</v>
      </c>
      <c r="E536" s="238" t="s">
        <v>933</v>
      </c>
      <c r="F536" s="239" t="s">
        <v>934</v>
      </c>
      <c r="G536" s="240" t="s">
        <v>214</v>
      </c>
      <c r="H536" s="241">
        <v>30</v>
      </c>
      <c r="I536" s="242"/>
      <c r="J536" s="243">
        <f>ROUND(I536*H536,2)</f>
        <v>0</v>
      </c>
      <c r="K536" s="239" t="s">
        <v>215</v>
      </c>
      <c r="L536" s="45"/>
      <c r="M536" s="244" t="s">
        <v>1</v>
      </c>
      <c r="N536" s="245" t="s">
        <v>42</v>
      </c>
      <c r="O536" s="92"/>
      <c r="P536" s="246">
        <f>O536*H536</f>
        <v>0</v>
      </c>
      <c r="Q536" s="246">
        <v>0</v>
      </c>
      <c r="R536" s="246">
        <f>Q536*H536</f>
        <v>0</v>
      </c>
      <c r="S536" s="246">
        <v>0</v>
      </c>
      <c r="T536" s="24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8" t="s">
        <v>216</v>
      </c>
      <c r="AT536" s="248" t="s">
        <v>211</v>
      </c>
      <c r="AU536" s="248" t="s">
        <v>152</v>
      </c>
      <c r="AY536" s="18" t="s">
        <v>209</v>
      </c>
      <c r="BE536" s="249">
        <f>IF(N536="základní",J536,0)</f>
        <v>0</v>
      </c>
      <c r="BF536" s="249">
        <f>IF(N536="snížená",J536,0)</f>
        <v>0</v>
      </c>
      <c r="BG536" s="249">
        <f>IF(N536="zákl. přenesená",J536,0)</f>
        <v>0</v>
      </c>
      <c r="BH536" s="249">
        <f>IF(N536="sníž. přenesená",J536,0)</f>
        <v>0</v>
      </c>
      <c r="BI536" s="249">
        <f>IF(N536="nulová",J536,0)</f>
        <v>0</v>
      </c>
      <c r="BJ536" s="18" t="s">
        <v>152</v>
      </c>
      <c r="BK536" s="249">
        <f>ROUND(I536*H536,2)</f>
        <v>0</v>
      </c>
      <c r="BL536" s="18" t="s">
        <v>216</v>
      </c>
      <c r="BM536" s="248" t="s">
        <v>935</v>
      </c>
    </row>
    <row r="537" spans="1:65" s="2" customFormat="1" ht="21.75" customHeight="1">
      <c r="A537" s="39"/>
      <c r="B537" s="40"/>
      <c r="C537" s="237" t="s">
        <v>936</v>
      </c>
      <c r="D537" s="237" t="s">
        <v>211</v>
      </c>
      <c r="E537" s="238" t="s">
        <v>937</v>
      </c>
      <c r="F537" s="239" t="s">
        <v>938</v>
      </c>
      <c r="G537" s="240" t="s">
        <v>214</v>
      </c>
      <c r="H537" s="241">
        <v>1</v>
      </c>
      <c r="I537" s="242"/>
      <c r="J537" s="243">
        <f>ROUND(I537*H537,2)</f>
        <v>0</v>
      </c>
      <c r="K537" s="239" t="s">
        <v>215</v>
      </c>
      <c r="L537" s="45"/>
      <c r="M537" s="244" t="s">
        <v>1</v>
      </c>
      <c r="N537" s="245" t="s">
        <v>42</v>
      </c>
      <c r="O537" s="92"/>
      <c r="P537" s="246">
        <f>O537*H537</f>
        <v>0</v>
      </c>
      <c r="Q537" s="246">
        <v>0</v>
      </c>
      <c r="R537" s="246">
        <f>Q537*H537</f>
        <v>0</v>
      </c>
      <c r="S537" s="246">
        <v>0</v>
      </c>
      <c r="T537" s="247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8" t="s">
        <v>216</v>
      </c>
      <c r="AT537" s="248" t="s">
        <v>211</v>
      </c>
      <c r="AU537" s="248" t="s">
        <v>152</v>
      </c>
      <c r="AY537" s="18" t="s">
        <v>209</v>
      </c>
      <c r="BE537" s="249">
        <f>IF(N537="základní",J537,0)</f>
        <v>0</v>
      </c>
      <c r="BF537" s="249">
        <f>IF(N537="snížená",J537,0)</f>
        <v>0</v>
      </c>
      <c r="BG537" s="249">
        <f>IF(N537="zákl. přenesená",J537,0)</f>
        <v>0</v>
      </c>
      <c r="BH537" s="249">
        <f>IF(N537="sníž. přenesená",J537,0)</f>
        <v>0</v>
      </c>
      <c r="BI537" s="249">
        <f>IF(N537="nulová",J537,0)</f>
        <v>0</v>
      </c>
      <c r="BJ537" s="18" t="s">
        <v>152</v>
      </c>
      <c r="BK537" s="249">
        <f>ROUND(I537*H537,2)</f>
        <v>0</v>
      </c>
      <c r="BL537" s="18" t="s">
        <v>216</v>
      </c>
      <c r="BM537" s="248" t="s">
        <v>939</v>
      </c>
    </row>
    <row r="538" spans="1:65" s="2" customFormat="1" ht="16.5" customHeight="1">
      <c r="A538" s="39"/>
      <c r="B538" s="40"/>
      <c r="C538" s="237" t="s">
        <v>940</v>
      </c>
      <c r="D538" s="237" t="s">
        <v>211</v>
      </c>
      <c r="E538" s="238" t="s">
        <v>941</v>
      </c>
      <c r="F538" s="239" t="s">
        <v>942</v>
      </c>
      <c r="G538" s="240" t="s">
        <v>943</v>
      </c>
      <c r="H538" s="241">
        <v>6</v>
      </c>
      <c r="I538" s="242"/>
      <c r="J538" s="243">
        <f>ROUND(I538*H538,2)</f>
        <v>0</v>
      </c>
      <c r="K538" s="239" t="s">
        <v>215</v>
      </c>
      <c r="L538" s="45"/>
      <c r="M538" s="244" t="s">
        <v>1</v>
      </c>
      <c r="N538" s="245" t="s">
        <v>42</v>
      </c>
      <c r="O538" s="92"/>
      <c r="P538" s="246">
        <f>O538*H538</f>
        <v>0</v>
      </c>
      <c r="Q538" s="246">
        <v>0</v>
      </c>
      <c r="R538" s="246">
        <f>Q538*H538</f>
        <v>0</v>
      </c>
      <c r="S538" s="246">
        <v>0</v>
      </c>
      <c r="T538" s="247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48" t="s">
        <v>216</v>
      </c>
      <c r="AT538" s="248" t="s">
        <v>211</v>
      </c>
      <c r="AU538" s="248" t="s">
        <v>152</v>
      </c>
      <c r="AY538" s="18" t="s">
        <v>209</v>
      </c>
      <c r="BE538" s="249">
        <f>IF(N538="základní",J538,0)</f>
        <v>0</v>
      </c>
      <c r="BF538" s="249">
        <f>IF(N538="snížená",J538,0)</f>
        <v>0</v>
      </c>
      <c r="BG538" s="249">
        <f>IF(N538="zákl. přenesená",J538,0)</f>
        <v>0</v>
      </c>
      <c r="BH538" s="249">
        <f>IF(N538="sníž. přenesená",J538,0)</f>
        <v>0</v>
      </c>
      <c r="BI538" s="249">
        <f>IF(N538="nulová",J538,0)</f>
        <v>0</v>
      </c>
      <c r="BJ538" s="18" t="s">
        <v>152</v>
      </c>
      <c r="BK538" s="249">
        <f>ROUND(I538*H538,2)</f>
        <v>0</v>
      </c>
      <c r="BL538" s="18" t="s">
        <v>216</v>
      </c>
      <c r="BM538" s="248" t="s">
        <v>944</v>
      </c>
    </row>
    <row r="539" spans="1:65" s="2" customFormat="1" ht="21.75" customHeight="1">
      <c r="A539" s="39"/>
      <c r="B539" s="40"/>
      <c r="C539" s="237" t="s">
        <v>945</v>
      </c>
      <c r="D539" s="237" t="s">
        <v>211</v>
      </c>
      <c r="E539" s="238" t="s">
        <v>946</v>
      </c>
      <c r="F539" s="239" t="s">
        <v>947</v>
      </c>
      <c r="G539" s="240" t="s">
        <v>943</v>
      </c>
      <c r="H539" s="241">
        <v>120</v>
      </c>
      <c r="I539" s="242"/>
      <c r="J539" s="243">
        <f>ROUND(I539*H539,2)</f>
        <v>0</v>
      </c>
      <c r="K539" s="239" t="s">
        <v>215</v>
      </c>
      <c r="L539" s="45"/>
      <c r="M539" s="244" t="s">
        <v>1</v>
      </c>
      <c r="N539" s="245" t="s">
        <v>42</v>
      </c>
      <c r="O539" s="92"/>
      <c r="P539" s="246">
        <f>O539*H539</f>
        <v>0</v>
      </c>
      <c r="Q539" s="246">
        <v>0</v>
      </c>
      <c r="R539" s="246">
        <f>Q539*H539</f>
        <v>0</v>
      </c>
      <c r="S539" s="246">
        <v>0</v>
      </c>
      <c r="T539" s="247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8" t="s">
        <v>216</v>
      </c>
      <c r="AT539" s="248" t="s">
        <v>211</v>
      </c>
      <c r="AU539" s="248" t="s">
        <v>152</v>
      </c>
      <c r="AY539" s="18" t="s">
        <v>209</v>
      </c>
      <c r="BE539" s="249">
        <f>IF(N539="základní",J539,0)</f>
        <v>0</v>
      </c>
      <c r="BF539" s="249">
        <f>IF(N539="snížená",J539,0)</f>
        <v>0</v>
      </c>
      <c r="BG539" s="249">
        <f>IF(N539="zákl. přenesená",J539,0)</f>
        <v>0</v>
      </c>
      <c r="BH539" s="249">
        <f>IF(N539="sníž. přenesená",J539,0)</f>
        <v>0</v>
      </c>
      <c r="BI539" s="249">
        <f>IF(N539="nulová",J539,0)</f>
        <v>0</v>
      </c>
      <c r="BJ539" s="18" t="s">
        <v>152</v>
      </c>
      <c r="BK539" s="249">
        <f>ROUND(I539*H539,2)</f>
        <v>0</v>
      </c>
      <c r="BL539" s="18" t="s">
        <v>216</v>
      </c>
      <c r="BM539" s="248" t="s">
        <v>948</v>
      </c>
    </row>
    <row r="540" spans="1:65" s="2" customFormat="1" ht="21.75" customHeight="1">
      <c r="A540" s="39"/>
      <c r="B540" s="40"/>
      <c r="C540" s="237" t="s">
        <v>949</v>
      </c>
      <c r="D540" s="237" t="s">
        <v>211</v>
      </c>
      <c r="E540" s="238" t="s">
        <v>950</v>
      </c>
      <c r="F540" s="239" t="s">
        <v>951</v>
      </c>
      <c r="G540" s="240" t="s">
        <v>943</v>
      </c>
      <c r="H540" s="241">
        <v>6</v>
      </c>
      <c r="I540" s="242"/>
      <c r="J540" s="243">
        <f>ROUND(I540*H540,2)</f>
        <v>0</v>
      </c>
      <c r="K540" s="239" t="s">
        <v>215</v>
      </c>
      <c r="L540" s="45"/>
      <c r="M540" s="244" t="s">
        <v>1</v>
      </c>
      <c r="N540" s="245" t="s">
        <v>42</v>
      </c>
      <c r="O540" s="92"/>
      <c r="P540" s="246">
        <f>O540*H540</f>
        <v>0</v>
      </c>
      <c r="Q540" s="246">
        <v>0</v>
      </c>
      <c r="R540" s="246">
        <f>Q540*H540</f>
        <v>0</v>
      </c>
      <c r="S540" s="246">
        <v>0</v>
      </c>
      <c r="T540" s="24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48" t="s">
        <v>216</v>
      </c>
      <c r="AT540" s="248" t="s">
        <v>211</v>
      </c>
      <c r="AU540" s="248" t="s">
        <v>152</v>
      </c>
      <c r="AY540" s="18" t="s">
        <v>209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8" t="s">
        <v>152</v>
      </c>
      <c r="BK540" s="249">
        <f>ROUND(I540*H540,2)</f>
        <v>0</v>
      </c>
      <c r="BL540" s="18" t="s">
        <v>216</v>
      </c>
      <c r="BM540" s="248" t="s">
        <v>952</v>
      </c>
    </row>
    <row r="541" spans="1:65" s="2" customFormat="1" ht="16.5" customHeight="1">
      <c r="A541" s="39"/>
      <c r="B541" s="40"/>
      <c r="C541" s="237" t="s">
        <v>953</v>
      </c>
      <c r="D541" s="237" t="s">
        <v>211</v>
      </c>
      <c r="E541" s="238" t="s">
        <v>954</v>
      </c>
      <c r="F541" s="239" t="s">
        <v>955</v>
      </c>
      <c r="G541" s="240" t="s">
        <v>214</v>
      </c>
      <c r="H541" s="241">
        <v>1</v>
      </c>
      <c r="I541" s="242"/>
      <c r="J541" s="243">
        <f>ROUND(I541*H541,2)</f>
        <v>0</v>
      </c>
      <c r="K541" s="239" t="s">
        <v>1</v>
      </c>
      <c r="L541" s="45"/>
      <c r="M541" s="244" t="s">
        <v>1</v>
      </c>
      <c r="N541" s="245" t="s">
        <v>42</v>
      </c>
      <c r="O541" s="92"/>
      <c r="P541" s="246">
        <f>O541*H541</f>
        <v>0</v>
      </c>
      <c r="Q541" s="246">
        <v>0</v>
      </c>
      <c r="R541" s="246">
        <f>Q541*H541</f>
        <v>0</v>
      </c>
      <c r="S541" s="246">
        <v>0</v>
      </c>
      <c r="T541" s="247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8" t="s">
        <v>216</v>
      </c>
      <c r="AT541" s="248" t="s">
        <v>211</v>
      </c>
      <c r="AU541" s="248" t="s">
        <v>152</v>
      </c>
      <c r="AY541" s="18" t="s">
        <v>209</v>
      </c>
      <c r="BE541" s="249">
        <f>IF(N541="základní",J541,0)</f>
        <v>0</v>
      </c>
      <c r="BF541" s="249">
        <f>IF(N541="snížená",J541,0)</f>
        <v>0</v>
      </c>
      <c r="BG541" s="249">
        <f>IF(N541="zákl. přenesená",J541,0)</f>
        <v>0</v>
      </c>
      <c r="BH541" s="249">
        <f>IF(N541="sníž. přenesená",J541,0)</f>
        <v>0</v>
      </c>
      <c r="BI541" s="249">
        <f>IF(N541="nulová",J541,0)</f>
        <v>0</v>
      </c>
      <c r="BJ541" s="18" t="s">
        <v>152</v>
      </c>
      <c r="BK541" s="249">
        <f>ROUND(I541*H541,2)</f>
        <v>0</v>
      </c>
      <c r="BL541" s="18" t="s">
        <v>216</v>
      </c>
      <c r="BM541" s="248" t="s">
        <v>956</v>
      </c>
    </row>
    <row r="542" spans="1:65" s="2" customFormat="1" ht="21.75" customHeight="1">
      <c r="A542" s="39"/>
      <c r="B542" s="40"/>
      <c r="C542" s="237" t="s">
        <v>957</v>
      </c>
      <c r="D542" s="237" t="s">
        <v>211</v>
      </c>
      <c r="E542" s="238" t="s">
        <v>958</v>
      </c>
      <c r="F542" s="239" t="s">
        <v>959</v>
      </c>
      <c r="G542" s="240" t="s">
        <v>494</v>
      </c>
      <c r="H542" s="241">
        <v>162</v>
      </c>
      <c r="I542" s="242"/>
      <c r="J542" s="243">
        <f>ROUND(I542*H542,2)</f>
        <v>0</v>
      </c>
      <c r="K542" s="239" t="s">
        <v>215</v>
      </c>
      <c r="L542" s="45"/>
      <c r="M542" s="244" t="s">
        <v>1</v>
      </c>
      <c r="N542" s="245" t="s">
        <v>42</v>
      </c>
      <c r="O542" s="92"/>
      <c r="P542" s="246">
        <f>O542*H542</f>
        <v>0</v>
      </c>
      <c r="Q542" s="246">
        <v>0</v>
      </c>
      <c r="R542" s="246">
        <f>Q542*H542</f>
        <v>0</v>
      </c>
      <c r="S542" s="246">
        <v>0.04</v>
      </c>
      <c r="T542" s="247">
        <f>S542*H542</f>
        <v>6.48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48" t="s">
        <v>216</v>
      </c>
      <c r="AT542" s="248" t="s">
        <v>211</v>
      </c>
      <c r="AU542" s="248" t="s">
        <v>152</v>
      </c>
      <c r="AY542" s="18" t="s">
        <v>209</v>
      </c>
      <c r="BE542" s="249">
        <f>IF(N542="základní",J542,0)</f>
        <v>0</v>
      </c>
      <c r="BF542" s="249">
        <f>IF(N542="snížená",J542,0)</f>
        <v>0</v>
      </c>
      <c r="BG542" s="249">
        <f>IF(N542="zákl. přenesená",J542,0)</f>
        <v>0</v>
      </c>
      <c r="BH542" s="249">
        <f>IF(N542="sníž. přenesená",J542,0)</f>
        <v>0</v>
      </c>
      <c r="BI542" s="249">
        <f>IF(N542="nulová",J542,0)</f>
        <v>0</v>
      </c>
      <c r="BJ542" s="18" t="s">
        <v>152</v>
      </c>
      <c r="BK542" s="249">
        <f>ROUND(I542*H542,2)</f>
        <v>0</v>
      </c>
      <c r="BL542" s="18" t="s">
        <v>216</v>
      </c>
      <c r="BM542" s="248" t="s">
        <v>960</v>
      </c>
    </row>
    <row r="543" spans="1:63" s="12" customFormat="1" ht="22.8" customHeight="1">
      <c r="A543" s="12"/>
      <c r="B543" s="221"/>
      <c r="C543" s="222"/>
      <c r="D543" s="223" t="s">
        <v>75</v>
      </c>
      <c r="E543" s="235" t="s">
        <v>961</v>
      </c>
      <c r="F543" s="235" t="s">
        <v>962</v>
      </c>
      <c r="G543" s="222"/>
      <c r="H543" s="222"/>
      <c r="I543" s="225"/>
      <c r="J543" s="236">
        <f>BK543</f>
        <v>0</v>
      </c>
      <c r="K543" s="222"/>
      <c r="L543" s="227"/>
      <c r="M543" s="228"/>
      <c r="N543" s="229"/>
      <c r="O543" s="229"/>
      <c r="P543" s="230">
        <f>SUM(P544:P549)</f>
        <v>0</v>
      </c>
      <c r="Q543" s="229"/>
      <c r="R543" s="230">
        <f>SUM(R544:R549)</f>
        <v>0</v>
      </c>
      <c r="S543" s="229"/>
      <c r="T543" s="231">
        <f>SUM(T544:T549)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32" t="s">
        <v>84</v>
      </c>
      <c r="AT543" s="233" t="s">
        <v>75</v>
      </c>
      <c r="AU543" s="233" t="s">
        <v>84</v>
      </c>
      <c r="AY543" s="232" t="s">
        <v>209</v>
      </c>
      <c r="BK543" s="234">
        <f>SUM(BK544:BK549)</f>
        <v>0</v>
      </c>
    </row>
    <row r="544" spans="1:65" s="2" customFormat="1" ht="16.5" customHeight="1">
      <c r="A544" s="39"/>
      <c r="B544" s="40"/>
      <c r="C544" s="237" t="s">
        <v>963</v>
      </c>
      <c r="D544" s="237" t="s">
        <v>211</v>
      </c>
      <c r="E544" s="238" t="s">
        <v>964</v>
      </c>
      <c r="F544" s="239" t="s">
        <v>965</v>
      </c>
      <c r="G544" s="240" t="s">
        <v>320</v>
      </c>
      <c r="H544" s="241">
        <v>6.5</v>
      </c>
      <c r="I544" s="242"/>
      <c r="J544" s="243">
        <f>ROUND(I544*H544,2)</f>
        <v>0</v>
      </c>
      <c r="K544" s="239" t="s">
        <v>215</v>
      </c>
      <c r="L544" s="45"/>
      <c r="M544" s="244" t="s">
        <v>1</v>
      </c>
      <c r="N544" s="245" t="s">
        <v>42</v>
      </c>
      <c r="O544" s="92"/>
      <c r="P544" s="246">
        <f>O544*H544</f>
        <v>0</v>
      </c>
      <c r="Q544" s="246">
        <v>0</v>
      </c>
      <c r="R544" s="246">
        <f>Q544*H544</f>
        <v>0</v>
      </c>
      <c r="S544" s="246">
        <v>0</v>
      </c>
      <c r="T544" s="247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8" t="s">
        <v>216</v>
      </c>
      <c r="AT544" s="248" t="s">
        <v>211</v>
      </c>
      <c r="AU544" s="248" t="s">
        <v>152</v>
      </c>
      <c r="AY544" s="18" t="s">
        <v>209</v>
      </c>
      <c r="BE544" s="249">
        <f>IF(N544="základní",J544,0)</f>
        <v>0</v>
      </c>
      <c r="BF544" s="249">
        <f>IF(N544="snížená",J544,0)</f>
        <v>0</v>
      </c>
      <c r="BG544" s="249">
        <f>IF(N544="zákl. přenesená",J544,0)</f>
        <v>0</v>
      </c>
      <c r="BH544" s="249">
        <f>IF(N544="sníž. přenesená",J544,0)</f>
        <v>0</v>
      </c>
      <c r="BI544" s="249">
        <f>IF(N544="nulová",J544,0)</f>
        <v>0</v>
      </c>
      <c r="BJ544" s="18" t="s">
        <v>152</v>
      </c>
      <c r="BK544" s="249">
        <f>ROUND(I544*H544,2)</f>
        <v>0</v>
      </c>
      <c r="BL544" s="18" t="s">
        <v>216</v>
      </c>
      <c r="BM544" s="248" t="s">
        <v>966</v>
      </c>
    </row>
    <row r="545" spans="1:65" s="2" customFormat="1" ht="21.75" customHeight="1">
      <c r="A545" s="39"/>
      <c r="B545" s="40"/>
      <c r="C545" s="237" t="s">
        <v>967</v>
      </c>
      <c r="D545" s="237" t="s">
        <v>211</v>
      </c>
      <c r="E545" s="238" t="s">
        <v>968</v>
      </c>
      <c r="F545" s="239" t="s">
        <v>969</v>
      </c>
      <c r="G545" s="240" t="s">
        <v>320</v>
      </c>
      <c r="H545" s="241">
        <v>6.5</v>
      </c>
      <c r="I545" s="242"/>
      <c r="J545" s="243">
        <f>ROUND(I545*H545,2)</f>
        <v>0</v>
      </c>
      <c r="K545" s="239" t="s">
        <v>215</v>
      </c>
      <c r="L545" s="45"/>
      <c r="M545" s="244" t="s">
        <v>1</v>
      </c>
      <c r="N545" s="245" t="s">
        <v>42</v>
      </c>
      <c r="O545" s="92"/>
      <c r="P545" s="246">
        <f>O545*H545</f>
        <v>0</v>
      </c>
      <c r="Q545" s="246">
        <v>0</v>
      </c>
      <c r="R545" s="246">
        <f>Q545*H545</f>
        <v>0</v>
      </c>
      <c r="S545" s="246">
        <v>0</v>
      </c>
      <c r="T545" s="247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8" t="s">
        <v>216</v>
      </c>
      <c r="AT545" s="248" t="s">
        <v>211</v>
      </c>
      <c r="AU545" s="248" t="s">
        <v>152</v>
      </c>
      <c r="AY545" s="18" t="s">
        <v>209</v>
      </c>
      <c r="BE545" s="249">
        <f>IF(N545="základní",J545,0)</f>
        <v>0</v>
      </c>
      <c r="BF545" s="249">
        <f>IF(N545="snížená",J545,0)</f>
        <v>0</v>
      </c>
      <c r="BG545" s="249">
        <f>IF(N545="zákl. přenesená",J545,0)</f>
        <v>0</v>
      </c>
      <c r="BH545" s="249">
        <f>IF(N545="sníž. přenesená",J545,0)</f>
        <v>0</v>
      </c>
      <c r="BI545" s="249">
        <f>IF(N545="nulová",J545,0)</f>
        <v>0</v>
      </c>
      <c r="BJ545" s="18" t="s">
        <v>152</v>
      </c>
      <c r="BK545" s="249">
        <f>ROUND(I545*H545,2)</f>
        <v>0</v>
      </c>
      <c r="BL545" s="18" t="s">
        <v>216</v>
      </c>
      <c r="BM545" s="248" t="s">
        <v>970</v>
      </c>
    </row>
    <row r="546" spans="1:65" s="2" customFormat="1" ht="21.75" customHeight="1">
      <c r="A546" s="39"/>
      <c r="B546" s="40"/>
      <c r="C546" s="237" t="s">
        <v>971</v>
      </c>
      <c r="D546" s="237" t="s">
        <v>211</v>
      </c>
      <c r="E546" s="238" t="s">
        <v>972</v>
      </c>
      <c r="F546" s="239" t="s">
        <v>973</v>
      </c>
      <c r="G546" s="240" t="s">
        <v>320</v>
      </c>
      <c r="H546" s="241">
        <v>182</v>
      </c>
      <c r="I546" s="242"/>
      <c r="J546" s="243">
        <f>ROUND(I546*H546,2)</f>
        <v>0</v>
      </c>
      <c r="K546" s="239" t="s">
        <v>215</v>
      </c>
      <c r="L546" s="45"/>
      <c r="M546" s="244" t="s">
        <v>1</v>
      </c>
      <c r="N546" s="245" t="s">
        <v>42</v>
      </c>
      <c r="O546" s="92"/>
      <c r="P546" s="246">
        <f>O546*H546</f>
        <v>0</v>
      </c>
      <c r="Q546" s="246">
        <v>0</v>
      </c>
      <c r="R546" s="246">
        <f>Q546*H546</f>
        <v>0</v>
      </c>
      <c r="S546" s="246">
        <v>0</v>
      </c>
      <c r="T546" s="24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8" t="s">
        <v>216</v>
      </c>
      <c r="AT546" s="248" t="s">
        <v>211</v>
      </c>
      <c r="AU546" s="248" t="s">
        <v>152</v>
      </c>
      <c r="AY546" s="18" t="s">
        <v>209</v>
      </c>
      <c r="BE546" s="249">
        <f>IF(N546="základní",J546,0)</f>
        <v>0</v>
      </c>
      <c r="BF546" s="249">
        <f>IF(N546="snížená",J546,0)</f>
        <v>0</v>
      </c>
      <c r="BG546" s="249">
        <f>IF(N546="zákl. přenesená",J546,0)</f>
        <v>0</v>
      </c>
      <c r="BH546" s="249">
        <f>IF(N546="sníž. přenesená",J546,0)</f>
        <v>0</v>
      </c>
      <c r="BI546" s="249">
        <f>IF(N546="nulová",J546,0)</f>
        <v>0</v>
      </c>
      <c r="BJ546" s="18" t="s">
        <v>152</v>
      </c>
      <c r="BK546" s="249">
        <f>ROUND(I546*H546,2)</f>
        <v>0</v>
      </c>
      <c r="BL546" s="18" t="s">
        <v>216</v>
      </c>
      <c r="BM546" s="248" t="s">
        <v>974</v>
      </c>
    </row>
    <row r="547" spans="1:51" s="13" customFormat="1" ht="12">
      <c r="A547" s="13"/>
      <c r="B547" s="250"/>
      <c r="C547" s="251"/>
      <c r="D547" s="252" t="s">
        <v>218</v>
      </c>
      <c r="E547" s="253" t="s">
        <v>1</v>
      </c>
      <c r="F547" s="254" t="s">
        <v>975</v>
      </c>
      <c r="G547" s="251"/>
      <c r="H547" s="255">
        <v>182</v>
      </c>
      <c r="I547" s="256"/>
      <c r="J547" s="251"/>
      <c r="K547" s="251"/>
      <c r="L547" s="257"/>
      <c r="M547" s="258"/>
      <c r="N547" s="259"/>
      <c r="O547" s="259"/>
      <c r="P547" s="259"/>
      <c r="Q547" s="259"/>
      <c r="R547" s="259"/>
      <c r="S547" s="259"/>
      <c r="T547" s="26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1" t="s">
        <v>218</v>
      </c>
      <c r="AU547" s="261" t="s">
        <v>152</v>
      </c>
      <c r="AV547" s="13" t="s">
        <v>152</v>
      </c>
      <c r="AW547" s="13" t="s">
        <v>32</v>
      </c>
      <c r="AX547" s="13" t="s">
        <v>84</v>
      </c>
      <c r="AY547" s="261" t="s">
        <v>209</v>
      </c>
    </row>
    <row r="548" spans="1:65" s="2" customFormat="1" ht="21.75" customHeight="1">
      <c r="A548" s="39"/>
      <c r="B548" s="40"/>
      <c r="C548" s="237" t="s">
        <v>976</v>
      </c>
      <c r="D548" s="237" t="s">
        <v>211</v>
      </c>
      <c r="E548" s="238" t="s">
        <v>977</v>
      </c>
      <c r="F548" s="239" t="s">
        <v>978</v>
      </c>
      <c r="G548" s="240" t="s">
        <v>320</v>
      </c>
      <c r="H548" s="241">
        <v>11</v>
      </c>
      <c r="I548" s="242"/>
      <c r="J548" s="243">
        <f>ROUND(I548*H548,2)</f>
        <v>0</v>
      </c>
      <c r="K548" s="239" t="s">
        <v>215</v>
      </c>
      <c r="L548" s="45"/>
      <c r="M548" s="244" t="s">
        <v>1</v>
      </c>
      <c r="N548" s="245" t="s">
        <v>42</v>
      </c>
      <c r="O548" s="92"/>
      <c r="P548" s="246">
        <f>O548*H548</f>
        <v>0</v>
      </c>
      <c r="Q548" s="246">
        <v>0</v>
      </c>
      <c r="R548" s="246">
        <f>Q548*H548</f>
        <v>0</v>
      </c>
      <c r="S548" s="246">
        <v>0</v>
      </c>
      <c r="T548" s="247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8" t="s">
        <v>216</v>
      </c>
      <c r="AT548" s="248" t="s">
        <v>211</v>
      </c>
      <c r="AU548" s="248" t="s">
        <v>152</v>
      </c>
      <c r="AY548" s="18" t="s">
        <v>209</v>
      </c>
      <c r="BE548" s="249">
        <f>IF(N548="základní",J548,0)</f>
        <v>0</v>
      </c>
      <c r="BF548" s="249">
        <f>IF(N548="snížená",J548,0)</f>
        <v>0</v>
      </c>
      <c r="BG548" s="249">
        <f>IF(N548="zákl. přenesená",J548,0)</f>
        <v>0</v>
      </c>
      <c r="BH548" s="249">
        <f>IF(N548="sníž. přenesená",J548,0)</f>
        <v>0</v>
      </c>
      <c r="BI548" s="249">
        <f>IF(N548="nulová",J548,0)</f>
        <v>0</v>
      </c>
      <c r="BJ548" s="18" t="s">
        <v>152</v>
      </c>
      <c r="BK548" s="249">
        <f>ROUND(I548*H548,2)</f>
        <v>0</v>
      </c>
      <c r="BL548" s="18" t="s">
        <v>216</v>
      </c>
      <c r="BM548" s="248" t="s">
        <v>979</v>
      </c>
    </row>
    <row r="549" spans="1:65" s="2" customFormat="1" ht="21.75" customHeight="1">
      <c r="A549" s="39"/>
      <c r="B549" s="40"/>
      <c r="C549" s="237" t="s">
        <v>980</v>
      </c>
      <c r="D549" s="237" t="s">
        <v>211</v>
      </c>
      <c r="E549" s="238" t="s">
        <v>981</v>
      </c>
      <c r="F549" s="239" t="s">
        <v>982</v>
      </c>
      <c r="G549" s="240" t="s">
        <v>320</v>
      </c>
      <c r="H549" s="241">
        <v>6.5</v>
      </c>
      <c r="I549" s="242"/>
      <c r="J549" s="243">
        <f>ROUND(I549*H549,2)</f>
        <v>0</v>
      </c>
      <c r="K549" s="239" t="s">
        <v>215</v>
      </c>
      <c r="L549" s="45"/>
      <c r="M549" s="244" t="s">
        <v>1</v>
      </c>
      <c r="N549" s="245" t="s">
        <v>42</v>
      </c>
      <c r="O549" s="92"/>
      <c r="P549" s="246">
        <f>O549*H549</f>
        <v>0</v>
      </c>
      <c r="Q549" s="246">
        <v>0</v>
      </c>
      <c r="R549" s="246">
        <f>Q549*H549</f>
        <v>0</v>
      </c>
      <c r="S549" s="246">
        <v>0</v>
      </c>
      <c r="T549" s="24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48" t="s">
        <v>216</v>
      </c>
      <c r="AT549" s="248" t="s">
        <v>211</v>
      </c>
      <c r="AU549" s="248" t="s">
        <v>152</v>
      </c>
      <c r="AY549" s="18" t="s">
        <v>209</v>
      </c>
      <c r="BE549" s="249">
        <f>IF(N549="základní",J549,0)</f>
        <v>0</v>
      </c>
      <c r="BF549" s="249">
        <f>IF(N549="snížená",J549,0)</f>
        <v>0</v>
      </c>
      <c r="BG549" s="249">
        <f>IF(N549="zákl. přenesená",J549,0)</f>
        <v>0</v>
      </c>
      <c r="BH549" s="249">
        <f>IF(N549="sníž. přenesená",J549,0)</f>
        <v>0</v>
      </c>
      <c r="BI549" s="249">
        <f>IF(N549="nulová",J549,0)</f>
        <v>0</v>
      </c>
      <c r="BJ549" s="18" t="s">
        <v>152</v>
      </c>
      <c r="BK549" s="249">
        <f>ROUND(I549*H549,2)</f>
        <v>0</v>
      </c>
      <c r="BL549" s="18" t="s">
        <v>216</v>
      </c>
      <c r="BM549" s="248" t="s">
        <v>983</v>
      </c>
    </row>
    <row r="550" spans="1:63" s="12" customFormat="1" ht="25.9" customHeight="1">
      <c r="A550" s="12"/>
      <c r="B550" s="221"/>
      <c r="C550" s="222"/>
      <c r="D550" s="223" t="s">
        <v>75</v>
      </c>
      <c r="E550" s="224" t="s">
        <v>984</v>
      </c>
      <c r="F550" s="224" t="s">
        <v>985</v>
      </c>
      <c r="G550" s="222"/>
      <c r="H550" s="222"/>
      <c r="I550" s="225"/>
      <c r="J550" s="226">
        <f>BK550</f>
        <v>0</v>
      </c>
      <c r="K550" s="222"/>
      <c r="L550" s="227"/>
      <c r="M550" s="228"/>
      <c r="N550" s="229"/>
      <c r="O550" s="229"/>
      <c r="P550" s="230">
        <f>P551+P591+P649+P732+P739+P746+P779+P889+P920+P959+P979+P1007+P1013+P1016</f>
        <v>0</v>
      </c>
      <c r="Q550" s="229"/>
      <c r="R550" s="230">
        <f>R551+R591+R649+R732+R739+R746+R779+R889+R920+R959+R979+R1007+R1013+R1016</f>
        <v>73.57780657000002</v>
      </c>
      <c r="S550" s="229"/>
      <c r="T550" s="231">
        <f>T551+T591+T649+T732+T739+T746+T779+T889+T920+T959+T979+T1007+T1013+T1016</f>
        <v>0.0044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32" t="s">
        <v>152</v>
      </c>
      <c r="AT550" s="233" t="s">
        <v>75</v>
      </c>
      <c r="AU550" s="233" t="s">
        <v>76</v>
      </c>
      <c r="AY550" s="232" t="s">
        <v>209</v>
      </c>
      <c r="BK550" s="234">
        <f>BK551+BK591+BK649+BK732+BK739+BK746+BK779+BK889+BK920+BK959+BK979+BK1007+BK1013+BK1016</f>
        <v>0</v>
      </c>
    </row>
    <row r="551" spans="1:63" s="12" customFormat="1" ht="22.8" customHeight="1">
      <c r="A551" s="12"/>
      <c r="B551" s="221"/>
      <c r="C551" s="222"/>
      <c r="D551" s="223" t="s">
        <v>75</v>
      </c>
      <c r="E551" s="235" t="s">
        <v>986</v>
      </c>
      <c r="F551" s="235" t="s">
        <v>987</v>
      </c>
      <c r="G551" s="222"/>
      <c r="H551" s="222"/>
      <c r="I551" s="225"/>
      <c r="J551" s="236">
        <f>BK551</f>
        <v>0</v>
      </c>
      <c r="K551" s="222"/>
      <c r="L551" s="227"/>
      <c r="M551" s="228"/>
      <c r="N551" s="229"/>
      <c r="O551" s="229"/>
      <c r="P551" s="230">
        <f>SUM(P552:P590)</f>
        <v>0</v>
      </c>
      <c r="Q551" s="229"/>
      <c r="R551" s="230">
        <f>SUM(R552:R590)</f>
        <v>5.96242808</v>
      </c>
      <c r="S551" s="229"/>
      <c r="T551" s="231">
        <f>SUM(T552:T590)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32" t="s">
        <v>152</v>
      </c>
      <c r="AT551" s="233" t="s">
        <v>75</v>
      </c>
      <c r="AU551" s="233" t="s">
        <v>84</v>
      </c>
      <c r="AY551" s="232" t="s">
        <v>209</v>
      </c>
      <c r="BK551" s="234">
        <f>SUM(BK552:BK590)</f>
        <v>0</v>
      </c>
    </row>
    <row r="552" spans="1:65" s="2" customFormat="1" ht="21.75" customHeight="1">
      <c r="A552" s="39"/>
      <c r="B552" s="40"/>
      <c r="C552" s="237" t="s">
        <v>988</v>
      </c>
      <c r="D552" s="237" t="s">
        <v>211</v>
      </c>
      <c r="E552" s="238" t="s">
        <v>989</v>
      </c>
      <c r="F552" s="239" t="s">
        <v>990</v>
      </c>
      <c r="G552" s="240" t="s">
        <v>225</v>
      </c>
      <c r="H552" s="241">
        <v>488.512</v>
      </c>
      <c r="I552" s="242"/>
      <c r="J552" s="243">
        <f>ROUND(I552*H552,2)</f>
        <v>0</v>
      </c>
      <c r="K552" s="239" t="s">
        <v>215</v>
      </c>
      <c r="L552" s="45"/>
      <c r="M552" s="244" t="s">
        <v>1</v>
      </c>
      <c r="N552" s="245" t="s">
        <v>42</v>
      </c>
      <c r="O552" s="92"/>
      <c r="P552" s="246">
        <f>O552*H552</f>
        <v>0</v>
      </c>
      <c r="Q552" s="246">
        <v>0</v>
      </c>
      <c r="R552" s="246">
        <f>Q552*H552</f>
        <v>0</v>
      </c>
      <c r="S552" s="246">
        <v>0</v>
      </c>
      <c r="T552" s="247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8" t="s">
        <v>297</v>
      </c>
      <c r="AT552" s="248" t="s">
        <v>211</v>
      </c>
      <c r="AU552" s="248" t="s">
        <v>152</v>
      </c>
      <c r="AY552" s="18" t="s">
        <v>209</v>
      </c>
      <c r="BE552" s="249">
        <f>IF(N552="základní",J552,0)</f>
        <v>0</v>
      </c>
      <c r="BF552" s="249">
        <f>IF(N552="snížená",J552,0)</f>
        <v>0</v>
      </c>
      <c r="BG552" s="249">
        <f>IF(N552="zákl. přenesená",J552,0)</f>
        <v>0</v>
      </c>
      <c r="BH552" s="249">
        <f>IF(N552="sníž. přenesená",J552,0)</f>
        <v>0</v>
      </c>
      <c r="BI552" s="249">
        <f>IF(N552="nulová",J552,0)</f>
        <v>0</v>
      </c>
      <c r="BJ552" s="18" t="s">
        <v>152</v>
      </c>
      <c r="BK552" s="249">
        <f>ROUND(I552*H552,2)</f>
        <v>0</v>
      </c>
      <c r="BL552" s="18" t="s">
        <v>297</v>
      </c>
      <c r="BM552" s="248" t="s">
        <v>991</v>
      </c>
    </row>
    <row r="553" spans="1:51" s="13" customFormat="1" ht="12">
      <c r="A553" s="13"/>
      <c r="B553" s="250"/>
      <c r="C553" s="251"/>
      <c r="D553" s="252" t="s">
        <v>218</v>
      </c>
      <c r="E553" s="253" t="s">
        <v>1</v>
      </c>
      <c r="F553" s="254" t="s">
        <v>992</v>
      </c>
      <c r="G553" s="251"/>
      <c r="H553" s="255">
        <v>114.012</v>
      </c>
      <c r="I553" s="256"/>
      <c r="J553" s="251"/>
      <c r="K553" s="251"/>
      <c r="L553" s="257"/>
      <c r="M553" s="258"/>
      <c r="N553" s="259"/>
      <c r="O553" s="259"/>
      <c r="P553" s="259"/>
      <c r="Q553" s="259"/>
      <c r="R553" s="259"/>
      <c r="S553" s="259"/>
      <c r="T553" s="26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1" t="s">
        <v>218</v>
      </c>
      <c r="AU553" s="261" t="s">
        <v>152</v>
      </c>
      <c r="AV553" s="13" t="s">
        <v>152</v>
      </c>
      <c r="AW553" s="13" t="s">
        <v>32</v>
      </c>
      <c r="AX553" s="13" t="s">
        <v>76</v>
      </c>
      <c r="AY553" s="261" t="s">
        <v>209</v>
      </c>
    </row>
    <row r="554" spans="1:51" s="13" customFormat="1" ht="12">
      <c r="A554" s="13"/>
      <c r="B554" s="250"/>
      <c r="C554" s="251"/>
      <c r="D554" s="252" t="s">
        <v>218</v>
      </c>
      <c r="E554" s="253" t="s">
        <v>1</v>
      </c>
      <c r="F554" s="254" t="s">
        <v>993</v>
      </c>
      <c r="G554" s="251"/>
      <c r="H554" s="255">
        <v>342.5</v>
      </c>
      <c r="I554" s="256"/>
      <c r="J554" s="251"/>
      <c r="K554" s="251"/>
      <c r="L554" s="257"/>
      <c r="M554" s="258"/>
      <c r="N554" s="259"/>
      <c r="O554" s="259"/>
      <c r="P554" s="259"/>
      <c r="Q554" s="259"/>
      <c r="R554" s="259"/>
      <c r="S554" s="259"/>
      <c r="T554" s="26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1" t="s">
        <v>218</v>
      </c>
      <c r="AU554" s="261" t="s">
        <v>152</v>
      </c>
      <c r="AV554" s="13" t="s">
        <v>152</v>
      </c>
      <c r="AW554" s="13" t="s">
        <v>32</v>
      </c>
      <c r="AX554" s="13" t="s">
        <v>76</v>
      </c>
      <c r="AY554" s="261" t="s">
        <v>209</v>
      </c>
    </row>
    <row r="555" spans="1:51" s="13" customFormat="1" ht="12">
      <c r="A555" s="13"/>
      <c r="B555" s="250"/>
      <c r="C555" s="251"/>
      <c r="D555" s="252" t="s">
        <v>218</v>
      </c>
      <c r="E555" s="253" t="s">
        <v>1</v>
      </c>
      <c r="F555" s="254" t="s">
        <v>994</v>
      </c>
      <c r="G555" s="251"/>
      <c r="H555" s="255">
        <v>32</v>
      </c>
      <c r="I555" s="256"/>
      <c r="J555" s="251"/>
      <c r="K555" s="251"/>
      <c r="L555" s="257"/>
      <c r="M555" s="258"/>
      <c r="N555" s="259"/>
      <c r="O555" s="259"/>
      <c r="P555" s="259"/>
      <c r="Q555" s="259"/>
      <c r="R555" s="259"/>
      <c r="S555" s="259"/>
      <c r="T555" s="26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1" t="s">
        <v>218</v>
      </c>
      <c r="AU555" s="261" t="s">
        <v>152</v>
      </c>
      <c r="AV555" s="13" t="s">
        <v>152</v>
      </c>
      <c r="AW555" s="13" t="s">
        <v>32</v>
      </c>
      <c r="AX555" s="13" t="s">
        <v>76</v>
      </c>
      <c r="AY555" s="261" t="s">
        <v>209</v>
      </c>
    </row>
    <row r="556" spans="1:51" s="15" customFormat="1" ht="12">
      <c r="A556" s="15"/>
      <c r="B556" s="272"/>
      <c r="C556" s="273"/>
      <c r="D556" s="252" t="s">
        <v>218</v>
      </c>
      <c r="E556" s="274" t="s">
        <v>1</v>
      </c>
      <c r="F556" s="275" t="s">
        <v>262</v>
      </c>
      <c r="G556" s="273"/>
      <c r="H556" s="276">
        <v>488.512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82" t="s">
        <v>218</v>
      </c>
      <c r="AU556" s="282" t="s">
        <v>152</v>
      </c>
      <c r="AV556" s="15" t="s">
        <v>216</v>
      </c>
      <c r="AW556" s="15" t="s">
        <v>32</v>
      </c>
      <c r="AX556" s="15" t="s">
        <v>84</v>
      </c>
      <c r="AY556" s="282" t="s">
        <v>209</v>
      </c>
    </row>
    <row r="557" spans="1:65" s="2" customFormat="1" ht="16.5" customHeight="1">
      <c r="A557" s="39"/>
      <c r="B557" s="40"/>
      <c r="C557" s="294" t="s">
        <v>995</v>
      </c>
      <c r="D557" s="294" t="s">
        <v>736</v>
      </c>
      <c r="E557" s="295" t="s">
        <v>996</v>
      </c>
      <c r="F557" s="296" t="s">
        <v>997</v>
      </c>
      <c r="G557" s="297" t="s">
        <v>998</v>
      </c>
      <c r="H557" s="298">
        <v>195.405</v>
      </c>
      <c r="I557" s="299"/>
      <c r="J557" s="300">
        <f>ROUND(I557*H557,2)</f>
        <v>0</v>
      </c>
      <c r="K557" s="296" t="s">
        <v>215</v>
      </c>
      <c r="L557" s="301"/>
      <c r="M557" s="302" t="s">
        <v>1</v>
      </c>
      <c r="N557" s="303" t="s">
        <v>42</v>
      </c>
      <c r="O557" s="92"/>
      <c r="P557" s="246">
        <f>O557*H557</f>
        <v>0</v>
      </c>
      <c r="Q557" s="246">
        <v>0.001</v>
      </c>
      <c r="R557" s="246">
        <f>Q557*H557</f>
        <v>0.195405</v>
      </c>
      <c r="S557" s="246">
        <v>0</v>
      </c>
      <c r="T557" s="24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8" t="s">
        <v>386</v>
      </c>
      <c r="AT557" s="248" t="s">
        <v>736</v>
      </c>
      <c r="AU557" s="248" t="s">
        <v>152</v>
      </c>
      <c r="AY557" s="18" t="s">
        <v>209</v>
      </c>
      <c r="BE557" s="249">
        <f>IF(N557="základní",J557,0)</f>
        <v>0</v>
      </c>
      <c r="BF557" s="249">
        <f>IF(N557="snížená",J557,0)</f>
        <v>0</v>
      </c>
      <c r="BG557" s="249">
        <f>IF(N557="zákl. přenesená",J557,0)</f>
        <v>0</v>
      </c>
      <c r="BH557" s="249">
        <f>IF(N557="sníž. přenesená",J557,0)</f>
        <v>0</v>
      </c>
      <c r="BI557" s="249">
        <f>IF(N557="nulová",J557,0)</f>
        <v>0</v>
      </c>
      <c r="BJ557" s="18" t="s">
        <v>152</v>
      </c>
      <c r="BK557" s="249">
        <f>ROUND(I557*H557,2)</f>
        <v>0</v>
      </c>
      <c r="BL557" s="18" t="s">
        <v>297</v>
      </c>
      <c r="BM557" s="248" t="s">
        <v>999</v>
      </c>
    </row>
    <row r="558" spans="1:51" s="13" customFormat="1" ht="12">
      <c r="A558" s="13"/>
      <c r="B558" s="250"/>
      <c r="C558" s="251"/>
      <c r="D558" s="252" t="s">
        <v>218</v>
      </c>
      <c r="E558" s="251"/>
      <c r="F558" s="254" t="s">
        <v>1000</v>
      </c>
      <c r="G558" s="251"/>
      <c r="H558" s="255">
        <v>195.405</v>
      </c>
      <c r="I558" s="256"/>
      <c r="J558" s="251"/>
      <c r="K558" s="251"/>
      <c r="L558" s="257"/>
      <c r="M558" s="258"/>
      <c r="N558" s="259"/>
      <c r="O558" s="259"/>
      <c r="P558" s="259"/>
      <c r="Q558" s="259"/>
      <c r="R558" s="259"/>
      <c r="S558" s="259"/>
      <c r="T558" s="26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1" t="s">
        <v>218</v>
      </c>
      <c r="AU558" s="261" t="s">
        <v>152</v>
      </c>
      <c r="AV558" s="13" t="s">
        <v>152</v>
      </c>
      <c r="AW558" s="13" t="s">
        <v>4</v>
      </c>
      <c r="AX558" s="13" t="s">
        <v>84</v>
      </c>
      <c r="AY558" s="261" t="s">
        <v>209</v>
      </c>
    </row>
    <row r="559" spans="1:65" s="2" customFormat="1" ht="21.75" customHeight="1">
      <c r="A559" s="39"/>
      <c r="B559" s="40"/>
      <c r="C559" s="237" t="s">
        <v>1001</v>
      </c>
      <c r="D559" s="237" t="s">
        <v>211</v>
      </c>
      <c r="E559" s="238" t="s">
        <v>1002</v>
      </c>
      <c r="F559" s="239" t="s">
        <v>1003</v>
      </c>
      <c r="G559" s="240" t="s">
        <v>225</v>
      </c>
      <c r="H559" s="241">
        <v>121.558</v>
      </c>
      <c r="I559" s="242"/>
      <c r="J559" s="243">
        <f>ROUND(I559*H559,2)</f>
        <v>0</v>
      </c>
      <c r="K559" s="239" t="s">
        <v>215</v>
      </c>
      <c r="L559" s="45"/>
      <c r="M559" s="244" t="s">
        <v>1</v>
      </c>
      <c r="N559" s="245" t="s">
        <v>42</v>
      </c>
      <c r="O559" s="92"/>
      <c r="P559" s="246">
        <f>O559*H559</f>
        <v>0</v>
      </c>
      <c r="Q559" s="246">
        <v>0</v>
      </c>
      <c r="R559" s="246">
        <f>Q559*H559</f>
        <v>0</v>
      </c>
      <c r="S559" s="246">
        <v>0</v>
      </c>
      <c r="T559" s="247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48" t="s">
        <v>297</v>
      </c>
      <c r="AT559" s="248" t="s">
        <v>211</v>
      </c>
      <c r="AU559" s="248" t="s">
        <v>152</v>
      </c>
      <c r="AY559" s="18" t="s">
        <v>209</v>
      </c>
      <c r="BE559" s="249">
        <f>IF(N559="základní",J559,0)</f>
        <v>0</v>
      </c>
      <c r="BF559" s="249">
        <f>IF(N559="snížená",J559,0)</f>
        <v>0</v>
      </c>
      <c r="BG559" s="249">
        <f>IF(N559="zákl. přenesená",J559,0)</f>
        <v>0</v>
      </c>
      <c r="BH559" s="249">
        <f>IF(N559="sníž. přenesená",J559,0)</f>
        <v>0</v>
      </c>
      <c r="BI559" s="249">
        <f>IF(N559="nulová",J559,0)</f>
        <v>0</v>
      </c>
      <c r="BJ559" s="18" t="s">
        <v>152</v>
      </c>
      <c r="BK559" s="249">
        <f>ROUND(I559*H559,2)</f>
        <v>0</v>
      </c>
      <c r="BL559" s="18" t="s">
        <v>297</v>
      </c>
      <c r="BM559" s="248" t="s">
        <v>1004</v>
      </c>
    </row>
    <row r="560" spans="1:51" s="13" customFormat="1" ht="12">
      <c r="A560" s="13"/>
      <c r="B560" s="250"/>
      <c r="C560" s="251"/>
      <c r="D560" s="252" t="s">
        <v>218</v>
      </c>
      <c r="E560" s="253" t="s">
        <v>1</v>
      </c>
      <c r="F560" s="254" t="s">
        <v>1005</v>
      </c>
      <c r="G560" s="251"/>
      <c r="H560" s="255">
        <v>121.558</v>
      </c>
      <c r="I560" s="256"/>
      <c r="J560" s="251"/>
      <c r="K560" s="251"/>
      <c r="L560" s="257"/>
      <c r="M560" s="258"/>
      <c r="N560" s="259"/>
      <c r="O560" s="259"/>
      <c r="P560" s="259"/>
      <c r="Q560" s="259"/>
      <c r="R560" s="259"/>
      <c r="S560" s="259"/>
      <c r="T560" s="26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1" t="s">
        <v>218</v>
      </c>
      <c r="AU560" s="261" t="s">
        <v>152</v>
      </c>
      <c r="AV560" s="13" t="s">
        <v>152</v>
      </c>
      <c r="AW560" s="13" t="s">
        <v>32</v>
      </c>
      <c r="AX560" s="13" t="s">
        <v>84</v>
      </c>
      <c r="AY560" s="261" t="s">
        <v>209</v>
      </c>
    </row>
    <row r="561" spans="1:65" s="2" customFormat="1" ht="16.5" customHeight="1">
      <c r="A561" s="39"/>
      <c r="B561" s="40"/>
      <c r="C561" s="294" t="s">
        <v>1006</v>
      </c>
      <c r="D561" s="294" t="s">
        <v>736</v>
      </c>
      <c r="E561" s="295" t="s">
        <v>996</v>
      </c>
      <c r="F561" s="296" t="s">
        <v>997</v>
      </c>
      <c r="G561" s="297" t="s">
        <v>998</v>
      </c>
      <c r="H561" s="298">
        <v>48.623</v>
      </c>
      <c r="I561" s="299"/>
      <c r="J561" s="300">
        <f>ROUND(I561*H561,2)</f>
        <v>0</v>
      </c>
      <c r="K561" s="296" t="s">
        <v>215</v>
      </c>
      <c r="L561" s="301"/>
      <c r="M561" s="302" t="s">
        <v>1</v>
      </c>
      <c r="N561" s="303" t="s">
        <v>42</v>
      </c>
      <c r="O561" s="92"/>
      <c r="P561" s="246">
        <f>O561*H561</f>
        <v>0</v>
      </c>
      <c r="Q561" s="246">
        <v>0.001</v>
      </c>
      <c r="R561" s="246">
        <f>Q561*H561</f>
        <v>0.048623</v>
      </c>
      <c r="S561" s="246">
        <v>0</v>
      </c>
      <c r="T561" s="24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8" t="s">
        <v>386</v>
      </c>
      <c r="AT561" s="248" t="s">
        <v>736</v>
      </c>
      <c r="AU561" s="248" t="s">
        <v>152</v>
      </c>
      <c r="AY561" s="18" t="s">
        <v>209</v>
      </c>
      <c r="BE561" s="249">
        <f>IF(N561="základní",J561,0)</f>
        <v>0</v>
      </c>
      <c r="BF561" s="249">
        <f>IF(N561="snížená",J561,0)</f>
        <v>0</v>
      </c>
      <c r="BG561" s="249">
        <f>IF(N561="zákl. přenesená",J561,0)</f>
        <v>0</v>
      </c>
      <c r="BH561" s="249">
        <f>IF(N561="sníž. přenesená",J561,0)</f>
        <v>0</v>
      </c>
      <c r="BI561" s="249">
        <f>IF(N561="nulová",J561,0)</f>
        <v>0</v>
      </c>
      <c r="BJ561" s="18" t="s">
        <v>152</v>
      </c>
      <c r="BK561" s="249">
        <f>ROUND(I561*H561,2)</f>
        <v>0</v>
      </c>
      <c r="BL561" s="18" t="s">
        <v>297</v>
      </c>
      <c r="BM561" s="248" t="s">
        <v>1007</v>
      </c>
    </row>
    <row r="562" spans="1:51" s="13" customFormat="1" ht="12">
      <c r="A562" s="13"/>
      <c r="B562" s="250"/>
      <c r="C562" s="251"/>
      <c r="D562" s="252" t="s">
        <v>218</v>
      </c>
      <c r="E562" s="251"/>
      <c r="F562" s="254" t="s">
        <v>1008</v>
      </c>
      <c r="G562" s="251"/>
      <c r="H562" s="255">
        <v>48.623</v>
      </c>
      <c r="I562" s="256"/>
      <c r="J562" s="251"/>
      <c r="K562" s="251"/>
      <c r="L562" s="257"/>
      <c r="M562" s="258"/>
      <c r="N562" s="259"/>
      <c r="O562" s="259"/>
      <c r="P562" s="259"/>
      <c r="Q562" s="259"/>
      <c r="R562" s="259"/>
      <c r="S562" s="259"/>
      <c r="T562" s="26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1" t="s">
        <v>218</v>
      </c>
      <c r="AU562" s="261" t="s">
        <v>152</v>
      </c>
      <c r="AV562" s="13" t="s">
        <v>152</v>
      </c>
      <c r="AW562" s="13" t="s">
        <v>4</v>
      </c>
      <c r="AX562" s="13" t="s">
        <v>84</v>
      </c>
      <c r="AY562" s="261" t="s">
        <v>209</v>
      </c>
    </row>
    <row r="563" spans="1:65" s="2" customFormat="1" ht="21.75" customHeight="1">
      <c r="A563" s="39"/>
      <c r="B563" s="40"/>
      <c r="C563" s="237" t="s">
        <v>1009</v>
      </c>
      <c r="D563" s="237" t="s">
        <v>211</v>
      </c>
      <c r="E563" s="238" t="s">
        <v>1010</v>
      </c>
      <c r="F563" s="239" t="s">
        <v>1011</v>
      </c>
      <c r="G563" s="240" t="s">
        <v>225</v>
      </c>
      <c r="H563" s="241">
        <v>928.116</v>
      </c>
      <c r="I563" s="242"/>
      <c r="J563" s="243">
        <f>ROUND(I563*H563,2)</f>
        <v>0</v>
      </c>
      <c r="K563" s="239" t="s">
        <v>215</v>
      </c>
      <c r="L563" s="45"/>
      <c r="M563" s="244" t="s">
        <v>1</v>
      </c>
      <c r="N563" s="245" t="s">
        <v>42</v>
      </c>
      <c r="O563" s="92"/>
      <c r="P563" s="246">
        <f>O563*H563</f>
        <v>0</v>
      </c>
      <c r="Q563" s="246">
        <v>0.0004</v>
      </c>
      <c r="R563" s="246">
        <f>Q563*H563</f>
        <v>0.37124640000000003</v>
      </c>
      <c r="S563" s="246">
        <v>0</v>
      </c>
      <c r="T563" s="247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48" t="s">
        <v>297</v>
      </c>
      <c r="AT563" s="248" t="s">
        <v>211</v>
      </c>
      <c r="AU563" s="248" t="s">
        <v>152</v>
      </c>
      <c r="AY563" s="18" t="s">
        <v>209</v>
      </c>
      <c r="BE563" s="249">
        <f>IF(N563="základní",J563,0)</f>
        <v>0</v>
      </c>
      <c r="BF563" s="249">
        <f>IF(N563="snížená",J563,0)</f>
        <v>0</v>
      </c>
      <c r="BG563" s="249">
        <f>IF(N563="zákl. přenesená",J563,0)</f>
        <v>0</v>
      </c>
      <c r="BH563" s="249">
        <f>IF(N563="sníž. přenesená",J563,0)</f>
        <v>0</v>
      </c>
      <c r="BI563" s="249">
        <f>IF(N563="nulová",J563,0)</f>
        <v>0</v>
      </c>
      <c r="BJ563" s="18" t="s">
        <v>152</v>
      </c>
      <c r="BK563" s="249">
        <f>ROUND(I563*H563,2)</f>
        <v>0</v>
      </c>
      <c r="BL563" s="18" t="s">
        <v>297</v>
      </c>
      <c r="BM563" s="248" t="s">
        <v>1012</v>
      </c>
    </row>
    <row r="564" spans="1:51" s="13" customFormat="1" ht="12">
      <c r="A564" s="13"/>
      <c r="B564" s="250"/>
      <c r="C564" s="251"/>
      <c r="D564" s="252" t="s">
        <v>218</v>
      </c>
      <c r="E564" s="253" t="s">
        <v>1</v>
      </c>
      <c r="F564" s="254" t="s">
        <v>1013</v>
      </c>
      <c r="G564" s="251"/>
      <c r="H564" s="255">
        <v>243.116</v>
      </c>
      <c r="I564" s="256"/>
      <c r="J564" s="251"/>
      <c r="K564" s="251"/>
      <c r="L564" s="257"/>
      <c r="M564" s="258"/>
      <c r="N564" s="259"/>
      <c r="O564" s="259"/>
      <c r="P564" s="259"/>
      <c r="Q564" s="259"/>
      <c r="R564" s="259"/>
      <c r="S564" s="259"/>
      <c r="T564" s="26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1" t="s">
        <v>218</v>
      </c>
      <c r="AU564" s="261" t="s">
        <v>152</v>
      </c>
      <c r="AV564" s="13" t="s">
        <v>152</v>
      </c>
      <c r="AW564" s="13" t="s">
        <v>32</v>
      </c>
      <c r="AX564" s="13" t="s">
        <v>76</v>
      </c>
      <c r="AY564" s="261" t="s">
        <v>209</v>
      </c>
    </row>
    <row r="565" spans="1:51" s="13" customFormat="1" ht="12">
      <c r="A565" s="13"/>
      <c r="B565" s="250"/>
      <c r="C565" s="251"/>
      <c r="D565" s="252" t="s">
        <v>218</v>
      </c>
      <c r="E565" s="253" t="s">
        <v>1</v>
      </c>
      <c r="F565" s="254" t="s">
        <v>1014</v>
      </c>
      <c r="G565" s="251"/>
      <c r="H565" s="255">
        <v>685</v>
      </c>
      <c r="I565" s="256"/>
      <c r="J565" s="251"/>
      <c r="K565" s="251"/>
      <c r="L565" s="257"/>
      <c r="M565" s="258"/>
      <c r="N565" s="259"/>
      <c r="O565" s="259"/>
      <c r="P565" s="259"/>
      <c r="Q565" s="259"/>
      <c r="R565" s="259"/>
      <c r="S565" s="259"/>
      <c r="T565" s="26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1" t="s">
        <v>218</v>
      </c>
      <c r="AU565" s="261" t="s">
        <v>152</v>
      </c>
      <c r="AV565" s="13" t="s">
        <v>152</v>
      </c>
      <c r="AW565" s="13" t="s">
        <v>32</v>
      </c>
      <c r="AX565" s="13" t="s">
        <v>76</v>
      </c>
      <c r="AY565" s="261" t="s">
        <v>209</v>
      </c>
    </row>
    <row r="566" spans="1:51" s="15" customFormat="1" ht="12">
      <c r="A566" s="15"/>
      <c r="B566" s="272"/>
      <c r="C566" s="273"/>
      <c r="D566" s="252" t="s">
        <v>218</v>
      </c>
      <c r="E566" s="274" t="s">
        <v>1</v>
      </c>
      <c r="F566" s="275" t="s">
        <v>262</v>
      </c>
      <c r="G566" s="273"/>
      <c r="H566" s="276">
        <v>928.116</v>
      </c>
      <c r="I566" s="277"/>
      <c r="J566" s="273"/>
      <c r="K566" s="273"/>
      <c r="L566" s="278"/>
      <c r="M566" s="279"/>
      <c r="N566" s="280"/>
      <c r="O566" s="280"/>
      <c r="P566" s="280"/>
      <c r="Q566" s="280"/>
      <c r="R566" s="280"/>
      <c r="S566" s="280"/>
      <c r="T566" s="281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82" t="s">
        <v>218</v>
      </c>
      <c r="AU566" s="282" t="s">
        <v>152</v>
      </c>
      <c r="AV566" s="15" t="s">
        <v>216</v>
      </c>
      <c r="AW566" s="15" t="s">
        <v>32</v>
      </c>
      <c r="AX566" s="15" t="s">
        <v>84</v>
      </c>
      <c r="AY566" s="282" t="s">
        <v>209</v>
      </c>
    </row>
    <row r="567" spans="1:65" s="2" customFormat="1" ht="44.25" customHeight="1">
      <c r="A567" s="39"/>
      <c r="B567" s="40"/>
      <c r="C567" s="294" t="s">
        <v>1015</v>
      </c>
      <c r="D567" s="294" t="s">
        <v>736</v>
      </c>
      <c r="E567" s="295" t="s">
        <v>1016</v>
      </c>
      <c r="F567" s="296" t="s">
        <v>1017</v>
      </c>
      <c r="G567" s="297" t="s">
        <v>225</v>
      </c>
      <c r="H567" s="298">
        <v>510.464</v>
      </c>
      <c r="I567" s="299"/>
      <c r="J567" s="300">
        <f>ROUND(I567*H567,2)</f>
        <v>0</v>
      </c>
      <c r="K567" s="296" t="s">
        <v>215</v>
      </c>
      <c r="L567" s="301"/>
      <c r="M567" s="302" t="s">
        <v>1</v>
      </c>
      <c r="N567" s="303" t="s">
        <v>42</v>
      </c>
      <c r="O567" s="92"/>
      <c r="P567" s="246">
        <f>O567*H567</f>
        <v>0</v>
      </c>
      <c r="Q567" s="246">
        <v>0.0053</v>
      </c>
      <c r="R567" s="246">
        <f>Q567*H567</f>
        <v>2.7054592</v>
      </c>
      <c r="S567" s="246">
        <v>0</v>
      </c>
      <c r="T567" s="247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8" t="s">
        <v>386</v>
      </c>
      <c r="AT567" s="248" t="s">
        <v>736</v>
      </c>
      <c r="AU567" s="248" t="s">
        <v>152</v>
      </c>
      <c r="AY567" s="18" t="s">
        <v>209</v>
      </c>
      <c r="BE567" s="249">
        <f>IF(N567="základní",J567,0)</f>
        <v>0</v>
      </c>
      <c r="BF567" s="249">
        <f>IF(N567="snížená",J567,0)</f>
        <v>0</v>
      </c>
      <c r="BG567" s="249">
        <f>IF(N567="zákl. přenesená",J567,0)</f>
        <v>0</v>
      </c>
      <c r="BH567" s="249">
        <f>IF(N567="sníž. přenesená",J567,0)</f>
        <v>0</v>
      </c>
      <c r="BI567" s="249">
        <f>IF(N567="nulová",J567,0)</f>
        <v>0</v>
      </c>
      <c r="BJ567" s="18" t="s">
        <v>152</v>
      </c>
      <c r="BK567" s="249">
        <f>ROUND(I567*H567,2)</f>
        <v>0</v>
      </c>
      <c r="BL567" s="18" t="s">
        <v>297</v>
      </c>
      <c r="BM567" s="248" t="s">
        <v>1018</v>
      </c>
    </row>
    <row r="568" spans="1:51" s="13" customFormat="1" ht="12">
      <c r="A568" s="13"/>
      <c r="B568" s="250"/>
      <c r="C568" s="251"/>
      <c r="D568" s="252" t="s">
        <v>218</v>
      </c>
      <c r="E568" s="253" t="s">
        <v>1</v>
      </c>
      <c r="F568" s="254" t="s">
        <v>1019</v>
      </c>
      <c r="G568" s="251"/>
      <c r="H568" s="255">
        <v>376.75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1" t="s">
        <v>218</v>
      </c>
      <c r="AU568" s="261" t="s">
        <v>152</v>
      </c>
      <c r="AV568" s="13" t="s">
        <v>152</v>
      </c>
      <c r="AW568" s="13" t="s">
        <v>32</v>
      </c>
      <c r="AX568" s="13" t="s">
        <v>76</v>
      </c>
      <c r="AY568" s="261" t="s">
        <v>209</v>
      </c>
    </row>
    <row r="569" spans="1:51" s="13" customFormat="1" ht="12">
      <c r="A569" s="13"/>
      <c r="B569" s="250"/>
      <c r="C569" s="251"/>
      <c r="D569" s="252" t="s">
        <v>218</v>
      </c>
      <c r="E569" s="253" t="s">
        <v>1</v>
      </c>
      <c r="F569" s="254" t="s">
        <v>1020</v>
      </c>
      <c r="G569" s="251"/>
      <c r="H569" s="255">
        <v>133.714</v>
      </c>
      <c r="I569" s="256"/>
      <c r="J569" s="251"/>
      <c r="K569" s="251"/>
      <c r="L569" s="257"/>
      <c r="M569" s="258"/>
      <c r="N569" s="259"/>
      <c r="O569" s="259"/>
      <c r="P569" s="259"/>
      <c r="Q569" s="259"/>
      <c r="R569" s="259"/>
      <c r="S569" s="259"/>
      <c r="T569" s="26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1" t="s">
        <v>218</v>
      </c>
      <c r="AU569" s="261" t="s">
        <v>152</v>
      </c>
      <c r="AV569" s="13" t="s">
        <v>152</v>
      </c>
      <c r="AW569" s="13" t="s">
        <v>32</v>
      </c>
      <c r="AX569" s="13" t="s">
        <v>76</v>
      </c>
      <c r="AY569" s="261" t="s">
        <v>209</v>
      </c>
    </row>
    <row r="570" spans="1:51" s="15" customFormat="1" ht="12">
      <c r="A570" s="15"/>
      <c r="B570" s="272"/>
      <c r="C570" s="273"/>
      <c r="D570" s="252" t="s">
        <v>218</v>
      </c>
      <c r="E570" s="274" t="s">
        <v>1</v>
      </c>
      <c r="F570" s="275" t="s">
        <v>262</v>
      </c>
      <c r="G570" s="273"/>
      <c r="H570" s="276">
        <v>510.464</v>
      </c>
      <c r="I570" s="277"/>
      <c r="J570" s="273"/>
      <c r="K570" s="273"/>
      <c r="L570" s="278"/>
      <c r="M570" s="279"/>
      <c r="N570" s="280"/>
      <c r="O570" s="280"/>
      <c r="P570" s="280"/>
      <c r="Q570" s="280"/>
      <c r="R570" s="280"/>
      <c r="S570" s="280"/>
      <c r="T570" s="281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82" t="s">
        <v>218</v>
      </c>
      <c r="AU570" s="282" t="s">
        <v>152</v>
      </c>
      <c r="AV570" s="15" t="s">
        <v>216</v>
      </c>
      <c r="AW570" s="15" t="s">
        <v>32</v>
      </c>
      <c r="AX570" s="15" t="s">
        <v>84</v>
      </c>
      <c r="AY570" s="282" t="s">
        <v>209</v>
      </c>
    </row>
    <row r="571" spans="1:65" s="2" customFormat="1" ht="33" customHeight="1">
      <c r="A571" s="39"/>
      <c r="B571" s="40"/>
      <c r="C571" s="294" t="s">
        <v>1021</v>
      </c>
      <c r="D571" s="294" t="s">
        <v>736</v>
      </c>
      <c r="E571" s="295" t="s">
        <v>1022</v>
      </c>
      <c r="F571" s="296" t="s">
        <v>1023</v>
      </c>
      <c r="G571" s="297" t="s">
        <v>225</v>
      </c>
      <c r="H571" s="298">
        <v>510.464</v>
      </c>
      <c r="I571" s="299"/>
      <c r="J571" s="300">
        <f>ROUND(I571*H571,2)</f>
        <v>0</v>
      </c>
      <c r="K571" s="296" t="s">
        <v>215</v>
      </c>
      <c r="L571" s="301"/>
      <c r="M571" s="302" t="s">
        <v>1</v>
      </c>
      <c r="N571" s="303" t="s">
        <v>42</v>
      </c>
      <c r="O571" s="92"/>
      <c r="P571" s="246">
        <f>O571*H571</f>
        <v>0</v>
      </c>
      <c r="Q571" s="246">
        <v>0.005</v>
      </c>
      <c r="R571" s="246">
        <f>Q571*H571</f>
        <v>2.55232</v>
      </c>
      <c r="S571" s="246">
        <v>0</v>
      </c>
      <c r="T571" s="247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8" t="s">
        <v>386</v>
      </c>
      <c r="AT571" s="248" t="s">
        <v>736</v>
      </c>
      <c r="AU571" s="248" t="s">
        <v>152</v>
      </c>
      <c r="AY571" s="18" t="s">
        <v>209</v>
      </c>
      <c r="BE571" s="249">
        <f>IF(N571="základní",J571,0)</f>
        <v>0</v>
      </c>
      <c r="BF571" s="249">
        <f>IF(N571="snížená",J571,0)</f>
        <v>0</v>
      </c>
      <c r="BG571" s="249">
        <f>IF(N571="zákl. přenesená",J571,0)</f>
        <v>0</v>
      </c>
      <c r="BH571" s="249">
        <f>IF(N571="sníž. přenesená",J571,0)</f>
        <v>0</v>
      </c>
      <c r="BI571" s="249">
        <f>IF(N571="nulová",J571,0)</f>
        <v>0</v>
      </c>
      <c r="BJ571" s="18" t="s">
        <v>152</v>
      </c>
      <c r="BK571" s="249">
        <f>ROUND(I571*H571,2)</f>
        <v>0</v>
      </c>
      <c r="BL571" s="18" t="s">
        <v>297</v>
      </c>
      <c r="BM571" s="248" t="s">
        <v>1024</v>
      </c>
    </row>
    <row r="572" spans="1:51" s="13" customFormat="1" ht="12">
      <c r="A572" s="13"/>
      <c r="B572" s="250"/>
      <c r="C572" s="251"/>
      <c r="D572" s="252" t="s">
        <v>218</v>
      </c>
      <c r="E572" s="251"/>
      <c r="F572" s="254" t="s">
        <v>1025</v>
      </c>
      <c r="G572" s="251"/>
      <c r="H572" s="255">
        <v>510.464</v>
      </c>
      <c r="I572" s="256"/>
      <c r="J572" s="251"/>
      <c r="K572" s="251"/>
      <c r="L572" s="257"/>
      <c r="M572" s="258"/>
      <c r="N572" s="259"/>
      <c r="O572" s="259"/>
      <c r="P572" s="259"/>
      <c r="Q572" s="259"/>
      <c r="R572" s="259"/>
      <c r="S572" s="259"/>
      <c r="T572" s="26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1" t="s">
        <v>218</v>
      </c>
      <c r="AU572" s="261" t="s">
        <v>152</v>
      </c>
      <c r="AV572" s="13" t="s">
        <v>152</v>
      </c>
      <c r="AW572" s="13" t="s">
        <v>4</v>
      </c>
      <c r="AX572" s="13" t="s">
        <v>84</v>
      </c>
      <c r="AY572" s="261" t="s">
        <v>209</v>
      </c>
    </row>
    <row r="573" spans="1:65" s="2" customFormat="1" ht="21.75" customHeight="1">
      <c r="A573" s="39"/>
      <c r="B573" s="40"/>
      <c r="C573" s="237" t="s">
        <v>1026</v>
      </c>
      <c r="D573" s="237" t="s">
        <v>211</v>
      </c>
      <c r="E573" s="238" t="s">
        <v>1027</v>
      </c>
      <c r="F573" s="239" t="s">
        <v>1028</v>
      </c>
      <c r="G573" s="240" t="s">
        <v>225</v>
      </c>
      <c r="H573" s="241">
        <v>67.159</v>
      </c>
      <c r="I573" s="242"/>
      <c r="J573" s="243">
        <f>ROUND(I573*H573,2)</f>
        <v>0</v>
      </c>
      <c r="K573" s="239" t="s">
        <v>215</v>
      </c>
      <c r="L573" s="45"/>
      <c r="M573" s="244" t="s">
        <v>1</v>
      </c>
      <c r="N573" s="245" t="s">
        <v>42</v>
      </c>
      <c r="O573" s="92"/>
      <c r="P573" s="246">
        <f>O573*H573</f>
        <v>0</v>
      </c>
      <c r="Q573" s="246">
        <v>0.0004</v>
      </c>
      <c r="R573" s="246">
        <f>Q573*H573</f>
        <v>0.026863600000000005</v>
      </c>
      <c r="S573" s="246">
        <v>0</v>
      </c>
      <c r="T573" s="247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8" t="s">
        <v>297</v>
      </c>
      <c r="AT573" s="248" t="s">
        <v>211</v>
      </c>
      <c r="AU573" s="248" t="s">
        <v>152</v>
      </c>
      <c r="AY573" s="18" t="s">
        <v>209</v>
      </c>
      <c r="BE573" s="249">
        <f>IF(N573="základní",J573,0)</f>
        <v>0</v>
      </c>
      <c r="BF573" s="249">
        <f>IF(N573="snížená",J573,0)</f>
        <v>0</v>
      </c>
      <c r="BG573" s="249">
        <f>IF(N573="zákl. přenesená",J573,0)</f>
        <v>0</v>
      </c>
      <c r="BH573" s="249">
        <f>IF(N573="sníž. přenesená",J573,0)</f>
        <v>0</v>
      </c>
      <c r="BI573" s="249">
        <f>IF(N573="nulová",J573,0)</f>
        <v>0</v>
      </c>
      <c r="BJ573" s="18" t="s">
        <v>152</v>
      </c>
      <c r="BK573" s="249">
        <f>ROUND(I573*H573,2)</f>
        <v>0</v>
      </c>
      <c r="BL573" s="18" t="s">
        <v>297</v>
      </c>
      <c r="BM573" s="248" t="s">
        <v>1029</v>
      </c>
    </row>
    <row r="574" spans="1:51" s="14" customFormat="1" ht="12">
      <c r="A574" s="14"/>
      <c r="B574" s="262"/>
      <c r="C574" s="263"/>
      <c r="D574" s="252" t="s">
        <v>218</v>
      </c>
      <c r="E574" s="264" t="s">
        <v>1</v>
      </c>
      <c r="F574" s="265" t="s">
        <v>766</v>
      </c>
      <c r="G574" s="263"/>
      <c r="H574" s="264" t="s">
        <v>1</v>
      </c>
      <c r="I574" s="266"/>
      <c r="J574" s="263"/>
      <c r="K574" s="263"/>
      <c r="L574" s="267"/>
      <c r="M574" s="268"/>
      <c r="N574" s="269"/>
      <c r="O574" s="269"/>
      <c r="P574" s="269"/>
      <c r="Q574" s="269"/>
      <c r="R574" s="269"/>
      <c r="S574" s="269"/>
      <c r="T574" s="27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1" t="s">
        <v>218</v>
      </c>
      <c r="AU574" s="271" t="s">
        <v>152</v>
      </c>
      <c r="AV574" s="14" t="s">
        <v>84</v>
      </c>
      <c r="AW574" s="14" t="s">
        <v>32</v>
      </c>
      <c r="AX574" s="14" t="s">
        <v>76</v>
      </c>
      <c r="AY574" s="271" t="s">
        <v>209</v>
      </c>
    </row>
    <row r="575" spans="1:51" s="13" customFormat="1" ht="12">
      <c r="A575" s="13"/>
      <c r="B575" s="250"/>
      <c r="C575" s="251"/>
      <c r="D575" s="252" t="s">
        <v>218</v>
      </c>
      <c r="E575" s="253" t="s">
        <v>1</v>
      </c>
      <c r="F575" s="254" t="s">
        <v>767</v>
      </c>
      <c r="G575" s="251"/>
      <c r="H575" s="255">
        <v>23.623</v>
      </c>
      <c r="I575" s="256"/>
      <c r="J575" s="251"/>
      <c r="K575" s="251"/>
      <c r="L575" s="257"/>
      <c r="M575" s="258"/>
      <c r="N575" s="259"/>
      <c r="O575" s="259"/>
      <c r="P575" s="259"/>
      <c r="Q575" s="259"/>
      <c r="R575" s="259"/>
      <c r="S575" s="259"/>
      <c r="T575" s="26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1" t="s">
        <v>218</v>
      </c>
      <c r="AU575" s="261" t="s">
        <v>152</v>
      </c>
      <c r="AV575" s="13" t="s">
        <v>152</v>
      </c>
      <c r="AW575" s="13" t="s">
        <v>32</v>
      </c>
      <c r="AX575" s="13" t="s">
        <v>76</v>
      </c>
      <c r="AY575" s="261" t="s">
        <v>209</v>
      </c>
    </row>
    <row r="576" spans="1:51" s="13" customFormat="1" ht="12">
      <c r="A576" s="13"/>
      <c r="B576" s="250"/>
      <c r="C576" s="251"/>
      <c r="D576" s="252" t="s">
        <v>218</v>
      </c>
      <c r="E576" s="253" t="s">
        <v>1</v>
      </c>
      <c r="F576" s="254" t="s">
        <v>768</v>
      </c>
      <c r="G576" s="251"/>
      <c r="H576" s="255">
        <v>22.493</v>
      </c>
      <c r="I576" s="256"/>
      <c r="J576" s="251"/>
      <c r="K576" s="251"/>
      <c r="L576" s="257"/>
      <c r="M576" s="258"/>
      <c r="N576" s="259"/>
      <c r="O576" s="259"/>
      <c r="P576" s="259"/>
      <c r="Q576" s="259"/>
      <c r="R576" s="259"/>
      <c r="S576" s="259"/>
      <c r="T576" s="26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1" t="s">
        <v>218</v>
      </c>
      <c r="AU576" s="261" t="s">
        <v>152</v>
      </c>
      <c r="AV576" s="13" t="s">
        <v>152</v>
      </c>
      <c r="AW576" s="13" t="s">
        <v>32</v>
      </c>
      <c r="AX576" s="13" t="s">
        <v>76</v>
      </c>
      <c r="AY576" s="261" t="s">
        <v>209</v>
      </c>
    </row>
    <row r="577" spans="1:51" s="13" customFormat="1" ht="12">
      <c r="A577" s="13"/>
      <c r="B577" s="250"/>
      <c r="C577" s="251"/>
      <c r="D577" s="252" t="s">
        <v>218</v>
      </c>
      <c r="E577" s="253" t="s">
        <v>1</v>
      </c>
      <c r="F577" s="254" t="s">
        <v>769</v>
      </c>
      <c r="G577" s="251"/>
      <c r="H577" s="255">
        <v>10.735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1" t="s">
        <v>218</v>
      </c>
      <c r="AU577" s="261" t="s">
        <v>152</v>
      </c>
      <c r="AV577" s="13" t="s">
        <v>152</v>
      </c>
      <c r="AW577" s="13" t="s">
        <v>32</v>
      </c>
      <c r="AX577" s="13" t="s">
        <v>76</v>
      </c>
      <c r="AY577" s="261" t="s">
        <v>209</v>
      </c>
    </row>
    <row r="578" spans="1:51" s="13" customFormat="1" ht="12">
      <c r="A578" s="13"/>
      <c r="B578" s="250"/>
      <c r="C578" s="251"/>
      <c r="D578" s="252" t="s">
        <v>218</v>
      </c>
      <c r="E578" s="253" t="s">
        <v>1</v>
      </c>
      <c r="F578" s="254" t="s">
        <v>770</v>
      </c>
      <c r="G578" s="251"/>
      <c r="H578" s="255">
        <v>10.308</v>
      </c>
      <c r="I578" s="256"/>
      <c r="J578" s="251"/>
      <c r="K578" s="251"/>
      <c r="L578" s="257"/>
      <c r="M578" s="258"/>
      <c r="N578" s="259"/>
      <c r="O578" s="259"/>
      <c r="P578" s="259"/>
      <c r="Q578" s="259"/>
      <c r="R578" s="259"/>
      <c r="S578" s="259"/>
      <c r="T578" s="26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1" t="s">
        <v>218</v>
      </c>
      <c r="AU578" s="261" t="s">
        <v>152</v>
      </c>
      <c r="AV578" s="13" t="s">
        <v>152</v>
      </c>
      <c r="AW578" s="13" t="s">
        <v>32</v>
      </c>
      <c r="AX578" s="13" t="s">
        <v>76</v>
      </c>
      <c r="AY578" s="261" t="s">
        <v>209</v>
      </c>
    </row>
    <row r="579" spans="1:51" s="15" customFormat="1" ht="12">
      <c r="A579" s="15"/>
      <c r="B579" s="272"/>
      <c r="C579" s="273"/>
      <c r="D579" s="252" t="s">
        <v>218</v>
      </c>
      <c r="E579" s="274" t="s">
        <v>1</v>
      </c>
      <c r="F579" s="275" t="s">
        <v>262</v>
      </c>
      <c r="G579" s="273"/>
      <c r="H579" s="276">
        <v>67.159</v>
      </c>
      <c r="I579" s="277"/>
      <c r="J579" s="273"/>
      <c r="K579" s="273"/>
      <c r="L579" s="278"/>
      <c r="M579" s="279"/>
      <c r="N579" s="280"/>
      <c r="O579" s="280"/>
      <c r="P579" s="280"/>
      <c r="Q579" s="280"/>
      <c r="R579" s="280"/>
      <c r="S579" s="280"/>
      <c r="T579" s="281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82" t="s">
        <v>218</v>
      </c>
      <c r="AU579" s="282" t="s">
        <v>152</v>
      </c>
      <c r="AV579" s="15" t="s">
        <v>216</v>
      </c>
      <c r="AW579" s="15" t="s">
        <v>32</v>
      </c>
      <c r="AX579" s="15" t="s">
        <v>84</v>
      </c>
      <c r="AY579" s="282" t="s">
        <v>209</v>
      </c>
    </row>
    <row r="580" spans="1:65" s="2" customFormat="1" ht="21.75" customHeight="1">
      <c r="A580" s="39"/>
      <c r="B580" s="40"/>
      <c r="C580" s="237" t="s">
        <v>1030</v>
      </c>
      <c r="D580" s="237" t="s">
        <v>211</v>
      </c>
      <c r="E580" s="238" t="s">
        <v>1031</v>
      </c>
      <c r="F580" s="239" t="s">
        <v>1032</v>
      </c>
      <c r="G580" s="240" t="s">
        <v>494</v>
      </c>
      <c r="H580" s="241">
        <v>116.493</v>
      </c>
      <c r="I580" s="242"/>
      <c r="J580" s="243">
        <f>ROUND(I580*H580,2)</f>
        <v>0</v>
      </c>
      <c r="K580" s="239" t="s">
        <v>215</v>
      </c>
      <c r="L580" s="45"/>
      <c r="M580" s="244" t="s">
        <v>1</v>
      </c>
      <c r="N580" s="245" t="s">
        <v>42</v>
      </c>
      <c r="O580" s="92"/>
      <c r="P580" s="246">
        <f>O580*H580</f>
        <v>0</v>
      </c>
      <c r="Q580" s="246">
        <v>0.00016</v>
      </c>
      <c r="R580" s="246">
        <f>Q580*H580</f>
        <v>0.01863888</v>
      </c>
      <c r="S580" s="246">
        <v>0</v>
      </c>
      <c r="T580" s="247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8" t="s">
        <v>297</v>
      </c>
      <c r="AT580" s="248" t="s">
        <v>211</v>
      </c>
      <c r="AU580" s="248" t="s">
        <v>152</v>
      </c>
      <c r="AY580" s="18" t="s">
        <v>209</v>
      </c>
      <c r="BE580" s="249">
        <f>IF(N580="základní",J580,0)</f>
        <v>0</v>
      </c>
      <c r="BF580" s="249">
        <f>IF(N580="snížená",J580,0)</f>
        <v>0</v>
      </c>
      <c r="BG580" s="249">
        <f>IF(N580="zákl. přenesená",J580,0)</f>
        <v>0</v>
      </c>
      <c r="BH580" s="249">
        <f>IF(N580="sníž. přenesená",J580,0)</f>
        <v>0</v>
      </c>
      <c r="BI580" s="249">
        <f>IF(N580="nulová",J580,0)</f>
        <v>0</v>
      </c>
      <c r="BJ580" s="18" t="s">
        <v>152</v>
      </c>
      <c r="BK580" s="249">
        <f>ROUND(I580*H580,2)</f>
        <v>0</v>
      </c>
      <c r="BL580" s="18" t="s">
        <v>297</v>
      </c>
      <c r="BM580" s="248" t="s">
        <v>1033</v>
      </c>
    </row>
    <row r="581" spans="1:51" s="14" customFormat="1" ht="12">
      <c r="A581" s="14"/>
      <c r="B581" s="262"/>
      <c r="C581" s="263"/>
      <c r="D581" s="252" t="s">
        <v>218</v>
      </c>
      <c r="E581" s="264" t="s">
        <v>1</v>
      </c>
      <c r="F581" s="265" t="s">
        <v>766</v>
      </c>
      <c r="G581" s="263"/>
      <c r="H581" s="264" t="s">
        <v>1</v>
      </c>
      <c r="I581" s="266"/>
      <c r="J581" s="263"/>
      <c r="K581" s="263"/>
      <c r="L581" s="267"/>
      <c r="M581" s="268"/>
      <c r="N581" s="269"/>
      <c r="O581" s="269"/>
      <c r="P581" s="269"/>
      <c r="Q581" s="269"/>
      <c r="R581" s="269"/>
      <c r="S581" s="269"/>
      <c r="T581" s="27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1" t="s">
        <v>218</v>
      </c>
      <c r="AU581" s="271" t="s">
        <v>152</v>
      </c>
      <c r="AV581" s="14" t="s">
        <v>84</v>
      </c>
      <c r="AW581" s="14" t="s">
        <v>32</v>
      </c>
      <c r="AX581" s="14" t="s">
        <v>76</v>
      </c>
      <c r="AY581" s="271" t="s">
        <v>209</v>
      </c>
    </row>
    <row r="582" spans="1:51" s="13" customFormat="1" ht="12">
      <c r="A582" s="13"/>
      <c r="B582" s="250"/>
      <c r="C582" s="251"/>
      <c r="D582" s="252" t="s">
        <v>218</v>
      </c>
      <c r="E582" s="253" t="s">
        <v>1</v>
      </c>
      <c r="F582" s="254" t="s">
        <v>1034</v>
      </c>
      <c r="G582" s="251"/>
      <c r="H582" s="255">
        <v>45.985</v>
      </c>
      <c r="I582" s="256"/>
      <c r="J582" s="251"/>
      <c r="K582" s="251"/>
      <c r="L582" s="257"/>
      <c r="M582" s="258"/>
      <c r="N582" s="259"/>
      <c r="O582" s="259"/>
      <c r="P582" s="259"/>
      <c r="Q582" s="259"/>
      <c r="R582" s="259"/>
      <c r="S582" s="259"/>
      <c r="T582" s="260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1" t="s">
        <v>218</v>
      </c>
      <c r="AU582" s="261" t="s">
        <v>152</v>
      </c>
      <c r="AV582" s="13" t="s">
        <v>152</v>
      </c>
      <c r="AW582" s="13" t="s">
        <v>32</v>
      </c>
      <c r="AX582" s="13" t="s">
        <v>76</v>
      </c>
      <c r="AY582" s="261" t="s">
        <v>209</v>
      </c>
    </row>
    <row r="583" spans="1:51" s="13" customFormat="1" ht="12">
      <c r="A583" s="13"/>
      <c r="B583" s="250"/>
      <c r="C583" s="251"/>
      <c r="D583" s="252" t="s">
        <v>218</v>
      </c>
      <c r="E583" s="253" t="s">
        <v>1</v>
      </c>
      <c r="F583" s="254" t="s">
        <v>1035</v>
      </c>
      <c r="G583" s="251"/>
      <c r="H583" s="255">
        <v>43.268</v>
      </c>
      <c r="I583" s="256"/>
      <c r="J583" s="251"/>
      <c r="K583" s="251"/>
      <c r="L583" s="257"/>
      <c r="M583" s="258"/>
      <c r="N583" s="259"/>
      <c r="O583" s="259"/>
      <c r="P583" s="259"/>
      <c r="Q583" s="259"/>
      <c r="R583" s="259"/>
      <c r="S583" s="259"/>
      <c r="T583" s="26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1" t="s">
        <v>218</v>
      </c>
      <c r="AU583" s="261" t="s">
        <v>152</v>
      </c>
      <c r="AV583" s="13" t="s">
        <v>152</v>
      </c>
      <c r="AW583" s="13" t="s">
        <v>32</v>
      </c>
      <c r="AX583" s="13" t="s">
        <v>76</v>
      </c>
      <c r="AY583" s="261" t="s">
        <v>209</v>
      </c>
    </row>
    <row r="584" spans="1:51" s="13" customFormat="1" ht="12">
      <c r="A584" s="13"/>
      <c r="B584" s="250"/>
      <c r="C584" s="251"/>
      <c r="D584" s="252" t="s">
        <v>218</v>
      </c>
      <c r="E584" s="253" t="s">
        <v>1</v>
      </c>
      <c r="F584" s="254" t="s">
        <v>1036</v>
      </c>
      <c r="G584" s="251"/>
      <c r="H584" s="255">
        <v>15.05</v>
      </c>
      <c r="I584" s="256"/>
      <c r="J584" s="251"/>
      <c r="K584" s="251"/>
      <c r="L584" s="257"/>
      <c r="M584" s="258"/>
      <c r="N584" s="259"/>
      <c r="O584" s="259"/>
      <c r="P584" s="259"/>
      <c r="Q584" s="259"/>
      <c r="R584" s="259"/>
      <c r="S584" s="259"/>
      <c r="T584" s="26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1" t="s">
        <v>218</v>
      </c>
      <c r="AU584" s="261" t="s">
        <v>152</v>
      </c>
      <c r="AV584" s="13" t="s">
        <v>152</v>
      </c>
      <c r="AW584" s="13" t="s">
        <v>32</v>
      </c>
      <c r="AX584" s="13" t="s">
        <v>76</v>
      </c>
      <c r="AY584" s="261" t="s">
        <v>209</v>
      </c>
    </row>
    <row r="585" spans="1:51" s="13" customFormat="1" ht="12">
      <c r="A585" s="13"/>
      <c r="B585" s="250"/>
      <c r="C585" s="251"/>
      <c r="D585" s="252" t="s">
        <v>218</v>
      </c>
      <c r="E585" s="253" t="s">
        <v>1</v>
      </c>
      <c r="F585" s="254" t="s">
        <v>1037</v>
      </c>
      <c r="G585" s="251"/>
      <c r="H585" s="255">
        <v>12.19</v>
      </c>
      <c r="I585" s="256"/>
      <c r="J585" s="251"/>
      <c r="K585" s="251"/>
      <c r="L585" s="257"/>
      <c r="M585" s="258"/>
      <c r="N585" s="259"/>
      <c r="O585" s="259"/>
      <c r="P585" s="259"/>
      <c r="Q585" s="259"/>
      <c r="R585" s="259"/>
      <c r="S585" s="259"/>
      <c r="T585" s="26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1" t="s">
        <v>218</v>
      </c>
      <c r="AU585" s="261" t="s">
        <v>152</v>
      </c>
      <c r="AV585" s="13" t="s">
        <v>152</v>
      </c>
      <c r="AW585" s="13" t="s">
        <v>32</v>
      </c>
      <c r="AX585" s="13" t="s">
        <v>76</v>
      </c>
      <c r="AY585" s="261" t="s">
        <v>209</v>
      </c>
    </row>
    <row r="586" spans="1:51" s="15" customFormat="1" ht="12">
      <c r="A586" s="15"/>
      <c r="B586" s="272"/>
      <c r="C586" s="273"/>
      <c r="D586" s="252" t="s">
        <v>218</v>
      </c>
      <c r="E586" s="274" t="s">
        <v>1</v>
      </c>
      <c r="F586" s="275" t="s">
        <v>262</v>
      </c>
      <c r="G586" s="273"/>
      <c r="H586" s="276">
        <v>116.493</v>
      </c>
      <c r="I586" s="277"/>
      <c r="J586" s="273"/>
      <c r="K586" s="273"/>
      <c r="L586" s="278"/>
      <c r="M586" s="279"/>
      <c r="N586" s="280"/>
      <c r="O586" s="280"/>
      <c r="P586" s="280"/>
      <c r="Q586" s="280"/>
      <c r="R586" s="280"/>
      <c r="S586" s="280"/>
      <c r="T586" s="281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82" t="s">
        <v>218</v>
      </c>
      <c r="AU586" s="282" t="s">
        <v>152</v>
      </c>
      <c r="AV586" s="15" t="s">
        <v>216</v>
      </c>
      <c r="AW586" s="15" t="s">
        <v>32</v>
      </c>
      <c r="AX586" s="15" t="s">
        <v>84</v>
      </c>
      <c r="AY586" s="282" t="s">
        <v>209</v>
      </c>
    </row>
    <row r="587" spans="1:65" s="2" customFormat="1" ht="21.75" customHeight="1">
      <c r="A587" s="39"/>
      <c r="B587" s="40"/>
      <c r="C587" s="237" t="s">
        <v>1038</v>
      </c>
      <c r="D587" s="237" t="s">
        <v>211</v>
      </c>
      <c r="E587" s="238" t="s">
        <v>1039</v>
      </c>
      <c r="F587" s="239" t="s">
        <v>1040</v>
      </c>
      <c r="G587" s="240" t="s">
        <v>214</v>
      </c>
      <c r="H587" s="241">
        <v>10</v>
      </c>
      <c r="I587" s="242"/>
      <c r="J587" s="243">
        <f>ROUND(I587*H587,2)</f>
        <v>0</v>
      </c>
      <c r="K587" s="239" t="s">
        <v>215</v>
      </c>
      <c r="L587" s="45"/>
      <c r="M587" s="244" t="s">
        <v>1</v>
      </c>
      <c r="N587" s="245" t="s">
        <v>42</v>
      </c>
      <c r="O587" s="92"/>
      <c r="P587" s="246">
        <f>O587*H587</f>
        <v>0</v>
      </c>
      <c r="Q587" s="246">
        <v>0.00017</v>
      </c>
      <c r="R587" s="246">
        <f>Q587*H587</f>
        <v>0.0017000000000000001</v>
      </c>
      <c r="S587" s="246">
        <v>0</v>
      </c>
      <c r="T587" s="247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8" t="s">
        <v>297</v>
      </c>
      <c r="AT587" s="248" t="s">
        <v>211</v>
      </c>
      <c r="AU587" s="248" t="s">
        <v>152</v>
      </c>
      <c r="AY587" s="18" t="s">
        <v>209</v>
      </c>
      <c r="BE587" s="249">
        <f>IF(N587="základní",J587,0)</f>
        <v>0</v>
      </c>
      <c r="BF587" s="249">
        <f>IF(N587="snížená",J587,0)</f>
        <v>0</v>
      </c>
      <c r="BG587" s="249">
        <f>IF(N587="zákl. přenesená",J587,0)</f>
        <v>0</v>
      </c>
      <c r="BH587" s="249">
        <f>IF(N587="sníž. přenesená",J587,0)</f>
        <v>0</v>
      </c>
      <c r="BI587" s="249">
        <f>IF(N587="nulová",J587,0)</f>
        <v>0</v>
      </c>
      <c r="BJ587" s="18" t="s">
        <v>152</v>
      </c>
      <c r="BK587" s="249">
        <f>ROUND(I587*H587,2)</f>
        <v>0</v>
      </c>
      <c r="BL587" s="18" t="s">
        <v>297</v>
      </c>
      <c r="BM587" s="248" t="s">
        <v>1041</v>
      </c>
    </row>
    <row r="588" spans="1:65" s="2" customFormat="1" ht="21.75" customHeight="1">
      <c r="A588" s="39"/>
      <c r="B588" s="40"/>
      <c r="C588" s="237" t="s">
        <v>1042</v>
      </c>
      <c r="D588" s="237" t="s">
        <v>211</v>
      </c>
      <c r="E588" s="238" t="s">
        <v>1043</v>
      </c>
      <c r="F588" s="239" t="s">
        <v>1044</v>
      </c>
      <c r="G588" s="240" t="s">
        <v>214</v>
      </c>
      <c r="H588" s="241">
        <v>15</v>
      </c>
      <c r="I588" s="242"/>
      <c r="J588" s="243">
        <f>ROUND(I588*H588,2)</f>
        <v>0</v>
      </c>
      <c r="K588" s="239" t="s">
        <v>215</v>
      </c>
      <c r="L588" s="45"/>
      <c r="M588" s="244" t="s">
        <v>1</v>
      </c>
      <c r="N588" s="245" t="s">
        <v>42</v>
      </c>
      <c r="O588" s="92"/>
      <c r="P588" s="246">
        <f>O588*H588</f>
        <v>0</v>
      </c>
      <c r="Q588" s="246">
        <v>0.00018</v>
      </c>
      <c r="R588" s="246">
        <f>Q588*H588</f>
        <v>0.0027</v>
      </c>
      <c r="S588" s="246">
        <v>0</v>
      </c>
      <c r="T588" s="24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8" t="s">
        <v>297</v>
      </c>
      <c r="AT588" s="248" t="s">
        <v>211</v>
      </c>
      <c r="AU588" s="248" t="s">
        <v>152</v>
      </c>
      <c r="AY588" s="18" t="s">
        <v>209</v>
      </c>
      <c r="BE588" s="249">
        <f>IF(N588="základní",J588,0)</f>
        <v>0</v>
      </c>
      <c r="BF588" s="249">
        <f>IF(N588="snížená",J588,0)</f>
        <v>0</v>
      </c>
      <c r="BG588" s="249">
        <f>IF(N588="zákl. přenesená",J588,0)</f>
        <v>0</v>
      </c>
      <c r="BH588" s="249">
        <f>IF(N588="sníž. přenesená",J588,0)</f>
        <v>0</v>
      </c>
      <c r="BI588" s="249">
        <f>IF(N588="nulová",J588,0)</f>
        <v>0</v>
      </c>
      <c r="BJ588" s="18" t="s">
        <v>152</v>
      </c>
      <c r="BK588" s="249">
        <f>ROUND(I588*H588,2)</f>
        <v>0</v>
      </c>
      <c r="BL588" s="18" t="s">
        <v>297</v>
      </c>
      <c r="BM588" s="248" t="s">
        <v>1045</v>
      </c>
    </row>
    <row r="589" spans="1:65" s="2" customFormat="1" ht="21.75" customHeight="1">
      <c r="A589" s="39"/>
      <c r="B589" s="40"/>
      <c r="C589" s="237" t="s">
        <v>1046</v>
      </c>
      <c r="D589" s="237" t="s">
        <v>211</v>
      </c>
      <c r="E589" s="238" t="s">
        <v>1047</v>
      </c>
      <c r="F589" s="239" t="s">
        <v>1048</v>
      </c>
      <c r="G589" s="240" t="s">
        <v>494</v>
      </c>
      <c r="H589" s="241">
        <v>197.36</v>
      </c>
      <c r="I589" s="242"/>
      <c r="J589" s="243">
        <f>ROUND(I589*H589,2)</f>
        <v>0</v>
      </c>
      <c r="K589" s="239" t="s">
        <v>215</v>
      </c>
      <c r="L589" s="45"/>
      <c r="M589" s="244" t="s">
        <v>1</v>
      </c>
      <c r="N589" s="245" t="s">
        <v>42</v>
      </c>
      <c r="O589" s="92"/>
      <c r="P589" s="246">
        <f>O589*H589</f>
        <v>0</v>
      </c>
      <c r="Q589" s="246">
        <v>0.0002</v>
      </c>
      <c r="R589" s="246">
        <f>Q589*H589</f>
        <v>0.03947200000000001</v>
      </c>
      <c r="S589" s="246">
        <v>0</v>
      </c>
      <c r="T589" s="247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8" t="s">
        <v>297</v>
      </c>
      <c r="AT589" s="248" t="s">
        <v>211</v>
      </c>
      <c r="AU589" s="248" t="s">
        <v>152</v>
      </c>
      <c r="AY589" s="18" t="s">
        <v>209</v>
      </c>
      <c r="BE589" s="249">
        <f>IF(N589="základní",J589,0)</f>
        <v>0</v>
      </c>
      <c r="BF589" s="249">
        <f>IF(N589="snížená",J589,0)</f>
        <v>0</v>
      </c>
      <c r="BG589" s="249">
        <f>IF(N589="zákl. přenesená",J589,0)</f>
        <v>0</v>
      </c>
      <c r="BH589" s="249">
        <f>IF(N589="sníž. přenesená",J589,0)</f>
        <v>0</v>
      </c>
      <c r="BI589" s="249">
        <f>IF(N589="nulová",J589,0)</f>
        <v>0</v>
      </c>
      <c r="BJ589" s="18" t="s">
        <v>152</v>
      </c>
      <c r="BK589" s="249">
        <f>ROUND(I589*H589,2)</f>
        <v>0</v>
      </c>
      <c r="BL589" s="18" t="s">
        <v>297</v>
      </c>
      <c r="BM589" s="248" t="s">
        <v>1049</v>
      </c>
    </row>
    <row r="590" spans="1:65" s="2" customFormat="1" ht="21.75" customHeight="1">
      <c r="A590" s="39"/>
      <c r="B590" s="40"/>
      <c r="C590" s="237" t="s">
        <v>1050</v>
      </c>
      <c r="D590" s="237" t="s">
        <v>211</v>
      </c>
      <c r="E590" s="238" t="s">
        <v>1051</v>
      </c>
      <c r="F590" s="239" t="s">
        <v>1052</v>
      </c>
      <c r="G590" s="240" t="s">
        <v>320</v>
      </c>
      <c r="H590" s="241">
        <v>5.962</v>
      </c>
      <c r="I590" s="242"/>
      <c r="J590" s="243">
        <f>ROUND(I590*H590,2)</f>
        <v>0</v>
      </c>
      <c r="K590" s="239" t="s">
        <v>215</v>
      </c>
      <c r="L590" s="45"/>
      <c r="M590" s="244" t="s">
        <v>1</v>
      </c>
      <c r="N590" s="245" t="s">
        <v>42</v>
      </c>
      <c r="O590" s="92"/>
      <c r="P590" s="246">
        <f>O590*H590</f>
        <v>0</v>
      </c>
      <c r="Q590" s="246">
        <v>0</v>
      </c>
      <c r="R590" s="246">
        <f>Q590*H590</f>
        <v>0</v>
      </c>
      <c r="S590" s="246">
        <v>0</v>
      </c>
      <c r="T590" s="247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48" t="s">
        <v>297</v>
      </c>
      <c r="AT590" s="248" t="s">
        <v>211</v>
      </c>
      <c r="AU590" s="248" t="s">
        <v>152</v>
      </c>
      <c r="AY590" s="18" t="s">
        <v>209</v>
      </c>
      <c r="BE590" s="249">
        <f>IF(N590="základní",J590,0)</f>
        <v>0</v>
      </c>
      <c r="BF590" s="249">
        <f>IF(N590="snížená",J590,0)</f>
        <v>0</v>
      </c>
      <c r="BG590" s="249">
        <f>IF(N590="zákl. přenesená",J590,0)</f>
        <v>0</v>
      </c>
      <c r="BH590" s="249">
        <f>IF(N590="sníž. přenesená",J590,0)</f>
        <v>0</v>
      </c>
      <c r="BI590" s="249">
        <f>IF(N590="nulová",J590,0)</f>
        <v>0</v>
      </c>
      <c r="BJ590" s="18" t="s">
        <v>152</v>
      </c>
      <c r="BK590" s="249">
        <f>ROUND(I590*H590,2)</f>
        <v>0</v>
      </c>
      <c r="BL590" s="18" t="s">
        <v>297</v>
      </c>
      <c r="BM590" s="248" t="s">
        <v>1053</v>
      </c>
    </row>
    <row r="591" spans="1:63" s="12" customFormat="1" ht="22.8" customHeight="1">
      <c r="A591" s="12"/>
      <c r="B591" s="221"/>
      <c r="C591" s="222"/>
      <c r="D591" s="223" t="s">
        <v>75</v>
      </c>
      <c r="E591" s="235" t="s">
        <v>1054</v>
      </c>
      <c r="F591" s="235" t="s">
        <v>1055</v>
      </c>
      <c r="G591" s="222"/>
      <c r="H591" s="222"/>
      <c r="I591" s="225"/>
      <c r="J591" s="236">
        <f>BK591</f>
        <v>0</v>
      </c>
      <c r="K591" s="222"/>
      <c r="L591" s="227"/>
      <c r="M591" s="228"/>
      <c r="N591" s="229"/>
      <c r="O591" s="229"/>
      <c r="P591" s="230">
        <f>SUM(P592:P648)</f>
        <v>0</v>
      </c>
      <c r="Q591" s="229"/>
      <c r="R591" s="230">
        <f>SUM(R592:R648)</f>
        <v>26.55894156</v>
      </c>
      <c r="S591" s="229"/>
      <c r="T591" s="231">
        <f>SUM(T592:T648)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32" t="s">
        <v>152</v>
      </c>
      <c r="AT591" s="233" t="s">
        <v>75</v>
      </c>
      <c r="AU591" s="233" t="s">
        <v>84</v>
      </c>
      <c r="AY591" s="232" t="s">
        <v>209</v>
      </c>
      <c r="BK591" s="234">
        <f>SUM(BK592:BK648)</f>
        <v>0</v>
      </c>
    </row>
    <row r="592" spans="1:65" s="2" customFormat="1" ht="21.75" customHeight="1">
      <c r="A592" s="39"/>
      <c r="B592" s="40"/>
      <c r="C592" s="237" t="s">
        <v>1056</v>
      </c>
      <c r="D592" s="237" t="s">
        <v>211</v>
      </c>
      <c r="E592" s="238" t="s">
        <v>1057</v>
      </c>
      <c r="F592" s="239" t="s">
        <v>1058</v>
      </c>
      <c r="G592" s="240" t="s">
        <v>225</v>
      </c>
      <c r="H592" s="241">
        <v>350.04</v>
      </c>
      <c r="I592" s="242"/>
      <c r="J592" s="243">
        <f>ROUND(I592*H592,2)</f>
        <v>0</v>
      </c>
      <c r="K592" s="239" t="s">
        <v>215</v>
      </c>
      <c r="L592" s="45"/>
      <c r="M592" s="244" t="s">
        <v>1</v>
      </c>
      <c r="N592" s="245" t="s">
        <v>42</v>
      </c>
      <c r="O592" s="92"/>
      <c r="P592" s="246">
        <f>O592*H592</f>
        <v>0</v>
      </c>
      <c r="Q592" s="246">
        <v>0</v>
      </c>
      <c r="R592" s="246">
        <f>Q592*H592</f>
        <v>0</v>
      </c>
      <c r="S592" s="246">
        <v>0</v>
      </c>
      <c r="T592" s="247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48" t="s">
        <v>297</v>
      </c>
      <c r="AT592" s="248" t="s">
        <v>211</v>
      </c>
      <c r="AU592" s="248" t="s">
        <v>152</v>
      </c>
      <c r="AY592" s="18" t="s">
        <v>209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18" t="s">
        <v>152</v>
      </c>
      <c r="BK592" s="249">
        <f>ROUND(I592*H592,2)</f>
        <v>0</v>
      </c>
      <c r="BL592" s="18" t="s">
        <v>297</v>
      </c>
      <c r="BM592" s="248" t="s">
        <v>1059</v>
      </c>
    </row>
    <row r="593" spans="1:51" s="13" customFormat="1" ht="12">
      <c r="A593" s="13"/>
      <c r="B593" s="250"/>
      <c r="C593" s="251"/>
      <c r="D593" s="252" t="s">
        <v>218</v>
      </c>
      <c r="E593" s="253" t="s">
        <v>1</v>
      </c>
      <c r="F593" s="254" t="s">
        <v>1060</v>
      </c>
      <c r="G593" s="251"/>
      <c r="H593" s="255">
        <v>15.04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1" t="s">
        <v>218</v>
      </c>
      <c r="AU593" s="261" t="s">
        <v>152</v>
      </c>
      <c r="AV593" s="13" t="s">
        <v>152</v>
      </c>
      <c r="AW593" s="13" t="s">
        <v>32</v>
      </c>
      <c r="AX593" s="13" t="s">
        <v>76</v>
      </c>
      <c r="AY593" s="261" t="s">
        <v>209</v>
      </c>
    </row>
    <row r="594" spans="1:51" s="13" customFormat="1" ht="12">
      <c r="A594" s="13"/>
      <c r="B594" s="250"/>
      <c r="C594" s="251"/>
      <c r="D594" s="252" t="s">
        <v>218</v>
      </c>
      <c r="E594" s="253" t="s">
        <v>1</v>
      </c>
      <c r="F594" s="254" t="s">
        <v>1061</v>
      </c>
      <c r="G594" s="251"/>
      <c r="H594" s="255">
        <v>292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1" t="s">
        <v>218</v>
      </c>
      <c r="AU594" s="261" t="s">
        <v>152</v>
      </c>
      <c r="AV594" s="13" t="s">
        <v>152</v>
      </c>
      <c r="AW594" s="13" t="s">
        <v>32</v>
      </c>
      <c r="AX594" s="13" t="s">
        <v>76</v>
      </c>
      <c r="AY594" s="261" t="s">
        <v>209</v>
      </c>
    </row>
    <row r="595" spans="1:51" s="13" customFormat="1" ht="12">
      <c r="A595" s="13"/>
      <c r="B595" s="250"/>
      <c r="C595" s="251"/>
      <c r="D595" s="252" t="s">
        <v>218</v>
      </c>
      <c r="E595" s="253" t="s">
        <v>1</v>
      </c>
      <c r="F595" s="254" t="s">
        <v>456</v>
      </c>
      <c r="G595" s="251"/>
      <c r="H595" s="255">
        <v>43</v>
      </c>
      <c r="I595" s="256"/>
      <c r="J595" s="251"/>
      <c r="K595" s="251"/>
      <c r="L595" s="257"/>
      <c r="M595" s="258"/>
      <c r="N595" s="259"/>
      <c r="O595" s="259"/>
      <c r="P595" s="259"/>
      <c r="Q595" s="259"/>
      <c r="R595" s="259"/>
      <c r="S595" s="259"/>
      <c r="T595" s="26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1" t="s">
        <v>218</v>
      </c>
      <c r="AU595" s="261" t="s">
        <v>152</v>
      </c>
      <c r="AV595" s="13" t="s">
        <v>152</v>
      </c>
      <c r="AW595" s="13" t="s">
        <v>32</v>
      </c>
      <c r="AX595" s="13" t="s">
        <v>76</v>
      </c>
      <c r="AY595" s="261" t="s">
        <v>209</v>
      </c>
    </row>
    <row r="596" spans="1:51" s="15" customFormat="1" ht="12">
      <c r="A596" s="15"/>
      <c r="B596" s="272"/>
      <c r="C596" s="273"/>
      <c r="D596" s="252" t="s">
        <v>218</v>
      </c>
      <c r="E596" s="274" t="s">
        <v>1</v>
      </c>
      <c r="F596" s="275" t="s">
        <v>262</v>
      </c>
      <c r="G596" s="273"/>
      <c r="H596" s="276">
        <v>350.04</v>
      </c>
      <c r="I596" s="277"/>
      <c r="J596" s="273"/>
      <c r="K596" s="273"/>
      <c r="L596" s="278"/>
      <c r="M596" s="279"/>
      <c r="N596" s="280"/>
      <c r="O596" s="280"/>
      <c r="P596" s="280"/>
      <c r="Q596" s="280"/>
      <c r="R596" s="280"/>
      <c r="S596" s="280"/>
      <c r="T596" s="281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82" t="s">
        <v>218</v>
      </c>
      <c r="AU596" s="282" t="s">
        <v>152</v>
      </c>
      <c r="AV596" s="15" t="s">
        <v>216</v>
      </c>
      <c r="AW596" s="15" t="s">
        <v>32</v>
      </c>
      <c r="AX596" s="15" t="s">
        <v>84</v>
      </c>
      <c r="AY596" s="282" t="s">
        <v>209</v>
      </c>
    </row>
    <row r="597" spans="1:65" s="2" customFormat="1" ht="16.5" customHeight="1">
      <c r="A597" s="39"/>
      <c r="B597" s="40"/>
      <c r="C597" s="294" t="s">
        <v>1062</v>
      </c>
      <c r="D597" s="294" t="s">
        <v>736</v>
      </c>
      <c r="E597" s="295" t="s">
        <v>996</v>
      </c>
      <c r="F597" s="296" t="s">
        <v>997</v>
      </c>
      <c r="G597" s="297" t="s">
        <v>998</v>
      </c>
      <c r="H597" s="298">
        <v>140.18</v>
      </c>
      <c r="I597" s="299"/>
      <c r="J597" s="300">
        <f>ROUND(I597*H597,2)</f>
        <v>0</v>
      </c>
      <c r="K597" s="296" t="s">
        <v>215</v>
      </c>
      <c r="L597" s="301"/>
      <c r="M597" s="302" t="s">
        <v>1</v>
      </c>
      <c r="N597" s="303" t="s">
        <v>42</v>
      </c>
      <c r="O597" s="92"/>
      <c r="P597" s="246">
        <f>O597*H597</f>
        <v>0</v>
      </c>
      <c r="Q597" s="246">
        <v>0.001</v>
      </c>
      <c r="R597" s="246">
        <f>Q597*H597</f>
        <v>0.14018</v>
      </c>
      <c r="S597" s="246">
        <v>0</v>
      </c>
      <c r="T597" s="247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8" t="s">
        <v>386</v>
      </c>
      <c r="AT597" s="248" t="s">
        <v>736</v>
      </c>
      <c r="AU597" s="248" t="s">
        <v>152</v>
      </c>
      <c r="AY597" s="18" t="s">
        <v>209</v>
      </c>
      <c r="BE597" s="249">
        <f>IF(N597="základní",J597,0)</f>
        <v>0</v>
      </c>
      <c r="BF597" s="249">
        <f>IF(N597="snížená",J597,0)</f>
        <v>0</v>
      </c>
      <c r="BG597" s="249">
        <f>IF(N597="zákl. přenesená",J597,0)</f>
        <v>0</v>
      </c>
      <c r="BH597" s="249">
        <f>IF(N597="sníž. přenesená",J597,0)</f>
        <v>0</v>
      </c>
      <c r="BI597" s="249">
        <f>IF(N597="nulová",J597,0)</f>
        <v>0</v>
      </c>
      <c r="BJ597" s="18" t="s">
        <v>152</v>
      </c>
      <c r="BK597" s="249">
        <f>ROUND(I597*H597,2)</f>
        <v>0</v>
      </c>
      <c r="BL597" s="18" t="s">
        <v>297</v>
      </c>
      <c r="BM597" s="248" t="s">
        <v>1063</v>
      </c>
    </row>
    <row r="598" spans="1:51" s="13" customFormat="1" ht="12">
      <c r="A598" s="13"/>
      <c r="B598" s="250"/>
      <c r="C598" s="251"/>
      <c r="D598" s="252" t="s">
        <v>218</v>
      </c>
      <c r="E598" s="251"/>
      <c r="F598" s="254" t="s">
        <v>1064</v>
      </c>
      <c r="G598" s="251"/>
      <c r="H598" s="255">
        <v>140.18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1" t="s">
        <v>218</v>
      </c>
      <c r="AU598" s="261" t="s">
        <v>152</v>
      </c>
      <c r="AV598" s="13" t="s">
        <v>152</v>
      </c>
      <c r="AW598" s="13" t="s">
        <v>4</v>
      </c>
      <c r="AX598" s="13" t="s">
        <v>84</v>
      </c>
      <c r="AY598" s="261" t="s">
        <v>209</v>
      </c>
    </row>
    <row r="599" spans="1:65" s="2" customFormat="1" ht="21.75" customHeight="1">
      <c r="A599" s="39"/>
      <c r="B599" s="40"/>
      <c r="C599" s="237" t="s">
        <v>1065</v>
      </c>
      <c r="D599" s="237" t="s">
        <v>211</v>
      </c>
      <c r="E599" s="238" t="s">
        <v>1066</v>
      </c>
      <c r="F599" s="239" t="s">
        <v>1067</v>
      </c>
      <c r="G599" s="240" t="s">
        <v>225</v>
      </c>
      <c r="H599" s="241">
        <v>340.362</v>
      </c>
      <c r="I599" s="242"/>
      <c r="J599" s="243">
        <f>ROUND(I599*H599,2)</f>
        <v>0</v>
      </c>
      <c r="K599" s="239" t="s">
        <v>215</v>
      </c>
      <c r="L599" s="45"/>
      <c r="M599" s="244" t="s">
        <v>1</v>
      </c>
      <c r="N599" s="245" t="s">
        <v>42</v>
      </c>
      <c r="O599" s="92"/>
      <c r="P599" s="246">
        <f>O599*H599</f>
        <v>0</v>
      </c>
      <c r="Q599" s="246">
        <v>0</v>
      </c>
      <c r="R599" s="246">
        <f>Q599*H599</f>
        <v>0</v>
      </c>
      <c r="S599" s="246">
        <v>0</v>
      </c>
      <c r="T599" s="24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48" t="s">
        <v>297</v>
      </c>
      <c r="AT599" s="248" t="s">
        <v>211</v>
      </c>
      <c r="AU599" s="248" t="s">
        <v>152</v>
      </c>
      <c r="AY599" s="18" t="s">
        <v>209</v>
      </c>
      <c r="BE599" s="249">
        <f>IF(N599="základní",J599,0)</f>
        <v>0</v>
      </c>
      <c r="BF599" s="249">
        <f>IF(N599="snížená",J599,0)</f>
        <v>0</v>
      </c>
      <c r="BG599" s="249">
        <f>IF(N599="zákl. přenesená",J599,0)</f>
        <v>0</v>
      </c>
      <c r="BH599" s="249">
        <f>IF(N599="sníž. přenesená",J599,0)</f>
        <v>0</v>
      </c>
      <c r="BI599" s="249">
        <f>IF(N599="nulová",J599,0)</f>
        <v>0</v>
      </c>
      <c r="BJ599" s="18" t="s">
        <v>152</v>
      </c>
      <c r="BK599" s="249">
        <f>ROUND(I599*H599,2)</f>
        <v>0</v>
      </c>
      <c r="BL599" s="18" t="s">
        <v>297</v>
      </c>
      <c r="BM599" s="248" t="s">
        <v>1068</v>
      </c>
    </row>
    <row r="600" spans="1:51" s="13" customFormat="1" ht="12">
      <c r="A600" s="13"/>
      <c r="B600" s="250"/>
      <c r="C600" s="251"/>
      <c r="D600" s="252" t="s">
        <v>218</v>
      </c>
      <c r="E600" s="253" t="s">
        <v>1</v>
      </c>
      <c r="F600" s="254" t="s">
        <v>481</v>
      </c>
      <c r="G600" s="251"/>
      <c r="H600" s="255">
        <v>48</v>
      </c>
      <c r="I600" s="256"/>
      <c r="J600" s="251"/>
      <c r="K600" s="251"/>
      <c r="L600" s="257"/>
      <c r="M600" s="258"/>
      <c r="N600" s="259"/>
      <c r="O600" s="259"/>
      <c r="P600" s="259"/>
      <c r="Q600" s="259"/>
      <c r="R600" s="259"/>
      <c r="S600" s="259"/>
      <c r="T600" s="26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1" t="s">
        <v>218</v>
      </c>
      <c r="AU600" s="261" t="s">
        <v>152</v>
      </c>
      <c r="AV600" s="13" t="s">
        <v>152</v>
      </c>
      <c r="AW600" s="13" t="s">
        <v>32</v>
      </c>
      <c r="AX600" s="13" t="s">
        <v>76</v>
      </c>
      <c r="AY600" s="261" t="s">
        <v>209</v>
      </c>
    </row>
    <row r="601" spans="1:51" s="13" customFormat="1" ht="12">
      <c r="A601" s="13"/>
      <c r="B601" s="250"/>
      <c r="C601" s="251"/>
      <c r="D601" s="252" t="s">
        <v>218</v>
      </c>
      <c r="E601" s="253" t="s">
        <v>1</v>
      </c>
      <c r="F601" s="254" t="s">
        <v>1069</v>
      </c>
      <c r="G601" s="251"/>
      <c r="H601" s="255">
        <v>292.362</v>
      </c>
      <c r="I601" s="256"/>
      <c r="J601" s="251"/>
      <c r="K601" s="251"/>
      <c r="L601" s="257"/>
      <c r="M601" s="258"/>
      <c r="N601" s="259"/>
      <c r="O601" s="259"/>
      <c r="P601" s="259"/>
      <c r="Q601" s="259"/>
      <c r="R601" s="259"/>
      <c r="S601" s="259"/>
      <c r="T601" s="26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1" t="s">
        <v>218</v>
      </c>
      <c r="AU601" s="261" t="s">
        <v>152</v>
      </c>
      <c r="AV601" s="13" t="s">
        <v>152</v>
      </c>
      <c r="AW601" s="13" t="s">
        <v>32</v>
      </c>
      <c r="AX601" s="13" t="s">
        <v>76</v>
      </c>
      <c r="AY601" s="261" t="s">
        <v>209</v>
      </c>
    </row>
    <row r="602" spans="1:51" s="15" customFormat="1" ht="12">
      <c r="A602" s="15"/>
      <c r="B602" s="272"/>
      <c r="C602" s="273"/>
      <c r="D602" s="252" t="s">
        <v>218</v>
      </c>
      <c r="E602" s="274" t="s">
        <v>1</v>
      </c>
      <c r="F602" s="275" t="s">
        <v>262</v>
      </c>
      <c r="G602" s="273"/>
      <c r="H602" s="276">
        <v>340.362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82" t="s">
        <v>218</v>
      </c>
      <c r="AU602" s="282" t="s">
        <v>152</v>
      </c>
      <c r="AV602" s="15" t="s">
        <v>216</v>
      </c>
      <c r="AW602" s="15" t="s">
        <v>32</v>
      </c>
      <c r="AX602" s="15" t="s">
        <v>84</v>
      </c>
      <c r="AY602" s="282" t="s">
        <v>209</v>
      </c>
    </row>
    <row r="603" spans="1:65" s="2" customFormat="1" ht="33" customHeight="1">
      <c r="A603" s="39"/>
      <c r="B603" s="40"/>
      <c r="C603" s="294" t="s">
        <v>1070</v>
      </c>
      <c r="D603" s="294" t="s">
        <v>736</v>
      </c>
      <c r="E603" s="295" t="s">
        <v>1071</v>
      </c>
      <c r="F603" s="296" t="s">
        <v>1072</v>
      </c>
      <c r="G603" s="297" t="s">
        <v>225</v>
      </c>
      <c r="H603" s="298">
        <v>374.397</v>
      </c>
      <c r="I603" s="299"/>
      <c r="J603" s="300">
        <f>ROUND(I603*H603,2)</f>
        <v>0</v>
      </c>
      <c r="K603" s="296" t="s">
        <v>215</v>
      </c>
      <c r="L603" s="301"/>
      <c r="M603" s="302" t="s">
        <v>1</v>
      </c>
      <c r="N603" s="303" t="s">
        <v>42</v>
      </c>
      <c r="O603" s="92"/>
      <c r="P603" s="246">
        <f>O603*H603</f>
        <v>0</v>
      </c>
      <c r="Q603" s="246">
        <v>0.0054</v>
      </c>
      <c r="R603" s="246">
        <f>Q603*H603</f>
        <v>2.0217438</v>
      </c>
      <c r="S603" s="246">
        <v>0</v>
      </c>
      <c r="T603" s="247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48" t="s">
        <v>386</v>
      </c>
      <c r="AT603" s="248" t="s">
        <v>736</v>
      </c>
      <c r="AU603" s="248" t="s">
        <v>152</v>
      </c>
      <c r="AY603" s="18" t="s">
        <v>209</v>
      </c>
      <c r="BE603" s="249">
        <f>IF(N603="základní",J603,0)</f>
        <v>0</v>
      </c>
      <c r="BF603" s="249">
        <f>IF(N603="snížená",J603,0)</f>
        <v>0</v>
      </c>
      <c r="BG603" s="249">
        <f>IF(N603="zákl. přenesená",J603,0)</f>
        <v>0</v>
      </c>
      <c r="BH603" s="249">
        <f>IF(N603="sníž. přenesená",J603,0)</f>
        <v>0</v>
      </c>
      <c r="BI603" s="249">
        <f>IF(N603="nulová",J603,0)</f>
        <v>0</v>
      </c>
      <c r="BJ603" s="18" t="s">
        <v>152</v>
      </c>
      <c r="BK603" s="249">
        <f>ROUND(I603*H603,2)</f>
        <v>0</v>
      </c>
      <c r="BL603" s="18" t="s">
        <v>297</v>
      </c>
      <c r="BM603" s="248" t="s">
        <v>1073</v>
      </c>
    </row>
    <row r="604" spans="1:51" s="13" customFormat="1" ht="12">
      <c r="A604" s="13"/>
      <c r="B604" s="250"/>
      <c r="C604" s="251"/>
      <c r="D604" s="252" t="s">
        <v>218</v>
      </c>
      <c r="E604" s="251"/>
      <c r="F604" s="254" t="s">
        <v>1074</v>
      </c>
      <c r="G604" s="251"/>
      <c r="H604" s="255">
        <v>374.397</v>
      </c>
      <c r="I604" s="256"/>
      <c r="J604" s="251"/>
      <c r="K604" s="251"/>
      <c r="L604" s="257"/>
      <c r="M604" s="258"/>
      <c r="N604" s="259"/>
      <c r="O604" s="259"/>
      <c r="P604" s="259"/>
      <c r="Q604" s="259"/>
      <c r="R604" s="259"/>
      <c r="S604" s="259"/>
      <c r="T604" s="26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1" t="s">
        <v>218</v>
      </c>
      <c r="AU604" s="261" t="s">
        <v>152</v>
      </c>
      <c r="AV604" s="13" t="s">
        <v>152</v>
      </c>
      <c r="AW604" s="13" t="s">
        <v>4</v>
      </c>
      <c r="AX604" s="13" t="s">
        <v>84</v>
      </c>
      <c r="AY604" s="261" t="s">
        <v>209</v>
      </c>
    </row>
    <row r="605" spans="1:65" s="2" customFormat="1" ht="21.75" customHeight="1">
      <c r="A605" s="39"/>
      <c r="B605" s="40"/>
      <c r="C605" s="237" t="s">
        <v>1075</v>
      </c>
      <c r="D605" s="237" t="s">
        <v>211</v>
      </c>
      <c r="E605" s="238" t="s">
        <v>1076</v>
      </c>
      <c r="F605" s="239" t="s">
        <v>1077</v>
      </c>
      <c r="G605" s="240" t="s">
        <v>225</v>
      </c>
      <c r="H605" s="241">
        <v>383.334</v>
      </c>
      <c r="I605" s="242"/>
      <c r="J605" s="243">
        <f>ROUND(I605*H605,2)</f>
        <v>0</v>
      </c>
      <c r="K605" s="239" t="s">
        <v>215</v>
      </c>
      <c r="L605" s="45"/>
      <c r="M605" s="244" t="s">
        <v>1</v>
      </c>
      <c r="N605" s="245" t="s">
        <v>42</v>
      </c>
      <c r="O605" s="92"/>
      <c r="P605" s="246">
        <f>O605*H605</f>
        <v>0</v>
      </c>
      <c r="Q605" s="246">
        <v>0.00094</v>
      </c>
      <c r="R605" s="246">
        <f>Q605*H605</f>
        <v>0.36033396</v>
      </c>
      <c r="S605" s="246">
        <v>0</v>
      </c>
      <c r="T605" s="24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8" t="s">
        <v>297</v>
      </c>
      <c r="AT605" s="248" t="s">
        <v>211</v>
      </c>
      <c r="AU605" s="248" t="s">
        <v>152</v>
      </c>
      <c r="AY605" s="18" t="s">
        <v>209</v>
      </c>
      <c r="BE605" s="249">
        <f>IF(N605="základní",J605,0)</f>
        <v>0</v>
      </c>
      <c r="BF605" s="249">
        <f>IF(N605="snížená",J605,0)</f>
        <v>0</v>
      </c>
      <c r="BG605" s="249">
        <f>IF(N605="zákl. přenesená",J605,0)</f>
        <v>0</v>
      </c>
      <c r="BH605" s="249">
        <f>IF(N605="sníž. přenesená",J605,0)</f>
        <v>0</v>
      </c>
      <c r="BI605" s="249">
        <f>IF(N605="nulová",J605,0)</f>
        <v>0</v>
      </c>
      <c r="BJ605" s="18" t="s">
        <v>152</v>
      </c>
      <c r="BK605" s="249">
        <f>ROUND(I605*H605,2)</f>
        <v>0</v>
      </c>
      <c r="BL605" s="18" t="s">
        <v>297</v>
      </c>
      <c r="BM605" s="248" t="s">
        <v>1078</v>
      </c>
    </row>
    <row r="606" spans="1:65" s="2" customFormat="1" ht="16.5" customHeight="1">
      <c r="A606" s="39"/>
      <c r="B606" s="40"/>
      <c r="C606" s="237" t="s">
        <v>1079</v>
      </c>
      <c r="D606" s="237" t="s">
        <v>211</v>
      </c>
      <c r="E606" s="238" t="s">
        <v>1080</v>
      </c>
      <c r="F606" s="239" t="s">
        <v>1081</v>
      </c>
      <c r="G606" s="240" t="s">
        <v>225</v>
      </c>
      <c r="H606" s="241">
        <v>202.544</v>
      </c>
      <c r="I606" s="242"/>
      <c r="J606" s="243">
        <f>ROUND(I606*H606,2)</f>
        <v>0</v>
      </c>
      <c r="K606" s="239" t="s">
        <v>1</v>
      </c>
      <c r="L606" s="45"/>
      <c r="M606" s="244" t="s">
        <v>1</v>
      </c>
      <c r="N606" s="245" t="s">
        <v>42</v>
      </c>
      <c r="O606" s="92"/>
      <c r="P606" s="246">
        <f>O606*H606</f>
        <v>0</v>
      </c>
      <c r="Q606" s="246">
        <v>0.00142</v>
      </c>
      <c r="R606" s="246">
        <f>Q606*H606</f>
        <v>0.28761248</v>
      </c>
      <c r="S606" s="246">
        <v>0</v>
      </c>
      <c r="T606" s="247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48" t="s">
        <v>297</v>
      </c>
      <c r="AT606" s="248" t="s">
        <v>211</v>
      </c>
      <c r="AU606" s="248" t="s">
        <v>152</v>
      </c>
      <c r="AY606" s="18" t="s">
        <v>209</v>
      </c>
      <c r="BE606" s="249">
        <f>IF(N606="základní",J606,0)</f>
        <v>0</v>
      </c>
      <c r="BF606" s="249">
        <f>IF(N606="snížená",J606,0)</f>
        <v>0</v>
      </c>
      <c r="BG606" s="249">
        <f>IF(N606="zákl. přenesená",J606,0)</f>
        <v>0</v>
      </c>
      <c r="BH606" s="249">
        <f>IF(N606="sníž. přenesená",J606,0)</f>
        <v>0</v>
      </c>
      <c r="BI606" s="249">
        <f>IF(N606="nulová",J606,0)</f>
        <v>0</v>
      </c>
      <c r="BJ606" s="18" t="s">
        <v>152</v>
      </c>
      <c r="BK606" s="249">
        <f>ROUND(I606*H606,2)</f>
        <v>0</v>
      </c>
      <c r="BL606" s="18" t="s">
        <v>297</v>
      </c>
      <c r="BM606" s="248" t="s">
        <v>1082</v>
      </c>
    </row>
    <row r="607" spans="1:51" s="13" customFormat="1" ht="12">
      <c r="A607" s="13"/>
      <c r="B607" s="250"/>
      <c r="C607" s="251"/>
      <c r="D607" s="252" t="s">
        <v>218</v>
      </c>
      <c r="E607" s="253" t="s">
        <v>1</v>
      </c>
      <c r="F607" s="254" t="s">
        <v>1083</v>
      </c>
      <c r="G607" s="251"/>
      <c r="H607" s="255">
        <v>186</v>
      </c>
      <c r="I607" s="256"/>
      <c r="J607" s="251"/>
      <c r="K607" s="251"/>
      <c r="L607" s="257"/>
      <c r="M607" s="258"/>
      <c r="N607" s="259"/>
      <c r="O607" s="259"/>
      <c r="P607" s="259"/>
      <c r="Q607" s="259"/>
      <c r="R607" s="259"/>
      <c r="S607" s="259"/>
      <c r="T607" s="260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1" t="s">
        <v>218</v>
      </c>
      <c r="AU607" s="261" t="s">
        <v>152</v>
      </c>
      <c r="AV607" s="13" t="s">
        <v>152</v>
      </c>
      <c r="AW607" s="13" t="s">
        <v>32</v>
      </c>
      <c r="AX607" s="13" t="s">
        <v>76</v>
      </c>
      <c r="AY607" s="261" t="s">
        <v>209</v>
      </c>
    </row>
    <row r="608" spans="1:51" s="13" customFormat="1" ht="12">
      <c r="A608" s="13"/>
      <c r="B608" s="250"/>
      <c r="C608" s="251"/>
      <c r="D608" s="252" t="s">
        <v>218</v>
      </c>
      <c r="E608" s="253" t="s">
        <v>1</v>
      </c>
      <c r="F608" s="254" t="s">
        <v>1084</v>
      </c>
      <c r="G608" s="251"/>
      <c r="H608" s="255">
        <v>16.544</v>
      </c>
      <c r="I608" s="256"/>
      <c r="J608" s="251"/>
      <c r="K608" s="251"/>
      <c r="L608" s="257"/>
      <c r="M608" s="258"/>
      <c r="N608" s="259"/>
      <c r="O608" s="259"/>
      <c r="P608" s="259"/>
      <c r="Q608" s="259"/>
      <c r="R608" s="259"/>
      <c r="S608" s="259"/>
      <c r="T608" s="260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1" t="s">
        <v>218</v>
      </c>
      <c r="AU608" s="261" t="s">
        <v>152</v>
      </c>
      <c r="AV608" s="13" t="s">
        <v>152</v>
      </c>
      <c r="AW608" s="13" t="s">
        <v>32</v>
      </c>
      <c r="AX608" s="13" t="s">
        <v>76</v>
      </c>
      <c r="AY608" s="261" t="s">
        <v>209</v>
      </c>
    </row>
    <row r="609" spans="1:51" s="15" customFormat="1" ht="12">
      <c r="A609" s="15"/>
      <c r="B609" s="272"/>
      <c r="C609" s="273"/>
      <c r="D609" s="252" t="s">
        <v>218</v>
      </c>
      <c r="E609" s="274" t="s">
        <v>1</v>
      </c>
      <c r="F609" s="275" t="s">
        <v>262</v>
      </c>
      <c r="G609" s="273"/>
      <c r="H609" s="276">
        <v>202.544</v>
      </c>
      <c r="I609" s="277"/>
      <c r="J609" s="273"/>
      <c r="K609" s="273"/>
      <c r="L609" s="278"/>
      <c r="M609" s="279"/>
      <c r="N609" s="280"/>
      <c r="O609" s="280"/>
      <c r="P609" s="280"/>
      <c r="Q609" s="280"/>
      <c r="R609" s="280"/>
      <c r="S609" s="280"/>
      <c r="T609" s="281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82" t="s">
        <v>218</v>
      </c>
      <c r="AU609" s="282" t="s">
        <v>152</v>
      </c>
      <c r="AV609" s="15" t="s">
        <v>216</v>
      </c>
      <c r="AW609" s="15" t="s">
        <v>32</v>
      </c>
      <c r="AX609" s="15" t="s">
        <v>84</v>
      </c>
      <c r="AY609" s="282" t="s">
        <v>209</v>
      </c>
    </row>
    <row r="610" spans="1:65" s="2" customFormat="1" ht="21.75" customHeight="1">
      <c r="A610" s="39"/>
      <c r="B610" s="40"/>
      <c r="C610" s="237" t="s">
        <v>1085</v>
      </c>
      <c r="D610" s="237" t="s">
        <v>211</v>
      </c>
      <c r="E610" s="238" t="s">
        <v>1086</v>
      </c>
      <c r="F610" s="239" t="s">
        <v>1087</v>
      </c>
      <c r="G610" s="240" t="s">
        <v>214</v>
      </c>
      <c r="H610" s="241">
        <v>16</v>
      </c>
      <c r="I610" s="242"/>
      <c r="J610" s="243">
        <f>ROUND(I610*H610,2)</f>
        <v>0</v>
      </c>
      <c r="K610" s="239" t="s">
        <v>1</v>
      </c>
      <c r="L610" s="45"/>
      <c r="M610" s="244" t="s">
        <v>1</v>
      </c>
      <c r="N610" s="245" t="s">
        <v>42</v>
      </c>
      <c r="O610" s="92"/>
      <c r="P610" s="246">
        <f>O610*H610</f>
        <v>0</v>
      </c>
      <c r="Q610" s="246">
        <v>0.00142</v>
      </c>
      <c r="R610" s="246">
        <f>Q610*H610</f>
        <v>0.02272</v>
      </c>
      <c r="S610" s="246">
        <v>0</v>
      </c>
      <c r="T610" s="247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8" t="s">
        <v>297</v>
      </c>
      <c r="AT610" s="248" t="s">
        <v>211</v>
      </c>
      <c r="AU610" s="248" t="s">
        <v>152</v>
      </c>
      <c r="AY610" s="18" t="s">
        <v>209</v>
      </c>
      <c r="BE610" s="249">
        <f>IF(N610="základní",J610,0)</f>
        <v>0</v>
      </c>
      <c r="BF610" s="249">
        <f>IF(N610="snížená",J610,0)</f>
        <v>0</v>
      </c>
      <c r="BG610" s="249">
        <f>IF(N610="zákl. přenesená",J610,0)</f>
        <v>0</v>
      </c>
      <c r="BH610" s="249">
        <f>IF(N610="sníž. přenesená",J610,0)</f>
        <v>0</v>
      </c>
      <c r="BI610" s="249">
        <f>IF(N610="nulová",J610,0)</f>
        <v>0</v>
      </c>
      <c r="BJ610" s="18" t="s">
        <v>152</v>
      </c>
      <c r="BK610" s="249">
        <f>ROUND(I610*H610,2)</f>
        <v>0</v>
      </c>
      <c r="BL610" s="18" t="s">
        <v>297</v>
      </c>
      <c r="BM610" s="248" t="s">
        <v>1088</v>
      </c>
    </row>
    <row r="611" spans="1:51" s="13" customFormat="1" ht="12">
      <c r="A611" s="13"/>
      <c r="B611" s="250"/>
      <c r="C611" s="251"/>
      <c r="D611" s="252" t="s">
        <v>218</v>
      </c>
      <c r="E611" s="253" t="s">
        <v>1</v>
      </c>
      <c r="F611" s="254" t="s">
        <v>588</v>
      </c>
      <c r="G611" s="251"/>
      <c r="H611" s="255">
        <v>6</v>
      </c>
      <c r="I611" s="256"/>
      <c r="J611" s="251"/>
      <c r="K611" s="251"/>
      <c r="L611" s="257"/>
      <c r="M611" s="258"/>
      <c r="N611" s="259"/>
      <c r="O611" s="259"/>
      <c r="P611" s="259"/>
      <c r="Q611" s="259"/>
      <c r="R611" s="259"/>
      <c r="S611" s="259"/>
      <c r="T611" s="26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1" t="s">
        <v>218</v>
      </c>
      <c r="AU611" s="261" t="s">
        <v>152</v>
      </c>
      <c r="AV611" s="13" t="s">
        <v>152</v>
      </c>
      <c r="AW611" s="13" t="s">
        <v>32</v>
      </c>
      <c r="AX611" s="13" t="s">
        <v>76</v>
      </c>
      <c r="AY611" s="261" t="s">
        <v>209</v>
      </c>
    </row>
    <row r="612" spans="1:51" s="13" customFormat="1" ht="12">
      <c r="A612" s="13"/>
      <c r="B612" s="250"/>
      <c r="C612" s="251"/>
      <c r="D612" s="252" t="s">
        <v>218</v>
      </c>
      <c r="E612" s="253" t="s">
        <v>1</v>
      </c>
      <c r="F612" s="254" t="s">
        <v>589</v>
      </c>
      <c r="G612" s="251"/>
      <c r="H612" s="255">
        <v>8</v>
      </c>
      <c r="I612" s="256"/>
      <c r="J612" s="251"/>
      <c r="K612" s="251"/>
      <c r="L612" s="257"/>
      <c r="M612" s="258"/>
      <c r="N612" s="259"/>
      <c r="O612" s="259"/>
      <c r="P612" s="259"/>
      <c r="Q612" s="259"/>
      <c r="R612" s="259"/>
      <c r="S612" s="259"/>
      <c r="T612" s="26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1" t="s">
        <v>218</v>
      </c>
      <c r="AU612" s="261" t="s">
        <v>152</v>
      </c>
      <c r="AV612" s="13" t="s">
        <v>152</v>
      </c>
      <c r="AW612" s="13" t="s">
        <v>32</v>
      </c>
      <c r="AX612" s="13" t="s">
        <v>76</v>
      </c>
      <c r="AY612" s="261" t="s">
        <v>209</v>
      </c>
    </row>
    <row r="613" spans="1:51" s="13" customFormat="1" ht="12">
      <c r="A613" s="13"/>
      <c r="B613" s="250"/>
      <c r="C613" s="251"/>
      <c r="D613" s="252" t="s">
        <v>218</v>
      </c>
      <c r="E613" s="253" t="s">
        <v>1</v>
      </c>
      <c r="F613" s="254" t="s">
        <v>590</v>
      </c>
      <c r="G613" s="251"/>
      <c r="H613" s="255">
        <v>1</v>
      </c>
      <c r="I613" s="256"/>
      <c r="J613" s="251"/>
      <c r="K613" s="251"/>
      <c r="L613" s="257"/>
      <c r="M613" s="258"/>
      <c r="N613" s="259"/>
      <c r="O613" s="259"/>
      <c r="P613" s="259"/>
      <c r="Q613" s="259"/>
      <c r="R613" s="259"/>
      <c r="S613" s="259"/>
      <c r="T613" s="26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1" t="s">
        <v>218</v>
      </c>
      <c r="AU613" s="261" t="s">
        <v>152</v>
      </c>
      <c r="AV613" s="13" t="s">
        <v>152</v>
      </c>
      <c r="AW613" s="13" t="s">
        <v>32</v>
      </c>
      <c r="AX613" s="13" t="s">
        <v>76</v>
      </c>
      <c r="AY613" s="261" t="s">
        <v>209</v>
      </c>
    </row>
    <row r="614" spans="1:51" s="13" customFormat="1" ht="12">
      <c r="A614" s="13"/>
      <c r="B614" s="250"/>
      <c r="C614" s="251"/>
      <c r="D614" s="252" t="s">
        <v>218</v>
      </c>
      <c r="E614" s="253" t="s">
        <v>1</v>
      </c>
      <c r="F614" s="254" t="s">
        <v>1089</v>
      </c>
      <c r="G614" s="251"/>
      <c r="H614" s="255">
        <v>1</v>
      </c>
      <c r="I614" s="256"/>
      <c r="J614" s="251"/>
      <c r="K614" s="251"/>
      <c r="L614" s="257"/>
      <c r="M614" s="258"/>
      <c r="N614" s="259"/>
      <c r="O614" s="259"/>
      <c r="P614" s="259"/>
      <c r="Q614" s="259"/>
      <c r="R614" s="259"/>
      <c r="S614" s="259"/>
      <c r="T614" s="26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1" t="s">
        <v>218</v>
      </c>
      <c r="AU614" s="261" t="s">
        <v>152</v>
      </c>
      <c r="AV614" s="13" t="s">
        <v>152</v>
      </c>
      <c r="AW614" s="13" t="s">
        <v>32</v>
      </c>
      <c r="AX614" s="13" t="s">
        <v>76</v>
      </c>
      <c r="AY614" s="261" t="s">
        <v>209</v>
      </c>
    </row>
    <row r="615" spans="1:51" s="15" customFormat="1" ht="12">
      <c r="A615" s="15"/>
      <c r="B615" s="272"/>
      <c r="C615" s="273"/>
      <c r="D615" s="252" t="s">
        <v>218</v>
      </c>
      <c r="E615" s="274" t="s">
        <v>1</v>
      </c>
      <c r="F615" s="275" t="s">
        <v>262</v>
      </c>
      <c r="G615" s="273"/>
      <c r="H615" s="276">
        <v>16</v>
      </c>
      <c r="I615" s="277"/>
      <c r="J615" s="273"/>
      <c r="K615" s="273"/>
      <c r="L615" s="278"/>
      <c r="M615" s="279"/>
      <c r="N615" s="280"/>
      <c r="O615" s="280"/>
      <c r="P615" s="280"/>
      <c r="Q615" s="280"/>
      <c r="R615" s="280"/>
      <c r="S615" s="280"/>
      <c r="T615" s="281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82" t="s">
        <v>218</v>
      </c>
      <c r="AU615" s="282" t="s">
        <v>152</v>
      </c>
      <c r="AV615" s="15" t="s">
        <v>216</v>
      </c>
      <c r="AW615" s="15" t="s">
        <v>32</v>
      </c>
      <c r="AX615" s="15" t="s">
        <v>84</v>
      </c>
      <c r="AY615" s="282" t="s">
        <v>209</v>
      </c>
    </row>
    <row r="616" spans="1:65" s="2" customFormat="1" ht="21.75" customHeight="1">
      <c r="A616" s="39"/>
      <c r="B616" s="40"/>
      <c r="C616" s="237" t="s">
        <v>1090</v>
      </c>
      <c r="D616" s="237" t="s">
        <v>211</v>
      </c>
      <c r="E616" s="238" t="s">
        <v>1091</v>
      </c>
      <c r="F616" s="239" t="s">
        <v>1092</v>
      </c>
      <c r="G616" s="240" t="s">
        <v>225</v>
      </c>
      <c r="H616" s="241">
        <v>1045.08</v>
      </c>
      <c r="I616" s="242"/>
      <c r="J616" s="243">
        <f>ROUND(I616*H616,2)</f>
        <v>0</v>
      </c>
      <c r="K616" s="239" t="s">
        <v>215</v>
      </c>
      <c r="L616" s="45"/>
      <c r="M616" s="244" t="s">
        <v>1</v>
      </c>
      <c r="N616" s="245" t="s">
        <v>42</v>
      </c>
      <c r="O616" s="92"/>
      <c r="P616" s="246">
        <f>O616*H616</f>
        <v>0</v>
      </c>
      <c r="Q616" s="246">
        <v>0.00088</v>
      </c>
      <c r="R616" s="246">
        <f>Q616*H616</f>
        <v>0.9196704</v>
      </c>
      <c r="S616" s="246">
        <v>0</v>
      </c>
      <c r="T616" s="247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8" t="s">
        <v>297</v>
      </c>
      <c r="AT616" s="248" t="s">
        <v>211</v>
      </c>
      <c r="AU616" s="248" t="s">
        <v>152</v>
      </c>
      <c r="AY616" s="18" t="s">
        <v>209</v>
      </c>
      <c r="BE616" s="249">
        <f>IF(N616="základní",J616,0)</f>
        <v>0</v>
      </c>
      <c r="BF616" s="249">
        <f>IF(N616="snížená",J616,0)</f>
        <v>0</v>
      </c>
      <c r="BG616" s="249">
        <f>IF(N616="zákl. přenesená",J616,0)</f>
        <v>0</v>
      </c>
      <c r="BH616" s="249">
        <f>IF(N616="sníž. přenesená",J616,0)</f>
        <v>0</v>
      </c>
      <c r="BI616" s="249">
        <f>IF(N616="nulová",J616,0)</f>
        <v>0</v>
      </c>
      <c r="BJ616" s="18" t="s">
        <v>152</v>
      </c>
      <c r="BK616" s="249">
        <f>ROUND(I616*H616,2)</f>
        <v>0</v>
      </c>
      <c r="BL616" s="18" t="s">
        <v>297</v>
      </c>
      <c r="BM616" s="248" t="s">
        <v>1093</v>
      </c>
    </row>
    <row r="617" spans="1:51" s="13" customFormat="1" ht="12">
      <c r="A617" s="13"/>
      <c r="B617" s="250"/>
      <c r="C617" s="251"/>
      <c r="D617" s="252" t="s">
        <v>218</v>
      </c>
      <c r="E617" s="253" t="s">
        <v>1</v>
      </c>
      <c r="F617" s="254" t="s">
        <v>1094</v>
      </c>
      <c r="G617" s="251"/>
      <c r="H617" s="255">
        <v>1045.08</v>
      </c>
      <c r="I617" s="256"/>
      <c r="J617" s="251"/>
      <c r="K617" s="251"/>
      <c r="L617" s="257"/>
      <c r="M617" s="258"/>
      <c r="N617" s="259"/>
      <c r="O617" s="259"/>
      <c r="P617" s="259"/>
      <c r="Q617" s="259"/>
      <c r="R617" s="259"/>
      <c r="S617" s="259"/>
      <c r="T617" s="26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1" t="s">
        <v>218</v>
      </c>
      <c r="AU617" s="261" t="s">
        <v>152</v>
      </c>
      <c r="AV617" s="13" t="s">
        <v>152</v>
      </c>
      <c r="AW617" s="13" t="s">
        <v>32</v>
      </c>
      <c r="AX617" s="13" t="s">
        <v>84</v>
      </c>
      <c r="AY617" s="261" t="s">
        <v>209</v>
      </c>
    </row>
    <row r="618" spans="1:65" s="2" customFormat="1" ht="44.25" customHeight="1">
      <c r="A618" s="39"/>
      <c r="B618" s="40"/>
      <c r="C618" s="294" t="s">
        <v>1095</v>
      </c>
      <c r="D618" s="294" t="s">
        <v>736</v>
      </c>
      <c r="E618" s="295" t="s">
        <v>1096</v>
      </c>
      <c r="F618" s="296" t="s">
        <v>1097</v>
      </c>
      <c r="G618" s="297" t="s">
        <v>225</v>
      </c>
      <c r="H618" s="298">
        <v>383.334</v>
      </c>
      <c r="I618" s="299"/>
      <c r="J618" s="300">
        <f>ROUND(I618*H618,2)</f>
        <v>0</v>
      </c>
      <c r="K618" s="296" t="s">
        <v>215</v>
      </c>
      <c r="L618" s="301"/>
      <c r="M618" s="302" t="s">
        <v>1</v>
      </c>
      <c r="N618" s="303" t="s">
        <v>42</v>
      </c>
      <c r="O618" s="92"/>
      <c r="P618" s="246">
        <f>O618*H618</f>
        <v>0</v>
      </c>
      <c r="Q618" s="246">
        <v>0.0041</v>
      </c>
      <c r="R618" s="246">
        <f>Q618*H618</f>
        <v>1.5716694000000002</v>
      </c>
      <c r="S618" s="246">
        <v>0</v>
      </c>
      <c r="T618" s="247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8" t="s">
        <v>386</v>
      </c>
      <c r="AT618" s="248" t="s">
        <v>736</v>
      </c>
      <c r="AU618" s="248" t="s">
        <v>152</v>
      </c>
      <c r="AY618" s="18" t="s">
        <v>209</v>
      </c>
      <c r="BE618" s="249">
        <f>IF(N618="základní",J618,0)</f>
        <v>0</v>
      </c>
      <c r="BF618" s="249">
        <f>IF(N618="snížená",J618,0)</f>
        <v>0</v>
      </c>
      <c r="BG618" s="249">
        <f>IF(N618="zákl. přenesená",J618,0)</f>
        <v>0</v>
      </c>
      <c r="BH618" s="249">
        <f>IF(N618="sníž. přenesená",J618,0)</f>
        <v>0</v>
      </c>
      <c r="BI618" s="249">
        <f>IF(N618="nulová",J618,0)</f>
        <v>0</v>
      </c>
      <c r="BJ618" s="18" t="s">
        <v>152</v>
      </c>
      <c r="BK618" s="249">
        <f>ROUND(I618*H618,2)</f>
        <v>0</v>
      </c>
      <c r="BL618" s="18" t="s">
        <v>297</v>
      </c>
      <c r="BM618" s="248" t="s">
        <v>1098</v>
      </c>
    </row>
    <row r="619" spans="1:51" s="13" customFormat="1" ht="12">
      <c r="A619" s="13"/>
      <c r="B619" s="250"/>
      <c r="C619" s="251"/>
      <c r="D619" s="252" t="s">
        <v>218</v>
      </c>
      <c r="E619" s="251"/>
      <c r="F619" s="254" t="s">
        <v>1099</v>
      </c>
      <c r="G619" s="251"/>
      <c r="H619" s="255">
        <v>383.334</v>
      </c>
      <c r="I619" s="256"/>
      <c r="J619" s="251"/>
      <c r="K619" s="251"/>
      <c r="L619" s="257"/>
      <c r="M619" s="258"/>
      <c r="N619" s="259"/>
      <c r="O619" s="259"/>
      <c r="P619" s="259"/>
      <c r="Q619" s="259"/>
      <c r="R619" s="259"/>
      <c r="S619" s="259"/>
      <c r="T619" s="26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1" t="s">
        <v>218</v>
      </c>
      <c r="AU619" s="261" t="s">
        <v>152</v>
      </c>
      <c r="AV619" s="13" t="s">
        <v>152</v>
      </c>
      <c r="AW619" s="13" t="s">
        <v>4</v>
      </c>
      <c r="AX619" s="13" t="s">
        <v>84</v>
      </c>
      <c r="AY619" s="261" t="s">
        <v>209</v>
      </c>
    </row>
    <row r="620" spans="1:65" s="2" customFormat="1" ht="33" customHeight="1">
      <c r="A620" s="39"/>
      <c r="B620" s="40"/>
      <c r="C620" s="294" t="s">
        <v>1100</v>
      </c>
      <c r="D620" s="294" t="s">
        <v>736</v>
      </c>
      <c r="E620" s="295" t="s">
        <v>1071</v>
      </c>
      <c r="F620" s="296" t="s">
        <v>1072</v>
      </c>
      <c r="G620" s="297" t="s">
        <v>225</v>
      </c>
      <c r="H620" s="298">
        <v>383.334</v>
      </c>
      <c r="I620" s="299"/>
      <c r="J620" s="300">
        <f>ROUND(I620*H620,2)</f>
        <v>0</v>
      </c>
      <c r="K620" s="296" t="s">
        <v>215</v>
      </c>
      <c r="L620" s="301"/>
      <c r="M620" s="302" t="s">
        <v>1</v>
      </c>
      <c r="N620" s="303" t="s">
        <v>42</v>
      </c>
      <c r="O620" s="92"/>
      <c r="P620" s="246">
        <f>O620*H620</f>
        <v>0</v>
      </c>
      <c r="Q620" s="246">
        <v>0.0054</v>
      </c>
      <c r="R620" s="246">
        <f>Q620*H620</f>
        <v>2.0700036</v>
      </c>
      <c r="S620" s="246">
        <v>0</v>
      </c>
      <c r="T620" s="247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48" t="s">
        <v>386</v>
      </c>
      <c r="AT620" s="248" t="s">
        <v>736</v>
      </c>
      <c r="AU620" s="248" t="s">
        <v>152</v>
      </c>
      <c r="AY620" s="18" t="s">
        <v>209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8" t="s">
        <v>152</v>
      </c>
      <c r="BK620" s="249">
        <f>ROUND(I620*H620,2)</f>
        <v>0</v>
      </c>
      <c r="BL620" s="18" t="s">
        <v>297</v>
      </c>
      <c r="BM620" s="248" t="s">
        <v>1101</v>
      </c>
    </row>
    <row r="621" spans="1:65" s="2" customFormat="1" ht="44.25" customHeight="1">
      <c r="A621" s="39"/>
      <c r="B621" s="40"/>
      <c r="C621" s="294" t="s">
        <v>1102</v>
      </c>
      <c r="D621" s="294" t="s">
        <v>736</v>
      </c>
      <c r="E621" s="295" t="s">
        <v>1103</v>
      </c>
      <c r="F621" s="296" t="s">
        <v>1104</v>
      </c>
      <c r="G621" s="297" t="s">
        <v>225</v>
      </c>
      <c r="H621" s="298">
        <v>383.334</v>
      </c>
      <c r="I621" s="299"/>
      <c r="J621" s="300">
        <f>ROUND(I621*H621,2)</f>
        <v>0</v>
      </c>
      <c r="K621" s="296" t="s">
        <v>215</v>
      </c>
      <c r="L621" s="301"/>
      <c r="M621" s="302" t="s">
        <v>1</v>
      </c>
      <c r="N621" s="303" t="s">
        <v>42</v>
      </c>
      <c r="O621" s="92"/>
      <c r="P621" s="246">
        <f>O621*H621</f>
        <v>0</v>
      </c>
      <c r="Q621" s="246">
        <v>0.0064</v>
      </c>
      <c r="R621" s="246">
        <f>Q621*H621</f>
        <v>2.4533376000000002</v>
      </c>
      <c r="S621" s="246">
        <v>0</v>
      </c>
      <c r="T621" s="247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48" t="s">
        <v>386</v>
      </c>
      <c r="AT621" s="248" t="s">
        <v>736</v>
      </c>
      <c r="AU621" s="248" t="s">
        <v>152</v>
      </c>
      <c r="AY621" s="18" t="s">
        <v>209</v>
      </c>
      <c r="BE621" s="249">
        <f>IF(N621="základní",J621,0)</f>
        <v>0</v>
      </c>
      <c r="BF621" s="249">
        <f>IF(N621="snížená",J621,0)</f>
        <v>0</v>
      </c>
      <c r="BG621" s="249">
        <f>IF(N621="zákl. přenesená",J621,0)</f>
        <v>0</v>
      </c>
      <c r="BH621" s="249">
        <f>IF(N621="sníž. přenesená",J621,0)</f>
        <v>0</v>
      </c>
      <c r="BI621" s="249">
        <f>IF(N621="nulová",J621,0)</f>
        <v>0</v>
      </c>
      <c r="BJ621" s="18" t="s">
        <v>152</v>
      </c>
      <c r="BK621" s="249">
        <f>ROUND(I621*H621,2)</f>
        <v>0</v>
      </c>
      <c r="BL621" s="18" t="s">
        <v>297</v>
      </c>
      <c r="BM621" s="248" t="s">
        <v>1105</v>
      </c>
    </row>
    <row r="622" spans="1:65" s="2" customFormat="1" ht="33" customHeight="1">
      <c r="A622" s="39"/>
      <c r="B622" s="40"/>
      <c r="C622" s="237" t="s">
        <v>1106</v>
      </c>
      <c r="D622" s="237" t="s">
        <v>211</v>
      </c>
      <c r="E622" s="238" t="s">
        <v>1107</v>
      </c>
      <c r="F622" s="239" t="s">
        <v>1108</v>
      </c>
      <c r="G622" s="240" t="s">
        <v>494</v>
      </c>
      <c r="H622" s="241">
        <v>5.8</v>
      </c>
      <c r="I622" s="242"/>
      <c r="J622" s="243">
        <f>ROUND(I622*H622,2)</f>
        <v>0</v>
      </c>
      <c r="K622" s="239" t="s">
        <v>215</v>
      </c>
      <c r="L622" s="45"/>
      <c r="M622" s="244" t="s">
        <v>1</v>
      </c>
      <c r="N622" s="245" t="s">
        <v>42</v>
      </c>
      <c r="O622" s="92"/>
      <c r="P622" s="246">
        <f>O622*H622</f>
        <v>0</v>
      </c>
      <c r="Q622" s="246">
        <v>0.0006</v>
      </c>
      <c r="R622" s="246">
        <f>Q622*H622</f>
        <v>0.0034799999999999996</v>
      </c>
      <c r="S622" s="246">
        <v>0</v>
      </c>
      <c r="T622" s="247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48" t="s">
        <v>297</v>
      </c>
      <c r="AT622" s="248" t="s">
        <v>211</v>
      </c>
      <c r="AU622" s="248" t="s">
        <v>152</v>
      </c>
      <c r="AY622" s="18" t="s">
        <v>209</v>
      </c>
      <c r="BE622" s="249">
        <f>IF(N622="základní",J622,0)</f>
        <v>0</v>
      </c>
      <c r="BF622" s="249">
        <f>IF(N622="snížená",J622,0)</f>
        <v>0</v>
      </c>
      <c r="BG622" s="249">
        <f>IF(N622="zákl. přenesená",J622,0)</f>
        <v>0</v>
      </c>
      <c r="BH622" s="249">
        <f>IF(N622="sníž. přenesená",J622,0)</f>
        <v>0</v>
      </c>
      <c r="BI622" s="249">
        <f>IF(N622="nulová",J622,0)</f>
        <v>0</v>
      </c>
      <c r="BJ622" s="18" t="s">
        <v>152</v>
      </c>
      <c r="BK622" s="249">
        <f>ROUND(I622*H622,2)</f>
        <v>0</v>
      </c>
      <c r="BL622" s="18" t="s">
        <v>297</v>
      </c>
      <c r="BM622" s="248" t="s">
        <v>1109</v>
      </c>
    </row>
    <row r="623" spans="1:51" s="13" customFormat="1" ht="12">
      <c r="A623" s="13"/>
      <c r="B623" s="250"/>
      <c r="C623" s="251"/>
      <c r="D623" s="252" t="s">
        <v>218</v>
      </c>
      <c r="E623" s="253" t="s">
        <v>1</v>
      </c>
      <c r="F623" s="254" t="s">
        <v>1110</v>
      </c>
      <c r="G623" s="251"/>
      <c r="H623" s="255">
        <v>5.8</v>
      </c>
      <c r="I623" s="256"/>
      <c r="J623" s="251"/>
      <c r="K623" s="251"/>
      <c r="L623" s="257"/>
      <c r="M623" s="258"/>
      <c r="N623" s="259"/>
      <c r="O623" s="259"/>
      <c r="P623" s="259"/>
      <c r="Q623" s="259"/>
      <c r="R623" s="259"/>
      <c r="S623" s="259"/>
      <c r="T623" s="26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1" t="s">
        <v>218</v>
      </c>
      <c r="AU623" s="261" t="s">
        <v>152</v>
      </c>
      <c r="AV623" s="13" t="s">
        <v>152</v>
      </c>
      <c r="AW623" s="13" t="s">
        <v>32</v>
      </c>
      <c r="AX623" s="13" t="s">
        <v>84</v>
      </c>
      <c r="AY623" s="261" t="s">
        <v>209</v>
      </c>
    </row>
    <row r="624" spans="1:65" s="2" customFormat="1" ht="33" customHeight="1">
      <c r="A624" s="39"/>
      <c r="B624" s="40"/>
      <c r="C624" s="237" t="s">
        <v>1111</v>
      </c>
      <c r="D624" s="237" t="s">
        <v>211</v>
      </c>
      <c r="E624" s="238" t="s">
        <v>1112</v>
      </c>
      <c r="F624" s="239" t="s">
        <v>1113</v>
      </c>
      <c r="G624" s="240" t="s">
        <v>494</v>
      </c>
      <c r="H624" s="241">
        <v>2.9</v>
      </c>
      <c r="I624" s="242"/>
      <c r="J624" s="243">
        <f>ROUND(I624*H624,2)</f>
        <v>0</v>
      </c>
      <c r="K624" s="239" t="s">
        <v>215</v>
      </c>
      <c r="L624" s="45"/>
      <c r="M624" s="244" t="s">
        <v>1</v>
      </c>
      <c r="N624" s="245" t="s">
        <v>42</v>
      </c>
      <c r="O624" s="92"/>
      <c r="P624" s="246">
        <f>O624*H624</f>
        <v>0</v>
      </c>
      <c r="Q624" s="246">
        <v>0.0009</v>
      </c>
      <c r="R624" s="246">
        <f>Q624*H624</f>
        <v>0.00261</v>
      </c>
      <c r="S624" s="246">
        <v>0</v>
      </c>
      <c r="T624" s="247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8" t="s">
        <v>297</v>
      </c>
      <c r="AT624" s="248" t="s">
        <v>211</v>
      </c>
      <c r="AU624" s="248" t="s">
        <v>152</v>
      </c>
      <c r="AY624" s="18" t="s">
        <v>209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8" t="s">
        <v>152</v>
      </c>
      <c r="BK624" s="249">
        <f>ROUND(I624*H624,2)</f>
        <v>0</v>
      </c>
      <c r="BL624" s="18" t="s">
        <v>297</v>
      </c>
      <c r="BM624" s="248" t="s">
        <v>1114</v>
      </c>
    </row>
    <row r="625" spans="1:51" s="13" customFormat="1" ht="12">
      <c r="A625" s="13"/>
      <c r="B625" s="250"/>
      <c r="C625" s="251"/>
      <c r="D625" s="252" t="s">
        <v>218</v>
      </c>
      <c r="E625" s="253" t="s">
        <v>1</v>
      </c>
      <c r="F625" s="254" t="s">
        <v>1115</v>
      </c>
      <c r="G625" s="251"/>
      <c r="H625" s="255">
        <v>2.9</v>
      </c>
      <c r="I625" s="256"/>
      <c r="J625" s="251"/>
      <c r="K625" s="251"/>
      <c r="L625" s="257"/>
      <c r="M625" s="258"/>
      <c r="N625" s="259"/>
      <c r="O625" s="259"/>
      <c r="P625" s="259"/>
      <c r="Q625" s="259"/>
      <c r="R625" s="259"/>
      <c r="S625" s="259"/>
      <c r="T625" s="26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1" t="s">
        <v>218</v>
      </c>
      <c r="AU625" s="261" t="s">
        <v>152</v>
      </c>
      <c r="AV625" s="13" t="s">
        <v>152</v>
      </c>
      <c r="AW625" s="13" t="s">
        <v>32</v>
      </c>
      <c r="AX625" s="13" t="s">
        <v>84</v>
      </c>
      <c r="AY625" s="261" t="s">
        <v>209</v>
      </c>
    </row>
    <row r="626" spans="1:65" s="2" customFormat="1" ht="33" customHeight="1">
      <c r="A626" s="39"/>
      <c r="B626" s="40"/>
      <c r="C626" s="237" t="s">
        <v>1116</v>
      </c>
      <c r="D626" s="237" t="s">
        <v>211</v>
      </c>
      <c r="E626" s="238" t="s">
        <v>1117</v>
      </c>
      <c r="F626" s="239" t="s">
        <v>1118</v>
      </c>
      <c r="G626" s="240" t="s">
        <v>494</v>
      </c>
      <c r="H626" s="241">
        <v>5.8</v>
      </c>
      <c r="I626" s="242"/>
      <c r="J626" s="243">
        <f>ROUND(I626*H626,2)</f>
        <v>0</v>
      </c>
      <c r="K626" s="239" t="s">
        <v>215</v>
      </c>
      <c r="L626" s="45"/>
      <c r="M626" s="244" t="s">
        <v>1</v>
      </c>
      <c r="N626" s="245" t="s">
        <v>42</v>
      </c>
      <c r="O626" s="92"/>
      <c r="P626" s="246">
        <f>O626*H626</f>
        <v>0</v>
      </c>
      <c r="Q626" s="246">
        <v>0.00162</v>
      </c>
      <c r="R626" s="246">
        <f>Q626*H626</f>
        <v>0.009396</v>
      </c>
      <c r="S626" s="246">
        <v>0</v>
      </c>
      <c r="T626" s="24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8" t="s">
        <v>297</v>
      </c>
      <c r="AT626" s="248" t="s">
        <v>211</v>
      </c>
      <c r="AU626" s="248" t="s">
        <v>152</v>
      </c>
      <c r="AY626" s="18" t="s">
        <v>209</v>
      </c>
      <c r="BE626" s="249">
        <f>IF(N626="základní",J626,0)</f>
        <v>0</v>
      </c>
      <c r="BF626" s="249">
        <f>IF(N626="snížená",J626,0)</f>
        <v>0</v>
      </c>
      <c r="BG626" s="249">
        <f>IF(N626="zákl. přenesená",J626,0)</f>
        <v>0</v>
      </c>
      <c r="BH626" s="249">
        <f>IF(N626="sníž. přenesená",J626,0)</f>
        <v>0</v>
      </c>
      <c r="BI626" s="249">
        <f>IF(N626="nulová",J626,0)</f>
        <v>0</v>
      </c>
      <c r="BJ626" s="18" t="s">
        <v>152</v>
      </c>
      <c r="BK626" s="249">
        <f>ROUND(I626*H626,2)</f>
        <v>0</v>
      </c>
      <c r="BL626" s="18" t="s">
        <v>297</v>
      </c>
      <c r="BM626" s="248" t="s">
        <v>1119</v>
      </c>
    </row>
    <row r="627" spans="1:51" s="13" customFormat="1" ht="12">
      <c r="A627" s="13"/>
      <c r="B627" s="250"/>
      <c r="C627" s="251"/>
      <c r="D627" s="252" t="s">
        <v>218</v>
      </c>
      <c r="E627" s="253" t="s">
        <v>1</v>
      </c>
      <c r="F627" s="254" t="s">
        <v>1120</v>
      </c>
      <c r="G627" s="251"/>
      <c r="H627" s="255">
        <v>5.8</v>
      </c>
      <c r="I627" s="256"/>
      <c r="J627" s="251"/>
      <c r="K627" s="251"/>
      <c r="L627" s="257"/>
      <c r="M627" s="258"/>
      <c r="N627" s="259"/>
      <c r="O627" s="259"/>
      <c r="P627" s="259"/>
      <c r="Q627" s="259"/>
      <c r="R627" s="259"/>
      <c r="S627" s="259"/>
      <c r="T627" s="26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1" t="s">
        <v>218</v>
      </c>
      <c r="AU627" s="261" t="s">
        <v>152</v>
      </c>
      <c r="AV627" s="13" t="s">
        <v>152</v>
      </c>
      <c r="AW627" s="13" t="s">
        <v>32</v>
      </c>
      <c r="AX627" s="13" t="s">
        <v>84</v>
      </c>
      <c r="AY627" s="261" t="s">
        <v>209</v>
      </c>
    </row>
    <row r="628" spans="1:65" s="2" customFormat="1" ht="33" customHeight="1">
      <c r="A628" s="39"/>
      <c r="B628" s="40"/>
      <c r="C628" s="237" t="s">
        <v>1121</v>
      </c>
      <c r="D628" s="237" t="s">
        <v>211</v>
      </c>
      <c r="E628" s="238" t="s">
        <v>1122</v>
      </c>
      <c r="F628" s="239" t="s">
        <v>1123</v>
      </c>
      <c r="G628" s="240" t="s">
        <v>494</v>
      </c>
      <c r="H628" s="241">
        <v>8.5</v>
      </c>
      <c r="I628" s="242"/>
      <c r="J628" s="243">
        <f>ROUND(I628*H628,2)</f>
        <v>0</v>
      </c>
      <c r="K628" s="239" t="s">
        <v>215</v>
      </c>
      <c r="L628" s="45"/>
      <c r="M628" s="244" t="s">
        <v>1</v>
      </c>
      <c r="N628" s="245" t="s">
        <v>42</v>
      </c>
      <c r="O628" s="92"/>
      <c r="P628" s="246">
        <f>O628*H628</f>
        <v>0</v>
      </c>
      <c r="Q628" s="246">
        <v>0.00038</v>
      </c>
      <c r="R628" s="246">
        <f>Q628*H628</f>
        <v>0.0032300000000000002</v>
      </c>
      <c r="S628" s="246">
        <v>0</v>
      </c>
      <c r="T628" s="247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8" t="s">
        <v>297</v>
      </c>
      <c r="AT628" s="248" t="s">
        <v>211</v>
      </c>
      <c r="AU628" s="248" t="s">
        <v>152</v>
      </c>
      <c r="AY628" s="18" t="s">
        <v>209</v>
      </c>
      <c r="BE628" s="249">
        <f>IF(N628="základní",J628,0)</f>
        <v>0</v>
      </c>
      <c r="BF628" s="249">
        <f>IF(N628="snížená",J628,0)</f>
        <v>0</v>
      </c>
      <c r="BG628" s="249">
        <f>IF(N628="zákl. přenesená",J628,0)</f>
        <v>0</v>
      </c>
      <c r="BH628" s="249">
        <f>IF(N628="sníž. přenesená",J628,0)</f>
        <v>0</v>
      </c>
      <c r="BI628" s="249">
        <f>IF(N628="nulová",J628,0)</f>
        <v>0</v>
      </c>
      <c r="BJ628" s="18" t="s">
        <v>152</v>
      </c>
      <c r="BK628" s="249">
        <f>ROUND(I628*H628,2)</f>
        <v>0</v>
      </c>
      <c r="BL628" s="18" t="s">
        <v>297</v>
      </c>
      <c r="BM628" s="248" t="s">
        <v>1124</v>
      </c>
    </row>
    <row r="629" spans="1:51" s="13" customFormat="1" ht="12">
      <c r="A629" s="13"/>
      <c r="B629" s="250"/>
      <c r="C629" s="251"/>
      <c r="D629" s="252" t="s">
        <v>218</v>
      </c>
      <c r="E629" s="253" t="s">
        <v>1</v>
      </c>
      <c r="F629" s="254" t="s">
        <v>1125</v>
      </c>
      <c r="G629" s="251"/>
      <c r="H629" s="255">
        <v>8.5</v>
      </c>
      <c r="I629" s="256"/>
      <c r="J629" s="251"/>
      <c r="K629" s="251"/>
      <c r="L629" s="257"/>
      <c r="M629" s="258"/>
      <c r="N629" s="259"/>
      <c r="O629" s="259"/>
      <c r="P629" s="259"/>
      <c r="Q629" s="259"/>
      <c r="R629" s="259"/>
      <c r="S629" s="259"/>
      <c r="T629" s="26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1" t="s">
        <v>218</v>
      </c>
      <c r="AU629" s="261" t="s">
        <v>152</v>
      </c>
      <c r="AV629" s="13" t="s">
        <v>152</v>
      </c>
      <c r="AW629" s="13" t="s">
        <v>32</v>
      </c>
      <c r="AX629" s="13" t="s">
        <v>84</v>
      </c>
      <c r="AY629" s="261" t="s">
        <v>209</v>
      </c>
    </row>
    <row r="630" spans="1:65" s="2" customFormat="1" ht="21.75" customHeight="1">
      <c r="A630" s="39"/>
      <c r="B630" s="40"/>
      <c r="C630" s="237" t="s">
        <v>1126</v>
      </c>
      <c r="D630" s="237" t="s">
        <v>211</v>
      </c>
      <c r="E630" s="238" t="s">
        <v>1127</v>
      </c>
      <c r="F630" s="239" t="s">
        <v>1128</v>
      </c>
      <c r="G630" s="240" t="s">
        <v>225</v>
      </c>
      <c r="H630" s="241">
        <v>33.088</v>
      </c>
      <c r="I630" s="242"/>
      <c r="J630" s="243">
        <f>ROUND(I630*H630,2)</f>
        <v>0</v>
      </c>
      <c r="K630" s="239" t="s">
        <v>215</v>
      </c>
      <c r="L630" s="45"/>
      <c r="M630" s="244" t="s">
        <v>1</v>
      </c>
      <c r="N630" s="245" t="s">
        <v>42</v>
      </c>
      <c r="O630" s="92"/>
      <c r="P630" s="246">
        <f>O630*H630</f>
        <v>0</v>
      </c>
      <c r="Q630" s="246">
        <v>0.00094</v>
      </c>
      <c r="R630" s="246">
        <f>Q630*H630</f>
        <v>0.03110272</v>
      </c>
      <c r="S630" s="246">
        <v>0</v>
      </c>
      <c r="T630" s="24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8" t="s">
        <v>297</v>
      </c>
      <c r="AT630" s="248" t="s">
        <v>211</v>
      </c>
      <c r="AU630" s="248" t="s">
        <v>152</v>
      </c>
      <c r="AY630" s="18" t="s">
        <v>209</v>
      </c>
      <c r="BE630" s="249">
        <f>IF(N630="základní",J630,0)</f>
        <v>0</v>
      </c>
      <c r="BF630" s="249">
        <f>IF(N630="snížená",J630,0)</f>
        <v>0</v>
      </c>
      <c r="BG630" s="249">
        <f>IF(N630="zákl. přenesená",J630,0)</f>
        <v>0</v>
      </c>
      <c r="BH630" s="249">
        <f>IF(N630="sníž. přenesená",J630,0)</f>
        <v>0</v>
      </c>
      <c r="BI630" s="249">
        <f>IF(N630="nulová",J630,0)</f>
        <v>0</v>
      </c>
      <c r="BJ630" s="18" t="s">
        <v>152</v>
      </c>
      <c r="BK630" s="249">
        <f>ROUND(I630*H630,2)</f>
        <v>0</v>
      </c>
      <c r="BL630" s="18" t="s">
        <v>297</v>
      </c>
      <c r="BM630" s="248" t="s">
        <v>1129</v>
      </c>
    </row>
    <row r="631" spans="1:51" s="13" customFormat="1" ht="12">
      <c r="A631" s="13"/>
      <c r="B631" s="250"/>
      <c r="C631" s="251"/>
      <c r="D631" s="252" t="s">
        <v>218</v>
      </c>
      <c r="E631" s="253" t="s">
        <v>1</v>
      </c>
      <c r="F631" s="254" t="s">
        <v>1130</v>
      </c>
      <c r="G631" s="251"/>
      <c r="H631" s="255">
        <v>33.088</v>
      </c>
      <c r="I631" s="256"/>
      <c r="J631" s="251"/>
      <c r="K631" s="251"/>
      <c r="L631" s="257"/>
      <c r="M631" s="258"/>
      <c r="N631" s="259"/>
      <c r="O631" s="259"/>
      <c r="P631" s="259"/>
      <c r="Q631" s="259"/>
      <c r="R631" s="259"/>
      <c r="S631" s="259"/>
      <c r="T631" s="26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1" t="s">
        <v>218</v>
      </c>
      <c r="AU631" s="261" t="s">
        <v>152</v>
      </c>
      <c r="AV631" s="13" t="s">
        <v>152</v>
      </c>
      <c r="AW631" s="13" t="s">
        <v>32</v>
      </c>
      <c r="AX631" s="13" t="s">
        <v>84</v>
      </c>
      <c r="AY631" s="261" t="s">
        <v>209</v>
      </c>
    </row>
    <row r="632" spans="1:65" s="2" customFormat="1" ht="33" customHeight="1">
      <c r="A632" s="39"/>
      <c r="B632" s="40"/>
      <c r="C632" s="294" t="s">
        <v>1131</v>
      </c>
      <c r="D632" s="294" t="s">
        <v>736</v>
      </c>
      <c r="E632" s="295" t="s">
        <v>1071</v>
      </c>
      <c r="F632" s="296" t="s">
        <v>1072</v>
      </c>
      <c r="G632" s="297" t="s">
        <v>225</v>
      </c>
      <c r="H632" s="298">
        <v>38.054</v>
      </c>
      <c r="I632" s="299"/>
      <c r="J632" s="300">
        <f>ROUND(I632*H632,2)</f>
        <v>0</v>
      </c>
      <c r="K632" s="296" t="s">
        <v>215</v>
      </c>
      <c r="L632" s="301"/>
      <c r="M632" s="302" t="s">
        <v>1</v>
      </c>
      <c r="N632" s="303" t="s">
        <v>42</v>
      </c>
      <c r="O632" s="92"/>
      <c r="P632" s="246">
        <f>O632*H632</f>
        <v>0</v>
      </c>
      <c r="Q632" s="246">
        <v>0.0054</v>
      </c>
      <c r="R632" s="246">
        <f>Q632*H632</f>
        <v>0.20549160000000002</v>
      </c>
      <c r="S632" s="246">
        <v>0</v>
      </c>
      <c r="T632" s="247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48" t="s">
        <v>386</v>
      </c>
      <c r="AT632" s="248" t="s">
        <v>736</v>
      </c>
      <c r="AU632" s="248" t="s">
        <v>152</v>
      </c>
      <c r="AY632" s="18" t="s">
        <v>209</v>
      </c>
      <c r="BE632" s="249">
        <f>IF(N632="základní",J632,0)</f>
        <v>0</v>
      </c>
      <c r="BF632" s="249">
        <f>IF(N632="snížená",J632,0)</f>
        <v>0</v>
      </c>
      <c r="BG632" s="249">
        <f>IF(N632="zákl. přenesená",J632,0)</f>
        <v>0</v>
      </c>
      <c r="BH632" s="249">
        <f>IF(N632="sníž. přenesená",J632,0)</f>
        <v>0</v>
      </c>
      <c r="BI632" s="249">
        <f>IF(N632="nulová",J632,0)</f>
        <v>0</v>
      </c>
      <c r="BJ632" s="18" t="s">
        <v>152</v>
      </c>
      <c r="BK632" s="249">
        <f>ROUND(I632*H632,2)</f>
        <v>0</v>
      </c>
      <c r="BL632" s="18" t="s">
        <v>297</v>
      </c>
      <c r="BM632" s="248" t="s">
        <v>1132</v>
      </c>
    </row>
    <row r="633" spans="1:65" s="2" customFormat="1" ht="21.75" customHeight="1">
      <c r="A633" s="39"/>
      <c r="B633" s="40"/>
      <c r="C633" s="237" t="s">
        <v>1133</v>
      </c>
      <c r="D633" s="237" t="s">
        <v>211</v>
      </c>
      <c r="E633" s="238" t="s">
        <v>1134</v>
      </c>
      <c r="F633" s="239" t="s">
        <v>1135</v>
      </c>
      <c r="G633" s="240" t="s">
        <v>225</v>
      </c>
      <c r="H633" s="241">
        <v>292</v>
      </c>
      <c r="I633" s="242"/>
      <c r="J633" s="243">
        <f>ROUND(I633*H633,2)</f>
        <v>0</v>
      </c>
      <c r="K633" s="239" t="s">
        <v>215</v>
      </c>
      <c r="L633" s="45"/>
      <c r="M633" s="244" t="s">
        <v>1</v>
      </c>
      <c r="N633" s="245" t="s">
        <v>42</v>
      </c>
      <c r="O633" s="92"/>
      <c r="P633" s="246">
        <f>O633*H633</f>
        <v>0</v>
      </c>
      <c r="Q633" s="246">
        <v>0</v>
      </c>
      <c r="R633" s="246">
        <f>Q633*H633</f>
        <v>0</v>
      </c>
      <c r="S633" s="246">
        <v>0</v>
      </c>
      <c r="T633" s="247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48" t="s">
        <v>297</v>
      </c>
      <c r="AT633" s="248" t="s">
        <v>211</v>
      </c>
      <c r="AU633" s="248" t="s">
        <v>152</v>
      </c>
      <c r="AY633" s="18" t="s">
        <v>209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18" t="s">
        <v>152</v>
      </c>
      <c r="BK633" s="249">
        <f>ROUND(I633*H633,2)</f>
        <v>0</v>
      </c>
      <c r="BL633" s="18" t="s">
        <v>297</v>
      </c>
      <c r="BM633" s="248" t="s">
        <v>1136</v>
      </c>
    </row>
    <row r="634" spans="1:51" s="13" customFormat="1" ht="12">
      <c r="A634" s="13"/>
      <c r="B634" s="250"/>
      <c r="C634" s="251"/>
      <c r="D634" s="252" t="s">
        <v>218</v>
      </c>
      <c r="E634" s="253" t="s">
        <v>1</v>
      </c>
      <c r="F634" s="254" t="s">
        <v>1137</v>
      </c>
      <c r="G634" s="251"/>
      <c r="H634" s="255">
        <v>292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1" t="s">
        <v>218</v>
      </c>
      <c r="AU634" s="261" t="s">
        <v>152</v>
      </c>
      <c r="AV634" s="13" t="s">
        <v>152</v>
      </c>
      <c r="AW634" s="13" t="s">
        <v>32</v>
      </c>
      <c r="AX634" s="13" t="s">
        <v>84</v>
      </c>
      <c r="AY634" s="261" t="s">
        <v>209</v>
      </c>
    </row>
    <row r="635" spans="1:65" s="2" customFormat="1" ht="16.5" customHeight="1">
      <c r="A635" s="39"/>
      <c r="B635" s="40"/>
      <c r="C635" s="294" t="s">
        <v>1138</v>
      </c>
      <c r="D635" s="294" t="s">
        <v>736</v>
      </c>
      <c r="E635" s="295" t="s">
        <v>1139</v>
      </c>
      <c r="F635" s="296" t="s">
        <v>1140</v>
      </c>
      <c r="G635" s="297" t="s">
        <v>225</v>
      </c>
      <c r="H635" s="298">
        <v>292</v>
      </c>
      <c r="I635" s="299"/>
      <c r="J635" s="300">
        <f>ROUND(I635*H635,2)</f>
        <v>0</v>
      </c>
      <c r="K635" s="296" t="s">
        <v>215</v>
      </c>
      <c r="L635" s="301"/>
      <c r="M635" s="302" t="s">
        <v>1</v>
      </c>
      <c r="N635" s="303" t="s">
        <v>42</v>
      </c>
      <c r="O635" s="92"/>
      <c r="P635" s="246">
        <f>O635*H635</f>
        <v>0</v>
      </c>
      <c r="Q635" s="246">
        <v>0.004</v>
      </c>
      <c r="R635" s="246">
        <f>Q635*H635</f>
        <v>1.168</v>
      </c>
      <c r="S635" s="246">
        <v>0</v>
      </c>
      <c r="T635" s="247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48" t="s">
        <v>386</v>
      </c>
      <c r="AT635" s="248" t="s">
        <v>736</v>
      </c>
      <c r="AU635" s="248" t="s">
        <v>152</v>
      </c>
      <c r="AY635" s="18" t="s">
        <v>209</v>
      </c>
      <c r="BE635" s="249">
        <f>IF(N635="základní",J635,0)</f>
        <v>0</v>
      </c>
      <c r="BF635" s="249">
        <f>IF(N635="snížená",J635,0)</f>
        <v>0</v>
      </c>
      <c r="BG635" s="249">
        <f>IF(N635="zákl. přenesená",J635,0)</f>
        <v>0</v>
      </c>
      <c r="BH635" s="249">
        <f>IF(N635="sníž. přenesená",J635,0)</f>
        <v>0</v>
      </c>
      <c r="BI635" s="249">
        <f>IF(N635="nulová",J635,0)</f>
        <v>0</v>
      </c>
      <c r="BJ635" s="18" t="s">
        <v>152</v>
      </c>
      <c r="BK635" s="249">
        <f>ROUND(I635*H635,2)</f>
        <v>0</v>
      </c>
      <c r="BL635" s="18" t="s">
        <v>297</v>
      </c>
      <c r="BM635" s="248" t="s">
        <v>1141</v>
      </c>
    </row>
    <row r="636" spans="1:65" s="2" customFormat="1" ht="21.75" customHeight="1">
      <c r="A636" s="39"/>
      <c r="B636" s="40"/>
      <c r="C636" s="237" t="s">
        <v>1142</v>
      </c>
      <c r="D636" s="237" t="s">
        <v>211</v>
      </c>
      <c r="E636" s="238" t="s">
        <v>1143</v>
      </c>
      <c r="F636" s="239" t="s">
        <v>1144</v>
      </c>
      <c r="G636" s="240" t="s">
        <v>225</v>
      </c>
      <c r="H636" s="241">
        <v>340</v>
      </c>
      <c r="I636" s="242"/>
      <c r="J636" s="243">
        <f>ROUND(I636*H636,2)</f>
        <v>0</v>
      </c>
      <c r="K636" s="239" t="s">
        <v>215</v>
      </c>
      <c r="L636" s="45"/>
      <c r="M636" s="244" t="s">
        <v>1</v>
      </c>
      <c r="N636" s="245" t="s">
        <v>42</v>
      </c>
      <c r="O636" s="92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8" t="s">
        <v>297</v>
      </c>
      <c r="AT636" s="248" t="s">
        <v>211</v>
      </c>
      <c r="AU636" s="248" t="s">
        <v>152</v>
      </c>
      <c r="AY636" s="18" t="s">
        <v>209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18" t="s">
        <v>152</v>
      </c>
      <c r="BK636" s="249">
        <f>ROUND(I636*H636,2)</f>
        <v>0</v>
      </c>
      <c r="BL636" s="18" t="s">
        <v>297</v>
      </c>
      <c r="BM636" s="248" t="s">
        <v>1145</v>
      </c>
    </row>
    <row r="637" spans="1:65" s="2" customFormat="1" ht="21.75" customHeight="1">
      <c r="A637" s="39"/>
      <c r="B637" s="40"/>
      <c r="C637" s="294" t="s">
        <v>1146</v>
      </c>
      <c r="D637" s="294" t="s">
        <v>736</v>
      </c>
      <c r="E637" s="295" t="s">
        <v>1147</v>
      </c>
      <c r="F637" s="296" t="s">
        <v>1148</v>
      </c>
      <c r="G637" s="297" t="s">
        <v>247</v>
      </c>
      <c r="H637" s="298">
        <v>17</v>
      </c>
      <c r="I637" s="299"/>
      <c r="J637" s="300">
        <f>ROUND(I637*H637,2)</f>
        <v>0</v>
      </c>
      <c r="K637" s="296" t="s">
        <v>215</v>
      </c>
      <c r="L637" s="301"/>
      <c r="M637" s="302" t="s">
        <v>1</v>
      </c>
      <c r="N637" s="303" t="s">
        <v>42</v>
      </c>
      <c r="O637" s="92"/>
      <c r="P637" s="246">
        <f>O637*H637</f>
        <v>0</v>
      </c>
      <c r="Q637" s="246">
        <v>0.35</v>
      </c>
      <c r="R637" s="246">
        <f>Q637*H637</f>
        <v>5.949999999999999</v>
      </c>
      <c r="S637" s="246">
        <v>0</v>
      </c>
      <c r="T637" s="247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48" t="s">
        <v>386</v>
      </c>
      <c r="AT637" s="248" t="s">
        <v>736</v>
      </c>
      <c r="AU637" s="248" t="s">
        <v>152</v>
      </c>
      <c r="AY637" s="18" t="s">
        <v>209</v>
      </c>
      <c r="BE637" s="249">
        <f>IF(N637="základní",J637,0)</f>
        <v>0</v>
      </c>
      <c r="BF637" s="249">
        <f>IF(N637="snížená",J637,0)</f>
        <v>0</v>
      </c>
      <c r="BG637" s="249">
        <f>IF(N637="zákl. přenesená",J637,0)</f>
        <v>0</v>
      </c>
      <c r="BH637" s="249">
        <f>IF(N637="sníž. přenesená",J637,0)</f>
        <v>0</v>
      </c>
      <c r="BI637" s="249">
        <f>IF(N637="nulová",J637,0)</f>
        <v>0</v>
      </c>
      <c r="BJ637" s="18" t="s">
        <v>152</v>
      </c>
      <c r="BK637" s="249">
        <f>ROUND(I637*H637,2)</f>
        <v>0</v>
      </c>
      <c r="BL637" s="18" t="s">
        <v>297</v>
      </c>
      <c r="BM637" s="248" t="s">
        <v>1149</v>
      </c>
    </row>
    <row r="638" spans="1:51" s="13" customFormat="1" ht="12">
      <c r="A638" s="13"/>
      <c r="B638" s="250"/>
      <c r="C638" s="251"/>
      <c r="D638" s="252" t="s">
        <v>218</v>
      </c>
      <c r="E638" s="253" t="s">
        <v>1</v>
      </c>
      <c r="F638" s="254" t="s">
        <v>1150</v>
      </c>
      <c r="G638" s="251"/>
      <c r="H638" s="255">
        <v>17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1" t="s">
        <v>218</v>
      </c>
      <c r="AU638" s="261" t="s">
        <v>152</v>
      </c>
      <c r="AV638" s="13" t="s">
        <v>152</v>
      </c>
      <c r="AW638" s="13" t="s">
        <v>32</v>
      </c>
      <c r="AX638" s="13" t="s">
        <v>84</v>
      </c>
      <c r="AY638" s="261" t="s">
        <v>209</v>
      </c>
    </row>
    <row r="639" spans="1:65" s="2" customFormat="1" ht="21.75" customHeight="1">
      <c r="A639" s="39"/>
      <c r="B639" s="40"/>
      <c r="C639" s="237" t="s">
        <v>1151</v>
      </c>
      <c r="D639" s="237" t="s">
        <v>211</v>
      </c>
      <c r="E639" s="238" t="s">
        <v>1152</v>
      </c>
      <c r="F639" s="239" t="s">
        <v>1153</v>
      </c>
      <c r="G639" s="240" t="s">
        <v>225</v>
      </c>
      <c r="H639" s="241">
        <v>292</v>
      </c>
      <c r="I639" s="242"/>
      <c r="J639" s="243">
        <f>ROUND(I639*H639,2)</f>
        <v>0</v>
      </c>
      <c r="K639" s="239" t="s">
        <v>215</v>
      </c>
      <c r="L639" s="45"/>
      <c r="M639" s="244" t="s">
        <v>1</v>
      </c>
      <c r="N639" s="245" t="s">
        <v>42</v>
      </c>
      <c r="O639" s="92"/>
      <c r="P639" s="246">
        <f>O639*H639</f>
        <v>0</v>
      </c>
      <c r="Q639" s="246">
        <v>0</v>
      </c>
      <c r="R639" s="246">
        <f>Q639*H639</f>
        <v>0</v>
      </c>
      <c r="S639" s="246">
        <v>0</v>
      </c>
      <c r="T639" s="247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48" t="s">
        <v>297</v>
      </c>
      <c r="AT639" s="248" t="s">
        <v>211</v>
      </c>
      <c r="AU639" s="248" t="s">
        <v>152</v>
      </c>
      <c r="AY639" s="18" t="s">
        <v>209</v>
      </c>
      <c r="BE639" s="249">
        <f>IF(N639="základní",J639,0)</f>
        <v>0</v>
      </c>
      <c r="BF639" s="249">
        <f>IF(N639="snížená",J639,0)</f>
        <v>0</v>
      </c>
      <c r="BG639" s="249">
        <f>IF(N639="zákl. přenesená",J639,0)</f>
        <v>0</v>
      </c>
      <c r="BH639" s="249">
        <f>IF(N639="sníž. přenesená",J639,0)</f>
        <v>0</v>
      </c>
      <c r="BI639" s="249">
        <f>IF(N639="nulová",J639,0)</f>
        <v>0</v>
      </c>
      <c r="BJ639" s="18" t="s">
        <v>152</v>
      </c>
      <c r="BK639" s="249">
        <f>ROUND(I639*H639,2)</f>
        <v>0</v>
      </c>
      <c r="BL639" s="18" t="s">
        <v>297</v>
      </c>
      <c r="BM639" s="248" t="s">
        <v>1154</v>
      </c>
    </row>
    <row r="640" spans="1:65" s="2" customFormat="1" ht="16.5" customHeight="1">
      <c r="A640" s="39"/>
      <c r="B640" s="40"/>
      <c r="C640" s="294" t="s">
        <v>1155</v>
      </c>
      <c r="D640" s="294" t="s">
        <v>736</v>
      </c>
      <c r="E640" s="295" t="s">
        <v>1156</v>
      </c>
      <c r="F640" s="296" t="s">
        <v>1157</v>
      </c>
      <c r="G640" s="297" t="s">
        <v>214</v>
      </c>
      <c r="H640" s="298">
        <v>292</v>
      </c>
      <c r="I640" s="299"/>
      <c r="J640" s="300">
        <f>ROUND(I640*H640,2)</f>
        <v>0</v>
      </c>
      <c r="K640" s="296" t="s">
        <v>215</v>
      </c>
      <c r="L640" s="301"/>
      <c r="M640" s="302" t="s">
        <v>1</v>
      </c>
      <c r="N640" s="303" t="s">
        <v>42</v>
      </c>
      <c r="O640" s="92"/>
      <c r="P640" s="246">
        <f>O640*H640</f>
        <v>0</v>
      </c>
      <c r="Q640" s="246">
        <v>8E-05</v>
      </c>
      <c r="R640" s="246">
        <f>Q640*H640</f>
        <v>0.023360000000000002</v>
      </c>
      <c r="S640" s="246">
        <v>0</v>
      </c>
      <c r="T640" s="24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8" t="s">
        <v>386</v>
      </c>
      <c r="AT640" s="248" t="s">
        <v>736</v>
      </c>
      <c r="AU640" s="248" t="s">
        <v>152</v>
      </c>
      <c r="AY640" s="18" t="s">
        <v>209</v>
      </c>
      <c r="BE640" s="249">
        <f>IF(N640="základní",J640,0)</f>
        <v>0</v>
      </c>
      <c r="BF640" s="249">
        <f>IF(N640="snížená",J640,0)</f>
        <v>0</v>
      </c>
      <c r="BG640" s="249">
        <f>IF(N640="zákl. přenesená",J640,0)</f>
        <v>0</v>
      </c>
      <c r="BH640" s="249">
        <f>IF(N640="sníž. přenesená",J640,0)</f>
        <v>0</v>
      </c>
      <c r="BI640" s="249">
        <f>IF(N640="nulová",J640,0)</f>
        <v>0</v>
      </c>
      <c r="BJ640" s="18" t="s">
        <v>152</v>
      </c>
      <c r="BK640" s="249">
        <f>ROUND(I640*H640,2)</f>
        <v>0</v>
      </c>
      <c r="BL640" s="18" t="s">
        <v>297</v>
      </c>
      <c r="BM640" s="248" t="s">
        <v>1158</v>
      </c>
    </row>
    <row r="641" spans="1:51" s="13" customFormat="1" ht="12">
      <c r="A641" s="13"/>
      <c r="B641" s="250"/>
      <c r="C641" s="251"/>
      <c r="D641" s="252" t="s">
        <v>218</v>
      </c>
      <c r="E641" s="251"/>
      <c r="F641" s="254" t="s">
        <v>1159</v>
      </c>
      <c r="G641" s="251"/>
      <c r="H641" s="255">
        <v>292</v>
      </c>
      <c r="I641" s="256"/>
      <c r="J641" s="251"/>
      <c r="K641" s="251"/>
      <c r="L641" s="257"/>
      <c r="M641" s="258"/>
      <c r="N641" s="259"/>
      <c r="O641" s="259"/>
      <c r="P641" s="259"/>
      <c r="Q641" s="259"/>
      <c r="R641" s="259"/>
      <c r="S641" s="259"/>
      <c r="T641" s="26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1" t="s">
        <v>218</v>
      </c>
      <c r="AU641" s="261" t="s">
        <v>152</v>
      </c>
      <c r="AV641" s="13" t="s">
        <v>152</v>
      </c>
      <c r="AW641" s="13" t="s">
        <v>4</v>
      </c>
      <c r="AX641" s="13" t="s">
        <v>84</v>
      </c>
      <c r="AY641" s="261" t="s">
        <v>209</v>
      </c>
    </row>
    <row r="642" spans="1:65" s="2" customFormat="1" ht="21.75" customHeight="1">
      <c r="A642" s="39"/>
      <c r="B642" s="40"/>
      <c r="C642" s="237" t="s">
        <v>1160</v>
      </c>
      <c r="D642" s="237" t="s">
        <v>211</v>
      </c>
      <c r="E642" s="238" t="s">
        <v>1161</v>
      </c>
      <c r="F642" s="239" t="s">
        <v>1162</v>
      </c>
      <c r="G642" s="240" t="s">
        <v>247</v>
      </c>
      <c r="H642" s="241">
        <v>5.175</v>
      </c>
      <c r="I642" s="242"/>
      <c r="J642" s="243">
        <f>ROUND(I642*H642,2)</f>
        <v>0</v>
      </c>
      <c r="K642" s="239" t="s">
        <v>215</v>
      </c>
      <c r="L642" s="45"/>
      <c r="M642" s="244" t="s">
        <v>1</v>
      </c>
      <c r="N642" s="245" t="s">
        <v>42</v>
      </c>
      <c r="O642" s="92"/>
      <c r="P642" s="246">
        <f>O642*H642</f>
        <v>0</v>
      </c>
      <c r="Q642" s="246">
        <v>0</v>
      </c>
      <c r="R642" s="246">
        <f>Q642*H642</f>
        <v>0</v>
      </c>
      <c r="S642" s="246">
        <v>0</v>
      </c>
      <c r="T642" s="247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48" t="s">
        <v>297</v>
      </c>
      <c r="AT642" s="248" t="s">
        <v>211</v>
      </c>
      <c r="AU642" s="248" t="s">
        <v>152</v>
      </c>
      <c r="AY642" s="18" t="s">
        <v>209</v>
      </c>
      <c r="BE642" s="249">
        <f>IF(N642="základní",J642,0)</f>
        <v>0</v>
      </c>
      <c r="BF642" s="249">
        <f>IF(N642="snížená",J642,0)</f>
        <v>0</v>
      </c>
      <c r="BG642" s="249">
        <f>IF(N642="zákl. přenesená",J642,0)</f>
        <v>0</v>
      </c>
      <c r="BH642" s="249">
        <f>IF(N642="sníž. přenesená",J642,0)</f>
        <v>0</v>
      </c>
      <c r="BI642" s="249">
        <f>IF(N642="nulová",J642,0)</f>
        <v>0</v>
      </c>
      <c r="BJ642" s="18" t="s">
        <v>152</v>
      </c>
      <c r="BK642" s="249">
        <f>ROUND(I642*H642,2)</f>
        <v>0</v>
      </c>
      <c r="BL642" s="18" t="s">
        <v>297</v>
      </c>
      <c r="BM642" s="248" t="s">
        <v>1163</v>
      </c>
    </row>
    <row r="643" spans="1:51" s="13" customFormat="1" ht="12">
      <c r="A643" s="13"/>
      <c r="B643" s="250"/>
      <c r="C643" s="251"/>
      <c r="D643" s="252" t="s">
        <v>218</v>
      </c>
      <c r="E643" s="253" t="s">
        <v>1</v>
      </c>
      <c r="F643" s="254" t="s">
        <v>1164</v>
      </c>
      <c r="G643" s="251"/>
      <c r="H643" s="255">
        <v>4.23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1" t="s">
        <v>218</v>
      </c>
      <c r="AU643" s="261" t="s">
        <v>152</v>
      </c>
      <c r="AV643" s="13" t="s">
        <v>152</v>
      </c>
      <c r="AW643" s="13" t="s">
        <v>32</v>
      </c>
      <c r="AX643" s="13" t="s">
        <v>76</v>
      </c>
      <c r="AY643" s="261" t="s">
        <v>209</v>
      </c>
    </row>
    <row r="644" spans="1:51" s="13" customFormat="1" ht="12">
      <c r="A644" s="13"/>
      <c r="B644" s="250"/>
      <c r="C644" s="251"/>
      <c r="D644" s="252" t="s">
        <v>218</v>
      </c>
      <c r="E644" s="253" t="s">
        <v>1</v>
      </c>
      <c r="F644" s="254" t="s">
        <v>1165</v>
      </c>
      <c r="G644" s="251"/>
      <c r="H644" s="255">
        <v>0.945</v>
      </c>
      <c r="I644" s="256"/>
      <c r="J644" s="251"/>
      <c r="K644" s="251"/>
      <c r="L644" s="257"/>
      <c r="M644" s="258"/>
      <c r="N644" s="259"/>
      <c r="O644" s="259"/>
      <c r="P644" s="259"/>
      <c r="Q644" s="259"/>
      <c r="R644" s="259"/>
      <c r="S644" s="259"/>
      <c r="T644" s="26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1" t="s">
        <v>218</v>
      </c>
      <c r="AU644" s="261" t="s">
        <v>152</v>
      </c>
      <c r="AV644" s="13" t="s">
        <v>152</v>
      </c>
      <c r="AW644" s="13" t="s">
        <v>32</v>
      </c>
      <c r="AX644" s="13" t="s">
        <v>76</v>
      </c>
      <c r="AY644" s="261" t="s">
        <v>209</v>
      </c>
    </row>
    <row r="645" spans="1:51" s="15" customFormat="1" ht="12">
      <c r="A645" s="15"/>
      <c r="B645" s="272"/>
      <c r="C645" s="273"/>
      <c r="D645" s="252" t="s">
        <v>218</v>
      </c>
      <c r="E645" s="274" t="s">
        <v>1</v>
      </c>
      <c r="F645" s="275" t="s">
        <v>262</v>
      </c>
      <c r="G645" s="273"/>
      <c r="H645" s="276">
        <v>5.175</v>
      </c>
      <c r="I645" s="277"/>
      <c r="J645" s="273"/>
      <c r="K645" s="273"/>
      <c r="L645" s="278"/>
      <c r="M645" s="279"/>
      <c r="N645" s="280"/>
      <c r="O645" s="280"/>
      <c r="P645" s="280"/>
      <c r="Q645" s="280"/>
      <c r="R645" s="280"/>
      <c r="S645" s="280"/>
      <c r="T645" s="281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82" t="s">
        <v>218</v>
      </c>
      <c r="AU645" s="282" t="s">
        <v>152</v>
      </c>
      <c r="AV645" s="15" t="s">
        <v>216</v>
      </c>
      <c r="AW645" s="15" t="s">
        <v>32</v>
      </c>
      <c r="AX645" s="15" t="s">
        <v>84</v>
      </c>
      <c r="AY645" s="282" t="s">
        <v>209</v>
      </c>
    </row>
    <row r="646" spans="1:65" s="2" customFormat="1" ht="16.5" customHeight="1">
      <c r="A646" s="39"/>
      <c r="B646" s="40"/>
      <c r="C646" s="294" t="s">
        <v>1166</v>
      </c>
      <c r="D646" s="294" t="s">
        <v>736</v>
      </c>
      <c r="E646" s="295" t="s">
        <v>1167</v>
      </c>
      <c r="F646" s="296" t="s">
        <v>1168</v>
      </c>
      <c r="G646" s="297" t="s">
        <v>320</v>
      </c>
      <c r="H646" s="298">
        <v>9.315</v>
      </c>
      <c r="I646" s="299"/>
      <c r="J646" s="300">
        <f>ROUND(I646*H646,2)</f>
        <v>0</v>
      </c>
      <c r="K646" s="296" t="s">
        <v>215</v>
      </c>
      <c r="L646" s="301"/>
      <c r="M646" s="302" t="s">
        <v>1</v>
      </c>
      <c r="N646" s="303" t="s">
        <v>42</v>
      </c>
      <c r="O646" s="92"/>
      <c r="P646" s="246">
        <f>O646*H646</f>
        <v>0</v>
      </c>
      <c r="Q646" s="246">
        <v>1</v>
      </c>
      <c r="R646" s="246">
        <f>Q646*H646</f>
        <v>9.315</v>
      </c>
      <c r="S646" s="246">
        <v>0</v>
      </c>
      <c r="T646" s="247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8" t="s">
        <v>386</v>
      </c>
      <c r="AT646" s="248" t="s">
        <v>736</v>
      </c>
      <c r="AU646" s="248" t="s">
        <v>152</v>
      </c>
      <c r="AY646" s="18" t="s">
        <v>209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18" t="s">
        <v>152</v>
      </c>
      <c r="BK646" s="249">
        <f>ROUND(I646*H646,2)</f>
        <v>0</v>
      </c>
      <c r="BL646" s="18" t="s">
        <v>297</v>
      </c>
      <c r="BM646" s="248" t="s">
        <v>1169</v>
      </c>
    </row>
    <row r="647" spans="1:51" s="13" customFormat="1" ht="12">
      <c r="A647" s="13"/>
      <c r="B647" s="250"/>
      <c r="C647" s="251"/>
      <c r="D647" s="252" t="s">
        <v>218</v>
      </c>
      <c r="E647" s="253" t="s">
        <v>1</v>
      </c>
      <c r="F647" s="254" t="s">
        <v>1170</v>
      </c>
      <c r="G647" s="251"/>
      <c r="H647" s="255">
        <v>9.315</v>
      </c>
      <c r="I647" s="256"/>
      <c r="J647" s="251"/>
      <c r="K647" s="251"/>
      <c r="L647" s="257"/>
      <c r="M647" s="258"/>
      <c r="N647" s="259"/>
      <c r="O647" s="259"/>
      <c r="P647" s="259"/>
      <c r="Q647" s="259"/>
      <c r="R647" s="259"/>
      <c r="S647" s="259"/>
      <c r="T647" s="260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1" t="s">
        <v>218</v>
      </c>
      <c r="AU647" s="261" t="s">
        <v>152</v>
      </c>
      <c r="AV647" s="13" t="s">
        <v>152</v>
      </c>
      <c r="AW647" s="13" t="s">
        <v>32</v>
      </c>
      <c r="AX647" s="13" t="s">
        <v>84</v>
      </c>
      <c r="AY647" s="261" t="s">
        <v>209</v>
      </c>
    </row>
    <row r="648" spans="1:65" s="2" customFormat="1" ht="21.75" customHeight="1">
      <c r="A648" s="39"/>
      <c r="B648" s="40"/>
      <c r="C648" s="237" t="s">
        <v>1171</v>
      </c>
      <c r="D648" s="237" t="s">
        <v>211</v>
      </c>
      <c r="E648" s="238" t="s">
        <v>1172</v>
      </c>
      <c r="F648" s="239" t="s">
        <v>1173</v>
      </c>
      <c r="G648" s="240" t="s">
        <v>320</v>
      </c>
      <c r="H648" s="241">
        <v>5.692</v>
      </c>
      <c r="I648" s="242"/>
      <c r="J648" s="243">
        <f>ROUND(I648*H648,2)</f>
        <v>0</v>
      </c>
      <c r="K648" s="239" t="s">
        <v>215</v>
      </c>
      <c r="L648" s="45"/>
      <c r="M648" s="244" t="s">
        <v>1</v>
      </c>
      <c r="N648" s="245" t="s">
        <v>42</v>
      </c>
      <c r="O648" s="92"/>
      <c r="P648" s="246">
        <f>O648*H648</f>
        <v>0</v>
      </c>
      <c r="Q648" s="246">
        <v>0</v>
      </c>
      <c r="R648" s="246">
        <f>Q648*H648</f>
        <v>0</v>
      </c>
      <c r="S648" s="246">
        <v>0</v>
      </c>
      <c r="T648" s="247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48" t="s">
        <v>297</v>
      </c>
      <c r="AT648" s="248" t="s">
        <v>211</v>
      </c>
      <c r="AU648" s="248" t="s">
        <v>152</v>
      </c>
      <c r="AY648" s="18" t="s">
        <v>209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8" t="s">
        <v>152</v>
      </c>
      <c r="BK648" s="249">
        <f>ROUND(I648*H648,2)</f>
        <v>0</v>
      </c>
      <c r="BL648" s="18" t="s">
        <v>297</v>
      </c>
      <c r="BM648" s="248" t="s">
        <v>1174</v>
      </c>
    </row>
    <row r="649" spans="1:63" s="12" customFormat="1" ht="22.8" customHeight="1">
      <c r="A649" s="12"/>
      <c r="B649" s="221"/>
      <c r="C649" s="222"/>
      <c r="D649" s="223" t="s">
        <v>75</v>
      </c>
      <c r="E649" s="235" t="s">
        <v>1175</v>
      </c>
      <c r="F649" s="235" t="s">
        <v>1176</v>
      </c>
      <c r="G649" s="222"/>
      <c r="H649" s="222"/>
      <c r="I649" s="225"/>
      <c r="J649" s="236">
        <f>BK649</f>
        <v>0</v>
      </c>
      <c r="K649" s="222"/>
      <c r="L649" s="227"/>
      <c r="M649" s="228"/>
      <c r="N649" s="229"/>
      <c r="O649" s="229"/>
      <c r="P649" s="230">
        <f>SUM(P650:P731)</f>
        <v>0</v>
      </c>
      <c r="Q649" s="229"/>
      <c r="R649" s="230">
        <f>SUM(R650:R731)</f>
        <v>26.479280260000003</v>
      </c>
      <c r="S649" s="229"/>
      <c r="T649" s="231">
        <f>SUM(T650:T731)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32" t="s">
        <v>152</v>
      </c>
      <c r="AT649" s="233" t="s">
        <v>75</v>
      </c>
      <c r="AU649" s="233" t="s">
        <v>84</v>
      </c>
      <c r="AY649" s="232" t="s">
        <v>209</v>
      </c>
      <c r="BK649" s="234">
        <f>SUM(BK650:BK731)</f>
        <v>0</v>
      </c>
    </row>
    <row r="650" spans="1:65" s="2" customFormat="1" ht="21.75" customHeight="1">
      <c r="A650" s="39"/>
      <c r="B650" s="40"/>
      <c r="C650" s="237" t="s">
        <v>1177</v>
      </c>
      <c r="D650" s="237" t="s">
        <v>211</v>
      </c>
      <c r="E650" s="238" t="s">
        <v>1178</v>
      </c>
      <c r="F650" s="239" t="s">
        <v>1179</v>
      </c>
      <c r="G650" s="240" t="s">
        <v>225</v>
      </c>
      <c r="H650" s="241">
        <v>8</v>
      </c>
      <c r="I650" s="242"/>
      <c r="J650" s="243">
        <f>ROUND(I650*H650,2)</f>
        <v>0</v>
      </c>
      <c r="K650" s="239" t="s">
        <v>215</v>
      </c>
      <c r="L650" s="45"/>
      <c r="M650" s="244" t="s">
        <v>1</v>
      </c>
      <c r="N650" s="245" t="s">
        <v>42</v>
      </c>
      <c r="O650" s="92"/>
      <c r="P650" s="246">
        <f>O650*H650</f>
        <v>0</v>
      </c>
      <c r="Q650" s="246">
        <v>0.003</v>
      </c>
      <c r="R650" s="246">
        <f>Q650*H650</f>
        <v>0.024</v>
      </c>
      <c r="S650" s="246">
        <v>0</v>
      </c>
      <c r="T650" s="247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8" t="s">
        <v>297</v>
      </c>
      <c r="AT650" s="248" t="s">
        <v>211</v>
      </c>
      <c r="AU650" s="248" t="s">
        <v>152</v>
      </c>
      <c r="AY650" s="18" t="s">
        <v>209</v>
      </c>
      <c r="BE650" s="249">
        <f>IF(N650="základní",J650,0)</f>
        <v>0</v>
      </c>
      <c r="BF650" s="249">
        <f>IF(N650="snížená",J650,0)</f>
        <v>0</v>
      </c>
      <c r="BG650" s="249">
        <f>IF(N650="zákl. přenesená",J650,0)</f>
        <v>0</v>
      </c>
      <c r="BH650" s="249">
        <f>IF(N650="sníž. přenesená",J650,0)</f>
        <v>0</v>
      </c>
      <c r="BI650" s="249">
        <f>IF(N650="nulová",J650,0)</f>
        <v>0</v>
      </c>
      <c r="BJ650" s="18" t="s">
        <v>152</v>
      </c>
      <c r="BK650" s="249">
        <f>ROUND(I650*H650,2)</f>
        <v>0</v>
      </c>
      <c r="BL650" s="18" t="s">
        <v>297</v>
      </c>
      <c r="BM650" s="248" t="s">
        <v>1180</v>
      </c>
    </row>
    <row r="651" spans="1:51" s="13" customFormat="1" ht="12">
      <c r="A651" s="13"/>
      <c r="B651" s="250"/>
      <c r="C651" s="251"/>
      <c r="D651" s="252" t="s">
        <v>218</v>
      </c>
      <c r="E651" s="253" t="s">
        <v>1</v>
      </c>
      <c r="F651" s="254" t="s">
        <v>1181</v>
      </c>
      <c r="G651" s="251"/>
      <c r="H651" s="255">
        <v>8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1" t="s">
        <v>218</v>
      </c>
      <c r="AU651" s="261" t="s">
        <v>152</v>
      </c>
      <c r="AV651" s="13" t="s">
        <v>152</v>
      </c>
      <c r="AW651" s="13" t="s">
        <v>32</v>
      </c>
      <c r="AX651" s="13" t="s">
        <v>84</v>
      </c>
      <c r="AY651" s="261" t="s">
        <v>209</v>
      </c>
    </row>
    <row r="652" spans="1:65" s="2" customFormat="1" ht="21.75" customHeight="1">
      <c r="A652" s="39"/>
      <c r="B652" s="40"/>
      <c r="C652" s="294" t="s">
        <v>1182</v>
      </c>
      <c r="D652" s="294" t="s">
        <v>736</v>
      </c>
      <c r="E652" s="295" t="s">
        <v>1183</v>
      </c>
      <c r="F652" s="296" t="s">
        <v>1184</v>
      </c>
      <c r="G652" s="297" t="s">
        <v>225</v>
      </c>
      <c r="H652" s="298">
        <v>8.16</v>
      </c>
      <c r="I652" s="299"/>
      <c r="J652" s="300">
        <f>ROUND(I652*H652,2)</f>
        <v>0</v>
      </c>
      <c r="K652" s="296" t="s">
        <v>215</v>
      </c>
      <c r="L652" s="301"/>
      <c r="M652" s="302" t="s">
        <v>1</v>
      </c>
      <c r="N652" s="303" t="s">
        <v>42</v>
      </c>
      <c r="O652" s="92"/>
      <c r="P652" s="246">
        <f>O652*H652</f>
        <v>0</v>
      </c>
      <c r="Q652" s="246">
        <v>0.024</v>
      </c>
      <c r="R652" s="246">
        <f>Q652*H652</f>
        <v>0.19584000000000001</v>
      </c>
      <c r="S652" s="246">
        <v>0</v>
      </c>
      <c r="T652" s="24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8" t="s">
        <v>386</v>
      </c>
      <c r="AT652" s="248" t="s">
        <v>736</v>
      </c>
      <c r="AU652" s="248" t="s">
        <v>152</v>
      </c>
      <c r="AY652" s="18" t="s">
        <v>209</v>
      </c>
      <c r="BE652" s="249">
        <f>IF(N652="základní",J652,0)</f>
        <v>0</v>
      </c>
      <c r="BF652" s="249">
        <f>IF(N652="snížená",J652,0)</f>
        <v>0</v>
      </c>
      <c r="BG652" s="249">
        <f>IF(N652="zákl. přenesená",J652,0)</f>
        <v>0</v>
      </c>
      <c r="BH652" s="249">
        <f>IF(N652="sníž. přenesená",J652,0)</f>
        <v>0</v>
      </c>
      <c r="BI652" s="249">
        <f>IF(N652="nulová",J652,0)</f>
        <v>0</v>
      </c>
      <c r="BJ652" s="18" t="s">
        <v>152</v>
      </c>
      <c r="BK652" s="249">
        <f>ROUND(I652*H652,2)</f>
        <v>0</v>
      </c>
      <c r="BL652" s="18" t="s">
        <v>297</v>
      </c>
      <c r="BM652" s="248" t="s">
        <v>1185</v>
      </c>
    </row>
    <row r="653" spans="1:51" s="13" customFormat="1" ht="12">
      <c r="A653" s="13"/>
      <c r="B653" s="250"/>
      <c r="C653" s="251"/>
      <c r="D653" s="252" t="s">
        <v>218</v>
      </c>
      <c r="E653" s="251"/>
      <c r="F653" s="254" t="s">
        <v>1186</v>
      </c>
      <c r="G653" s="251"/>
      <c r="H653" s="255">
        <v>8.16</v>
      </c>
      <c r="I653" s="256"/>
      <c r="J653" s="251"/>
      <c r="K653" s="251"/>
      <c r="L653" s="257"/>
      <c r="M653" s="258"/>
      <c r="N653" s="259"/>
      <c r="O653" s="259"/>
      <c r="P653" s="259"/>
      <c r="Q653" s="259"/>
      <c r="R653" s="259"/>
      <c r="S653" s="259"/>
      <c r="T653" s="260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1" t="s">
        <v>218</v>
      </c>
      <c r="AU653" s="261" t="s">
        <v>152</v>
      </c>
      <c r="AV653" s="13" t="s">
        <v>152</v>
      </c>
      <c r="AW653" s="13" t="s">
        <v>4</v>
      </c>
      <c r="AX653" s="13" t="s">
        <v>84</v>
      </c>
      <c r="AY653" s="261" t="s">
        <v>209</v>
      </c>
    </row>
    <row r="654" spans="1:65" s="2" customFormat="1" ht="21.75" customHeight="1">
      <c r="A654" s="39"/>
      <c r="B654" s="40"/>
      <c r="C654" s="237" t="s">
        <v>1187</v>
      </c>
      <c r="D654" s="237" t="s">
        <v>211</v>
      </c>
      <c r="E654" s="238" t="s">
        <v>1188</v>
      </c>
      <c r="F654" s="239" t="s">
        <v>1189</v>
      </c>
      <c r="G654" s="240" t="s">
        <v>225</v>
      </c>
      <c r="H654" s="241">
        <v>303.49</v>
      </c>
      <c r="I654" s="242"/>
      <c r="J654" s="243">
        <f>ROUND(I654*H654,2)</f>
        <v>0</v>
      </c>
      <c r="K654" s="239" t="s">
        <v>215</v>
      </c>
      <c r="L654" s="45"/>
      <c r="M654" s="244" t="s">
        <v>1</v>
      </c>
      <c r="N654" s="245" t="s">
        <v>42</v>
      </c>
      <c r="O654" s="92"/>
      <c r="P654" s="246">
        <f>O654*H654</f>
        <v>0</v>
      </c>
      <c r="Q654" s="246">
        <v>0</v>
      </c>
      <c r="R654" s="246">
        <f>Q654*H654</f>
        <v>0</v>
      </c>
      <c r="S654" s="246">
        <v>0</v>
      </c>
      <c r="T654" s="247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48" t="s">
        <v>297</v>
      </c>
      <c r="AT654" s="248" t="s">
        <v>211</v>
      </c>
      <c r="AU654" s="248" t="s">
        <v>152</v>
      </c>
      <c r="AY654" s="18" t="s">
        <v>209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18" t="s">
        <v>152</v>
      </c>
      <c r="BK654" s="249">
        <f>ROUND(I654*H654,2)</f>
        <v>0</v>
      </c>
      <c r="BL654" s="18" t="s">
        <v>297</v>
      </c>
      <c r="BM654" s="248" t="s">
        <v>1190</v>
      </c>
    </row>
    <row r="655" spans="1:51" s="13" customFormat="1" ht="12">
      <c r="A655" s="13"/>
      <c r="B655" s="250"/>
      <c r="C655" s="251"/>
      <c r="D655" s="252" t="s">
        <v>218</v>
      </c>
      <c r="E655" s="253" t="s">
        <v>1</v>
      </c>
      <c r="F655" s="254" t="s">
        <v>851</v>
      </c>
      <c r="G655" s="251"/>
      <c r="H655" s="255">
        <v>33.55</v>
      </c>
      <c r="I655" s="256"/>
      <c r="J655" s="251"/>
      <c r="K655" s="251"/>
      <c r="L655" s="257"/>
      <c r="M655" s="258"/>
      <c r="N655" s="259"/>
      <c r="O655" s="259"/>
      <c r="P655" s="259"/>
      <c r="Q655" s="259"/>
      <c r="R655" s="259"/>
      <c r="S655" s="259"/>
      <c r="T655" s="26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1" t="s">
        <v>218</v>
      </c>
      <c r="AU655" s="261" t="s">
        <v>152</v>
      </c>
      <c r="AV655" s="13" t="s">
        <v>152</v>
      </c>
      <c r="AW655" s="13" t="s">
        <v>32</v>
      </c>
      <c r="AX655" s="13" t="s">
        <v>76</v>
      </c>
      <c r="AY655" s="261" t="s">
        <v>209</v>
      </c>
    </row>
    <row r="656" spans="1:51" s="13" customFormat="1" ht="12">
      <c r="A656" s="13"/>
      <c r="B656" s="250"/>
      <c r="C656" s="251"/>
      <c r="D656" s="252" t="s">
        <v>218</v>
      </c>
      <c r="E656" s="253" t="s">
        <v>1</v>
      </c>
      <c r="F656" s="254" t="s">
        <v>852</v>
      </c>
      <c r="G656" s="251"/>
      <c r="H656" s="255">
        <v>20.29</v>
      </c>
      <c r="I656" s="256"/>
      <c r="J656" s="251"/>
      <c r="K656" s="251"/>
      <c r="L656" s="257"/>
      <c r="M656" s="258"/>
      <c r="N656" s="259"/>
      <c r="O656" s="259"/>
      <c r="P656" s="259"/>
      <c r="Q656" s="259"/>
      <c r="R656" s="259"/>
      <c r="S656" s="259"/>
      <c r="T656" s="260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1" t="s">
        <v>218</v>
      </c>
      <c r="AU656" s="261" t="s">
        <v>152</v>
      </c>
      <c r="AV656" s="13" t="s">
        <v>152</v>
      </c>
      <c r="AW656" s="13" t="s">
        <v>32</v>
      </c>
      <c r="AX656" s="13" t="s">
        <v>76</v>
      </c>
      <c r="AY656" s="261" t="s">
        <v>209</v>
      </c>
    </row>
    <row r="657" spans="1:51" s="13" customFormat="1" ht="12">
      <c r="A657" s="13"/>
      <c r="B657" s="250"/>
      <c r="C657" s="251"/>
      <c r="D657" s="252" t="s">
        <v>218</v>
      </c>
      <c r="E657" s="253" t="s">
        <v>1</v>
      </c>
      <c r="F657" s="254" t="s">
        <v>853</v>
      </c>
      <c r="G657" s="251"/>
      <c r="H657" s="255">
        <v>3.55</v>
      </c>
      <c r="I657" s="256"/>
      <c r="J657" s="251"/>
      <c r="K657" s="251"/>
      <c r="L657" s="257"/>
      <c r="M657" s="258"/>
      <c r="N657" s="259"/>
      <c r="O657" s="259"/>
      <c r="P657" s="259"/>
      <c r="Q657" s="259"/>
      <c r="R657" s="259"/>
      <c r="S657" s="259"/>
      <c r="T657" s="26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1" t="s">
        <v>218</v>
      </c>
      <c r="AU657" s="261" t="s">
        <v>152</v>
      </c>
      <c r="AV657" s="13" t="s">
        <v>152</v>
      </c>
      <c r="AW657" s="13" t="s">
        <v>32</v>
      </c>
      <c r="AX657" s="13" t="s">
        <v>76</v>
      </c>
      <c r="AY657" s="261" t="s">
        <v>209</v>
      </c>
    </row>
    <row r="658" spans="1:51" s="13" customFormat="1" ht="12">
      <c r="A658" s="13"/>
      <c r="B658" s="250"/>
      <c r="C658" s="251"/>
      <c r="D658" s="252" t="s">
        <v>218</v>
      </c>
      <c r="E658" s="253" t="s">
        <v>1</v>
      </c>
      <c r="F658" s="254" t="s">
        <v>854</v>
      </c>
      <c r="G658" s="251"/>
      <c r="H658" s="255">
        <v>39.63</v>
      </c>
      <c r="I658" s="256"/>
      <c r="J658" s="251"/>
      <c r="K658" s="251"/>
      <c r="L658" s="257"/>
      <c r="M658" s="258"/>
      <c r="N658" s="259"/>
      <c r="O658" s="259"/>
      <c r="P658" s="259"/>
      <c r="Q658" s="259"/>
      <c r="R658" s="259"/>
      <c r="S658" s="259"/>
      <c r="T658" s="26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1" t="s">
        <v>218</v>
      </c>
      <c r="AU658" s="261" t="s">
        <v>152</v>
      </c>
      <c r="AV658" s="13" t="s">
        <v>152</v>
      </c>
      <c r="AW658" s="13" t="s">
        <v>32</v>
      </c>
      <c r="AX658" s="13" t="s">
        <v>76</v>
      </c>
      <c r="AY658" s="261" t="s">
        <v>209</v>
      </c>
    </row>
    <row r="659" spans="1:51" s="13" customFormat="1" ht="12">
      <c r="A659" s="13"/>
      <c r="B659" s="250"/>
      <c r="C659" s="251"/>
      <c r="D659" s="252" t="s">
        <v>218</v>
      </c>
      <c r="E659" s="253" t="s">
        <v>1</v>
      </c>
      <c r="F659" s="254" t="s">
        <v>855</v>
      </c>
      <c r="G659" s="251"/>
      <c r="H659" s="255">
        <v>86.54</v>
      </c>
      <c r="I659" s="256"/>
      <c r="J659" s="251"/>
      <c r="K659" s="251"/>
      <c r="L659" s="257"/>
      <c r="M659" s="258"/>
      <c r="N659" s="259"/>
      <c r="O659" s="259"/>
      <c r="P659" s="259"/>
      <c r="Q659" s="259"/>
      <c r="R659" s="259"/>
      <c r="S659" s="259"/>
      <c r="T659" s="26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1" t="s">
        <v>218</v>
      </c>
      <c r="AU659" s="261" t="s">
        <v>152</v>
      </c>
      <c r="AV659" s="13" t="s">
        <v>152</v>
      </c>
      <c r="AW659" s="13" t="s">
        <v>32</v>
      </c>
      <c r="AX659" s="13" t="s">
        <v>76</v>
      </c>
      <c r="AY659" s="261" t="s">
        <v>209</v>
      </c>
    </row>
    <row r="660" spans="1:51" s="13" customFormat="1" ht="12">
      <c r="A660" s="13"/>
      <c r="B660" s="250"/>
      <c r="C660" s="251"/>
      <c r="D660" s="252" t="s">
        <v>218</v>
      </c>
      <c r="E660" s="253" t="s">
        <v>1</v>
      </c>
      <c r="F660" s="254" t="s">
        <v>856</v>
      </c>
      <c r="G660" s="251"/>
      <c r="H660" s="255">
        <v>90.68</v>
      </c>
      <c r="I660" s="256"/>
      <c r="J660" s="251"/>
      <c r="K660" s="251"/>
      <c r="L660" s="257"/>
      <c r="M660" s="258"/>
      <c r="N660" s="259"/>
      <c r="O660" s="259"/>
      <c r="P660" s="259"/>
      <c r="Q660" s="259"/>
      <c r="R660" s="259"/>
      <c r="S660" s="259"/>
      <c r="T660" s="26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1" t="s">
        <v>218</v>
      </c>
      <c r="AU660" s="261" t="s">
        <v>152</v>
      </c>
      <c r="AV660" s="13" t="s">
        <v>152</v>
      </c>
      <c r="AW660" s="13" t="s">
        <v>32</v>
      </c>
      <c r="AX660" s="13" t="s">
        <v>76</v>
      </c>
      <c r="AY660" s="261" t="s">
        <v>209</v>
      </c>
    </row>
    <row r="661" spans="1:51" s="13" customFormat="1" ht="12">
      <c r="A661" s="13"/>
      <c r="B661" s="250"/>
      <c r="C661" s="251"/>
      <c r="D661" s="252" t="s">
        <v>218</v>
      </c>
      <c r="E661" s="253" t="s">
        <v>1</v>
      </c>
      <c r="F661" s="254" t="s">
        <v>862</v>
      </c>
      <c r="G661" s="251"/>
      <c r="H661" s="255">
        <v>29.25</v>
      </c>
      <c r="I661" s="256"/>
      <c r="J661" s="251"/>
      <c r="K661" s="251"/>
      <c r="L661" s="257"/>
      <c r="M661" s="258"/>
      <c r="N661" s="259"/>
      <c r="O661" s="259"/>
      <c r="P661" s="259"/>
      <c r="Q661" s="259"/>
      <c r="R661" s="259"/>
      <c r="S661" s="259"/>
      <c r="T661" s="26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1" t="s">
        <v>218</v>
      </c>
      <c r="AU661" s="261" t="s">
        <v>152</v>
      </c>
      <c r="AV661" s="13" t="s">
        <v>152</v>
      </c>
      <c r="AW661" s="13" t="s">
        <v>32</v>
      </c>
      <c r="AX661" s="13" t="s">
        <v>76</v>
      </c>
      <c r="AY661" s="261" t="s">
        <v>209</v>
      </c>
    </row>
    <row r="662" spans="1:51" s="15" customFormat="1" ht="12">
      <c r="A662" s="15"/>
      <c r="B662" s="272"/>
      <c r="C662" s="273"/>
      <c r="D662" s="252" t="s">
        <v>218</v>
      </c>
      <c r="E662" s="274" t="s">
        <v>1</v>
      </c>
      <c r="F662" s="275" t="s">
        <v>262</v>
      </c>
      <c r="G662" s="273"/>
      <c r="H662" s="276">
        <v>303.49</v>
      </c>
      <c r="I662" s="277"/>
      <c r="J662" s="273"/>
      <c r="K662" s="273"/>
      <c r="L662" s="278"/>
      <c r="M662" s="279"/>
      <c r="N662" s="280"/>
      <c r="O662" s="280"/>
      <c r="P662" s="280"/>
      <c r="Q662" s="280"/>
      <c r="R662" s="280"/>
      <c r="S662" s="280"/>
      <c r="T662" s="281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82" t="s">
        <v>218</v>
      </c>
      <c r="AU662" s="282" t="s">
        <v>152</v>
      </c>
      <c r="AV662" s="15" t="s">
        <v>216</v>
      </c>
      <c r="AW662" s="15" t="s">
        <v>32</v>
      </c>
      <c r="AX662" s="15" t="s">
        <v>84</v>
      </c>
      <c r="AY662" s="282" t="s">
        <v>209</v>
      </c>
    </row>
    <row r="663" spans="1:65" s="2" customFormat="1" ht="21.75" customHeight="1">
      <c r="A663" s="39"/>
      <c r="B663" s="40"/>
      <c r="C663" s="294" t="s">
        <v>1191</v>
      </c>
      <c r="D663" s="294" t="s">
        <v>736</v>
      </c>
      <c r="E663" s="295" t="s">
        <v>1192</v>
      </c>
      <c r="F663" s="296" t="s">
        <v>1193</v>
      </c>
      <c r="G663" s="297" t="s">
        <v>225</v>
      </c>
      <c r="H663" s="298">
        <v>29.835</v>
      </c>
      <c r="I663" s="299"/>
      <c r="J663" s="300">
        <f>ROUND(I663*H663,2)</f>
        <v>0</v>
      </c>
      <c r="K663" s="296" t="s">
        <v>215</v>
      </c>
      <c r="L663" s="301"/>
      <c r="M663" s="302" t="s">
        <v>1</v>
      </c>
      <c r="N663" s="303" t="s">
        <v>42</v>
      </c>
      <c r="O663" s="92"/>
      <c r="P663" s="246">
        <f>O663*H663</f>
        <v>0</v>
      </c>
      <c r="Q663" s="246">
        <v>0.0024</v>
      </c>
      <c r="R663" s="246">
        <f>Q663*H663</f>
        <v>0.071604</v>
      </c>
      <c r="S663" s="246">
        <v>0</v>
      </c>
      <c r="T663" s="247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48" t="s">
        <v>386</v>
      </c>
      <c r="AT663" s="248" t="s">
        <v>736</v>
      </c>
      <c r="AU663" s="248" t="s">
        <v>152</v>
      </c>
      <c r="AY663" s="18" t="s">
        <v>209</v>
      </c>
      <c r="BE663" s="249">
        <f>IF(N663="základní",J663,0)</f>
        <v>0</v>
      </c>
      <c r="BF663" s="249">
        <f>IF(N663="snížená",J663,0)</f>
        <v>0</v>
      </c>
      <c r="BG663" s="249">
        <f>IF(N663="zákl. přenesená",J663,0)</f>
        <v>0</v>
      </c>
      <c r="BH663" s="249">
        <f>IF(N663="sníž. přenesená",J663,0)</f>
        <v>0</v>
      </c>
      <c r="BI663" s="249">
        <f>IF(N663="nulová",J663,0)</f>
        <v>0</v>
      </c>
      <c r="BJ663" s="18" t="s">
        <v>152</v>
      </c>
      <c r="BK663" s="249">
        <f>ROUND(I663*H663,2)</f>
        <v>0</v>
      </c>
      <c r="BL663" s="18" t="s">
        <v>297</v>
      </c>
      <c r="BM663" s="248" t="s">
        <v>1194</v>
      </c>
    </row>
    <row r="664" spans="1:51" s="13" customFormat="1" ht="12">
      <c r="A664" s="13"/>
      <c r="B664" s="250"/>
      <c r="C664" s="251"/>
      <c r="D664" s="252" t="s">
        <v>218</v>
      </c>
      <c r="E664" s="253" t="s">
        <v>1</v>
      </c>
      <c r="F664" s="254" t="s">
        <v>862</v>
      </c>
      <c r="G664" s="251"/>
      <c r="H664" s="255">
        <v>29.25</v>
      </c>
      <c r="I664" s="256"/>
      <c r="J664" s="251"/>
      <c r="K664" s="251"/>
      <c r="L664" s="257"/>
      <c r="M664" s="258"/>
      <c r="N664" s="259"/>
      <c r="O664" s="259"/>
      <c r="P664" s="259"/>
      <c r="Q664" s="259"/>
      <c r="R664" s="259"/>
      <c r="S664" s="259"/>
      <c r="T664" s="26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1" t="s">
        <v>218</v>
      </c>
      <c r="AU664" s="261" t="s">
        <v>152</v>
      </c>
      <c r="AV664" s="13" t="s">
        <v>152</v>
      </c>
      <c r="AW664" s="13" t="s">
        <v>32</v>
      </c>
      <c r="AX664" s="13" t="s">
        <v>84</v>
      </c>
      <c r="AY664" s="261" t="s">
        <v>209</v>
      </c>
    </row>
    <row r="665" spans="1:51" s="13" customFormat="1" ht="12">
      <c r="A665" s="13"/>
      <c r="B665" s="250"/>
      <c r="C665" s="251"/>
      <c r="D665" s="252" t="s">
        <v>218</v>
      </c>
      <c r="E665" s="251"/>
      <c r="F665" s="254" t="s">
        <v>1195</v>
      </c>
      <c r="G665" s="251"/>
      <c r="H665" s="255">
        <v>29.835</v>
      </c>
      <c r="I665" s="256"/>
      <c r="J665" s="251"/>
      <c r="K665" s="251"/>
      <c r="L665" s="257"/>
      <c r="M665" s="258"/>
      <c r="N665" s="259"/>
      <c r="O665" s="259"/>
      <c r="P665" s="259"/>
      <c r="Q665" s="259"/>
      <c r="R665" s="259"/>
      <c r="S665" s="259"/>
      <c r="T665" s="260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1" t="s">
        <v>218</v>
      </c>
      <c r="AU665" s="261" t="s">
        <v>152</v>
      </c>
      <c r="AV665" s="13" t="s">
        <v>152</v>
      </c>
      <c r="AW665" s="13" t="s">
        <v>4</v>
      </c>
      <c r="AX665" s="13" t="s">
        <v>84</v>
      </c>
      <c r="AY665" s="261" t="s">
        <v>209</v>
      </c>
    </row>
    <row r="666" spans="1:65" s="2" customFormat="1" ht="21.75" customHeight="1">
      <c r="A666" s="39"/>
      <c r="B666" s="40"/>
      <c r="C666" s="294" t="s">
        <v>1196</v>
      </c>
      <c r="D666" s="294" t="s">
        <v>736</v>
      </c>
      <c r="E666" s="295" t="s">
        <v>1197</v>
      </c>
      <c r="F666" s="296" t="s">
        <v>1198</v>
      </c>
      <c r="G666" s="297" t="s">
        <v>225</v>
      </c>
      <c r="H666" s="298">
        <v>126.715</v>
      </c>
      <c r="I666" s="299"/>
      <c r="J666" s="300">
        <f>ROUND(I666*H666,2)</f>
        <v>0</v>
      </c>
      <c r="K666" s="296" t="s">
        <v>215</v>
      </c>
      <c r="L666" s="301"/>
      <c r="M666" s="302" t="s">
        <v>1</v>
      </c>
      <c r="N666" s="303" t="s">
        <v>42</v>
      </c>
      <c r="O666" s="92"/>
      <c r="P666" s="246">
        <f>O666*H666</f>
        <v>0</v>
      </c>
      <c r="Q666" s="246">
        <v>0.0042</v>
      </c>
      <c r="R666" s="246">
        <f>Q666*H666</f>
        <v>0.532203</v>
      </c>
      <c r="S666" s="246">
        <v>0</v>
      </c>
      <c r="T666" s="247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8" t="s">
        <v>386</v>
      </c>
      <c r="AT666" s="248" t="s">
        <v>736</v>
      </c>
      <c r="AU666" s="248" t="s">
        <v>152</v>
      </c>
      <c r="AY666" s="18" t="s">
        <v>209</v>
      </c>
      <c r="BE666" s="249">
        <f>IF(N666="základní",J666,0)</f>
        <v>0</v>
      </c>
      <c r="BF666" s="249">
        <f>IF(N666="snížená",J666,0)</f>
        <v>0</v>
      </c>
      <c r="BG666" s="249">
        <f>IF(N666="zákl. přenesená",J666,0)</f>
        <v>0</v>
      </c>
      <c r="BH666" s="249">
        <f>IF(N666="sníž. přenesená",J666,0)</f>
        <v>0</v>
      </c>
      <c r="BI666" s="249">
        <f>IF(N666="nulová",J666,0)</f>
        <v>0</v>
      </c>
      <c r="BJ666" s="18" t="s">
        <v>152</v>
      </c>
      <c r="BK666" s="249">
        <f>ROUND(I666*H666,2)</f>
        <v>0</v>
      </c>
      <c r="BL666" s="18" t="s">
        <v>297</v>
      </c>
      <c r="BM666" s="248" t="s">
        <v>1199</v>
      </c>
    </row>
    <row r="667" spans="1:51" s="13" customFormat="1" ht="12">
      <c r="A667" s="13"/>
      <c r="B667" s="250"/>
      <c r="C667" s="251"/>
      <c r="D667" s="252" t="s">
        <v>218</v>
      </c>
      <c r="E667" s="253" t="s">
        <v>1</v>
      </c>
      <c r="F667" s="254" t="s">
        <v>1200</v>
      </c>
      <c r="G667" s="251"/>
      <c r="H667" s="255">
        <v>33.55</v>
      </c>
      <c r="I667" s="256"/>
      <c r="J667" s="251"/>
      <c r="K667" s="251"/>
      <c r="L667" s="257"/>
      <c r="M667" s="258"/>
      <c r="N667" s="259"/>
      <c r="O667" s="259"/>
      <c r="P667" s="259"/>
      <c r="Q667" s="259"/>
      <c r="R667" s="259"/>
      <c r="S667" s="259"/>
      <c r="T667" s="260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1" t="s">
        <v>218</v>
      </c>
      <c r="AU667" s="261" t="s">
        <v>152</v>
      </c>
      <c r="AV667" s="13" t="s">
        <v>152</v>
      </c>
      <c r="AW667" s="13" t="s">
        <v>32</v>
      </c>
      <c r="AX667" s="13" t="s">
        <v>76</v>
      </c>
      <c r="AY667" s="261" t="s">
        <v>209</v>
      </c>
    </row>
    <row r="668" spans="1:51" s="13" customFormat="1" ht="12">
      <c r="A668" s="13"/>
      <c r="B668" s="250"/>
      <c r="C668" s="251"/>
      <c r="D668" s="252" t="s">
        <v>218</v>
      </c>
      <c r="E668" s="253" t="s">
        <v>1</v>
      </c>
      <c r="F668" s="254" t="s">
        <v>856</v>
      </c>
      <c r="G668" s="251"/>
      <c r="H668" s="255">
        <v>90.68</v>
      </c>
      <c r="I668" s="256"/>
      <c r="J668" s="251"/>
      <c r="K668" s="251"/>
      <c r="L668" s="257"/>
      <c r="M668" s="258"/>
      <c r="N668" s="259"/>
      <c r="O668" s="259"/>
      <c r="P668" s="259"/>
      <c r="Q668" s="259"/>
      <c r="R668" s="259"/>
      <c r="S668" s="259"/>
      <c r="T668" s="260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1" t="s">
        <v>218</v>
      </c>
      <c r="AU668" s="261" t="s">
        <v>152</v>
      </c>
      <c r="AV668" s="13" t="s">
        <v>152</v>
      </c>
      <c r="AW668" s="13" t="s">
        <v>32</v>
      </c>
      <c r="AX668" s="13" t="s">
        <v>76</v>
      </c>
      <c r="AY668" s="261" t="s">
        <v>209</v>
      </c>
    </row>
    <row r="669" spans="1:51" s="15" customFormat="1" ht="12">
      <c r="A669" s="15"/>
      <c r="B669" s="272"/>
      <c r="C669" s="273"/>
      <c r="D669" s="252" t="s">
        <v>218</v>
      </c>
      <c r="E669" s="274" t="s">
        <v>1</v>
      </c>
      <c r="F669" s="275" t="s">
        <v>262</v>
      </c>
      <c r="G669" s="273"/>
      <c r="H669" s="276">
        <v>124.23</v>
      </c>
      <c r="I669" s="277"/>
      <c r="J669" s="273"/>
      <c r="K669" s="273"/>
      <c r="L669" s="278"/>
      <c r="M669" s="279"/>
      <c r="N669" s="280"/>
      <c r="O669" s="280"/>
      <c r="P669" s="280"/>
      <c r="Q669" s="280"/>
      <c r="R669" s="280"/>
      <c r="S669" s="280"/>
      <c r="T669" s="281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82" t="s">
        <v>218</v>
      </c>
      <c r="AU669" s="282" t="s">
        <v>152</v>
      </c>
      <c r="AV669" s="15" t="s">
        <v>216</v>
      </c>
      <c r="AW669" s="15" t="s">
        <v>32</v>
      </c>
      <c r="AX669" s="15" t="s">
        <v>84</v>
      </c>
      <c r="AY669" s="282" t="s">
        <v>209</v>
      </c>
    </row>
    <row r="670" spans="1:51" s="13" customFormat="1" ht="12">
      <c r="A670" s="13"/>
      <c r="B670" s="250"/>
      <c r="C670" s="251"/>
      <c r="D670" s="252" t="s">
        <v>218</v>
      </c>
      <c r="E670" s="251"/>
      <c r="F670" s="254" t="s">
        <v>1201</v>
      </c>
      <c r="G670" s="251"/>
      <c r="H670" s="255">
        <v>126.715</v>
      </c>
      <c r="I670" s="256"/>
      <c r="J670" s="251"/>
      <c r="K670" s="251"/>
      <c r="L670" s="257"/>
      <c r="M670" s="258"/>
      <c r="N670" s="259"/>
      <c r="O670" s="259"/>
      <c r="P670" s="259"/>
      <c r="Q670" s="259"/>
      <c r="R670" s="259"/>
      <c r="S670" s="259"/>
      <c r="T670" s="26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1" t="s">
        <v>218</v>
      </c>
      <c r="AU670" s="261" t="s">
        <v>152</v>
      </c>
      <c r="AV670" s="13" t="s">
        <v>152</v>
      </c>
      <c r="AW670" s="13" t="s">
        <v>4</v>
      </c>
      <c r="AX670" s="13" t="s">
        <v>84</v>
      </c>
      <c r="AY670" s="261" t="s">
        <v>209</v>
      </c>
    </row>
    <row r="671" spans="1:65" s="2" customFormat="1" ht="21.75" customHeight="1">
      <c r="A671" s="39"/>
      <c r="B671" s="40"/>
      <c r="C671" s="294" t="s">
        <v>1202</v>
      </c>
      <c r="D671" s="294" t="s">
        <v>736</v>
      </c>
      <c r="E671" s="295" t="s">
        <v>1203</v>
      </c>
      <c r="F671" s="296" t="s">
        <v>1204</v>
      </c>
      <c r="G671" s="297" t="s">
        <v>225</v>
      </c>
      <c r="H671" s="298">
        <v>149.389</v>
      </c>
      <c r="I671" s="299"/>
      <c r="J671" s="300">
        <f>ROUND(I671*H671,2)</f>
        <v>0</v>
      </c>
      <c r="K671" s="296" t="s">
        <v>215</v>
      </c>
      <c r="L671" s="301"/>
      <c r="M671" s="302" t="s">
        <v>1</v>
      </c>
      <c r="N671" s="303" t="s">
        <v>42</v>
      </c>
      <c r="O671" s="92"/>
      <c r="P671" s="246">
        <f>O671*H671</f>
        <v>0</v>
      </c>
      <c r="Q671" s="246">
        <v>0.0028</v>
      </c>
      <c r="R671" s="246">
        <f>Q671*H671</f>
        <v>0.4182892</v>
      </c>
      <c r="S671" s="246">
        <v>0</v>
      </c>
      <c r="T671" s="247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48" t="s">
        <v>386</v>
      </c>
      <c r="AT671" s="248" t="s">
        <v>736</v>
      </c>
      <c r="AU671" s="248" t="s">
        <v>152</v>
      </c>
      <c r="AY671" s="18" t="s">
        <v>209</v>
      </c>
      <c r="BE671" s="249">
        <f>IF(N671="základní",J671,0)</f>
        <v>0</v>
      </c>
      <c r="BF671" s="249">
        <f>IF(N671="snížená",J671,0)</f>
        <v>0</v>
      </c>
      <c r="BG671" s="249">
        <f>IF(N671="zákl. přenesená",J671,0)</f>
        <v>0</v>
      </c>
      <c r="BH671" s="249">
        <f>IF(N671="sníž. přenesená",J671,0)</f>
        <v>0</v>
      </c>
      <c r="BI671" s="249">
        <f>IF(N671="nulová",J671,0)</f>
        <v>0</v>
      </c>
      <c r="BJ671" s="18" t="s">
        <v>152</v>
      </c>
      <c r="BK671" s="249">
        <f>ROUND(I671*H671,2)</f>
        <v>0</v>
      </c>
      <c r="BL671" s="18" t="s">
        <v>297</v>
      </c>
      <c r="BM671" s="248" t="s">
        <v>1205</v>
      </c>
    </row>
    <row r="672" spans="1:51" s="13" customFormat="1" ht="12">
      <c r="A672" s="13"/>
      <c r="B672" s="250"/>
      <c r="C672" s="251"/>
      <c r="D672" s="252" t="s">
        <v>218</v>
      </c>
      <c r="E672" s="253" t="s">
        <v>1</v>
      </c>
      <c r="F672" s="254" t="s">
        <v>852</v>
      </c>
      <c r="G672" s="251"/>
      <c r="H672" s="255">
        <v>20.29</v>
      </c>
      <c r="I672" s="256"/>
      <c r="J672" s="251"/>
      <c r="K672" s="251"/>
      <c r="L672" s="257"/>
      <c r="M672" s="258"/>
      <c r="N672" s="259"/>
      <c r="O672" s="259"/>
      <c r="P672" s="259"/>
      <c r="Q672" s="259"/>
      <c r="R672" s="259"/>
      <c r="S672" s="259"/>
      <c r="T672" s="26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1" t="s">
        <v>218</v>
      </c>
      <c r="AU672" s="261" t="s">
        <v>152</v>
      </c>
      <c r="AV672" s="13" t="s">
        <v>152</v>
      </c>
      <c r="AW672" s="13" t="s">
        <v>32</v>
      </c>
      <c r="AX672" s="13" t="s">
        <v>76</v>
      </c>
      <c r="AY672" s="261" t="s">
        <v>209</v>
      </c>
    </row>
    <row r="673" spans="1:51" s="13" customFormat="1" ht="12">
      <c r="A673" s="13"/>
      <c r="B673" s="250"/>
      <c r="C673" s="251"/>
      <c r="D673" s="252" t="s">
        <v>218</v>
      </c>
      <c r="E673" s="253" t="s">
        <v>1</v>
      </c>
      <c r="F673" s="254" t="s">
        <v>854</v>
      </c>
      <c r="G673" s="251"/>
      <c r="H673" s="255">
        <v>39.63</v>
      </c>
      <c r="I673" s="256"/>
      <c r="J673" s="251"/>
      <c r="K673" s="251"/>
      <c r="L673" s="257"/>
      <c r="M673" s="258"/>
      <c r="N673" s="259"/>
      <c r="O673" s="259"/>
      <c r="P673" s="259"/>
      <c r="Q673" s="259"/>
      <c r="R673" s="259"/>
      <c r="S673" s="259"/>
      <c r="T673" s="26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1" t="s">
        <v>218</v>
      </c>
      <c r="AU673" s="261" t="s">
        <v>152</v>
      </c>
      <c r="AV673" s="13" t="s">
        <v>152</v>
      </c>
      <c r="AW673" s="13" t="s">
        <v>32</v>
      </c>
      <c r="AX673" s="13" t="s">
        <v>76</v>
      </c>
      <c r="AY673" s="261" t="s">
        <v>209</v>
      </c>
    </row>
    <row r="674" spans="1:51" s="13" customFormat="1" ht="12">
      <c r="A674" s="13"/>
      <c r="B674" s="250"/>
      <c r="C674" s="251"/>
      <c r="D674" s="252" t="s">
        <v>218</v>
      </c>
      <c r="E674" s="253" t="s">
        <v>1</v>
      </c>
      <c r="F674" s="254" t="s">
        <v>855</v>
      </c>
      <c r="G674" s="251"/>
      <c r="H674" s="255">
        <v>86.54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1" t="s">
        <v>218</v>
      </c>
      <c r="AU674" s="261" t="s">
        <v>152</v>
      </c>
      <c r="AV674" s="13" t="s">
        <v>152</v>
      </c>
      <c r="AW674" s="13" t="s">
        <v>32</v>
      </c>
      <c r="AX674" s="13" t="s">
        <v>76</v>
      </c>
      <c r="AY674" s="261" t="s">
        <v>209</v>
      </c>
    </row>
    <row r="675" spans="1:51" s="15" customFormat="1" ht="12">
      <c r="A675" s="15"/>
      <c r="B675" s="272"/>
      <c r="C675" s="273"/>
      <c r="D675" s="252" t="s">
        <v>218</v>
      </c>
      <c r="E675" s="274" t="s">
        <v>1</v>
      </c>
      <c r="F675" s="275" t="s">
        <v>262</v>
      </c>
      <c r="G675" s="273"/>
      <c r="H675" s="276">
        <v>146.46</v>
      </c>
      <c r="I675" s="277"/>
      <c r="J675" s="273"/>
      <c r="K675" s="273"/>
      <c r="L675" s="278"/>
      <c r="M675" s="279"/>
      <c r="N675" s="280"/>
      <c r="O675" s="280"/>
      <c r="P675" s="280"/>
      <c r="Q675" s="280"/>
      <c r="R675" s="280"/>
      <c r="S675" s="280"/>
      <c r="T675" s="281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82" t="s">
        <v>218</v>
      </c>
      <c r="AU675" s="282" t="s">
        <v>152</v>
      </c>
      <c r="AV675" s="15" t="s">
        <v>216</v>
      </c>
      <c r="AW675" s="15" t="s">
        <v>32</v>
      </c>
      <c r="AX675" s="15" t="s">
        <v>84</v>
      </c>
      <c r="AY675" s="282" t="s">
        <v>209</v>
      </c>
    </row>
    <row r="676" spans="1:51" s="13" customFormat="1" ht="12">
      <c r="A676" s="13"/>
      <c r="B676" s="250"/>
      <c r="C676" s="251"/>
      <c r="D676" s="252" t="s">
        <v>218</v>
      </c>
      <c r="E676" s="251"/>
      <c r="F676" s="254" t="s">
        <v>1206</v>
      </c>
      <c r="G676" s="251"/>
      <c r="H676" s="255">
        <v>149.389</v>
      </c>
      <c r="I676" s="256"/>
      <c r="J676" s="251"/>
      <c r="K676" s="251"/>
      <c r="L676" s="257"/>
      <c r="M676" s="258"/>
      <c r="N676" s="259"/>
      <c r="O676" s="259"/>
      <c r="P676" s="259"/>
      <c r="Q676" s="259"/>
      <c r="R676" s="259"/>
      <c r="S676" s="259"/>
      <c r="T676" s="260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1" t="s">
        <v>218</v>
      </c>
      <c r="AU676" s="261" t="s">
        <v>152</v>
      </c>
      <c r="AV676" s="13" t="s">
        <v>152</v>
      </c>
      <c r="AW676" s="13" t="s">
        <v>4</v>
      </c>
      <c r="AX676" s="13" t="s">
        <v>84</v>
      </c>
      <c r="AY676" s="261" t="s">
        <v>209</v>
      </c>
    </row>
    <row r="677" spans="1:65" s="2" customFormat="1" ht="21.75" customHeight="1">
      <c r="A677" s="39"/>
      <c r="B677" s="40"/>
      <c r="C677" s="237" t="s">
        <v>1207</v>
      </c>
      <c r="D677" s="237" t="s">
        <v>211</v>
      </c>
      <c r="E677" s="238" t="s">
        <v>1208</v>
      </c>
      <c r="F677" s="239" t="s">
        <v>1209</v>
      </c>
      <c r="G677" s="240" t="s">
        <v>225</v>
      </c>
      <c r="H677" s="241">
        <v>31.02</v>
      </c>
      <c r="I677" s="242"/>
      <c r="J677" s="243">
        <f>ROUND(I677*H677,2)</f>
        <v>0</v>
      </c>
      <c r="K677" s="239" t="s">
        <v>215</v>
      </c>
      <c r="L677" s="45"/>
      <c r="M677" s="244" t="s">
        <v>1</v>
      </c>
      <c r="N677" s="245" t="s">
        <v>42</v>
      </c>
      <c r="O677" s="92"/>
      <c r="P677" s="246">
        <f>O677*H677</f>
        <v>0</v>
      </c>
      <c r="Q677" s="246">
        <v>0.006</v>
      </c>
      <c r="R677" s="246">
        <f>Q677*H677</f>
        <v>0.18612</v>
      </c>
      <c r="S677" s="246">
        <v>0</v>
      </c>
      <c r="T677" s="247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48" t="s">
        <v>297</v>
      </c>
      <c r="AT677" s="248" t="s">
        <v>211</v>
      </c>
      <c r="AU677" s="248" t="s">
        <v>152</v>
      </c>
      <c r="AY677" s="18" t="s">
        <v>209</v>
      </c>
      <c r="BE677" s="249">
        <f>IF(N677="základní",J677,0)</f>
        <v>0</v>
      </c>
      <c r="BF677" s="249">
        <f>IF(N677="snížená",J677,0)</f>
        <v>0</v>
      </c>
      <c r="BG677" s="249">
        <f>IF(N677="zákl. přenesená",J677,0)</f>
        <v>0</v>
      </c>
      <c r="BH677" s="249">
        <f>IF(N677="sníž. přenesená",J677,0)</f>
        <v>0</v>
      </c>
      <c r="BI677" s="249">
        <f>IF(N677="nulová",J677,0)</f>
        <v>0</v>
      </c>
      <c r="BJ677" s="18" t="s">
        <v>152</v>
      </c>
      <c r="BK677" s="249">
        <f>ROUND(I677*H677,2)</f>
        <v>0</v>
      </c>
      <c r="BL677" s="18" t="s">
        <v>297</v>
      </c>
      <c r="BM677" s="248" t="s">
        <v>1210</v>
      </c>
    </row>
    <row r="678" spans="1:51" s="13" customFormat="1" ht="12">
      <c r="A678" s="13"/>
      <c r="B678" s="250"/>
      <c r="C678" s="251"/>
      <c r="D678" s="252" t="s">
        <v>218</v>
      </c>
      <c r="E678" s="253" t="s">
        <v>1</v>
      </c>
      <c r="F678" s="254" t="s">
        <v>1211</v>
      </c>
      <c r="G678" s="251"/>
      <c r="H678" s="255">
        <v>31.02</v>
      </c>
      <c r="I678" s="256"/>
      <c r="J678" s="251"/>
      <c r="K678" s="251"/>
      <c r="L678" s="257"/>
      <c r="M678" s="258"/>
      <c r="N678" s="259"/>
      <c r="O678" s="259"/>
      <c r="P678" s="259"/>
      <c r="Q678" s="259"/>
      <c r="R678" s="259"/>
      <c r="S678" s="259"/>
      <c r="T678" s="26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1" t="s">
        <v>218</v>
      </c>
      <c r="AU678" s="261" t="s">
        <v>152</v>
      </c>
      <c r="AV678" s="13" t="s">
        <v>152</v>
      </c>
      <c r="AW678" s="13" t="s">
        <v>32</v>
      </c>
      <c r="AX678" s="13" t="s">
        <v>84</v>
      </c>
      <c r="AY678" s="261" t="s">
        <v>209</v>
      </c>
    </row>
    <row r="679" spans="1:65" s="2" customFormat="1" ht="21.75" customHeight="1">
      <c r="A679" s="39"/>
      <c r="B679" s="40"/>
      <c r="C679" s="294" t="s">
        <v>1212</v>
      </c>
      <c r="D679" s="294" t="s">
        <v>736</v>
      </c>
      <c r="E679" s="295" t="s">
        <v>1213</v>
      </c>
      <c r="F679" s="296" t="s">
        <v>1214</v>
      </c>
      <c r="G679" s="297" t="s">
        <v>225</v>
      </c>
      <c r="H679" s="298">
        <v>32.571</v>
      </c>
      <c r="I679" s="299"/>
      <c r="J679" s="300">
        <f>ROUND(I679*H679,2)</f>
        <v>0</v>
      </c>
      <c r="K679" s="296" t="s">
        <v>215</v>
      </c>
      <c r="L679" s="301"/>
      <c r="M679" s="302" t="s">
        <v>1</v>
      </c>
      <c r="N679" s="303" t="s">
        <v>42</v>
      </c>
      <c r="O679" s="92"/>
      <c r="P679" s="246">
        <f>O679*H679</f>
        <v>0</v>
      </c>
      <c r="Q679" s="246">
        <v>0.0009</v>
      </c>
      <c r="R679" s="246">
        <f>Q679*H679</f>
        <v>0.029313899999999997</v>
      </c>
      <c r="S679" s="246">
        <v>0</v>
      </c>
      <c r="T679" s="247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48" t="s">
        <v>386</v>
      </c>
      <c r="AT679" s="248" t="s">
        <v>736</v>
      </c>
      <c r="AU679" s="248" t="s">
        <v>152</v>
      </c>
      <c r="AY679" s="18" t="s">
        <v>209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18" t="s">
        <v>152</v>
      </c>
      <c r="BK679" s="249">
        <f>ROUND(I679*H679,2)</f>
        <v>0</v>
      </c>
      <c r="BL679" s="18" t="s">
        <v>297</v>
      </c>
      <c r="BM679" s="248" t="s">
        <v>1215</v>
      </c>
    </row>
    <row r="680" spans="1:51" s="13" customFormat="1" ht="12">
      <c r="A680" s="13"/>
      <c r="B680" s="250"/>
      <c r="C680" s="251"/>
      <c r="D680" s="252" t="s">
        <v>218</v>
      </c>
      <c r="E680" s="253" t="s">
        <v>1</v>
      </c>
      <c r="F680" s="254" t="s">
        <v>1216</v>
      </c>
      <c r="G680" s="251"/>
      <c r="H680" s="255">
        <v>32.571</v>
      </c>
      <c r="I680" s="256"/>
      <c r="J680" s="251"/>
      <c r="K680" s="251"/>
      <c r="L680" s="257"/>
      <c r="M680" s="258"/>
      <c r="N680" s="259"/>
      <c r="O680" s="259"/>
      <c r="P680" s="259"/>
      <c r="Q680" s="259"/>
      <c r="R680" s="259"/>
      <c r="S680" s="259"/>
      <c r="T680" s="260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1" t="s">
        <v>218</v>
      </c>
      <c r="AU680" s="261" t="s">
        <v>152</v>
      </c>
      <c r="AV680" s="13" t="s">
        <v>152</v>
      </c>
      <c r="AW680" s="13" t="s">
        <v>32</v>
      </c>
      <c r="AX680" s="13" t="s">
        <v>84</v>
      </c>
      <c r="AY680" s="261" t="s">
        <v>209</v>
      </c>
    </row>
    <row r="681" spans="1:65" s="2" customFormat="1" ht="21.75" customHeight="1">
      <c r="A681" s="39"/>
      <c r="B681" s="40"/>
      <c r="C681" s="237" t="s">
        <v>1217</v>
      </c>
      <c r="D681" s="237" t="s">
        <v>211</v>
      </c>
      <c r="E681" s="238" t="s">
        <v>1208</v>
      </c>
      <c r="F681" s="239" t="s">
        <v>1209</v>
      </c>
      <c r="G681" s="240" t="s">
        <v>225</v>
      </c>
      <c r="H681" s="241">
        <v>17.845</v>
      </c>
      <c r="I681" s="242"/>
      <c r="J681" s="243">
        <f>ROUND(I681*H681,2)</f>
        <v>0</v>
      </c>
      <c r="K681" s="239" t="s">
        <v>215</v>
      </c>
      <c r="L681" s="45"/>
      <c r="M681" s="244" t="s">
        <v>1</v>
      </c>
      <c r="N681" s="245" t="s">
        <v>42</v>
      </c>
      <c r="O681" s="92"/>
      <c r="P681" s="246">
        <f>O681*H681</f>
        <v>0</v>
      </c>
      <c r="Q681" s="246">
        <v>0.006</v>
      </c>
      <c r="R681" s="246">
        <f>Q681*H681</f>
        <v>0.10707</v>
      </c>
      <c r="S681" s="246">
        <v>0</v>
      </c>
      <c r="T681" s="247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48" t="s">
        <v>297</v>
      </c>
      <c r="AT681" s="248" t="s">
        <v>211</v>
      </c>
      <c r="AU681" s="248" t="s">
        <v>152</v>
      </c>
      <c r="AY681" s="18" t="s">
        <v>209</v>
      </c>
      <c r="BE681" s="249">
        <f>IF(N681="základní",J681,0)</f>
        <v>0</v>
      </c>
      <c r="BF681" s="249">
        <f>IF(N681="snížená",J681,0)</f>
        <v>0</v>
      </c>
      <c r="BG681" s="249">
        <f>IF(N681="zákl. přenesená",J681,0)</f>
        <v>0</v>
      </c>
      <c r="BH681" s="249">
        <f>IF(N681="sníž. přenesená",J681,0)</f>
        <v>0</v>
      </c>
      <c r="BI681" s="249">
        <f>IF(N681="nulová",J681,0)</f>
        <v>0</v>
      </c>
      <c r="BJ681" s="18" t="s">
        <v>152</v>
      </c>
      <c r="BK681" s="249">
        <f>ROUND(I681*H681,2)</f>
        <v>0</v>
      </c>
      <c r="BL681" s="18" t="s">
        <v>297</v>
      </c>
      <c r="BM681" s="248" t="s">
        <v>1218</v>
      </c>
    </row>
    <row r="682" spans="1:51" s="13" customFormat="1" ht="12">
      <c r="A682" s="13"/>
      <c r="B682" s="250"/>
      <c r="C682" s="251"/>
      <c r="D682" s="252" t="s">
        <v>218</v>
      </c>
      <c r="E682" s="253" t="s">
        <v>1</v>
      </c>
      <c r="F682" s="254" t="s">
        <v>1219</v>
      </c>
      <c r="G682" s="251"/>
      <c r="H682" s="255">
        <v>17.845</v>
      </c>
      <c r="I682" s="256"/>
      <c r="J682" s="251"/>
      <c r="K682" s="251"/>
      <c r="L682" s="257"/>
      <c r="M682" s="258"/>
      <c r="N682" s="259"/>
      <c r="O682" s="259"/>
      <c r="P682" s="259"/>
      <c r="Q682" s="259"/>
      <c r="R682" s="259"/>
      <c r="S682" s="259"/>
      <c r="T682" s="26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1" t="s">
        <v>218</v>
      </c>
      <c r="AU682" s="261" t="s">
        <v>152</v>
      </c>
      <c r="AV682" s="13" t="s">
        <v>152</v>
      </c>
      <c r="AW682" s="13" t="s">
        <v>32</v>
      </c>
      <c r="AX682" s="13" t="s">
        <v>84</v>
      </c>
      <c r="AY682" s="261" t="s">
        <v>209</v>
      </c>
    </row>
    <row r="683" spans="1:65" s="2" customFormat="1" ht="21.75" customHeight="1">
      <c r="A683" s="39"/>
      <c r="B683" s="40"/>
      <c r="C683" s="294" t="s">
        <v>1220</v>
      </c>
      <c r="D683" s="294" t="s">
        <v>736</v>
      </c>
      <c r="E683" s="295" t="s">
        <v>1221</v>
      </c>
      <c r="F683" s="296" t="s">
        <v>1222</v>
      </c>
      <c r="G683" s="297" t="s">
        <v>225</v>
      </c>
      <c r="H683" s="298">
        <v>18.737</v>
      </c>
      <c r="I683" s="299"/>
      <c r="J683" s="300">
        <f>ROUND(I683*H683,2)</f>
        <v>0</v>
      </c>
      <c r="K683" s="296" t="s">
        <v>215</v>
      </c>
      <c r="L683" s="301"/>
      <c r="M683" s="302" t="s">
        <v>1</v>
      </c>
      <c r="N683" s="303" t="s">
        <v>42</v>
      </c>
      <c r="O683" s="92"/>
      <c r="P683" s="246">
        <f>O683*H683</f>
        <v>0</v>
      </c>
      <c r="Q683" s="246">
        <v>0.006</v>
      </c>
      <c r="R683" s="246">
        <f>Q683*H683</f>
        <v>0.112422</v>
      </c>
      <c r="S683" s="246">
        <v>0</v>
      </c>
      <c r="T683" s="247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8" t="s">
        <v>386</v>
      </c>
      <c r="AT683" s="248" t="s">
        <v>736</v>
      </c>
      <c r="AU683" s="248" t="s">
        <v>152</v>
      </c>
      <c r="AY683" s="18" t="s">
        <v>209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18" t="s">
        <v>152</v>
      </c>
      <c r="BK683" s="249">
        <f>ROUND(I683*H683,2)</f>
        <v>0</v>
      </c>
      <c r="BL683" s="18" t="s">
        <v>297</v>
      </c>
      <c r="BM683" s="248" t="s">
        <v>1223</v>
      </c>
    </row>
    <row r="684" spans="1:51" s="13" customFormat="1" ht="12">
      <c r="A684" s="13"/>
      <c r="B684" s="250"/>
      <c r="C684" s="251"/>
      <c r="D684" s="252" t="s">
        <v>218</v>
      </c>
      <c r="E684" s="251"/>
      <c r="F684" s="254" t="s">
        <v>1224</v>
      </c>
      <c r="G684" s="251"/>
      <c r="H684" s="255">
        <v>18.737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1" t="s">
        <v>218</v>
      </c>
      <c r="AU684" s="261" t="s">
        <v>152</v>
      </c>
      <c r="AV684" s="13" t="s">
        <v>152</v>
      </c>
      <c r="AW684" s="13" t="s">
        <v>4</v>
      </c>
      <c r="AX684" s="13" t="s">
        <v>84</v>
      </c>
      <c r="AY684" s="261" t="s">
        <v>209</v>
      </c>
    </row>
    <row r="685" spans="1:65" s="2" customFormat="1" ht="21.75" customHeight="1">
      <c r="A685" s="39"/>
      <c r="B685" s="40"/>
      <c r="C685" s="237" t="s">
        <v>1225</v>
      </c>
      <c r="D685" s="237" t="s">
        <v>211</v>
      </c>
      <c r="E685" s="238" t="s">
        <v>1226</v>
      </c>
      <c r="F685" s="239" t="s">
        <v>1227</v>
      </c>
      <c r="G685" s="240" t="s">
        <v>225</v>
      </c>
      <c r="H685" s="241">
        <v>619.062</v>
      </c>
      <c r="I685" s="242"/>
      <c r="J685" s="243">
        <f>ROUND(I685*H685,2)</f>
        <v>0</v>
      </c>
      <c r="K685" s="239" t="s">
        <v>215</v>
      </c>
      <c r="L685" s="45"/>
      <c r="M685" s="244" t="s">
        <v>1</v>
      </c>
      <c r="N685" s="245" t="s">
        <v>42</v>
      </c>
      <c r="O685" s="92"/>
      <c r="P685" s="246">
        <f>O685*H685</f>
        <v>0</v>
      </c>
      <c r="Q685" s="246">
        <v>0.00102</v>
      </c>
      <c r="R685" s="246">
        <f>Q685*H685</f>
        <v>0.6314432400000001</v>
      </c>
      <c r="S685" s="246">
        <v>0</v>
      </c>
      <c r="T685" s="247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48" t="s">
        <v>297</v>
      </c>
      <c r="AT685" s="248" t="s">
        <v>211</v>
      </c>
      <c r="AU685" s="248" t="s">
        <v>152</v>
      </c>
      <c r="AY685" s="18" t="s">
        <v>209</v>
      </c>
      <c r="BE685" s="249">
        <f>IF(N685="základní",J685,0)</f>
        <v>0</v>
      </c>
      <c r="BF685" s="249">
        <f>IF(N685="snížená",J685,0)</f>
        <v>0</v>
      </c>
      <c r="BG685" s="249">
        <f>IF(N685="zákl. přenesená",J685,0)</f>
        <v>0</v>
      </c>
      <c r="BH685" s="249">
        <f>IF(N685="sníž. přenesená",J685,0)</f>
        <v>0</v>
      </c>
      <c r="BI685" s="249">
        <f>IF(N685="nulová",J685,0)</f>
        <v>0</v>
      </c>
      <c r="BJ685" s="18" t="s">
        <v>152</v>
      </c>
      <c r="BK685" s="249">
        <f>ROUND(I685*H685,2)</f>
        <v>0</v>
      </c>
      <c r="BL685" s="18" t="s">
        <v>297</v>
      </c>
      <c r="BM685" s="248" t="s">
        <v>1228</v>
      </c>
    </row>
    <row r="686" spans="1:51" s="14" customFormat="1" ht="12">
      <c r="A686" s="14"/>
      <c r="B686" s="262"/>
      <c r="C686" s="263"/>
      <c r="D686" s="252" t="s">
        <v>218</v>
      </c>
      <c r="E686" s="264" t="s">
        <v>1</v>
      </c>
      <c r="F686" s="265" t="s">
        <v>1229</v>
      </c>
      <c r="G686" s="263"/>
      <c r="H686" s="264" t="s">
        <v>1</v>
      </c>
      <c r="I686" s="266"/>
      <c r="J686" s="263"/>
      <c r="K686" s="263"/>
      <c r="L686" s="267"/>
      <c r="M686" s="268"/>
      <c r="N686" s="269"/>
      <c r="O686" s="269"/>
      <c r="P686" s="269"/>
      <c r="Q686" s="269"/>
      <c r="R686" s="269"/>
      <c r="S686" s="269"/>
      <c r="T686" s="27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1" t="s">
        <v>218</v>
      </c>
      <c r="AU686" s="271" t="s">
        <v>152</v>
      </c>
      <c r="AV686" s="14" t="s">
        <v>84</v>
      </c>
      <c r="AW686" s="14" t="s">
        <v>32</v>
      </c>
      <c r="AX686" s="14" t="s">
        <v>76</v>
      </c>
      <c r="AY686" s="271" t="s">
        <v>209</v>
      </c>
    </row>
    <row r="687" spans="1:51" s="13" customFormat="1" ht="12">
      <c r="A687" s="13"/>
      <c r="B687" s="250"/>
      <c r="C687" s="251"/>
      <c r="D687" s="252" t="s">
        <v>218</v>
      </c>
      <c r="E687" s="253" t="s">
        <v>1</v>
      </c>
      <c r="F687" s="254" t="s">
        <v>1230</v>
      </c>
      <c r="G687" s="251"/>
      <c r="H687" s="255">
        <v>292.362</v>
      </c>
      <c r="I687" s="256"/>
      <c r="J687" s="251"/>
      <c r="K687" s="251"/>
      <c r="L687" s="257"/>
      <c r="M687" s="258"/>
      <c r="N687" s="259"/>
      <c r="O687" s="259"/>
      <c r="P687" s="259"/>
      <c r="Q687" s="259"/>
      <c r="R687" s="259"/>
      <c r="S687" s="259"/>
      <c r="T687" s="26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1" t="s">
        <v>218</v>
      </c>
      <c r="AU687" s="261" t="s">
        <v>152</v>
      </c>
      <c r="AV687" s="13" t="s">
        <v>152</v>
      </c>
      <c r="AW687" s="13" t="s">
        <v>32</v>
      </c>
      <c r="AX687" s="13" t="s">
        <v>76</v>
      </c>
      <c r="AY687" s="261" t="s">
        <v>209</v>
      </c>
    </row>
    <row r="688" spans="1:51" s="13" customFormat="1" ht="12">
      <c r="A688" s="13"/>
      <c r="B688" s="250"/>
      <c r="C688" s="251"/>
      <c r="D688" s="252" t="s">
        <v>218</v>
      </c>
      <c r="E688" s="253" t="s">
        <v>1</v>
      </c>
      <c r="F688" s="254" t="s">
        <v>1231</v>
      </c>
      <c r="G688" s="251"/>
      <c r="H688" s="255">
        <v>1.25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1" t="s">
        <v>218</v>
      </c>
      <c r="AU688" s="261" t="s">
        <v>152</v>
      </c>
      <c r="AV688" s="13" t="s">
        <v>152</v>
      </c>
      <c r="AW688" s="13" t="s">
        <v>32</v>
      </c>
      <c r="AX688" s="13" t="s">
        <v>76</v>
      </c>
      <c r="AY688" s="261" t="s">
        <v>209</v>
      </c>
    </row>
    <row r="689" spans="1:51" s="13" customFormat="1" ht="12">
      <c r="A689" s="13"/>
      <c r="B689" s="250"/>
      <c r="C689" s="251"/>
      <c r="D689" s="252" t="s">
        <v>218</v>
      </c>
      <c r="E689" s="253" t="s">
        <v>1</v>
      </c>
      <c r="F689" s="254" t="s">
        <v>1232</v>
      </c>
      <c r="G689" s="251"/>
      <c r="H689" s="255">
        <v>292.362</v>
      </c>
      <c r="I689" s="256"/>
      <c r="J689" s="251"/>
      <c r="K689" s="251"/>
      <c r="L689" s="257"/>
      <c r="M689" s="258"/>
      <c r="N689" s="259"/>
      <c r="O689" s="259"/>
      <c r="P689" s="259"/>
      <c r="Q689" s="259"/>
      <c r="R689" s="259"/>
      <c r="S689" s="259"/>
      <c r="T689" s="260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1" t="s">
        <v>218</v>
      </c>
      <c r="AU689" s="261" t="s">
        <v>152</v>
      </c>
      <c r="AV689" s="13" t="s">
        <v>152</v>
      </c>
      <c r="AW689" s="13" t="s">
        <v>32</v>
      </c>
      <c r="AX689" s="13" t="s">
        <v>76</v>
      </c>
      <c r="AY689" s="261" t="s">
        <v>209</v>
      </c>
    </row>
    <row r="690" spans="1:51" s="14" customFormat="1" ht="12">
      <c r="A690" s="14"/>
      <c r="B690" s="262"/>
      <c r="C690" s="263"/>
      <c r="D690" s="252" t="s">
        <v>218</v>
      </c>
      <c r="E690" s="264" t="s">
        <v>1</v>
      </c>
      <c r="F690" s="265" t="s">
        <v>1233</v>
      </c>
      <c r="G690" s="263"/>
      <c r="H690" s="264" t="s">
        <v>1</v>
      </c>
      <c r="I690" s="266"/>
      <c r="J690" s="263"/>
      <c r="K690" s="263"/>
      <c r="L690" s="267"/>
      <c r="M690" s="268"/>
      <c r="N690" s="269"/>
      <c r="O690" s="269"/>
      <c r="P690" s="269"/>
      <c r="Q690" s="269"/>
      <c r="R690" s="269"/>
      <c r="S690" s="269"/>
      <c r="T690" s="27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1" t="s">
        <v>218</v>
      </c>
      <c r="AU690" s="271" t="s">
        <v>152</v>
      </c>
      <c r="AV690" s="14" t="s">
        <v>84</v>
      </c>
      <c r="AW690" s="14" t="s">
        <v>32</v>
      </c>
      <c r="AX690" s="14" t="s">
        <v>76</v>
      </c>
      <c r="AY690" s="271" t="s">
        <v>209</v>
      </c>
    </row>
    <row r="691" spans="1:51" s="13" customFormat="1" ht="12">
      <c r="A691" s="13"/>
      <c r="B691" s="250"/>
      <c r="C691" s="251"/>
      <c r="D691" s="252" t="s">
        <v>218</v>
      </c>
      <c r="E691" s="253" t="s">
        <v>1</v>
      </c>
      <c r="F691" s="254" t="s">
        <v>1234</v>
      </c>
      <c r="G691" s="251"/>
      <c r="H691" s="255">
        <v>16.544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1" t="s">
        <v>218</v>
      </c>
      <c r="AU691" s="261" t="s">
        <v>152</v>
      </c>
      <c r="AV691" s="13" t="s">
        <v>152</v>
      </c>
      <c r="AW691" s="13" t="s">
        <v>32</v>
      </c>
      <c r="AX691" s="13" t="s">
        <v>76</v>
      </c>
      <c r="AY691" s="261" t="s">
        <v>209</v>
      </c>
    </row>
    <row r="692" spans="1:51" s="13" customFormat="1" ht="12">
      <c r="A692" s="13"/>
      <c r="B692" s="250"/>
      <c r="C692" s="251"/>
      <c r="D692" s="252" t="s">
        <v>218</v>
      </c>
      <c r="E692" s="253" t="s">
        <v>1</v>
      </c>
      <c r="F692" s="254" t="s">
        <v>1235</v>
      </c>
      <c r="G692" s="251"/>
      <c r="H692" s="255">
        <v>16.544</v>
      </c>
      <c r="I692" s="256"/>
      <c r="J692" s="251"/>
      <c r="K692" s="251"/>
      <c r="L692" s="257"/>
      <c r="M692" s="258"/>
      <c r="N692" s="259"/>
      <c r="O692" s="259"/>
      <c r="P692" s="259"/>
      <c r="Q692" s="259"/>
      <c r="R692" s="259"/>
      <c r="S692" s="259"/>
      <c r="T692" s="26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1" t="s">
        <v>218</v>
      </c>
      <c r="AU692" s="261" t="s">
        <v>152</v>
      </c>
      <c r="AV692" s="13" t="s">
        <v>152</v>
      </c>
      <c r="AW692" s="13" t="s">
        <v>32</v>
      </c>
      <c r="AX692" s="13" t="s">
        <v>76</v>
      </c>
      <c r="AY692" s="261" t="s">
        <v>209</v>
      </c>
    </row>
    <row r="693" spans="1:51" s="15" customFormat="1" ht="12">
      <c r="A693" s="15"/>
      <c r="B693" s="272"/>
      <c r="C693" s="273"/>
      <c r="D693" s="252" t="s">
        <v>218</v>
      </c>
      <c r="E693" s="274" t="s">
        <v>1</v>
      </c>
      <c r="F693" s="275" t="s">
        <v>262</v>
      </c>
      <c r="G693" s="273"/>
      <c r="H693" s="276">
        <v>619.062</v>
      </c>
      <c r="I693" s="277"/>
      <c r="J693" s="273"/>
      <c r="K693" s="273"/>
      <c r="L693" s="278"/>
      <c r="M693" s="279"/>
      <c r="N693" s="280"/>
      <c r="O693" s="280"/>
      <c r="P693" s="280"/>
      <c r="Q693" s="280"/>
      <c r="R693" s="280"/>
      <c r="S693" s="280"/>
      <c r="T693" s="281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82" t="s">
        <v>218</v>
      </c>
      <c r="AU693" s="282" t="s">
        <v>152</v>
      </c>
      <c r="AV693" s="15" t="s">
        <v>216</v>
      </c>
      <c r="AW693" s="15" t="s">
        <v>32</v>
      </c>
      <c r="AX693" s="15" t="s">
        <v>84</v>
      </c>
      <c r="AY693" s="282" t="s">
        <v>209</v>
      </c>
    </row>
    <row r="694" spans="1:65" s="2" customFormat="1" ht="21.75" customHeight="1">
      <c r="A694" s="39"/>
      <c r="B694" s="40"/>
      <c r="C694" s="294" t="s">
        <v>1236</v>
      </c>
      <c r="D694" s="294" t="s">
        <v>736</v>
      </c>
      <c r="E694" s="295" t="s">
        <v>1237</v>
      </c>
      <c r="F694" s="296" t="s">
        <v>1238</v>
      </c>
      <c r="G694" s="297" t="s">
        <v>225</v>
      </c>
      <c r="H694" s="298">
        <v>372.204</v>
      </c>
      <c r="I694" s="299"/>
      <c r="J694" s="300">
        <f>ROUND(I694*H694,2)</f>
        <v>0</v>
      </c>
      <c r="K694" s="296" t="s">
        <v>215</v>
      </c>
      <c r="L694" s="301"/>
      <c r="M694" s="302" t="s">
        <v>1</v>
      </c>
      <c r="N694" s="303" t="s">
        <v>42</v>
      </c>
      <c r="O694" s="92"/>
      <c r="P694" s="246">
        <f>O694*H694</f>
        <v>0</v>
      </c>
      <c r="Q694" s="246">
        <v>0.0018</v>
      </c>
      <c r="R694" s="246">
        <f>Q694*H694</f>
        <v>0.6699672</v>
      </c>
      <c r="S694" s="246">
        <v>0</v>
      </c>
      <c r="T694" s="247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48" t="s">
        <v>386</v>
      </c>
      <c r="AT694" s="248" t="s">
        <v>736</v>
      </c>
      <c r="AU694" s="248" t="s">
        <v>152</v>
      </c>
      <c r="AY694" s="18" t="s">
        <v>209</v>
      </c>
      <c r="BE694" s="249">
        <f>IF(N694="základní",J694,0)</f>
        <v>0</v>
      </c>
      <c r="BF694" s="249">
        <f>IF(N694="snížená",J694,0)</f>
        <v>0</v>
      </c>
      <c r="BG694" s="249">
        <f>IF(N694="zákl. přenesená",J694,0)</f>
        <v>0</v>
      </c>
      <c r="BH694" s="249">
        <f>IF(N694="sníž. přenesená",J694,0)</f>
        <v>0</v>
      </c>
      <c r="BI694" s="249">
        <f>IF(N694="nulová",J694,0)</f>
        <v>0</v>
      </c>
      <c r="BJ694" s="18" t="s">
        <v>152</v>
      </c>
      <c r="BK694" s="249">
        <f>ROUND(I694*H694,2)</f>
        <v>0</v>
      </c>
      <c r="BL694" s="18" t="s">
        <v>297</v>
      </c>
      <c r="BM694" s="248" t="s">
        <v>1239</v>
      </c>
    </row>
    <row r="695" spans="1:51" s="13" customFormat="1" ht="12">
      <c r="A695" s="13"/>
      <c r="B695" s="250"/>
      <c r="C695" s="251"/>
      <c r="D695" s="252" t="s">
        <v>218</v>
      </c>
      <c r="E695" s="253" t="s">
        <v>1</v>
      </c>
      <c r="F695" s="254" t="s">
        <v>1069</v>
      </c>
      <c r="G695" s="251"/>
      <c r="H695" s="255">
        <v>292.362</v>
      </c>
      <c r="I695" s="256"/>
      <c r="J695" s="251"/>
      <c r="K695" s="251"/>
      <c r="L695" s="257"/>
      <c r="M695" s="258"/>
      <c r="N695" s="259"/>
      <c r="O695" s="259"/>
      <c r="P695" s="259"/>
      <c r="Q695" s="259"/>
      <c r="R695" s="259"/>
      <c r="S695" s="259"/>
      <c r="T695" s="26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1" t="s">
        <v>218</v>
      </c>
      <c r="AU695" s="261" t="s">
        <v>152</v>
      </c>
      <c r="AV695" s="13" t="s">
        <v>152</v>
      </c>
      <c r="AW695" s="13" t="s">
        <v>32</v>
      </c>
      <c r="AX695" s="13" t="s">
        <v>76</v>
      </c>
      <c r="AY695" s="261" t="s">
        <v>209</v>
      </c>
    </row>
    <row r="696" spans="1:51" s="13" customFormat="1" ht="12">
      <c r="A696" s="13"/>
      <c r="B696" s="250"/>
      <c r="C696" s="251"/>
      <c r="D696" s="252" t="s">
        <v>218</v>
      </c>
      <c r="E696" s="253" t="s">
        <v>1</v>
      </c>
      <c r="F696" s="254" t="s">
        <v>1240</v>
      </c>
      <c r="G696" s="251"/>
      <c r="H696" s="255">
        <v>16.544</v>
      </c>
      <c r="I696" s="256"/>
      <c r="J696" s="251"/>
      <c r="K696" s="251"/>
      <c r="L696" s="257"/>
      <c r="M696" s="258"/>
      <c r="N696" s="259"/>
      <c r="O696" s="259"/>
      <c r="P696" s="259"/>
      <c r="Q696" s="259"/>
      <c r="R696" s="259"/>
      <c r="S696" s="259"/>
      <c r="T696" s="260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1" t="s">
        <v>218</v>
      </c>
      <c r="AU696" s="261" t="s">
        <v>152</v>
      </c>
      <c r="AV696" s="13" t="s">
        <v>152</v>
      </c>
      <c r="AW696" s="13" t="s">
        <v>32</v>
      </c>
      <c r="AX696" s="13" t="s">
        <v>76</v>
      </c>
      <c r="AY696" s="261" t="s">
        <v>209</v>
      </c>
    </row>
    <row r="697" spans="1:51" s="13" customFormat="1" ht="12">
      <c r="A697" s="13"/>
      <c r="B697" s="250"/>
      <c r="C697" s="251"/>
      <c r="D697" s="252" t="s">
        <v>218</v>
      </c>
      <c r="E697" s="253" t="s">
        <v>1</v>
      </c>
      <c r="F697" s="254" t="s">
        <v>528</v>
      </c>
      <c r="G697" s="251"/>
      <c r="H697" s="255">
        <v>56</v>
      </c>
      <c r="I697" s="256"/>
      <c r="J697" s="251"/>
      <c r="K697" s="251"/>
      <c r="L697" s="257"/>
      <c r="M697" s="258"/>
      <c r="N697" s="259"/>
      <c r="O697" s="259"/>
      <c r="P697" s="259"/>
      <c r="Q697" s="259"/>
      <c r="R697" s="259"/>
      <c r="S697" s="259"/>
      <c r="T697" s="26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1" t="s">
        <v>218</v>
      </c>
      <c r="AU697" s="261" t="s">
        <v>152</v>
      </c>
      <c r="AV697" s="13" t="s">
        <v>152</v>
      </c>
      <c r="AW697" s="13" t="s">
        <v>32</v>
      </c>
      <c r="AX697" s="13" t="s">
        <v>76</v>
      </c>
      <c r="AY697" s="261" t="s">
        <v>209</v>
      </c>
    </row>
    <row r="698" spans="1:51" s="15" customFormat="1" ht="12">
      <c r="A698" s="15"/>
      <c r="B698" s="272"/>
      <c r="C698" s="273"/>
      <c r="D698" s="252" t="s">
        <v>218</v>
      </c>
      <c r="E698" s="274" t="s">
        <v>1</v>
      </c>
      <c r="F698" s="275" t="s">
        <v>262</v>
      </c>
      <c r="G698" s="273"/>
      <c r="H698" s="276">
        <v>364.906</v>
      </c>
      <c r="I698" s="277"/>
      <c r="J698" s="273"/>
      <c r="K698" s="273"/>
      <c r="L698" s="278"/>
      <c r="M698" s="279"/>
      <c r="N698" s="280"/>
      <c r="O698" s="280"/>
      <c r="P698" s="280"/>
      <c r="Q698" s="280"/>
      <c r="R698" s="280"/>
      <c r="S698" s="280"/>
      <c r="T698" s="281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82" t="s">
        <v>218</v>
      </c>
      <c r="AU698" s="282" t="s">
        <v>152</v>
      </c>
      <c r="AV698" s="15" t="s">
        <v>216</v>
      </c>
      <c r="AW698" s="15" t="s">
        <v>32</v>
      </c>
      <c r="AX698" s="15" t="s">
        <v>84</v>
      </c>
      <c r="AY698" s="282" t="s">
        <v>209</v>
      </c>
    </row>
    <row r="699" spans="1:51" s="13" customFormat="1" ht="12">
      <c r="A699" s="13"/>
      <c r="B699" s="250"/>
      <c r="C699" s="251"/>
      <c r="D699" s="252" t="s">
        <v>218</v>
      </c>
      <c r="E699" s="251"/>
      <c r="F699" s="254" t="s">
        <v>1241</v>
      </c>
      <c r="G699" s="251"/>
      <c r="H699" s="255">
        <v>372.204</v>
      </c>
      <c r="I699" s="256"/>
      <c r="J699" s="251"/>
      <c r="K699" s="251"/>
      <c r="L699" s="257"/>
      <c r="M699" s="258"/>
      <c r="N699" s="259"/>
      <c r="O699" s="259"/>
      <c r="P699" s="259"/>
      <c r="Q699" s="259"/>
      <c r="R699" s="259"/>
      <c r="S699" s="259"/>
      <c r="T699" s="26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1" t="s">
        <v>218</v>
      </c>
      <c r="AU699" s="261" t="s">
        <v>152</v>
      </c>
      <c r="AV699" s="13" t="s">
        <v>152</v>
      </c>
      <c r="AW699" s="13" t="s">
        <v>4</v>
      </c>
      <c r="AX699" s="13" t="s">
        <v>84</v>
      </c>
      <c r="AY699" s="261" t="s">
        <v>209</v>
      </c>
    </row>
    <row r="700" spans="1:65" s="2" customFormat="1" ht="21.75" customHeight="1">
      <c r="A700" s="39"/>
      <c r="B700" s="40"/>
      <c r="C700" s="294" t="s">
        <v>1242</v>
      </c>
      <c r="D700" s="294" t="s">
        <v>736</v>
      </c>
      <c r="E700" s="295" t="s">
        <v>1243</v>
      </c>
      <c r="F700" s="296" t="s">
        <v>1244</v>
      </c>
      <c r="G700" s="297" t="s">
        <v>225</v>
      </c>
      <c r="H700" s="298">
        <v>17.049</v>
      </c>
      <c r="I700" s="299"/>
      <c r="J700" s="300">
        <f>ROUND(I700*H700,2)</f>
        <v>0</v>
      </c>
      <c r="K700" s="296" t="s">
        <v>215</v>
      </c>
      <c r="L700" s="301"/>
      <c r="M700" s="302" t="s">
        <v>1</v>
      </c>
      <c r="N700" s="303" t="s">
        <v>42</v>
      </c>
      <c r="O700" s="92"/>
      <c r="P700" s="246">
        <f>O700*H700</f>
        <v>0</v>
      </c>
      <c r="Q700" s="246">
        <v>0.007</v>
      </c>
      <c r="R700" s="246">
        <f>Q700*H700</f>
        <v>0.119343</v>
      </c>
      <c r="S700" s="246">
        <v>0</v>
      </c>
      <c r="T700" s="247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8" t="s">
        <v>386</v>
      </c>
      <c r="AT700" s="248" t="s">
        <v>736</v>
      </c>
      <c r="AU700" s="248" t="s">
        <v>152</v>
      </c>
      <c r="AY700" s="18" t="s">
        <v>209</v>
      </c>
      <c r="BE700" s="249">
        <f>IF(N700="základní",J700,0)</f>
        <v>0</v>
      </c>
      <c r="BF700" s="249">
        <f>IF(N700="snížená",J700,0)</f>
        <v>0</v>
      </c>
      <c r="BG700" s="249">
        <f>IF(N700="zákl. přenesená",J700,0)</f>
        <v>0</v>
      </c>
      <c r="BH700" s="249">
        <f>IF(N700="sníž. přenesená",J700,0)</f>
        <v>0</v>
      </c>
      <c r="BI700" s="249">
        <f>IF(N700="nulová",J700,0)</f>
        <v>0</v>
      </c>
      <c r="BJ700" s="18" t="s">
        <v>152</v>
      </c>
      <c r="BK700" s="249">
        <f>ROUND(I700*H700,2)</f>
        <v>0</v>
      </c>
      <c r="BL700" s="18" t="s">
        <v>297</v>
      </c>
      <c r="BM700" s="248" t="s">
        <v>1245</v>
      </c>
    </row>
    <row r="701" spans="1:65" s="2" customFormat="1" ht="16.5" customHeight="1">
      <c r="A701" s="39"/>
      <c r="B701" s="40"/>
      <c r="C701" s="294" t="s">
        <v>1246</v>
      </c>
      <c r="D701" s="294" t="s">
        <v>736</v>
      </c>
      <c r="E701" s="295" t="s">
        <v>1247</v>
      </c>
      <c r="F701" s="296" t="s">
        <v>1248</v>
      </c>
      <c r="G701" s="297" t="s">
        <v>225</v>
      </c>
      <c r="H701" s="298">
        <v>1.314</v>
      </c>
      <c r="I701" s="299"/>
      <c r="J701" s="300">
        <f>ROUND(I701*H701,2)</f>
        <v>0</v>
      </c>
      <c r="K701" s="296" t="s">
        <v>215</v>
      </c>
      <c r="L701" s="301"/>
      <c r="M701" s="302" t="s">
        <v>1</v>
      </c>
      <c r="N701" s="303" t="s">
        <v>42</v>
      </c>
      <c r="O701" s="92"/>
      <c r="P701" s="246">
        <f>O701*H701</f>
        <v>0</v>
      </c>
      <c r="Q701" s="246">
        <v>0.0006</v>
      </c>
      <c r="R701" s="246">
        <f>Q701*H701</f>
        <v>0.0007884</v>
      </c>
      <c r="S701" s="246">
        <v>0</v>
      </c>
      <c r="T701" s="247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48" t="s">
        <v>386</v>
      </c>
      <c r="AT701" s="248" t="s">
        <v>736</v>
      </c>
      <c r="AU701" s="248" t="s">
        <v>152</v>
      </c>
      <c r="AY701" s="18" t="s">
        <v>209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8" t="s">
        <v>152</v>
      </c>
      <c r="BK701" s="249">
        <f>ROUND(I701*H701,2)</f>
        <v>0</v>
      </c>
      <c r="BL701" s="18" t="s">
        <v>297</v>
      </c>
      <c r="BM701" s="248" t="s">
        <v>1249</v>
      </c>
    </row>
    <row r="702" spans="1:51" s="13" customFormat="1" ht="12">
      <c r="A702" s="13"/>
      <c r="B702" s="250"/>
      <c r="C702" s="251"/>
      <c r="D702" s="252" t="s">
        <v>218</v>
      </c>
      <c r="E702" s="251"/>
      <c r="F702" s="254" t="s">
        <v>1250</v>
      </c>
      <c r="G702" s="251"/>
      <c r="H702" s="255">
        <v>1.314</v>
      </c>
      <c r="I702" s="256"/>
      <c r="J702" s="251"/>
      <c r="K702" s="251"/>
      <c r="L702" s="257"/>
      <c r="M702" s="258"/>
      <c r="N702" s="259"/>
      <c r="O702" s="259"/>
      <c r="P702" s="259"/>
      <c r="Q702" s="259"/>
      <c r="R702" s="259"/>
      <c r="S702" s="259"/>
      <c r="T702" s="26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1" t="s">
        <v>218</v>
      </c>
      <c r="AU702" s="261" t="s">
        <v>152</v>
      </c>
      <c r="AV702" s="13" t="s">
        <v>152</v>
      </c>
      <c r="AW702" s="13" t="s">
        <v>4</v>
      </c>
      <c r="AX702" s="13" t="s">
        <v>84</v>
      </c>
      <c r="AY702" s="261" t="s">
        <v>209</v>
      </c>
    </row>
    <row r="703" spans="1:65" s="2" customFormat="1" ht="16.5" customHeight="1">
      <c r="A703" s="39"/>
      <c r="B703" s="40"/>
      <c r="C703" s="294" t="s">
        <v>1251</v>
      </c>
      <c r="D703" s="294" t="s">
        <v>736</v>
      </c>
      <c r="E703" s="295" t="s">
        <v>1252</v>
      </c>
      <c r="F703" s="296" t="s">
        <v>1253</v>
      </c>
      <c r="G703" s="297" t="s">
        <v>225</v>
      </c>
      <c r="H703" s="298">
        <v>334.689</v>
      </c>
      <c r="I703" s="299"/>
      <c r="J703" s="300">
        <f>ROUND(I703*H703,2)</f>
        <v>0</v>
      </c>
      <c r="K703" s="296" t="s">
        <v>1</v>
      </c>
      <c r="L703" s="301"/>
      <c r="M703" s="302" t="s">
        <v>1</v>
      </c>
      <c r="N703" s="303" t="s">
        <v>42</v>
      </c>
      <c r="O703" s="92"/>
      <c r="P703" s="246">
        <f>O703*H703</f>
        <v>0</v>
      </c>
      <c r="Q703" s="246">
        <v>0.03</v>
      </c>
      <c r="R703" s="246">
        <f>Q703*H703</f>
        <v>10.04067</v>
      </c>
      <c r="S703" s="246">
        <v>0</v>
      </c>
      <c r="T703" s="247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8" t="s">
        <v>386</v>
      </c>
      <c r="AT703" s="248" t="s">
        <v>736</v>
      </c>
      <c r="AU703" s="248" t="s">
        <v>152</v>
      </c>
      <c r="AY703" s="18" t="s">
        <v>209</v>
      </c>
      <c r="BE703" s="249">
        <f>IF(N703="základní",J703,0)</f>
        <v>0</v>
      </c>
      <c r="BF703" s="249">
        <f>IF(N703="snížená",J703,0)</f>
        <v>0</v>
      </c>
      <c r="BG703" s="249">
        <f>IF(N703="zákl. přenesená",J703,0)</f>
        <v>0</v>
      </c>
      <c r="BH703" s="249">
        <f>IF(N703="sníž. přenesená",J703,0)</f>
        <v>0</v>
      </c>
      <c r="BI703" s="249">
        <f>IF(N703="nulová",J703,0)</f>
        <v>0</v>
      </c>
      <c r="BJ703" s="18" t="s">
        <v>152</v>
      </c>
      <c r="BK703" s="249">
        <f>ROUND(I703*H703,2)</f>
        <v>0</v>
      </c>
      <c r="BL703" s="18" t="s">
        <v>297</v>
      </c>
      <c r="BM703" s="248" t="s">
        <v>1254</v>
      </c>
    </row>
    <row r="704" spans="1:51" s="13" customFormat="1" ht="12">
      <c r="A704" s="13"/>
      <c r="B704" s="250"/>
      <c r="C704" s="251"/>
      <c r="D704" s="252" t="s">
        <v>218</v>
      </c>
      <c r="E704" s="253" t="s">
        <v>1</v>
      </c>
      <c r="F704" s="254" t="s">
        <v>1255</v>
      </c>
      <c r="G704" s="251"/>
      <c r="H704" s="255">
        <v>334.689</v>
      </c>
      <c r="I704" s="256"/>
      <c r="J704" s="251"/>
      <c r="K704" s="251"/>
      <c r="L704" s="257"/>
      <c r="M704" s="258"/>
      <c r="N704" s="259"/>
      <c r="O704" s="259"/>
      <c r="P704" s="259"/>
      <c r="Q704" s="259"/>
      <c r="R704" s="259"/>
      <c r="S704" s="259"/>
      <c r="T704" s="260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1" t="s">
        <v>218</v>
      </c>
      <c r="AU704" s="261" t="s">
        <v>152</v>
      </c>
      <c r="AV704" s="13" t="s">
        <v>152</v>
      </c>
      <c r="AW704" s="13" t="s">
        <v>32</v>
      </c>
      <c r="AX704" s="13" t="s">
        <v>84</v>
      </c>
      <c r="AY704" s="261" t="s">
        <v>209</v>
      </c>
    </row>
    <row r="705" spans="1:65" s="2" customFormat="1" ht="21.75" customHeight="1">
      <c r="A705" s="39"/>
      <c r="B705" s="40"/>
      <c r="C705" s="294" t="s">
        <v>1256</v>
      </c>
      <c r="D705" s="294" t="s">
        <v>736</v>
      </c>
      <c r="E705" s="295" t="s">
        <v>1257</v>
      </c>
      <c r="F705" s="296" t="s">
        <v>1258</v>
      </c>
      <c r="G705" s="297" t="s">
        <v>225</v>
      </c>
      <c r="H705" s="298">
        <v>20.496</v>
      </c>
      <c r="I705" s="299"/>
      <c r="J705" s="300">
        <f>ROUND(I705*H705,2)</f>
        <v>0</v>
      </c>
      <c r="K705" s="296" t="s">
        <v>215</v>
      </c>
      <c r="L705" s="301"/>
      <c r="M705" s="302" t="s">
        <v>1</v>
      </c>
      <c r="N705" s="303" t="s">
        <v>42</v>
      </c>
      <c r="O705" s="92"/>
      <c r="P705" s="246">
        <f>O705*H705</f>
        <v>0</v>
      </c>
      <c r="Q705" s="246">
        <v>0.0035</v>
      </c>
      <c r="R705" s="246">
        <f>Q705*H705</f>
        <v>0.071736</v>
      </c>
      <c r="S705" s="246">
        <v>0</v>
      </c>
      <c r="T705" s="247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48" t="s">
        <v>386</v>
      </c>
      <c r="AT705" s="248" t="s">
        <v>736</v>
      </c>
      <c r="AU705" s="248" t="s">
        <v>152</v>
      </c>
      <c r="AY705" s="18" t="s">
        <v>209</v>
      </c>
      <c r="BE705" s="249">
        <f>IF(N705="základní",J705,0)</f>
        <v>0</v>
      </c>
      <c r="BF705" s="249">
        <f>IF(N705="snížená",J705,0)</f>
        <v>0</v>
      </c>
      <c r="BG705" s="249">
        <f>IF(N705="zákl. přenesená",J705,0)</f>
        <v>0</v>
      </c>
      <c r="BH705" s="249">
        <f>IF(N705="sníž. přenesená",J705,0)</f>
        <v>0</v>
      </c>
      <c r="BI705" s="249">
        <f>IF(N705="nulová",J705,0)</f>
        <v>0</v>
      </c>
      <c r="BJ705" s="18" t="s">
        <v>152</v>
      </c>
      <c r="BK705" s="249">
        <f>ROUND(I705*H705,2)</f>
        <v>0</v>
      </c>
      <c r="BL705" s="18" t="s">
        <v>297</v>
      </c>
      <c r="BM705" s="248" t="s">
        <v>1259</v>
      </c>
    </row>
    <row r="706" spans="1:51" s="13" customFormat="1" ht="12">
      <c r="A706" s="13"/>
      <c r="B706" s="250"/>
      <c r="C706" s="251"/>
      <c r="D706" s="252" t="s">
        <v>218</v>
      </c>
      <c r="E706" s="253" t="s">
        <v>1</v>
      </c>
      <c r="F706" s="254" t="s">
        <v>1260</v>
      </c>
      <c r="G706" s="251"/>
      <c r="H706" s="255">
        <v>19.52</v>
      </c>
      <c r="I706" s="256"/>
      <c r="J706" s="251"/>
      <c r="K706" s="251"/>
      <c r="L706" s="257"/>
      <c r="M706" s="258"/>
      <c r="N706" s="259"/>
      <c r="O706" s="259"/>
      <c r="P706" s="259"/>
      <c r="Q706" s="259"/>
      <c r="R706" s="259"/>
      <c r="S706" s="259"/>
      <c r="T706" s="26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1" t="s">
        <v>218</v>
      </c>
      <c r="AU706" s="261" t="s">
        <v>152</v>
      </c>
      <c r="AV706" s="13" t="s">
        <v>152</v>
      </c>
      <c r="AW706" s="13" t="s">
        <v>32</v>
      </c>
      <c r="AX706" s="13" t="s">
        <v>84</v>
      </c>
      <c r="AY706" s="261" t="s">
        <v>209</v>
      </c>
    </row>
    <row r="707" spans="1:51" s="13" customFormat="1" ht="12">
      <c r="A707" s="13"/>
      <c r="B707" s="250"/>
      <c r="C707" s="251"/>
      <c r="D707" s="252" t="s">
        <v>218</v>
      </c>
      <c r="E707" s="251"/>
      <c r="F707" s="254" t="s">
        <v>1261</v>
      </c>
      <c r="G707" s="251"/>
      <c r="H707" s="255">
        <v>20.496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1" t="s">
        <v>218</v>
      </c>
      <c r="AU707" s="261" t="s">
        <v>152</v>
      </c>
      <c r="AV707" s="13" t="s">
        <v>152</v>
      </c>
      <c r="AW707" s="13" t="s">
        <v>4</v>
      </c>
      <c r="AX707" s="13" t="s">
        <v>84</v>
      </c>
      <c r="AY707" s="261" t="s">
        <v>209</v>
      </c>
    </row>
    <row r="708" spans="1:65" s="2" customFormat="1" ht="21.75" customHeight="1">
      <c r="A708" s="39"/>
      <c r="B708" s="40"/>
      <c r="C708" s="237" t="s">
        <v>1262</v>
      </c>
      <c r="D708" s="237" t="s">
        <v>211</v>
      </c>
      <c r="E708" s="238" t="s">
        <v>1263</v>
      </c>
      <c r="F708" s="239" t="s">
        <v>1264</v>
      </c>
      <c r="G708" s="240" t="s">
        <v>225</v>
      </c>
      <c r="H708" s="241">
        <v>356.906</v>
      </c>
      <c r="I708" s="242"/>
      <c r="J708" s="243">
        <f>ROUND(I708*H708,2)</f>
        <v>0</v>
      </c>
      <c r="K708" s="239" t="s">
        <v>215</v>
      </c>
      <c r="L708" s="45"/>
      <c r="M708" s="244" t="s">
        <v>1</v>
      </c>
      <c r="N708" s="245" t="s">
        <v>42</v>
      </c>
      <c r="O708" s="92"/>
      <c r="P708" s="246">
        <f>O708*H708</f>
        <v>0</v>
      </c>
      <c r="Q708" s="246">
        <v>0.00102</v>
      </c>
      <c r="R708" s="246">
        <f>Q708*H708</f>
        <v>0.36404412</v>
      </c>
      <c r="S708" s="246">
        <v>0</v>
      </c>
      <c r="T708" s="247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48" t="s">
        <v>297</v>
      </c>
      <c r="AT708" s="248" t="s">
        <v>211</v>
      </c>
      <c r="AU708" s="248" t="s">
        <v>152</v>
      </c>
      <c r="AY708" s="18" t="s">
        <v>209</v>
      </c>
      <c r="BE708" s="249">
        <f>IF(N708="základní",J708,0)</f>
        <v>0</v>
      </c>
      <c r="BF708" s="249">
        <f>IF(N708="snížená",J708,0)</f>
        <v>0</v>
      </c>
      <c r="BG708" s="249">
        <f>IF(N708="zákl. přenesená",J708,0)</f>
        <v>0</v>
      </c>
      <c r="BH708" s="249">
        <f>IF(N708="sníž. přenesená",J708,0)</f>
        <v>0</v>
      </c>
      <c r="BI708" s="249">
        <f>IF(N708="nulová",J708,0)</f>
        <v>0</v>
      </c>
      <c r="BJ708" s="18" t="s">
        <v>152</v>
      </c>
      <c r="BK708" s="249">
        <f>ROUND(I708*H708,2)</f>
        <v>0</v>
      </c>
      <c r="BL708" s="18" t="s">
        <v>297</v>
      </c>
      <c r="BM708" s="248" t="s">
        <v>1265</v>
      </c>
    </row>
    <row r="709" spans="1:51" s="13" customFormat="1" ht="12">
      <c r="A709" s="13"/>
      <c r="B709" s="250"/>
      <c r="C709" s="251"/>
      <c r="D709" s="252" t="s">
        <v>218</v>
      </c>
      <c r="E709" s="253" t="s">
        <v>1</v>
      </c>
      <c r="F709" s="254" t="s">
        <v>1266</v>
      </c>
      <c r="G709" s="251"/>
      <c r="H709" s="255">
        <v>340.362</v>
      </c>
      <c r="I709" s="256"/>
      <c r="J709" s="251"/>
      <c r="K709" s="251"/>
      <c r="L709" s="257"/>
      <c r="M709" s="258"/>
      <c r="N709" s="259"/>
      <c r="O709" s="259"/>
      <c r="P709" s="259"/>
      <c r="Q709" s="259"/>
      <c r="R709" s="259"/>
      <c r="S709" s="259"/>
      <c r="T709" s="26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1" t="s">
        <v>218</v>
      </c>
      <c r="AU709" s="261" t="s">
        <v>152</v>
      </c>
      <c r="AV709" s="13" t="s">
        <v>152</v>
      </c>
      <c r="AW709" s="13" t="s">
        <v>32</v>
      </c>
      <c r="AX709" s="13" t="s">
        <v>76</v>
      </c>
      <c r="AY709" s="261" t="s">
        <v>209</v>
      </c>
    </row>
    <row r="710" spans="1:51" s="13" customFormat="1" ht="12">
      <c r="A710" s="13"/>
      <c r="B710" s="250"/>
      <c r="C710" s="251"/>
      <c r="D710" s="252" t="s">
        <v>218</v>
      </c>
      <c r="E710" s="253" t="s">
        <v>1</v>
      </c>
      <c r="F710" s="254" t="s">
        <v>1240</v>
      </c>
      <c r="G710" s="251"/>
      <c r="H710" s="255">
        <v>16.544</v>
      </c>
      <c r="I710" s="256"/>
      <c r="J710" s="251"/>
      <c r="K710" s="251"/>
      <c r="L710" s="257"/>
      <c r="M710" s="258"/>
      <c r="N710" s="259"/>
      <c r="O710" s="259"/>
      <c r="P710" s="259"/>
      <c r="Q710" s="259"/>
      <c r="R710" s="259"/>
      <c r="S710" s="259"/>
      <c r="T710" s="26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1" t="s">
        <v>218</v>
      </c>
      <c r="AU710" s="261" t="s">
        <v>152</v>
      </c>
      <c r="AV710" s="13" t="s">
        <v>152</v>
      </c>
      <c r="AW710" s="13" t="s">
        <v>32</v>
      </c>
      <c r="AX710" s="13" t="s">
        <v>76</v>
      </c>
      <c r="AY710" s="261" t="s">
        <v>209</v>
      </c>
    </row>
    <row r="711" spans="1:51" s="15" customFormat="1" ht="12">
      <c r="A711" s="15"/>
      <c r="B711" s="272"/>
      <c r="C711" s="273"/>
      <c r="D711" s="252" t="s">
        <v>218</v>
      </c>
      <c r="E711" s="274" t="s">
        <v>1</v>
      </c>
      <c r="F711" s="275" t="s">
        <v>262</v>
      </c>
      <c r="G711" s="273"/>
      <c r="H711" s="276">
        <v>356.906</v>
      </c>
      <c r="I711" s="277"/>
      <c r="J711" s="273"/>
      <c r="K711" s="273"/>
      <c r="L711" s="278"/>
      <c r="M711" s="279"/>
      <c r="N711" s="280"/>
      <c r="O711" s="280"/>
      <c r="P711" s="280"/>
      <c r="Q711" s="280"/>
      <c r="R711" s="280"/>
      <c r="S711" s="280"/>
      <c r="T711" s="281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82" t="s">
        <v>218</v>
      </c>
      <c r="AU711" s="282" t="s">
        <v>152</v>
      </c>
      <c r="AV711" s="15" t="s">
        <v>216</v>
      </c>
      <c r="AW711" s="15" t="s">
        <v>32</v>
      </c>
      <c r="AX711" s="15" t="s">
        <v>84</v>
      </c>
      <c r="AY711" s="282" t="s">
        <v>209</v>
      </c>
    </row>
    <row r="712" spans="1:65" s="2" customFormat="1" ht="21.75" customHeight="1">
      <c r="A712" s="39"/>
      <c r="B712" s="40"/>
      <c r="C712" s="294" t="s">
        <v>1267</v>
      </c>
      <c r="D712" s="294" t="s">
        <v>736</v>
      </c>
      <c r="E712" s="295" t="s">
        <v>1268</v>
      </c>
      <c r="F712" s="296" t="s">
        <v>1269</v>
      </c>
      <c r="G712" s="297" t="s">
        <v>225</v>
      </c>
      <c r="H712" s="298">
        <v>374.398</v>
      </c>
      <c r="I712" s="299"/>
      <c r="J712" s="300">
        <f>ROUND(I712*H712,2)</f>
        <v>0</v>
      </c>
      <c r="K712" s="296" t="s">
        <v>1</v>
      </c>
      <c r="L712" s="301"/>
      <c r="M712" s="302" t="s">
        <v>1</v>
      </c>
      <c r="N712" s="303" t="s">
        <v>42</v>
      </c>
      <c r="O712" s="92"/>
      <c r="P712" s="246">
        <f>O712*H712</f>
        <v>0</v>
      </c>
      <c r="Q712" s="246">
        <v>0.03</v>
      </c>
      <c r="R712" s="246">
        <f>Q712*H712</f>
        <v>11.23194</v>
      </c>
      <c r="S712" s="246">
        <v>0</v>
      </c>
      <c r="T712" s="247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48" t="s">
        <v>386</v>
      </c>
      <c r="AT712" s="248" t="s">
        <v>736</v>
      </c>
      <c r="AU712" s="248" t="s">
        <v>152</v>
      </c>
      <c r="AY712" s="18" t="s">
        <v>209</v>
      </c>
      <c r="BE712" s="249">
        <f>IF(N712="základní",J712,0)</f>
        <v>0</v>
      </c>
      <c r="BF712" s="249">
        <f>IF(N712="snížená",J712,0)</f>
        <v>0</v>
      </c>
      <c r="BG712" s="249">
        <f>IF(N712="zákl. přenesená",J712,0)</f>
        <v>0</v>
      </c>
      <c r="BH712" s="249">
        <f>IF(N712="sníž. přenesená",J712,0)</f>
        <v>0</v>
      </c>
      <c r="BI712" s="249">
        <f>IF(N712="nulová",J712,0)</f>
        <v>0</v>
      </c>
      <c r="BJ712" s="18" t="s">
        <v>152</v>
      </c>
      <c r="BK712" s="249">
        <f>ROUND(I712*H712,2)</f>
        <v>0</v>
      </c>
      <c r="BL712" s="18" t="s">
        <v>297</v>
      </c>
      <c r="BM712" s="248" t="s">
        <v>1270</v>
      </c>
    </row>
    <row r="713" spans="1:51" s="13" customFormat="1" ht="12">
      <c r="A713" s="13"/>
      <c r="B713" s="250"/>
      <c r="C713" s="251"/>
      <c r="D713" s="252" t="s">
        <v>218</v>
      </c>
      <c r="E713" s="253" t="s">
        <v>1</v>
      </c>
      <c r="F713" s="254" t="s">
        <v>1271</v>
      </c>
      <c r="G713" s="251"/>
      <c r="H713" s="255">
        <v>374.398</v>
      </c>
      <c r="I713" s="256"/>
      <c r="J713" s="251"/>
      <c r="K713" s="251"/>
      <c r="L713" s="257"/>
      <c r="M713" s="258"/>
      <c r="N713" s="259"/>
      <c r="O713" s="259"/>
      <c r="P713" s="259"/>
      <c r="Q713" s="259"/>
      <c r="R713" s="259"/>
      <c r="S713" s="259"/>
      <c r="T713" s="26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1" t="s">
        <v>218</v>
      </c>
      <c r="AU713" s="261" t="s">
        <v>152</v>
      </c>
      <c r="AV713" s="13" t="s">
        <v>152</v>
      </c>
      <c r="AW713" s="13" t="s">
        <v>32</v>
      </c>
      <c r="AX713" s="13" t="s">
        <v>84</v>
      </c>
      <c r="AY713" s="261" t="s">
        <v>209</v>
      </c>
    </row>
    <row r="714" spans="1:65" s="2" customFormat="1" ht="21.75" customHeight="1">
      <c r="A714" s="39"/>
      <c r="B714" s="40"/>
      <c r="C714" s="294" t="s">
        <v>1272</v>
      </c>
      <c r="D714" s="294" t="s">
        <v>736</v>
      </c>
      <c r="E714" s="295" t="s">
        <v>1273</v>
      </c>
      <c r="F714" s="296" t="s">
        <v>1274</v>
      </c>
      <c r="G714" s="297" t="s">
        <v>225</v>
      </c>
      <c r="H714" s="298">
        <v>16.554</v>
      </c>
      <c r="I714" s="299"/>
      <c r="J714" s="300">
        <f>ROUND(I714*H714,2)</f>
        <v>0</v>
      </c>
      <c r="K714" s="296" t="s">
        <v>1</v>
      </c>
      <c r="L714" s="301"/>
      <c r="M714" s="302" t="s">
        <v>1</v>
      </c>
      <c r="N714" s="303" t="s">
        <v>42</v>
      </c>
      <c r="O714" s="92"/>
      <c r="P714" s="246">
        <f>O714*H714</f>
        <v>0</v>
      </c>
      <c r="Q714" s="246">
        <v>0.03</v>
      </c>
      <c r="R714" s="246">
        <f>Q714*H714</f>
        <v>0.49661999999999995</v>
      </c>
      <c r="S714" s="246">
        <v>0</v>
      </c>
      <c r="T714" s="247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48" t="s">
        <v>386</v>
      </c>
      <c r="AT714" s="248" t="s">
        <v>736</v>
      </c>
      <c r="AU714" s="248" t="s">
        <v>152</v>
      </c>
      <c r="AY714" s="18" t="s">
        <v>209</v>
      </c>
      <c r="BE714" s="249">
        <f>IF(N714="základní",J714,0)</f>
        <v>0</v>
      </c>
      <c r="BF714" s="249">
        <f>IF(N714="snížená",J714,0)</f>
        <v>0</v>
      </c>
      <c r="BG714" s="249">
        <f>IF(N714="zákl. přenesená",J714,0)</f>
        <v>0</v>
      </c>
      <c r="BH714" s="249">
        <f>IF(N714="sníž. přenesená",J714,0)</f>
        <v>0</v>
      </c>
      <c r="BI714" s="249">
        <f>IF(N714="nulová",J714,0)</f>
        <v>0</v>
      </c>
      <c r="BJ714" s="18" t="s">
        <v>152</v>
      </c>
      <c r="BK714" s="249">
        <f>ROUND(I714*H714,2)</f>
        <v>0</v>
      </c>
      <c r="BL714" s="18" t="s">
        <v>297</v>
      </c>
      <c r="BM714" s="248" t="s">
        <v>1275</v>
      </c>
    </row>
    <row r="715" spans="1:65" s="2" customFormat="1" ht="21.75" customHeight="1">
      <c r="A715" s="39"/>
      <c r="B715" s="40"/>
      <c r="C715" s="237" t="s">
        <v>1276</v>
      </c>
      <c r="D715" s="237" t="s">
        <v>211</v>
      </c>
      <c r="E715" s="238" t="s">
        <v>1277</v>
      </c>
      <c r="F715" s="239" t="s">
        <v>1278</v>
      </c>
      <c r="G715" s="240" t="s">
        <v>225</v>
      </c>
      <c r="H715" s="241">
        <v>153.24</v>
      </c>
      <c r="I715" s="242"/>
      <c r="J715" s="243">
        <f>ROUND(I715*H715,2)</f>
        <v>0</v>
      </c>
      <c r="K715" s="239" t="s">
        <v>215</v>
      </c>
      <c r="L715" s="45"/>
      <c r="M715" s="244" t="s">
        <v>1</v>
      </c>
      <c r="N715" s="245" t="s">
        <v>42</v>
      </c>
      <c r="O715" s="92"/>
      <c r="P715" s="246">
        <f>O715*H715</f>
        <v>0</v>
      </c>
      <c r="Q715" s="246">
        <v>0.00255</v>
      </c>
      <c r="R715" s="246">
        <f>Q715*H715</f>
        <v>0.39076200000000005</v>
      </c>
      <c r="S715" s="246">
        <v>0</v>
      </c>
      <c r="T715" s="247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48" t="s">
        <v>297</v>
      </c>
      <c r="AT715" s="248" t="s">
        <v>211</v>
      </c>
      <c r="AU715" s="248" t="s">
        <v>152</v>
      </c>
      <c r="AY715" s="18" t="s">
        <v>209</v>
      </c>
      <c r="BE715" s="249">
        <f>IF(N715="základní",J715,0)</f>
        <v>0</v>
      </c>
      <c r="BF715" s="249">
        <f>IF(N715="snížená",J715,0)</f>
        <v>0</v>
      </c>
      <c r="BG715" s="249">
        <f>IF(N715="zákl. přenesená",J715,0)</f>
        <v>0</v>
      </c>
      <c r="BH715" s="249">
        <f>IF(N715="sníž. přenesená",J715,0)</f>
        <v>0</v>
      </c>
      <c r="BI715" s="249">
        <f>IF(N715="nulová",J715,0)</f>
        <v>0</v>
      </c>
      <c r="BJ715" s="18" t="s">
        <v>152</v>
      </c>
      <c r="BK715" s="249">
        <f>ROUND(I715*H715,2)</f>
        <v>0</v>
      </c>
      <c r="BL715" s="18" t="s">
        <v>297</v>
      </c>
      <c r="BM715" s="248" t="s">
        <v>1279</v>
      </c>
    </row>
    <row r="716" spans="1:51" s="13" customFormat="1" ht="12">
      <c r="A716" s="13"/>
      <c r="B716" s="250"/>
      <c r="C716" s="251"/>
      <c r="D716" s="252" t="s">
        <v>218</v>
      </c>
      <c r="E716" s="253" t="s">
        <v>1</v>
      </c>
      <c r="F716" s="254" t="s">
        <v>1280</v>
      </c>
      <c r="G716" s="251"/>
      <c r="H716" s="255">
        <v>56.4</v>
      </c>
      <c r="I716" s="256"/>
      <c r="J716" s="251"/>
      <c r="K716" s="251"/>
      <c r="L716" s="257"/>
      <c r="M716" s="258"/>
      <c r="N716" s="259"/>
      <c r="O716" s="259"/>
      <c r="P716" s="259"/>
      <c r="Q716" s="259"/>
      <c r="R716" s="259"/>
      <c r="S716" s="259"/>
      <c r="T716" s="26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61" t="s">
        <v>218</v>
      </c>
      <c r="AU716" s="261" t="s">
        <v>152</v>
      </c>
      <c r="AV716" s="13" t="s">
        <v>152</v>
      </c>
      <c r="AW716" s="13" t="s">
        <v>32</v>
      </c>
      <c r="AX716" s="13" t="s">
        <v>76</v>
      </c>
      <c r="AY716" s="261" t="s">
        <v>209</v>
      </c>
    </row>
    <row r="717" spans="1:51" s="13" customFormat="1" ht="12">
      <c r="A717" s="13"/>
      <c r="B717" s="250"/>
      <c r="C717" s="251"/>
      <c r="D717" s="252" t="s">
        <v>218</v>
      </c>
      <c r="E717" s="253" t="s">
        <v>1</v>
      </c>
      <c r="F717" s="254" t="s">
        <v>1281</v>
      </c>
      <c r="G717" s="251"/>
      <c r="H717" s="255">
        <v>90.24</v>
      </c>
      <c r="I717" s="256"/>
      <c r="J717" s="251"/>
      <c r="K717" s="251"/>
      <c r="L717" s="257"/>
      <c r="M717" s="258"/>
      <c r="N717" s="259"/>
      <c r="O717" s="259"/>
      <c r="P717" s="259"/>
      <c r="Q717" s="259"/>
      <c r="R717" s="259"/>
      <c r="S717" s="259"/>
      <c r="T717" s="260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1" t="s">
        <v>218</v>
      </c>
      <c r="AU717" s="261" t="s">
        <v>152</v>
      </c>
      <c r="AV717" s="13" t="s">
        <v>152</v>
      </c>
      <c r="AW717" s="13" t="s">
        <v>32</v>
      </c>
      <c r="AX717" s="13" t="s">
        <v>76</v>
      </c>
      <c r="AY717" s="261" t="s">
        <v>209</v>
      </c>
    </row>
    <row r="718" spans="1:51" s="13" customFormat="1" ht="12">
      <c r="A718" s="13"/>
      <c r="B718" s="250"/>
      <c r="C718" s="251"/>
      <c r="D718" s="252" t="s">
        <v>218</v>
      </c>
      <c r="E718" s="253" t="s">
        <v>1</v>
      </c>
      <c r="F718" s="254" t="s">
        <v>1282</v>
      </c>
      <c r="G718" s="251"/>
      <c r="H718" s="255">
        <v>6.6</v>
      </c>
      <c r="I718" s="256"/>
      <c r="J718" s="251"/>
      <c r="K718" s="251"/>
      <c r="L718" s="257"/>
      <c r="M718" s="258"/>
      <c r="N718" s="259"/>
      <c r="O718" s="259"/>
      <c r="P718" s="259"/>
      <c r="Q718" s="259"/>
      <c r="R718" s="259"/>
      <c r="S718" s="259"/>
      <c r="T718" s="26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1" t="s">
        <v>218</v>
      </c>
      <c r="AU718" s="261" t="s">
        <v>152</v>
      </c>
      <c r="AV718" s="13" t="s">
        <v>152</v>
      </c>
      <c r="AW718" s="13" t="s">
        <v>32</v>
      </c>
      <c r="AX718" s="13" t="s">
        <v>76</v>
      </c>
      <c r="AY718" s="261" t="s">
        <v>209</v>
      </c>
    </row>
    <row r="719" spans="1:51" s="15" customFormat="1" ht="12">
      <c r="A719" s="15"/>
      <c r="B719" s="272"/>
      <c r="C719" s="273"/>
      <c r="D719" s="252" t="s">
        <v>218</v>
      </c>
      <c r="E719" s="274" t="s">
        <v>1</v>
      </c>
      <c r="F719" s="275" t="s">
        <v>262</v>
      </c>
      <c r="G719" s="273"/>
      <c r="H719" s="276">
        <v>153.24</v>
      </c>
      <c r="I719" s="277"/>
      <c r="J719" s="273"/>
      <c r="K719" s="273"/>
      <c r="L719" s="278"/>
      <c r="M719" s="279"/>
      <c r="N719" s="280"/>
      <c r="O719" s="280"/>
      <c r="P719" s="280"/>
      <c r="Q719" s="280"/>
      <c r="R719" s="280"/>
      <c r="S719" s="280"/>
      <c r="T719" s="281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82" t="s">
        <v>218</v>
      </c>
      <c r="AU719" s="282" t="s">
        <v>152</v>
      </c>
      <c r="AV719" s="15" t="s">
        <v>216</v>
      </c>
      <c r="AW719" s="15" t="s">
        <v>32</v>
      </c>
      <c r="AX719" s="15" t="s">
        <v>84</v>
      </c>
      <c r="AY719" s="282" t="s">
        <v>209</v>
      </c>
    </row>
    <row r="720" spans="1:65" s="2" customFormat="1" ht="21.75" customHeight="1">
      <c r="A720" s="39"/>
      <c r="B720" s="40"/>
      <c r="C720" s="294" t="s">
        <v>1283</v>
      </c>
      <c r="D720" s="294" t="s">
        <v>736</v>
      </c>
      <c r="E720" s="295" t="s">
        <v>1284</v>
      </c>
      <c r="F720" s="296" t="s">
        <v>1285</v>
      </c>
      <c r="G720" s="297" t="s">
        <v>225</v>
      </c>
      <c r="H720" s="298">
        <v>6.732</v>
      </c>
      <c r="I720" s="299"/>
      <c r="J720" s="300">
        <f>ROUND(I720*H720,2)</f>
        <v>0</v>
      </c>
      <c r="K720" s="296" t="s">
        <v>215</v>
      </c>
      <c r="L720" s="301"/>
      <c r="M720" s="302" t="s">
        <v>1</v>
      </c>
      <c r="N720" s="303" t="s">
        <v>42</v>
      </c>
      <c r="O720" s="92"/>
      <c r="P720" s="246">
        <f>O720*H720</f>
        <v>0</v>
      </c>
      <c r="Q720" s="246">
        <v>0.004</v>
      </c>
      <c r="R720" s="246">
        <f>Q720*H720</f>
        <v>0.026928</v>
      </c>
      <c r="S720" s="246">
        <v>0</v>
      </c>
      <c r="T720" s="247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48" t="s">
        <v>386</v>
      </c>
      <c r="AT720" s="248" t="s">
        <v>736</v>
      </c>
      <c r="AU720" s="248" t="s">
        <v>152</v>
      </c>
      <c r="AY720" s="18" t="s">
        <v>209</v>
      </c>
      <c r="BE720" s="249">
        <f>IF(N720="základní",J720,0)</f>
        <v>0</v>
      </c>
      <c r="BF720" s="249">
        <f>IF(N720="snížená",J720,0)</f>
        <v>0</v>
      </c>
      <c r="BG720" s="249">
        <f>IF(N720="zákl. přenesená",J720,0)</f>
        <v>0</v>
      </c>
      <c r="BH720" s="249">
        <f>IF(N720="sníž. přenesená",J720,0)</f>
        <v>0</v>
      </c>
      <c r="BI720" s="249">
        <f>IF(N720="nulová",J720,0)</f>
        <v>0</v>
      </c>
      <c r="BJ720" s="18" t="s">
        <v>152</v>
      </c>
      <c r="BK720" s="249">
        <f>ROUND(I720*H720,2)</f>
        <v>0</v>
      </c>
      <c r="BL720" s="18" t="s">
        <v>297</v>
      </c>
      <c r="BM720" s="248" t="s">
        <v>1286</v>
      </c>
    </row>
    <row r="721" spans="1:51" s="13" customFormat="1" ht="12">
      <c r="A721" s="13"/>
      <c r="B721" s="250"/>
      <c r="C721" s="251"/>
      <c r="D721" s="252" t="s">
        <v>218</v>
      </c>
      <c r="E721" s="251"/>
      <c r="F721" s="254" t="s">
        <v>1287</v>
      </c>
      <c r="G721" s="251"/>
      <c r="H721" s="255">
        <v>6.732</v>
      </c>
      <c r="I721" s="256"/>
      <c r="J721" s="251"/>
      <c r="K721" s="251"/>
      <c r="L721" s="257"/>
      <c r="M721" s="258"/>
      <c r="N721" s="259"/>
      <c r="O721" s="259"/>
      <c r="P721" s="259"/>
      <c r="Q721" s="259"/>
      <c r="R721" s="259"/>
      <c r="S721" s="259"/>
      <c r="T721" s="26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1" t="s">
        <v>218</v>
      </c>
      <c r="AU721" s="261" t="s">
        <v>152</v>
      </c>
      <c r="AV721" s="13" t="s">
        <v>152</v>
      </c>
      <c r="AW721" s="13" t="s">
        <v>4</v>
      </c>
      <c r="AX721" s="13" t="s">
        <v>84</v>
      </c>
      <c r="AY721" s="261" t="s">
        <v>209</v>
      </c>
    </row>
    <row r="722" spans="1:65" s="2" customFormat="1" ht="21.75" customHeight="1">
      <c r="A722" s="39"/>
      <c r="B722" s="40"/>
      <c r="C722" s="294" t="s">
        <v>1288</v>
      </c>
      <c r="D722" s="294" t="s">
        <v>736</v>
      </c>
      <c r="E722" s="295" t="s">
        <v>1289</v>
      </c>
      <c r="F722" s="296" t="s">
        <v>1290</v>
      </c>
      <c r="G722" s="297" t="s">
        <v>225</v>
      </c>
      <c r="H722" s="298">
        <v>56.4</v>
      </c>
      <c r="I722" s="299"/>
      <c r="J722" s="300">
        <f>ROUND(I722*H722,2)</f>
        <v>0</v>
      </c>
      <c r="K722" s="296" t="s">
        <v>215</v>
      </c>
      <c r="L722" s="301"/>
      <c r="M722" s="302" t="s">
        <v>1</v>
      </c>
      <c r="N722" s="303" t="s">
        <v>42</v>
      </c>
      <c r="O722" s="92"/>
      <c r="P722" s="246">
        <f>O722*H722</f>
        <v>0</v>
      </c>
      <c r="Q722" s="246">
        <v>0.0028</v>
      </c>
      <c r="R722" s="246">
        <f>Q722*H722</f>
        <v>0.15792</v>
      </c>
      <c r="S722" s="246">
        <v>0</v>
      </c>
      <c r="T722" s="247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48" t="s">
        <v>386</v>
      </c>
      <c r="AT722" s="248" t="s">
        <v>736</v>
      </c>
      <c r="AU722" s="248" t="s">
        <v>152</v>
      </c>
      <c r="AY722" s="18" t="s">
        <v>209</v>
      </c>
      <c r="BE722" s="249">
        <f>IF(N722="základní",J722,0)</f>
        <v>0</v>
      </c>
      <c r="BF722" s="249">
        <f>IF(N722="snížená",J722,0)</f>
        <v>0</v>
      </c>
      <c r="BG722" s="249">
        <f>IF(N722="zákl. přenesená",J722,0)</f>
        <v>0</v>
      </c>
      <c r="BH722" s="249">
        <f>IF(N722="sníž. přenesená",J722,0)</f>
        <v>0</v>
      </c>
      <c r="BI722" s="249">
        <f>IF(N722="nulová",J722,0)</f>
        <v>0</v>
      </c>
      <c r="BJ722" s="18" t="s">
        <v>152</v>
      </c>
      <c r="BK722" s="249">
        <f>ROUND(I722*H722,2)</f>
        <v>0</v>
      </c>
      <c r="BL722" s="18" t="s">
        <v>297</v>
      </c>
      <c r="BM722" s="248" t="s">
        <v>1291</v>
      </c>
    </row>
    <row r="723" spans="1:51" s="13" customFormat="1" ht="12">
      <c r="A723" s="13"/>
      <c r="B723" s="250"/>
      <c r="C723" s="251"/>
      <c r="D723" s="252" t="s">
        <v>218</v>
      </c>
      <c r="E723" s="253" t="s">
        <v>1</v>
      </c>
      <c r="F723" s="254" t="s">
        <v>1292</v>
      </c>
      <c r="G723" s="251"/>
      <c r="H723" s="255">
        <v>56.4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1" t="s">
        <v>218</v>
      </c>
      <c r="AU723" s="261" t="s">
        <v>152</v>
      </c>
      <c r="AV723" s="13" t="s">
        <v>152</v>
      </c>
      <c r="AW723" s="13" t="s">
        <v>32</v>
      </c>
      <c r="AX723" s="13" t="s">
        <v>84</v>
      </c>
      <c r="AY723" s="261" t="s">
        <v>209</v>
      </c>
    </row>
    <row r="724" spans="1:65" s="2" customFormat="1" ht="21.75" customHeight="1">
      <c r="A724" s="39"/>
      <c r="B724" s="40"/>
      <c r="C724" s="294" t="s">
        <v>1293</v>
      </c>
      <c r="D724" s="294" t="s">
        <v>736</v>
      </c>
      <c r="E724" s="295" t="s">
        <v>1294</v>
      </c>
      <c r="F724" s="296" t="s">
        <v>1295</v>
      </c>
      <c r="G724" s="297" t="s">
        <v>225</v>
      </c>
      <c r="H724" s="298">
        <v>131.315</v>
      </c>
      <c r="I724" s="299"/>
      <c r="J724" s="300">
        <f>ROUND(I724*H724,2)</f>
        <v>0</v>
      </c>
      <c r="K724" s="296" t="s">
        <v>215</v>
      </c>
      <c r="L724" s="301"/>
      <c r="M724" s="302" t="s">
        <v>1</v>
      </c>
      <c r="N724" s="303" t="s">
        <v>42</v>
      </c>
      <c r="O724" s="92"/>
      <c r="P724" s="246">
        <f>O724*H724</f>
        <v>0</v>
      </c>
      <c r="Q724" s="246">
        <v>0.003</v>
      </c>
      <c r="R724" s="246">
        <f>Q724*H724</f>
        <v>0.393945</v>
      </c>
      <c r="S724" s="246">
        <v>0</v>
      </c>
      <c r="T724" s="247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48" t="s">
        <v>386</v>
      </c>
      <c r="AT724" s="248" t="s">
        <v>736</v>
      </c>
      <c r="AU724" s="248" t="s">
        <v>152</v>
      </c>
      <c r="AY724" s="18" t="s">
        <v>209</v>
      </c>
      <c r="BE724" s="249">
        <f>IF(N724="základní",J724,0)</f>
        <v>0</v>
      </c>
      <c r="BF724" s="249">
        <f>IF(N724="snížená",J724,0)</f>
        <v>0</v>
      </c>
      <c r="BG724" s="249">
        <f>IF(N724="zákl. přenesená",J724,0)</f>
        <v>0</v>
      </c>
      <c r="BH724" s="249">
        <f>IF(N724="sníž. přenesená",J724,0)</f>
        <v>0</v>
      </c>
      <c r="BI724" s="249">
        <f>IF(N724="nulová",J724,0)</f>
        <v>0</v>
      </c>
      <c r="BJ724" s="18" t="s">
        <v>152</v>
      </c>
      <c r="BK724" s="249">
        <f>ROUND(I724*H724,2)</f>
        <v>0</v>
      </c>
      <c r="BL724" s="18" t="s">
        <v>297</v>
      </c>
      <c r="BM724" s="248" t="s">
        <v>1296</v>
      </c>
    </row>
    <row r="725" spans="1:51" s="13" customFormat="1" ht="12">
      <c r="A725" s="13"/>
      <c r="B725" s="250"/>
      <c r="C725" s="251"/>
      <c r="D725" s="252" t="s">
        <v>218</v>
      </c>
      <c r="E725" s="253" t="s">
        <v>1</v>
      </c>
      <c r="F725" s="254" t="s">
        <v>1297</v>
      </c>
      <c r="G725" s="251"/>
      <c r="H725" s="255">
        <v>128.74</v>
      </c>
      <c r="I725" s="256"/>
      <c r="J725" s="251"/>
      <c r="K725" s="251"/>
      <c r="L725" s="257"/>
      <c r="M725" s="258"/>
      <c r="N725" s="259"/>
      <c r="O725" s="259"/>
      <c r="P725" s="259"/>
      <c r="Q725" s="259"/>
      <c r="R725" s="259"/>
      <c r="S725" s="259"/>
      <c r="T725" s="260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1" t="s">
        <v>218</v>
      </c>
      <c r="AU725" s="261" t="s">
        <v>152</v>
      </c>
      <c r="AV725" s="13" t="s">
        <v>152</v>
      </c>
      <c r="AW725" s="13" t="s">
        <v>32</v>
      </c>
      <c r="AX725" s="13" t="s">
        <v>84</v>
      </c>
      <c r="AY725" s="261" t="s">
        <v>209</v>
      </c>
    </row>
    <row r="726" spans="1:51" s="13" customFormat="1" ht="12">
      <c r="A726" s="13"/>
      <c r="B726" s="250"/>
      <c r="C726" s="251"/>
      <c r="D726" s="252" t="s">
        <v>218</v>
      </c>
      <c r="E726" s="251"/>
      <c r="F726" s="254" t="s">
        <v>1298</v>
      </c>
      <c r="G726" s="251"/>
      <c r="H726" s="255">
        <v>131.315</v>
      </c>
      <c r="I726" s="256"/>
      <c r="J726" s="251"/>
      <c r="K726" s="251"/>
      <c r="L726" s="257"/>
      <c r="M726" s="258"/>
      <c r="N726" s="259"/>
      <c r="O726" s="259"/>
      <c r="P726" s="259"/>
      <c r="Q726" s="259"/>
      <c r="R726" s="259"/>
      <c r="S726" s="259"/>
      <c r="T726" s="26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1" t="s">
        <v>218</v>
      </c>
      <c r="AU726" s="261" t="s">
        <v>152</v>
      </c>
      <c r="AV726" s="13" t="s">
        <v>152</v>
      </c>
      <c r="AW726" s="13" t="s">
        <v>4</v>
      </c>
      <c r="AX726" s="13" t="s">
        <v>84</v>
      </c>
      <c r="AY726" s="261" t="s">
        <v>209</v>
      </c>
    </row>
    <row r="727" spans="1:65" s="2" customFormat="1" ht="16.5" customHeight="1">
      <c r="A727" s="39"/>
      <c r="B727" s="40"/>
      <c r="C727" s="237" t="s">
        <v>1299</v>
      </c>
      <c r="D727" s="237" t="s">
        <v>211</v>
      </c>
      <c r="E727" s="238" t="s">
        <v>1300</v>
      </c>
      <c r="F727" s="239" t="s">
        <v>1301</v>
      </c>
      <c r="G727" s="240" t="s">
        <v>494</v>
      </c>
      <c r="H727" s="241">
        <v>112.8</v>
      </c>
      <c r="I727" s="242"/>
      <c r="J727" s="243">
        <f>ROUND(I727*H727,2)</f>
        <v>0</v>
      </c>
      <c r="K727" s="239" t="s">
        <v>1</v>
      </c>
      <c r="L727" s="45"/>
      <c r="M727" s="244" t="s">
        <v>1</v>
      </c>
      <c r="N727" s="245" t="s">
        <v>42</v>
      </c>
      <c r="O727" s="92"/>
      <c r="P727" s="246">
        <f>O727*H727</f>
        <v>0</v>
      </c>
      <c r="Q727" s="246">
        <v>0.00143</v>
      </c>
      <c r="R727" s="246">
        <f>Q727*H727</f>
        <v>0.161304</v>
      </c>
      <c r="S727" s="246">
        <v>0</v>
      </c>
      <c r="T727" s="247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48" t="s">
        <v>297</v>
      </c>
      <c r="AT727" s="248" t="s">
        <v>211</v>
      </c>
      <c r="AU727" s="248" t="s">
        <v>152</v>
      </c>
      <c r="AY727" s="18" t="s">
        <v>209</v>
      </c>
      <c r="BE727" s="249">
        <f>IF(N727="základní",J727,0)</f>
        <v>0</v>
      </c>
      <c r="BF727" s="249">
        <f>IF(N727="snížená",J727,0)</f>
        <v>0</v>
      </c>
      <c r="BG727" s="249">
        <f>IF(N727="zákl. přenesená",J727,0)</f>
        <v>0</v>
      </c>
      <c r="BH727" s="249">
        <f>IF(N727="sníž. přenesená",J727,0)</f>
        <v>0</v>
      </c>
      <c r="BI727" s="249">
        <f>IF(N727="nulová",J727,0)</f>
        <v>0</v>
      </c>
      <c r="BJ727" s="18" t="s">
        <v>152</v>
      </c>
      <c r="BK727" s="249">
        <f>ROUND(I727*H727,2)</f>
        <v>0</v>
      </c>
      <c r="BL727" s="18" t="s">
        <v>297</v>
      </c>
      <c r="BM727" s="248" t="s">
        <v>1302</v>
      </c>
    </row>
    <row r="728" spans="1:51" s="13" customFormat="1" ht="12">
      <c r="A728" s="13"/>
      <c r="B728" s="250"/>
      <c r="C728" s="251"/>
      <c r="D728" s="252" t="s">
        <v>218</v>
      </c>
      <c r="E728" s="253" t="s">
        <v>1</v>
      </c>
      <c r="F728" s="254" t="s">
        <v>1303</v>
      </c>
      <c r="G728" s="251"/>
      <c r="H728" s="255">
        <v>112.8</v>
      </c>
      <c r="I728" s="256"/>
      <c r="J728" s="251"/>
      <c r="K728" s="251"/>
      <c r="L728" s="257"/>
      <c r="M728" s="258"/>
      <c r="N728" s="259"/>
      <c r="O728" s="259"/>
      <c r="P728" s="259"/>
      <c r="Q728" s="259"/>
      <c r="R728" s="259"/>
      <c r="S728" s="259"/>
      <c r="T728" s="260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1" t="s">
        <v>218</v>
      </c>
      <c r="AU728" s="261" t="s">
        <v>152</v>
      </c>
      <c r="AV728" s="13" t="s">
        <v>152</v>
      </c>
      <c r="AW728" s="13" t="s">
        <v>32</v>
      </c>
      <c r="AX728" s="13" t="s">
        <v>84</v>
      </c>
      <c r="AY728" s="261" t="s">
        <v>209</v>
      </c>
    </row>
    <row r="729" spans="1:65" s="2" customFormat="1" ht="21.75" customHeight="1">
      <c r="A729" s="39"/>
      <c r="B729" s="40"/>
      <c r="C729" s="294" t="s">
        <v>1304</v>
      </c>
      <c r="D729" s="294" t="s">
        <v>736</v>
      </c>
      <c r="E729" s="295" t="s">
        <v>1305</v>
      </c>
      <c r="F729" s="296" t="s">
        <v>1306</v>
      </c>
      <c r="G729" s="297" t="s">
        <v>494</v>
      </c>
      <c r="H729" s="298">
        <v>118.44</v>
      </c>
      <c r="I729" s="299"/>
      <c r="J729" s="300">
        <f>ROUND(I729*H729,2)</f>
        <v>0</v>
      </c>
      <c r="K729" s="296" t="s">
        <v>215</v>
      </c>
      <c r="L729" s="301"/>
      <c r="M729" s="302" t="s">
        <v>1</v>
      </c>
      <c r="N729" s="303" t="s">
        <v>42</v>
      </c>
      <c r="O729" s="92"/>
      <c r="P729" s="246">
        <f>O729*H729</f>
        <v>0</v>
      </c>
      <c r="Q729" s="246">
        <v>0.00038</v>
      </c>
      <c r="R729" s="246">
        <f>Q729*H729</f>
        <v>0.045007200000000004</v>
      </c>
      <c r="S729" s="246">
        <v>0</v>
      </c>
      <c r="T729" s="247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48" t="s">
        <v>386</v>
      </c>
      <c r="AT729" s="248" t="s">
        <v>736</v>
      </c>
      <c r="AU729" s="248" t="s">
        <v>152</v>
      </c>
      <c r="AY729" s="18" t="s">
        <v>209</v>
      </c>
      <c r="BE729" s="249">
        <f>IF(N729="základní",J729,0)</f>
        <v>0</v>
      </c>
      <c r="BF729" s="249">
        <f>IF(N729="snížená",J729,0)</f>
        <v>0</v>
      </c>
      <c r="BG729" s="249">
        <f>IF(N729="zákl. přenesená",J729,0)</f>
        <v>0</v>
      </c>
      <c r="BH729" s="249">
        <f>IF(N729="sníž. přenesená",J729,0)</f>
        <v>0</v>
      </c>
      <c r="BI729" s="249">
        <f>IF(N729="nulová",J729,0)</f>
        <v>0</v>
      </c>
      <c r="BJ729" s="18" t="s">
        <v>152</v>
      </c>
      <c r="BK729" s="249">
        <f>ROUND(I729*H729,2)</f>
        <v>0</v>
      </c>
      <c r="BL729" s="18" t="s">
        <v>297</v>
      </c>
      <c r="BM729" s="248" t="s">
        <v>1307</v>
      </c>
    </row>
    <row r="730" spans="1:51" s="13" customFormat="1" ht="12">
      <c r="A730" s="13"/>
      <c r="B730" s="250"/>
      <c r="C730" s="251"/>
      <c r="D730" s="252" t="s">
        <v>218</v>
      </c>
      <c r="E730" s="251"/>
      <c r="F730" s="254" t="s">
        <v>1308</v>
      </c>
      <c r="G730" s="251"/>
      <c r="H730" s="255">
        <v>118.44</v>
      </c>
      <c r="I730" s="256"/>
      <c r="J730" s="251"/>
      <c r="K730" s="251"/>
      <c r="L730" s="257"/>
      <c r="M730" s="258"/>
      <c r="N730" s="259"/>
      <c r="O730" s="259"/>
      <c r="P730" s="259"/>
      <c r="Q730" s="259"/>
      <c r="R730" s="259"/>
      <c r="S730" s="259"/>
      <c r="T730" s="26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1" t="s">
        <v>218</v>
      </c>
      <c r="AU730" s="261" t="s">
        <v>152</v>
      </c>
      <c r="AV730" s="13" t="s">
        <v>152</v>
      </c>
      <c r="AW730" s="13" t="s">
        <v>4</v>
      </c>
      <c r="AX730" s="13" t="s">
        <v>84</v>
      </c>
      <c r="AY730" s="261" t="s">
        <v>209</v>
      </c>
    </row>
    <row r="731" spans="1:65" s="2" customFormat="1" ht="21.75" customHeight="1">
      <c r="A731" s="39"/>
      <c r="B731" s="40"/>
      <c r="C731" s="237" t="s">
        <v>1309</v>
      </c>
      <c r="D731" s="237" t="s">
        <v>211</v>
      </c>
      <c r="E731" s="238" t="s">
        <v>1310</v>
      </c>
      <c r="F731" s="239" t="s">
        <v>1311</v>
      </c>
      <c r="G731" s="240" t="s">
        <v>320</v>
      </c>
      <c r="H731" s="241">
        <v>26.479</v>
      </c>
      <c r="I731" s="242"/>
      <c r="J731" s="243">
        <f>ROUND(I731*H731,2)</f>
        <v>0</v>
      </c>
      <c r="K731" s="239" t="s">
        <v>215</v>
      </c>
      <c r="L731" s="45"/>
      <c r="M731" s="244" t="s">
        <v>1</v>
      </c>
      <c r="N731" s="245" t="s">
        <v>42</v>
      </c>
      <c r="O731" s="92"/>
      <c r="P731" s="246">
        <f>O731*H731</f>
        <v>0</v>
      </c>
      <c r="Q731" s="246">
        <v>0</v>
      </c>
      <c r="R731" s="246">
        <f>Q731*H731</f>
        <v>0</v>
      </c>
      <c r="S731" s="246">
        <v>0</v>
      </c>
      <c r="T731" s="247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48" t="s">
        <v>297</v>
      </c>
      <c r="AT731" s="248" t="s">
        <v>211</v>
      </c>
      <c r="AU731" s="248" t="s">
        <v>152</v>
      </c>
      <c r="AY731" s="18" t="s">
        <v>209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18" t="s">
        <v>152</v>
      </c>
      <c r="BK731" s="249">
        <f>ROUND(I731*H731,2)</f>
        <v>0</v>
      </c>
      <c r="BL731" s="18" t="s">
        <v>297</v>
      </c>
      <c r="BM731" s="248" t="s">
        <v>1312</v>
      </c>
    </row>
    <row r="732" spans="1:63" s="12" customFormat="1" ht="22.8" customHeight="1">
      <c r="A732" s="12"/>
      <c r="B732" s="221"/>
      <c r="C732" s="222"/>
      <c r="D732" s="223" t="s">
        <v>75</v>
      </c>
      <c r="E732" s="235" t="s">
        <v>1313</v>
      </c>
      <c r="F732" s="235" t="s">
        <v>1314</v>
      </c>
      <c r="G732" s="222"/>
      <c r="H732" s="222"/>
      <c r="I732" s="225"/>
      <c r="J732" s="236">
        <f>BK732</f>
        <v>0</v>
      </c>
      <c r="K732" s="222"/>
      <c r="L732" s="227"/>
      <c r="M732" s="228"/>
      <c r="N732" s="229"/>
      <c r="O732" s="229"/>
      <c r="P732" s="230">
        <f>SUM(P733:P738)</f>
        <v>0</v>
      </c>
      <c r="Q732" s="229"/>
      <c r="R732" s="230">
        <f>SUM(R733:R738)</f>
        <v>3.376408</v>
      </c>
      <c r="S732" s="229"/>
      <c r="T732" s="231">
        <f>SUM(T733:T738)</f>
        <v>0</v>
      </c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R732" s="232" t="s">
        <v>152</v>
      </c>
      <c r="AT732" s="233" t="s">
        <v>75</v>
      </c>
      <c r="AU732" s="233" t="s">
        <v>84</v>
      </c>
      <c r="AY732" s="232" t="s">
        <v>209</v>
      </c>
      <c r="BK732" s="234">
        <f>SUM(BK733:BK738)</f>
        <v>0</v>
      </c>
    </row>
    <row r="733" spans="1:65" s="2" customFormat="1" ht="21.75" customHeight="1">
      <c r="A733" s="39"/>
      <c r="B733" s="40"/>
      <c r="C733" s="237" t="s">
        <v>1315</v>
      </c>
      <c r="D733" s="237" t="s">
        <v>211</v>
      </c>
      <c r="E733" s="238" t="s">
        <v>1316</v>
      </c>
      <c r="F733" s="239" t="s">
        <v>1317</v>
      </c>
      <c r="G733" s="240" t="s">
        <v>225</v>
      </c>
      <c r="H733" s="241">
        <v>26.544</v>
      </c>
      <c r="I733" s="242"/>
      <c r="J733" s="243">
        <f>ROUND(I733*H733,2)</f>
        <v>0</v>
      </c>
      <c r="K733" s="239" t="s">
        <v>215</v>
      </c>
      <c r="L733" s="45"/>
      <c r="M733" s="244" t="s">
        <v>1</v>
      </c>
      <c r="N733" s="245" t="s">
        <v>42</v>
      </c>
      <c r="O733" s="92"/>
      <c r="P733" s="246">
        <f>O733*H733</f>
        <v>0</v>
      </c>
      <c r="Q733" s="246">
        <v>0.0161</v>
      </c>
      <c r="R733" s="246">
        <f>Q733*H733</f>
        <v>0.4273584</v>
      </c>
      <c r="S733" s="246">
        <v>0</v>
      </c>
      <c r="T733" s="247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48" t="s">
        <v>297</v>
      </c>
      <c r="AT733" s="248" t="s">
        <v>211</v>
      </c>
      <c r="AU733" s="248" t="s">
        <v>152</v>
      </c>
      <c r="AY733" s="18" t="s">
        <v>209</v>
      </c>
      <c r="BE733" s="249">
        <f>IF(N733="základní",J733,0)</f>
        <v>0</v>
      </c>
      <c r="BF733" s="249">
        <f>IF(N733="snížená",J733,0)</f>
        <v>0</v>
      </c>
      <c r="BG733" s="249">
        <f>IF(N733="zákl. přenesená",J733,0)</f>
        <v>0</v>
      </c>
      <c r="BH733" s="249">
        <f>IF(N733="sníž. přenesená",J733,0)</f>
        <v>0</v>
      </c>
      <c r="BI733" s="249">
        <f>IF(N733="nulová",J733,0)</f>
        <v>0</v>
      </c>
      <c r="BJ733" s="18" t="s">
        <v>152</v>
      </c>
      <c r="BK733" s="249">
        <f>ROUND(I733*H733,2)</f>
        <v>0</v>
      </c>
      <c r="BL733" s="18" t="s">
        <v>297</v>
      </c>
      <c r="BM733" s="248" t="s">
        <v>1318</v>
      </c>
    </row>
    <row r="734" spans="1:51" s="13" customFormat="1" ht="12">
      <c r="A734" s="13"/>
      <c r="B734" s="250"/>
      <c r="C734" s="251"/>
      <c r="D734" s="252" t="s">
        <v>218</v>
      </c>
      <c r="E734" s="253" t="s">
        <v>1</v>
      </c>
      <c r="F734" s="254" t="s">
        <v>1319</v>
      </c>
      <c r="G734" s="251"/>
      <c r="H734" s="255">
        <v>26.544</v>
      </c>
      <c r="I734" s="256"/>
      <c r="J734" s="251"/>
      <c r="K734" s="251"/>
      <c r="L734" s="257"/>
      <c r="M734" s="258"/>
      <c r="N734" s="259"/>
      <c r="O734" s="259"/>
      <c r="P734" s="259"/>
      <c r="Q734" s="259"/>
      <c r="R734" s="259"/>
      <c r="S734" s="259"/>
      <c r="T734" s="26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1" t="s">
        <v>218</v>
      </c>
      <c r="AU734" s="261" t="s">
        <v>152</v>
      </c>
      <c r="AV734" s="13" t="s">
        <v>152</v>
      </c>
      <c r="AW734" s="13" t="s">
        <v>32</v>
      </c>
      <c r="AX734" s="13" t="s">
        <v>84</v>
      </c>
      <c r="AY734" s="261" t="s">
        <v>209</v>
      </c>
    </row>
    <row r="735" spans="1:65" s="2" customFormat="1" ht="21.75" customHeight="1">
      <c r="A735" s="39"/>
      <c r="B735" s="40"/>
      <c r="C735" s="237" t="s">
        <v>1320</v>
      </c>
      <c r="D735" s="237" t="s">
        <v>211</v>
      </c>
      <c r="E735" s="238" t="s">
        <v>1321</v>
      </c>
      <c r="F735" s="239" t="s">
        <v>1322</v>
      </c>
      <c r="G735" s="240" t="s">
        <v>225</v>
      </c>
      <c r="H735" s="241">
        <v>87.04</v>
      </c>
      <c r="I735" s="242"/>
      <c r="J735" s="243">
        <f>ROUND(I735*H735,2)</f>
        <v>0</v>
      </c>
      <c r="K735" s="239" t="s">
        <v>215</v>
      </c>
      <c r="L735" s="45"/>
      <c r="M735" s="244" t="s">
        <v>1</v>
      </c>
      <c r="N735" s="245" t="s">
        <v>42</v>
      </c>
      <c r="O735" s="92"/>
      <c r="P735" s="246">
        <f>O735*H735</f>
        <v>0</v>
      </c>
      <c r="Q735" s="246">
        <v>0.01579</v>
      </c>
      <c r="R735" s="246">
        <f>Q735*H735</f>
        <v>1.3743616</v>
      </c>
      <c r="S735" s="246">
        <v>0</v>
      </c>
      <c r="T735" s="247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8" t="s">
        <v>297</v>
      </c>
      <c r="AT735" s="248" t="s">
        <v>211</v>
      </c>
      <c r="AU735" s="248" t="s">
        <v>152</v>
      </c>
      <c r="AY735" s="18" t="s">
        <v>209</v>
      </c>
      <c r="BE735" s="249">
        <f>IF(N735="základní",J735,0)</f>
        <v>0</v>
      </c>
      <c r="BF735" s="249">
        <f>IF(N735="snížená",J735,0)</f>
        <v>0</v>
      </c>
      <c r="BG735" s="249">
        <f>IF(N735="zákl. přenesená",J735,0)</f>
        <v>0</v>
      </c>
      <c r="BH735" s="249">
        <f>IF(N735="sníž. přenesená",J735,0)</f>
        <v>0</v>
      </c>
      <c r="BI735" s="249">
        <f>IF(N735="nulová",J735,0)</f>
        <v>0</v>
      </c>
      <c r="BJ735" s="18" t="s">
        <v>152</v>
      </c>
      <c r="BK735" s="249">
        <f>ROUND(I735*H735,2)</f>
        <v>0</v>
      </c>
      <c r="BL735" s="18" t="s">
        <v>297</v>
      </c>
      <c r="BM735" s="248" t="s">
        <v>1323</v>
      </c>
    </row>
    <row r="736" spans="1:51" s="13" customFormat="1" ht="12">
      <c r="A736" s="13"/>
      <c r="B736" s="250"/>
      <c r="C736" s="251"/>
      <c r="D736" s="252" t="s">
        <v>218</v>
      </c>
      <c r="E736" s="253" t="s">
        <v>1</v>
      </c>
      <c r="F736" s="254" t="s">
        <v>1324</v>
      </c>
      <c r="G736" s="251"/>
      <c r="H736" s="255">
        <v>87.04</v>
      </c>
      <c r="I736" s="256"/>
      <c r="J736" s="251"/>
      <c r="K736" s="251"/>
      <c r="L736" s="257"/>
      <c r="M736" s="258"/>
      <c r="N736" s="259"/>
      <c r="O736" s="259"/>
      <c r="P736" s="259"/>
      <c r="Q736" s="259"/>
      <c r="R736" s="259"/>
      <c r="S736" s="259"/>
      <c r="T736" s="26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1" t="s">
        <v>218</v>
      </c>
      <c r="AU736" s="261" t="s">
        <v>152</v>
      </c>
      <c r="AV736" s="13" t="s">
        <v>152</v>
      </c>
      <c r="AW736" s="13" t="s">
        <v>32</v>
      </c>
      <c r="AX736" s="13" t="s">
        <v>84</v>
      </c>
      <c r="AY736" s="261" t="s">
        <v>209</v>
      </c>
    </row>
    <row r="737" spans="1:65" s="2" customFormat="1" ht="21.75" customHeight="1">
      <c r="A737" s="39"/>
      <c r="B737" s="40"/>
      <c r="C737" s="237" t="s">
        <v>1325</v>
      </c>
      <c r="D737" s="237" t="s">
        <v>211</v>
      </c>
      <c r="E737" s="238" t="s">
        <v>1326</v>
      </c>
      <c r="F737" s="239" t="s">
        <v>1327</v>
      </c>
      <c r="G737" s="240" t="s">
        <v>494</v>
      </c>
      <c r="H737" s="241">
        <v>112.8</v>
      </c>
      <c r="I737" s="242"/>
      <c r="J737" s="243">
        <f>ROUND(I737*H737,2)</f>
        <v>0</v>
      </c>
      <c r="K737" s="239" t="s">
        <v>1</v>
      </c>
      <c r="L737" s="45"/>
      <c r="M737" s="244" t="s">
        <v>1</v>
      </c>
      <c r="N737" s="245" t="s">
        <v>42</v>
      </c>
      <c r="O737" s="92"/>
      <c r="P737" s="246">
        <f>O737*H737</f>
        <v>0</v>
      </c>
      <c r="Q737" s="246">
        <v>0.01396</v>
      </c>
      <c r="R737" s="246">
        <f>Q737*H737</f>
        <v>1.574688</v>
      </c>
      <c r="S737" s="246">
        <v>0</v>
      </c>
      <c r="T737" s="247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48" t="s">
        <v>297</v>
      </c>
      <c r="AT737" s="248" t="s">
        <v>211</v>
      </c>
      <c r="AU737" s="248" t="s">
        <v>152</v>
      </c>
      <c r="AY737" s="18" t="s">
        <v>209</v>
      </c>
      <c r="BE737" s="249">
        <f>IF(N737="základní",J737,0)</f>
        <v>0</v>
      </c>
      <c r="BF737" s="249">
        <f>IF(N737="snížená",J737,0)</f>
        <v>0</v>
      </c>
      <c r="BG737" s="249">
        <f>IF(N737="zákl. přenesená",J737,0)</f>
        <v>0</v>
      </c>
      <c r="BH737" s="249">
        <f>IF(N737="sníž. přenesená",J737,0)</f>
        <v>0</v>
      </c>
      <c r="BI737" s="249">
        <f>IF(N737="nulová",J737,0)</f>
        <v>0</v>
      </c>
      <c r="BJ737" s="18" t="s">
        <v>152</v>
      </c>
      <c r="BK737" s="249">
        <f>ROUND(I737*H737,2)</f>
        <v>0</v>
      </c>
      <c r="BL737" s="18" t="s">
        <v>297</v>
      </c>
      <c r="BM737" s="248" t="s">
        <v>1328</v>
      </c>
    </row>
    <row r="738" spans="1:65" s="2" customFormat="1" ht="21.75" customHeight="1">
      <c r="A738" s="39"/>
      <c r="B738" s="40"/>
      <c r="C738" s="237" t="s">
        <v>1329</v>
      </c>
      <c r="D738" s="237" t="s">
        <v>211</v>
      </c>
      <c r="E738" s="238" t="s">
        <v>1330</v>
      </c>
      <c r="F738" s="239" t="s">
        <v>1331</v>
      </c>
      <c r="G738" s="240" t="s">
        <v>320</v>
      </c>
      <c r="H738" s="241">
        <v>3.376</v>
      </c>
      <c r="I738" s="242"/>
      <c r="J738" s="243">
        <f>ROUND(I738*H738,2)</f>
        <v>0</v>
      </c>
      <c r="K738" s="239" t="s">
        <v>215</v>
      </c>
      <c r="L738" s="45"/>
      <c r="M738" s="244" t="s">
        <v>1</v>
      </c>
      <c r="N738" s="245" t="s">
        <v>42</v>
      </c>
      <c r="O738" s="92"/>
      <c r="P738" s="246">
        <f>O738*H738</f>
        <v>0</v>
      </c>
      <c r="Q738" s="246">
        <v>0</v>
      </c>
      <c r="R738" s="246">
        <f>Q738*H738</f>
        <v>0</v>
      </c>
      <c r="S738" s="246">
        <v>0</v>
      </c>
      <c r="T738" s="247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48" t="s">
        <v>297</v>
      </c>
      <c r="AT738" s="248" t="s">
        <v>211</v>
      </c>
      <c r="AU738" s="248" t="s">
        <v>152</v>
      </c>
      <c r="AY738" s="18" t="s">
        <v>209</v>
      </c>
      <c r="BE738" s="249">
        <f>IF(N738="základní",J738,0)</f>
        <v>0</v>
      </c>
      <c r="BF738" s="249">
        <f>IF(N738="snížená",J738,0)</f>
        <v>0</v>
      </c>
      <c r="BG738" s="249">
        <f>IF(N738="zákl. přenesená",J738,0)</f>
        <v>0</v>
      </c>
      <c r="BH738" s="249">
        <f>IF(N738="sníž. přenesená",J738,0)</f>
        <v>0</v>
      </c>
      <c r="BI738" s="249">
        <f>IF(N738="nulová",J738,0)</f>
        <v>0</v>
      </c>
      <c r="BJ738" s="18" t="s">
        <v>152</v>
      </c>
      <c r="BK738" s="249">
        <f>ROUND(I738*H738,2)</f>
        <v>0</v>
      </c>
      <c r="BL738" s="18" t="s">
        <v>297</v>
      </c>
      <c r="BM738" s="248" t="s">
        <v>1332</v>
      </c>
    </row>
    <row r="739" spans="1:63" s="12" customFormat="1" ht="22.8" customHeight="1">
      <c r="A739" s="12"/>
      <c r="B739" s="221"/>
      <c r="C739" s="222"/>
      <c r="D739" s="223" t="s">
        <v>75</v>
      </c>
      <c r="E739" s="235" t="s">
        <v>1333</v>
      </c>
      <c r="F739" s="235" t="s">
        <v>1334</v>
      </c>
      <c r="G739" s="222"/>
      <c r="H739" s="222"/>
      <c r="I739" s="225"/>
      <c r="J739" s="236">
        <f>BK739</f>
        <v>0</v>
      </c>
      <c r="K739" s="222"/>
      <c r="L739" s="227"/>
      <c r="M739" s="228"/>
      <c r="N739" s="229"/>
      <c r="O739" s="229"/>
      <c r="P739" s="230">
        <f>SUM(P740:P745)</f>
        <v>0</v>
      </c>
      <c r="Q739" s="229"/>
      <c r="R739" s="230">
        <f>SUM(R740:R745)</f>
        <v>0.2665024</v>
      </c>
      <c r="S739" s="229"/>
      <c r="T739" s="231">
        <f>SUM(T740:T745)</f>
        <v>0.0044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32" t="s">
        <v>152</v>
      </c>
      <c r="AT739" s="233" t="s">
        <v>75</v>
      </c>
      <c r="AU739" s="233" t="s">
        <v>84</v>
      </c>
      <c r="AY739" s="232" t="s">
        <v>209</v>
      </c>
      <c r="BK739" s="234">
        <f>SUM(BK740:BK745)</f>
        <v>0</v>
      </c>
    </row>
    <row r="740" spans="1:65" s="2" customFormat="1" ht="21.75" customHeight="1">
      <c r="A740" s="39"/>
      <c r="B740" s="40"/>
      <c r="C740" s="237" t="s">
        <v>1335</v>
      </c>
      <c r="D740" s="237" t="s">
        <v>211</v>
      </c>
      <c r="E740" s="238" t="s">
        <v>1336</v>
      </c>
      <c r="F740" s="239" t="s">
        <v>1337</v>
      </c>
      <c r="G740" s="240" t="s">
        <v>225</v>
      </c>
      <c r="H740" s="241">
        <v>18.56</v>
      </c>
      <c r="I740" s="242"/>
      <c r="J740" s="243">
        <f>ROUND(I740*H740,2)</f>
        <v>0</v>
      </c>
      <c r="K740" s="239" t="s">
        <v>215</v>
      </c>
      <c r="L740" s="45"/>
      <c r="M740" s="244" t="s">
        <v>1</v>
      </c>
      <c r="N740" s="245" t="s">
        <v>42</v>
      </c>
      <c r="O740" s="92"/>
      <c r="P740" s="246">
        <f>O740*H740</f>
        <v>0</v>
      </c>
      <c r="Q740" s="246">
        <v>0.01259</v>
      </c>
      <c r="R740" s="246">
        <f>Q740*H740</f>
        <v>0.2336704</v>
      </c>
      <c r="S740" s="246">
        <v>0</v>
      </c>
      <c r="T740" s="247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48" t="s">
        <v>297</v>
      </c>
      <c r="AT740" s="248" t="s">
        <v>211</v>
      </c>
      <c r="AU740" s="248" t="s">
        <v>152</v>
      </c>
      <c r="AY740" s="18" t="s">
        <v>209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8" t="s">
        <v>152</v>
      </c>
      <c r="BK740" s="249">
        <f>ROUND(I740*H740,2)</f>
        <v>0</v>
      </c>
      <c r="BL740" s="18" t="s">
        <v>297</v>
      </c>
      <c r="BM740" s="248" t="s">
        <v>1338</v>
      </c>
    </row>
    <row r="741" spans="1:51" s="13" customFormat="1" ht="12">
      <c r="A741" s="13"/>
      <c r="B741" s="250"/>
      <c r="C741" s="251"/>
      <c r="D741" s="252" t="s">
        <v>218</v>
      </c>
      <c r="E741" s="253" t="s">
        <v>1</v>
      </c>
      <c r="F741" s="254" t="s">
        <v>1339</v>
      </c>
      <c r="G741" s="251"/>
      <c r="H741" s="255">
        <v>18.56</v>
      </c>
      <c r="I741" s="256"/>
      <c r="J741" s="251"/>
      <c r="K741" s="251"/>
      <c r="L741" s="257"/>
      <c r="M741" s="258"/>
      <c r="N741" s="259"/>
      <c r="O741" s="259"/>
      <c r="P741" s="259"/>
      <c r="Q741" s="259"/>
      <c r="R741" s="259"/>
      <c r="S741" s="259"/>
      <c r="T741" s="26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1" t="s">
        <v>218</v>
      </c>
      <c r="AU741" s="261" t="s">
        <v>152</v>
      </c>
      <c r="AV741" s="13" t="s">
        <v>152</v>
      </c>
      <c r="AW741" s="13" t="s">
        <v>32</v>
      </c>
      <c r="AX741" s="13" t="s">
        <v>84</v>
      </c>
      <c r="AY741" s="261" t="s">
        <v>209</v>
      </c>
    </row>
    <row r="742" spans="1:65" s="2" customFormat="1" ht="16.5" customHeight="1">
      <c r="A742" s="39"/>
      <c r="B742" s="40"/>
      <c r="C742" s="237" t="s">
        <v>1340</v>
      </c>
      <c r="D742" s="237" t="s">
        <v>211</v>
      </c>
      <c r="E742" s="238" t="s">
        <v>1341</v>
      </c>
      <c r="F742" s="239" t="s">
        <v>1342</v>
      </c>
      <c r="G742" s="240" t="s">
        <v>225</v>
      </c>
      <c r="H742" s="241">
        <v>18.56</v>
      </c>
      <c r="I742" s="242"/>
      <c r="J742" s="243">
        <f>ROUND(I742*H742,2)</f>
        <v>0</v>
      </c>
      <c r="K742" s="239" t="s">
        <v>215</v>
      </c>
      <c r="L742" s="45"/>
      <c r="M742" s="244" t="s">
        <v>1</v>
      </c>
      <c r="N742" s="245" t="s">
        <v>42</v>
      </c>
      <c r="O742" s="92"/>
      <c r="P742" s="246">
        <f>O742*H742</f>
        <v>0</v>
      </c>
      <c r="Q742" s="246">
        <v>0.0001</v>
      </c>
      <c r="R742" s="246">
        <f>Q742*H742</f>
        <v>0.001856</v>
      </c>
      <c r="S742" s="246">
        <v>0</v>
      </c>
      <c r="T742" s="247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48" t="s">
        <v>297</v>
      </c>
      <c r="AT742" s="248" t="s">
        <v>211</v>
      </c>
      <c r="AU742" s="248" t="s">
        <v>152</v>
      </c>
      <c r="AY742" s="18" t="s">
        <v>209</v>
      </c>
      <c r="BE742" s="249">
        <f>IF(N742="základní",J742,0)</f>
        <v>0</v>
      </c>
      <c r="BF742" s="249">
        <f>IF(N742="snížená",J742,0)</f>
        <v>0</v>
      </c>
      <c r="BG742" s="249">
        <f>IF(N742="zákl. přenesená",J742,0)</f>
        <v>0</v>
      </c>
      <c r="BH742" s="249">
        <f>IF(N742="sníž. přenesená",J742,0)</f>
        <v>0</v>
      </c>
      <c r="BI742" s="249">
        <f>IF(N742="nulová",J742,0)</f>
        <v>0</v>
      </c>
      <c r="BJ742" s="18" t="s">
        <v>152</v>
      </c>
      <c r="BK742" s="249">
        <f>ROUND(I742*H742,2)</f>
        <v>0</v>
      </c>
      <c r="BL742" s="18" t="s">
        <v>297</v>
      </c>
      <c r="BM742" s="248" t="s">
        <v>1343</v>
      </c>
    </row>
    <row r="743" spans="1:65" s="2" customFormat="1" ht="16.5" customHeight="1">
      <c r="A743" s="39"/>
      <c r="B743" s="40"/>
      <c r="C743" s="237" t="s">
        <v>1344</v>
      </c>
      <c r="D743" s="237" t="s">
        <v>211</v>
      </c>
      <c r="E743" s="238" t="s">
        <v>1345</v>
      </c>
      <c r="F743" s="239" t="s">
        <v>1346</v>
      </c>
      <c r="G743" s="240" t="s">
        <v>225</v>
      </c>
      <c r="H743" s="241">
        <v>18.56</v>
      </c>
      <c r="I743" s="242"/>
      <c r="J743" s="243">
        <f>ROUND(I743*H743,2)</f>
        <v>0</v>
      </c>
      <c r="K743" s="239" t="s">
        <v>215</v>
      </c>
      <c r="L743" s="45"/>
      <c r="M743" s="244" t="s">
        <v>1</v>
      </c>
      <c r="N743" s="245" t="s">
        <v>42</v>
      </c>
      <c r="O743" s="92"/>
      <c r="P743" s="246">
        <f>O743*H743</f>
        <v>0</v>
      </c>
      <c r="Q743" s="246">
        <v>0.0016</v>
      </c>
      <c r="R743" s="246">
        <f>Q743*H743</f>
        <v>0.029696</v>
      </c>
      <c r="S743" s="246">
        <v>0</v>
      </c>
      <c r="T743" s="247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48" t="s">
        <v>297</v>
      </c>
      <c r="AT743" s="248" t="s">
        <v>211</v>
      </c>
      <c r="AU743" s="248" t="s">
        <v>152</v>
      </c>
      <c r="AY743" s="18" t="s">
        <v>209</v>
      </c>
      <c r="BE743" s="249">
        <f>IF(N743="základní",J743,0)</f>
        <v>0</v>
      </c>
      <c r="BF743" s="249">
        <f>IF(N743="snížená",J743,0)</f>
        <v>0</v>
      </c>
      <c r="BG743" s="249">
        <f>IF(N743="zákl. přenesená",J743,0)</f>
        <v>0</v>
      </c>
      <c r="BH743" s="249">
        <f>IF(N743="sníž. přenesená",J743,0)</f>
        <v>0</v>
      </c>
      <c r="BI743" s="249">
        <f>IF(N743="nulová",J743,0)</f>
        <v>0</v>
      </c>
      <c r="BJ743" s="18" t="s">
        <v>152</v>
      </c>
      <c r="BK743" s="249">
        <f>ROUND(I743*H743,2)</f>
        <v>0</v>
      </c>
      <c r="BL743" s="18" t="s">
        <v>297</v>
      </c>
      <c r="BM743" s="248" t="s">
        <v>1347</v>
      </c>
    </row>
    <row r="744" spans="1:65" s="2" customFormat="1" ht="21.75" customHeight="1">
      <c r="A744" s="39"/>
      <c r="B744" s="40"/>
      <c r="C744" s="237" t="s">
        <v>1348</v>
      </c>
      <c r="D744" s="237" t="s">
        <v>211</v>
      </c>
      <c r="E744" s="238" t="s">
        <v>1349</v>
      </c>
      <c r="F744" s="239" t="s">
        <v>1350</v>
      </c>
      <c r="G744" s="240" t="s">
        <v>214</v>
      </c>
      <c r="H744" s="241">
        <v>2</v>
      </c>
      <c r="I744" s="242"/>
      <c r="J744" s="243">
        <f>ROUND(I744*H744,2)</f>
        <v>0</v>
      </c>
      <c r="K744" s="239" t="s">
        <v>215</v>
      </c>
      <c r="L744" s="45"/>
      <c r="M744" s="244" t="s">
        <v>1</v>
      </c>
      <c r="N744" s="245" t="s">
        <v>42</v>
      </c>
      <c r="O744" s="92"/>
      <c r="P744" s="246">
        <f>O744*H744</f>
        <v>0</v>
      </c>
      <c r="Q744" s="246">
        <v>0.00064</v>
      </c>
      <c r="R744" s="246">
        <f>Q744*H744</f>
        <v>0.00128</v>
      </c>
      <c r="S744" s="246">
        <v>0.0022</v>
      </c>
      <c r="T744" s="247">
        <f>S744*H744</f>
        <v>0.0044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48" t="s">
        <v>297</v>
      </c>
      <c r="AT744" s="248" t="s">
        <v>211</v>
      </c>
      <c r="AU744" s="248" t="s">
        <v>152</v>
      </c>
      <c r="AY744" s="18" t="s">
        <v>209</v>
      </c>
      <c r="BE744" s="249">
        <f>IF(N744="základní",J744,0)</f>
        <v>0</v>
      </c>
      <c r="BF744" s="249">
        <f>IF(N744="snížená",J744,0)</f>
        <v>0</v>
      </c>
      <c r="BG744" s="249">
        <f>IF(N744="zákl. přenesená",J744,0)</f>
        <v>0</v>
      </c>
      <c r="BH744" s="249">
        <f>IF(N744="sníž. přenesená",J744,0)</f>
        <v>0</v>
      </c>
      <c r="BI744" s="249">
        <f>IF(N744="nulová",J744,0)</f>
        <v>0</v>
      </c>
      <c r="BJ744" s="18" t="s">
        <v>152</v>
      </c>
      <c r="BK744" s="249">
        <f>ROUND(I744*H744,2)</f>
        <v>0</v>
      </c>
      <c r="BL744" s="18" t="s">
        <v>297</v>
      </c>
      <c r="BM744" s="248" t="s">
        <v>1351</v>
      </c>
    </row>
    <row r="745" spans="1:65" s="2" customFormat="1" ht="21.75" customHeight="1">
      <c r="A745" s="39"/>
      <c r="B745" s="40"/>
      <c r="C745" s="237" t="s">
        <v>1352</v>
      </c>
      <c r="D745" s="237" t="s">
        <v>211</v>
      </c>
      <c r="E745" s="238" t="s">
        <v>1353</v>
      </c>
      <c r="F745" s="239" t="s">
        <v>1354</v>
      </c>
      <c r="G745" s="240" t="s">
        <v>320</v>
      </c>
      <c r="H745" s="241">
        <v>0.267</v>
      </c>
      <c r="I745" s="242"/>
      <c r="J745" s="243">
        <f>ROUND(I745*H745,2)</f>
        <v>0</v>
      </c>
      <c r="K745" s="239" t="s">
        <v>215</v>
      </c>
      <c r="L745" s="45"/>
      <c r="M745" s="244" t="s">
        <v>1</v>
      </c>
      <c r="N745" s="245" t="s">
        <v>42</v>
      </c>
      <c r="O745" s="92"/>
      <c r="P745" s="246">
        <f>O745*H745</f>
        <v>0</v>
      </c>
      <c r="Q745" s="246">
        <v>0</v>
      </c>
      <c r="R745" s="246">
        <f>Q745*H745</f>
        <v>0</v>
      </c>
      <c r="S745" s="246">
        <v>0</v>
      </c>
      <c r="T745" s="247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48" t="s">
        <v>297</v>
      </c>
      <c r="AT745" s="248" t="s">
        <v>211</v>
      </c>
      <c r="AU745" s="248" t="s">
        <v>152</v>
      </c>
      <c r="AY745" s="18" t="s">
        <v>209</v>
      </c>
      <c r="BE745" s="249">
        <f>IF(N745="základní",J745,0)</f>
        <v>0</v>
      </c>
      <c r="BF745" s="249">
        <f>IF(N745="snížená",J745,0)</f>
        <v>0</v>
      </c>
      <c r="BG745" s="249">
        <f>IF(N745="zákl. přenesená",J745,0)</f>
        <v>0</v>
      </c>
      <c r="BH745" s="249">
        <f>IF(N745="sníž. přenesená",J745,0)</f>
        <v>0</v>
      </c>
      <c r="BI745" s="249">
        <f>IF(N745="nulová",J745,0)</f>
        <v>0</v>
      </c>
      <c r="BJ745" s="18" t="s">
        <v>152</v>
      </c>
      <c r="BK745" s="249">
        <f>ROUND(I745*H745,2)</f>
        <v>0</v>
      </c>
      <c r="BL745" s="18" t="s">
        <v>297</v>
      </c>
      <c r="BM745" s="248" t="s">
        <v>1355</v>
      </c>
    </row>
    <row r="746" spans="1:63" s="12" customFormat="1" ht="22.8" customHeight="1">
      <c r="A746" s="12"/>
      <c r="B746" s="221"/>
      <c r="C746" s="222"/>
      <c r="D746" s="223" t="s">
        <v>75</v>
      </c>
      <c r="E746" s="235" t="s">
        <v>1356</v>
      </c>
      <c r="F746" s="235" t="s">
        <v>1357</v>
      </c>
      <c r="G746" s="222"/>
      <c r="H746" s="222"/>
      <c r="I746" s="225"/>
      <c r="J746" s="236">
        <f>BK746</f>
        <v>0</v>
      </c>
      <c r="K746" s="222"/>
      <c r="L746" s="227"/>
      <c r="M746" s="228"/>
      <c r="N746" s="229"/>
      <c r="O746" s="229"/>
      <c r="P746" s="230">
        <f>SUM(P747:P778)</f>
        <v>0</v>
      </c>
      <c r="Q746" s="229"/>
      <c r="R746" s="230">
        <f>SUM(R747:R778)</f>
        <v>0.9825901</v>
      </c>
      <c r="S746" s="229"/>
      <c r="T746" s="231">
        <f>SUM(T747:T778)</f>
        <v>0</v>
      </c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R746" s="232" t="s">
        <v>152</v>
      </c>
      <c r="AT746" s="233" t="s">
        <v>75</v>
      </c>
      <c r="AU746" s="233" t="s">
        <v>84</v>
      </c>
      <c r="AY746" s="232" t="s">
        <v>209</v>
      </c>
      <c r="BK746" s="234">
        <f>SUM(BK747:BK778)</f>
        <v>0</v>
      </c>
    </row>
    <row r="747" spans="1:65" s="2" customFormat="1" ht="21.75" customHeight="1">
      <c r="A747" s="39"/>
      <c r="B747" s="40"/>
      <c r="C747" s="237" t="s">
        <v>1358</v>
      </c>
      <c r="D747" s="237" t="s">
        <v>211</v>
      </c>
      <c r="E747" s="238" t="s">
        <v>1359</v>
      </c>
      <c r="F747" s="239" t="s">
        <v>1360</v>
      </c>
      <c r="G747" s="240" t="s">
        <v>225</v>
      </c>
      <c r="H747" s="241">
        <v>16.544</v>
      </c>
      <c r="I747" s="242"/>
      <c r="J747" s="243">
        <f>ROUND(I747*H747,2)</f>
        <v>0</v>
      </c>
      <c r="K747" s="239" t="s">
        <v>215</v>
      </c>
      <c r="L747" s="45"/>
      <c r="M747" s="244" t="s">
        <v>1</v>
      </c>
      <c r="N747" s="245" t="s">
        <v>42</v>
      </c>
      <c r="O747" s="92"/>
      <c r="P747" s="246">
        <f>O747*H747</f>
        <v>0</v>
      </c>
      <c r="Q747" s="246">
        <v>0.0056</v>
      </c>
      <c r="R747" s="246">
        <f>Q747*H747</f>
        <v>0.0926464</v>
      </c>
      <c r="S747" s="246">
        <v>0</v>
      </c>
      <c r="T747" s="247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8" t="s">
        <v>297</v>
      </c>
      <c r="AT747" s="248" t="s">
        <v>211</v>
      </c>
      <c r="AU747" s="248" t="s">
        <v>152</v>
      </c>
      <c r="AY747" s="18" t="s">
        <v>209</v>
      </c>
      <c r="BE747" s="249">
        <f>IF(N747="základní",J747,0)</f>
        <v>0</v>
      </c>
      <c r="BF747" s="249">
        <f>IF(N747="snížená",J747,0)</f>
        <v>0</v>
      </c>
      <c r="BG747" s="249">
        <f>IF(N747="zákl. přenesená",J747,0)</f>
        <v>0</v>
      </c>
      <c r="BH747" s="249">
        <f>IF(N747="sníž. přenesená",J747,0)</f>
        <v>0</v>
      </c>
      <c r="BI747" s="249">
        <f>IF(N747="nulová",J747,0)</f>
        <v>0</v>
      </c>
      <c r="BJ747" s="18" t="s">
        <v>152</v>
      </c>
      <c r="BK747" s="249">
        <f>ROUND(I747*H747,2)</f>
        <v>0</v>
      </c>
      <c r="BL747" s="18" t="s">
        <v>297</v>
      </c>
      <c r="BM747" s="248" t="s">
        <v>1361</v>
      </c>
    </row>
    <row r="748" spans="1:51" s="13" customFormat="1" ht="12">
      <c r="A748" s="13"/>
      <c r="B748" s="250"/>
      <c r="C748" s="251"/>
      <c r="D748" s="252" t="s">
        <v>218</v>
      </c>
      <c r="E748" s="253" t="s">
        <v>1</v>
      </c>
      <c r="F748" s="254" t="s">
        <v>1362</v>
      </c>
      <c r="G748" s="251"/>
      <c r="H748" s="255">
        <v>16.544</v>
      </c>
      <c r="I748" s="256"/>
      <c r="J748" s="251"/>
      <c r="K748" s="251"/>
      <c r="L748" s="257"/>
      <c r="M748" s="258"/>
      <c r="N748" s="259"/>
      <c r="O748" s="259"/>
      <c r="P748" s="259"/>
      <c r="Q748" s="259"/>
      <c r="R748" s="259"/>
      <c r="S748" s="259"/>
      <c r="T748" s="26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1" t="s">
        <v>218</v>
      </c>
      <c r="AU748" s="261" t="s">
        <v>152</v>
      </c>
      <c r="AV748" s="13" t="s">
        <v>152</v>
      </c>
      <c r="AW748" s="13" t="s">
        <v>32</v>
      </c>
      <c r="AX748" s="13" t="s">
        <v>84</v>
      </c>
      <c r="AY748" s="261" t="s">
        <v>209</v>
      </c>
    </row>
    <row r="749" spans="1:65" s="2" customFormat="1" ht="21.75" customHeight="1">
      <c r="A749" s="39"/>
      <c r="B749" s="40"/>
      <c r="C749" s="237" t="s">
        <v>1363</v>
      </c>
      <c r="D749" s="237" t="s">
        <v>211</v>
      </c>
      <c r="E749" s="238" t="s">
        <v>1364</v>
      </c>
      <c r="F749" s="239" t="s">
        <v>1365</v>
      </c>
      <c r="G749" s="240" t="s">
        <v>494</v>
      </c>
      <c r="H749" s="241">
        <v>7.5</v>
      </c>
      <c r="I749" s="242"/>
      <c r="J749" s="243">
        <f>ROUND(I749*H749,2)</f>
        <v>0</v>
      </c>
      <c r="K749" s="239" t="s">
        <v>215</v>
      </c>
      <c r="L749" s="45"/>
      <c r="M749" s="244" t="s">
        <v>1</v>
      </c>
      <c r="N749" s="245" t="s">
        <v>42</v>
      </c>
      <c r="O749" s="92"/>
      <c r="P749" s="246">
        <f>O749*H749</f>
        <v>0</v>
      </c>
      <c r="Q749" s="246">
        <v>0.00464</v>
      </c>
      <c r="R749" s="246">
        <f>Q749*H749</f>
        <v>0.0348</v>
      </c>
      <c r="S749" s="246">
        <v>0</v>
      </c>
      <c r="T749" s="247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48" t="s">
        <v>297</v>
      </c>
      <c r="AT749" s="248" t="s">
        <v>211</v>
      </c>
      <c r="AU749" s="248" t="s">
        <v>152</v>
      </c>
      <c r="AY749" s="18" t="s">
        <v>209</v>
      </c>
      <c r="BE749" s="249">
        <f>IF(N749="základní",J749,0)</f>
        <v>0</v>
      </c>
      <c r="BF749" s="249">
        <f>IF(N749="snížená",J749,0)</f>
        <v>0</v>
      </c>
      <c r="BG749" s="249">
        <f>IF(N749="zákl. přenesená",J749,0)</f>
        <v>0</v>
      </c>
      <c r="BH749" s="249">
        <f>IF(N749="sníž. přenesená",J749,0)</f>
        <v>0</v>
      </c>
      <c r="BI749" s="249">
        <f>IF(N749="nulová",J749,0)</f>
        <v>0</v>
      </c>
      <c r="BJ749" s="18" t="s">
        <v>152</v>
      </c>
      <c r="BK749" s="249">
        <f>ROUND(I749*H749,2)</f>
        <v>0</v>
      </c>
      <c r="BL749" s="18" t="s">
        <v>297</v>
      </c>
      <c r="BM749" s="248" t="s">
        <v>1366</v>
      </c>
    </row>
    <row r="750" spans="1:51" s="14" customFormat="1" ht="12">
      <c r="A750" s="14"/>
      <c r="B750" s="262"/>
      <c r="C750" s="263"/>
      <c r="D750" s="252" t="s">
        <v>218</v>
      </c>
      <c r="E750" s="264" t="s">
        <v>1</v>
      </c>
      <c r="F750" s="265" t="s">
        <v>1367</v>
      </c>
      <c r="G750" s="263"/>
      <c r="H750" s="264" t="s">
        <v>1</v>
      </c>
      <c r="I750" s="266"/>
      <c r="J750" s="263"/>
      <c r="K750" s="263"/>
      <c r="L750" s="267"/>
      <c r="M750" s="268"/>
      <c r="N750" s="269"/>
      <c r="O750" s="269"/>
      <c r="P750" s="269"/>
      <c r="Q750" s="269"/>
      <c r="R750" s="269"/>
      <c r="S750" s="269"/>
      <c r="T750" s="270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1" t="s">
        <v>218</v>
      </c>
      <c r="AU750" s="271" t="s">
        <v>152</v>
      </c>
      <c r="AV750" s="14" t="s">
        <v>84</v>
      </c>
      <c r="AW750" s="14" t="s">
        <v>32</v>
      </c>
      <c r="AX750" s="14" t="s">
        <v>76</v>
      </c>
      <c r="AY750" s="271" t="s">
        <v>209</v>
      </c>
    </row>
    <row r="751" spans="1:51" s="13" customFormat="1" ht="12">
      <c r="A751" s="13"/>
      <c r="B751" s="250"/>
      <c r="C751" s="251"/>
      <c r="D751" s="252" t="s">
        <v>218</v>
      </c>
      <c r="E751" s="253" t="s">
        <v>1</v>
      </c>
      <c r="F751" s="254" t="s">
        <v>1368</v>
      </c>
      <c r="G751" s="251"/>
      <c r="H751" s="255">
        <v>7.5</v>
      </c>
      <c r="I751" s="256"/>
      <c r="J751" s="251"/>
      <c r="K751" s="251"/>
      <c r="L751" s="257"/>
      <c r="M751" s="258"/>
      <c r="N751" s="259"/>
      <c r="O751" s="259"/>
      <c r="P751" s="259"/>
      <c r="Q751" s="259"/>
      <c r="R751" s="259"/>
      <c r="S751" s="259"/>
      <c r="T751" s="26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61" t="s">
        <v>218</v>
      </c>
      <c r="AU751" s="261" t="s">
        <v>152</v>
      </c>
      <c r="AV751" s="13" t="s">
        <v>152</v>
      </c>
      <c r="AW751" s="13" t="s">
        <v>32</v>
      </c>
      <c r="AX751" s="13" t="s">
        <v>84</v>
      </c>
      <c r="AY751" s="261" t="s">
        <v>209</v>
      </c>
    </row>
    <row r="752" spans="1:65" s="2" customFormat="1" ht="21.75" customHeight="1">
      <c r="A752" s="39"/>
      <c r="B752" s="40"/>
      <c r="C752" s="237" t="s">
        <v>1369</v>
      </c>
      <c r="D752" s="237" t="s">
        <v>211</v>
      </c>
      <c r="E752" s="238" t="s">
        <v>1370</v>
      </c>
      <c r="F752" s="239" t="s">
        <v>1371</v>
      </c>
      <c r="G752" s="240" t="s">
        <v>494</v>
      </c>
      <c r="H752" s="241">
        <v>121.5</v>
      </c>
      <c r="I752" s="242"/>
      <c r="J752" s="243">
        <f>ROUND(I752*H752,2)</f>
        <v>0</v>
      </c>
      <c r="K752" s="239" t="s">
        <v>215</v>
      </c>
      <c r="L752" s="45"/>
      <c r="M752" s="244" t="s">
        <v>1</v>
      </c>
      <c r="N752" s="245" t="s">
        <v>42</v>
      </c>
      <c r="O752" s="92"/>
      <c r="P752" s="246">
        <f>O752*H752</f>
        <v>0</v>
      </c>
      <c r="Q752" s="246">
        <v>0.0053</v>
      </c>
      <c r="R752" s="246">
        <f>Q752*H752</f>
        <v>0.64395</v>
      </c>
      <c r="S752" s="246">
        <v>0</v>
      </c>
      <c r="T752" s="247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48" t="s">
        <v>297</v>
      </c>
      <c r="AT752" s="248" t="s">
        <v>211</v>
      </c>
      <c r="AU752" s="248" t="s">
        <v>152</v>
      </c>
      <c r="AY752" s="18" t="s">
        <v>209</v>
      </c>
      <c r="BE752" s="249">
        <f>IF(N752="základní",J752,0)</f>
        <v>0</v>
      </c>
      <c r="BF752" s="249">
        <f>IF(N752="snížená",J752,0)</f>
        <v>0</v>
      </c>
      <c r="BG752" s="249">
        <f>IF(N752="zákl. přenesená",J752,0)</f>
        <v>0</v>
      </c>
      <c r="BH752" s="249">
        <f>IF(N752="sníž. přenesená",J752,0)</f>
        <v>0</v>
      </c>
      <c r="BI752" s="249">
        <f>IF(N752="nulová",J752,0)</f>
        <v>0</v>
      </c>
      <c r="BJ752" s="18" t="s">
        <v>152</v>
      </c>
      <c r="BK752" s="249">
        <f>ROUND(I752*H752,2)</f>
        <v>0</v>
      </c>
      <c r="BL752" s="18" t="s">
        <v>297</v>
      </c>
      <c r="BM752" s="248" t="s">
        <v>1372</v>
      </c>
    </row>
    <row r="753" spans="1:51" s="14" customFormat="1" ht="12">
      <c r="A753" s="14"/>
      <c r="B753" s="262"/>
      <c r="C753" s="263"/>
      <c r="D753" s="252" t="s">
        <v>218</v>
      </c>
      <c r="E753" s="264" t="s">
        <v>1</v>
      </c>
      <c r="F753" s="265" t="s">
        <v>1367</v>
      </c>
      <c r="G753" s="263"/>
      <c r="H753" s="264" t="s">
        <v>1</v>
      </c>
      <c r="I753" s="266"/>
      <c r="J753" s="263"/>
      <c r="K753" s="263"/>
      <c r="L753" s="267"/>
      <c r="M753" s="268"/>
      <c r="N753" s="269"/>
      <c r="O753" s="269"/>
      <c r="P753" s="269"/>
      <c r="Q753" s="269"/>
      <c r="R753" s="269"/>
      <c r="S753" s="269"/>
      <c r="T753" s="27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1" t="s">
        <v>218</v>
      </c>
      <c r="AU753" s="271" t="s">
        <v>152</v>
      </c>
      <c r="AV753" s="14" t="s">
        <v>84</v>
      </c>
      <c r="AW753" s="14" t="s">
        <v>32</v>
      </c>
      <c r="AX753" s="14" t="s">
        <v>76</v>
      </c>
      <c r="AY753" s="271" t="s">
        <v>209</v>
      </c>
    </row>
    <row r="754" spans="1:51" s="13" customFormat="1" ht="12">
      <c r="A754" s="13"/>
      <c r="B754" s="250"/>
      <c r="C754" s="251"/>
      <c r="D754" s="252" t="s">
        <v>218</v>
      </c>
      <c r="E754" s="253" t="s">
        <v>1</v>
      </c>
      <c r="F754" s="254" t="s">
        <v>1373</v>
      </c>
      <c r="G754" s="251"/>
      <c r="H754" s="255">
        <v>121.5</v>
      </c>
      <c r="I754" s="256"/>
      <c r="J754" s="251"/>
      <c r="K754" s="251"/>
      <c r="L754" s="257"/>
      <c r="M754" s="258"/>
      <c r="N754" s="259"/>
      <c r="O754" s="259"/>
      <c r="P754" s="259"/>
      <c r="Q754" s="259"/>
      <c r="R754" s="259"/>
      <c r="S754" s="259"/>
      <c r="T754" s="26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61" t="s">
        <v>218</v>
      </c>
      <c r="AU754" s="261" t="s">
        <v>152</v>
      </c>
      <c r="AV754" s="13" t="s">
        <v>152</v>
      </c>
      <c r="AW754" s="13" t="s">
        <v>32</v>
      </c>
      <c r="AX754" s="13" t="s">
        <v>84</v>
      </c>
      <c r="AY754" s="261" t="s">
        <v>209</v>
      </c>
    </row>
    <row r="755" spans="1:65" s="2" customFormat="1" ht="21.75" customHeight="1">
      <c r="A755" s="39"/>
      <c r="B755" s="40"/>
      <c r="C755" s="237" t="s">
        <v>1374</v>
      </c>
      <c r="D755" s="237" t="s">
        <v>211</v>
      </c>
      <c r="E755" s="238" t="s">
        <v>1375</v>
      </c>
      <c r="F755" s="239" t="s">
        <v>1376</v>
      </c>
      <c r="G755" s="240" t="s">
        <v>494</v>
      </c>
      <c r="H755" s="241">
        <v>19.6</v>
      </c>
      <c r="I755" s="242"/>
      <c r="J755" s="243">
        <f>ROUND(I755*H755,2)</f>
        <v>0</v>
      </c>
      <c r="K755" s="239" t="s">
        <v>215</v>
      </c>
      <c r="L755" s="45"/>
      <c r="M755" s="244" t="s">
        <v>1</v>
      </c>
      <c r="N755" s="245" t="s">
        <v>42</v>
      </c>
      <c r="O755" s="92"/>
      <c r="P755" s="246">
        <f>O755*H755</f>
        <v>0</v>
      </c>
      <c r="Q755" s="246">
        <v>0.00352</v>
      </c>
      <c r="R755" s="246">
        <f>Q755*H755</f>
        <v>0.06899200000000001</v>
      </c>
      <c r="S755" s="246">
        <v>0</v>
      </c>
      <c r="T755" s="247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48" t="s">
        <v>297</v>
      </c>
      <c r="AT755" s="248" t="s">
        <v>211</v>
      </c>
      <c r="AU755" s="248" t="s">
        <v>152</v>
      </c>
      <c r="AY755" s="18" t="s">
        <v>209</v>
      </c>
      <c r="BE755" s="249">
        <f>IF(N755="základní",J755,0)</f>
        <v>0</v>
      </c>
      <c r="BF755" s="249">
        <f>IF(N755="snížená",J755,0)</f>
        <v>0</v>
      </c>
      <c r="BG755" s="249">
        <f>IF(N755="zákl. přenesená",J755,0)</f>
        <v>0</v>
      </c>
      <c r="BH755" s="249">
        <f>IF(N755="sníž. přenesená",J755,0)</f>
        <v>0</v>
      </c>
      <c r="BI755" s="249">
        <f>IF(N755="nulová",J755,0)</f>
        <v>0</v>
      </c>
      <c r="BJ755" s="18" t="s">
        <v>152</v>
      </c>
      <c r="BK755" s="249">
        <f>ROUND(I755*H755,2)</f>
        <v>0</v>
      </c>
      <c r="BL755" s="18" t="s">
        <v>297</v>
      </c>
      <c r="BM755" s="248" t="s">
        <v>1377</v>
      </c>
    </row>
    <row r="756" spans="1:51" s="14" customFormat="1" ht="12">
      <c r="A756" s="14"/>
      <c r="B756" s="262"/>
      <c r="C756" s="263"/>
      <c r="D756" s="252" t="s">
        <v>218</v>
      </c>
      <c r="E756" s="264" t="s">
        <v>1</v>
      </c>
      <c r="F756" s="265" t="s">
        <v>1367</v>
      </c>
      <c r="G756" s="263"/>
      <c r="H756" s="264" t="s">
        <v>1</v>
      </c>
      <c r="I756" s="266"/>
      <c r="J756" s="263"/>
      <c r="K756" s="263"/>
      <c r="L756" s="267"/>
      <c r="M756" s="268"/>
      <c r="N756" s="269"/>
      <c r="O756" s="269"/>
      <c r="P756" s="269"/>
      <c r="Q756" s="269"/>
      <c r="R756" s="269"/>
      <c r="S756" s="269"/>
      <c r="T756" s="270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1" t="s">
        <v>218</v>
      </c>
      <c r="AU756" s="271" t="s">
        <v>152</v>
      </c>
      <c r="AV756" s="14" t="s">
        <v>84</v>
      </c>
      <c r="AW756" s="14" t="s">
        <v>32</v>
      </c>
      <c r="AX756" s="14" t="s">
        <v>76</v>
      </c>
      <c r="AY756" s="271" t="s">
        <v>209</v>
      </c>
    </row>
    <row r="757" spans="1:51" s="13" customFormat="1" ht="12">
      <c r="A757" s="13"/>
      <c r="B757" s="250"/>
      <c r="C757" s="251"/>
      <c r="D757" s="252" t="s">
        <v>218</v>
      </c>
      <c r="E757" s="253" t="s">
        <v>1</v>
      </c>
      <c r="F757" s="254" t="s">
        <v>1378</v>
      </c>
      <c r="G757" s="251"/>
      <c r="H757" s="255">
        <v>14.8</v>
      </c>
      <c r="I757" s="256"/>
      <c r="J757" s="251"/>
      <c r="K757" s="251"/>
      <c r="L757" s="257"/>
      <c r="M757" s="258"/>
      <c r="N757" s="259"/>
      <c r="O757" s="259"/>
      <c r="P757" s="259"/>
      <c r="Q757" s="259"/>
      <c r="R757" s="259"/>
      <c r="S757" s="259"/>
      <c r="T757" s="260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1" t="s">
        <v>218</v>
      </c>
      <c r="AU757" s="261" t="s">
        <v>152</v>
      </c>
      <c r="AV757" s="13" t="s">
        <v>152</v>
      </c>
      <c r="AW757" s="13" t="s">
        <v>32</v>
      </c>
      <c r="AX757" s="13" t="s">
        <v>76</v>
      </c>
      <c r="AY757" s="261" t="s">
        <v>209</v>
      </c>
    </row>
    <row r="758" spans="1:51" s="13" customFormat="1" ht="12">
      <c r="A758" s="13"/>
      <c r="B758" s="250"/>
      <c r="C758" s="251"/>
      <c r="D758" s="252" t="s">
        <v>218</v>
      </c>
      <c r="E758" s="253" t="s">
        <v>1</v>
      </c>
      <c r="F758" s="254" t="s">
        <v>1379</v>
      </c>
      <c r="G758" s="251"/>
      <c r="H758" s="255">
        <v>4.8</v>
      </c>
      <c r="I758" s="256"/>
      <c r="J758" s="251"/>
      <c r="K758" s="251"/>
      <c r="L758" s="257"/>
      <c r="M758" s="258"/>
      <c r="N758" s="259"/>
      <c r="O758" s="259"/>
      <c r="P758" s="259"/>
      <c r="Q758" s="259"/>
      <c r="R758" s="259"/>
      <c r="S758" s="259"/>
      <c r="T758" s="260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61" t="s">
        <v>218</v>
      </c>
      <c r="AU758" s="261" t="s">
        <v>152</v>
      </c>
      <c r="AV758" s="13" t="s">
        <v>152</v>
      </c>
      <c r="AW758" s="13" t="s">
        <v>32</v>
      </c>
      <c r="AX758" s="13" t="s">
        <v>76</v>
      </c>
      <c r="AY758" s="261" t="s">
        <v>209</v>
      </c>
    </row>
    <row r="759" spans="1:51" s="15" customFormat="1" ht="12">
      <c r="A759" s="15"/>
      <c r="B759" s="272"/>
      <c r="C759" s="273"/>
      <c r="D759" s="252" t="s">
        <v>218</v>
      </c>
      <c r="E759" s="274" t="s">
        <v>1</v>
      </c>
      <c r="F759" s="275" t="s">
        <v>262</v>
      </c>
      <c r="G759" s="273"/>
      <c r="H759" s="276">
        <v>19.6</v>
      </c>
      <c r="I759" s="277"/>
      <c r="J759" s="273"/>
      <c r="K759" s="273"/>
      <c r="L759" s="278"/>
      <c r="M759" s="279"/>
      <c r="N759" s="280"/>
      <c r="O759" s="280"/>
      <c r="P759" s="280"/>
      <c r="Q759" s="280"/>
      <c r="R759" s="280"/>
      <c r="S759" s="280"/>
      <c r="T759" s="281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82" t="s">
        <v>218</v>
      </c>
      <c r="AU759" s="282" t="s">
        <v>152</v>
      </c>
      <c r="AV759" s="15" t="s">
        <v>216</v>
      </c>
      <c r="AW759" s="15" t="s">
        <v>32</v>
      </c>
      <c r="AX759" s="15" t="s">
        <v>84</v>
      </c>
      <c r="AY759" s="282" t="s">
        <v>209</v>
      </c>
    </row>
    <row r="760" spans="1:65" s="2" customFormat="1" ht="21.75" customHeight="1">
      <c r="A760" s="39"/>
      <c r="B760" s="40"/>
      <c r="C760" s="237" t="s">
        <v>1380</v>
      </c>
      <c r="D760" s="237" t="s">
        <v>211</v>
      </c>
      <c r="E760" s="238" t="s">
        <v>1381</v>
      </c>
      <c r="F760" s="239" t="s">
        <v>1382</v>
      </c>
      <c r="G760" s="240" t="s">
        <v>494</v>
      </c>
      <c r="H760" s="241">
        <v>16.27</v>
      </c>
      <c r="I760" s="242"/>
      <c r="J760" s="243">
        <f>ROUND(I760*H760,2)</f>
        <v>0</v>
      </c>
      <c r="K760" s="239" t="s">
        <v>1</v>
      </c>
      <c r="L760" s="45"/>
      <c r="M760" s="244" t="s">
        <v>1</v>
      </c>
      <c r="N760" s="245" t="s">
        <v>42</v>
      </c>
      <c r="O760" s="92"/>
      <c r="P760" s="246">
        <f>O760*H760</f>
        <v>0</v>
      </c>
      <c r="Q760" s="246">
        <v>0.00291</v>
      </c>
      <c r="R760" s="246">
        <f>Q760*H760</f>
        <v>0.0473457</v>
      </c>
      <c r="S760" s="246">
        <v>0</v>
      </c>
      <c r="T760" s="247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48" t="s">
        <v>297</v>
      </c>
      <c r="AT760" s="248" t="s">
        <v>211</v>
      </c>
      <c r="AU760" s="248" t="s">
        <v>152</v>
      </c>
      <c r="AY760" s="18" t="s">
        <v>209</v>
      </c>
      <c r="BE760" s="249">
        <f>IF(N760="základní",J760,0)</f>
        <v>0</v>
      </c>
      <c r="BF760" s="249">
        <f>IF(N760="snížená",J760,0)</f>
        <v>0</v>
      </c>
      <c r="BG760" s="249">
        <f>IF(N760="zákl. přenesená",J760,0)</f>
        <v>0</v>
      </c>
      <c r="BH760" s="249">
        <f>IF(N760="sníž. přenesená",J760,0)</f>
        <v>0</v>
      </c>
      <c r="BI760" s="249">
        <f>IF(N760="nulová",J760,0)</f>
        <v>0</v>
      </c>
      <c r="BJ760" s="18" t="s">
        <v>152</v>
      </c>
      <c r="BK760" s="249">
        <f>ROUND(I760*H760,2)</f>
        <v>0</v>
      </c>
      <c r="BL760" s="18" t="s">
        <v>297</v>
      </c>
      <c r="BM760" s="248" t="s">
        <v>1383</v>
      </c>
    </row>
    <row r="761" spans="1:51" s="14" customFormat="1" ht="12">
      <c r="A761" s="14"/>
      <c r="B761" s="262"/>
      <c r="C761" s="263"/>
      <c r="D761" s="252" t="s">
        <v>218</v>
      </c>
      <c r="E761" s="264" t="s">
        <v>1</v>
      </c>
      <c r="F761" s="265" t="s">
        <v>1367</v>
      </c>
      <c r="G761" s="263"/>
      <c r="H761" s="264" t="s">
        <v>1</v>
      </c>
      <c r="I761" s="266"/>
      <c r="J761" s="263"/>
      <c r="K761" s="263"/>
      <c r="L761" s="267"/>
      <c r="M761" s="268"/>
      <c r="N761" s="269"/>
      <c r="O761" s="269"/>
      <c r="P761" s="269"/>
      <c r="Q761" s="269"/>
      <c r="R761" s="269"/>
      <c r="S761" s="269"/>
      <c r="T761" s="270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1" t="s">
        <v>218</v>
      </c>
      <c r="AU761" s="271" t="s">
        <v>152</v>
      </c>
      <c r="AV761" s="14" t="s">
        <v>84</v>
      </c>
      <c r="AW761" s="14" t="s">
        <v>32</v>
      </c>
      <c r="AX761" s="14" t="s">
        <v>76</v>
      </c>
      <c r="AY761" s="271" t="s">
        <v>209</v>
      </c>
    </row>
    <row r="762" spans="1:51" s="13" customFormat="1" ht="12">
      <c r="A762" s="13"/>
      <c r="B762" s="250"/>
      <c r="C762" s="251"/>
      <c r="D762" s="252" t="s">
        <v>218</v>
      </c>
      <c r="E762" s="253" t="s">
        <v>1</v>
      </c>
      <c r="F762" s="254" t="s">
        <v>1384</v>
      </c>
      <c r="G762" s="251"/>
      <c r="H762" s="255">
        <v>13.8</v>
      </c>
      <c r="I762" s="256"/>
      <c r="J762" s="251"/>
      <c r="K762" s="251"/>
      <c r="L762" s="257"/>
      <c r="M762" s="258"/>
      <c r="N762" s="259"/>
      <c r="O762" s="259"/>
      <c r="P762" s="259"/>
      <c r="Q762" s="259"/>
      <c r="R762" s="259"/>
      <c r="S762" s="259"/>
      <c r="T762" s="260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1" t="s">
        <v>218</v>
      </c>
      <c r="AU762" s="261" t="s">
        <v>152</v>
      </c>
      <c r="AV762" s="13" t="s">
        <v>152</v>
      </c>
      <c r="AW762" s="13" t="s">
        <v>32</v>
      </c>
      <c r="AX762" s="13" t="s">
        <v>76</v>
      </c>
      <c r="AY762" s="261" t="s">
        <v>209</v>
      </c>
    </row>
    <row r="763" spans="1:51" s="13" customFormat="1" ht="12">
      <c r="A763" s="13"/>
      <c r="B763" s="250"/>
      <c r="C763" s="251"/>
      <c r="D763" s="252" t="s">
        <v>218</v>
      </c>
      <c r="E763" s="253" t="s">
        <v>1</v>
      </c>
      <c r="F763" s="254" t="s">
        <v>1385</v>
      </c>
      <c r="G763" s="251"/>
      <c r="H763" s="255">
        <v>0.47</v>
      </c>
      <c r="I763" s="256"/>
      <c r="J763" s="251"/>
      <c r="K763" s="251"/>
      <c r="L763" s="257"/>
      <c r="M763" s="258"/>
      <c r="N763" s="259"/>
      <c r="O763" s="259"/>
      <c r="P763" s="259"/>
      <c r="Q763" s="259"/>
      <c r="R763" s="259"/>
      <c r="S763" s="259"/>
      <c r="T763" s="26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1" t="s">
        <v>218</v>
      </c>
      <c r="AU763" s="261" t="s">
        <v>152</v>
      </c>
      <c r="AV763" s="13" t="s">
        <v>152</v>
      </c>
      <c r="AW763" s="13" t="s">
        <v>32</v>
      </c>
      <c r="AX763" s="13" t="s">
        <v>76</v>
      </c>
      <c r="AY763" s="261" t="s">
        <v>209</v>
      </c>
    </row>
    <row r="764" spans="1:51" s="13" customFormat="1" ht="12">
      <c r="A764" s="13"/>
      <c r="B764" s="250"/>
      <c r="C764" s="251"/>
      <c r="D764" s="252" t="s">
        <v>218</v>
      </c>
      <c r="E764" s="253" t="s">
        <v>1</v>
      </c>
      <c r="F764" s="254" t="s">
        <v>1386</v>
      </c>
      <c r="G764" s="251"/>
      <c r="H764" s="255">
        <v>2</v>
      </c>
      <c r="I764" s="256"/>
      <c r="J764" s="251"/>
      <c r="K764" s="251"/>
      <c r="L764" s="257"/>
      <c r="M764" s="258"/>
      <c r="N764" s="259"/>
      <c r="O764" s="259"/>
      <c r="P764" s="259"/>
      <c r="Q764" s="259"/>
      <c r="R764" s="259"/>
      <c r="S764" s="259"/>
      <c r="T764" s="26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1" t="s">
        <v>218</v>
      </c>
      <c r="AU764" s="261" t="s">
        <v>152</v>
      </c>
      <c r="AV764" s="13" t="s">
        <v>152</v>
      </c>
      <c r="AW764" s="13" t="s">
        <v>32</v>
      </c>
      <c r="AX764" s="13" t="s">
        <v>76</v>
      </c>
      <c r="AY764" s="261" t="s">
        <v>209</v>
      </c>
    </row>
    <row r="765" spans="1:51" s="15" customFormat="1" ht="12">
      <c r="A765" s="15"/>
      <c r="B765" s="272"/>
      <c r="C765" s="273"/>
      <c r="D765" s="252" t="s">
        <v>218</v>
      </c>
      <c r="E765" s="274" t="s">
        <v>1</v>
      </c>
      <c r="F765" s="275" t="s">
        <v>262</v>
      </c>
      <c r="G765" s="273"/>
      <c r="H765" s="276">
        <v>16.27</v>
      </c>
      <c r="I765" s="277"/>
      <c r="J765" s="273"/>
      <c r="K765" s="273"/>
      <c r="L765" s="278"/>
      <c r="M765" s="279"/>
      <c r="N765" s="280"/>
      <c r="O765" s="280"/>
      <c r="P765" s="280"/>
      <c r="Q765" s="280"/>
      <c r="R765" s="280"/>
      <c r="S765" s="280"/>
      <c r="T765" s="281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82" t="s">
        <v>218</v>
      </c>
      <c r="AU765" s="282" t="s">
        <v>152</v>
      </c>
      <c r="AV765" s="15" t="s">
        <v>216</v>
      </c>
      <c r="AW765" s="15" t="s">
        <v>32</v>
      </c>
      <c r="AX765" s="15" t="s">
        <v>84</v>
      </c>
      <c r="AY765" s="282" t="s">
        <v>209</v>
      </c>
    </row>
    <row r="766" spans="1:65" s="2" customFormat="1" ht="21.75" customHeight="1">
      <c r="A766" s="39"/>
      <c r="B766" s="40"/>
      <c r="C766" s="237" t="s">
        <v>1387</v>
      </c>
      <c r="D766" s="237" t="s">
        <v>211</v>
      </c>
      <c r="E766" s="238" t="s">
        <v>1388</v>
      </c>
      <c r="F766" s="239" t="s">
        <v>1389</v>
      </c>
      <c r="G766" s="240" t="s">
        <v>494</v>
      </c>
      <c r="H766" s="241">
        <v>26</v>
      </c>
      <c r="I766" s="242"/>
      <c r="J766" s="243">
        <f>ROUND(I766*H766,2)</f>
        <v>0</v>
      </c>
      <c r="K766" s="239" t="s">
        <v>1</v>
      </c>
      <c r="L766" s="45"/>
      <c r="M766" s="244" t="s">
        <v>1</v>
      </c>
      <c r="N766" s="245" t="s">
        <v>42</v>
      </c>
      <c r="O766" s="92"/>
      <c r="P766" s="246">
        <f>O766*H766</f>
        <v>0</v>
      </c>
      <c r="Q766" s="246">
        <v>0.00048</v>
      </c>
      <c r="R766" s="246">
        <f>Q766*H766</f>
        <v>0.01248</v>
      </c>
      <c r="S766" s="246">
        <v>0</v>
      </c>
      <c r="T766" s="247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8" t="s">
        <v>297</v>
      </c>
      <c r="AT766" s="248" t="s">
        <v>211</v>
      </c>
      <c r="AU766" s="248" t="s">
        <v>152</v>
      </c>
      <c r="AY766" s="18" t="s">
        <v>209</v>
      </c>
      <c r="BE766" s="249">
        <f>IF(N766="základní",J766,0)</f>
        <v>0</v>
      </c>
      <c r="BF766" s="249">
        <f>IF(N766="snížená",J766,0)</f>
        <v>0</v>
      </c>
      <c r="BG766" s="249">
        <f>IF(N766="zákl. přenesená",J766,0)</f>
        <v>0</v>
      </c>
      <c r="BH766" s="249">
        <f>IF(N766="sníž. přenesená",J766,0)</f>
        <v>0</v>
      </c>
      <c r="BI766" s="249">
        <f>IF(N766="nulová",J766,0)</f>
        <v>0</v>
      </c>
      <c r="BJ766" s="18" t="s">
        <v>152</v>
      </c>
      <c r="BK766" s="249">
        <f>ROUND(I766*H766,2)</f>
        <v>0</v>
      </c>
      <c r="BL766" s="18" t="s">
        <v>297</v>
      </c>
      <c r="BM766" s="248" t="s">
        <v>1390</v>
      </c>
    </row>
    <row r="767" spans="1:51" s="14" customFormat="1" ht="12">
      <c r="A767" s="14"/>
      <c r="B767" s="262"/>
      <c r="C767" s="263"/>
      <c r="D767" s="252" t="s">
        <v>218</v>
      </c>
      <c r="E767" s="264" t="s">
        <v>1</v>
      </c>
      <c r="F767" s="265" t="s">
        <v>1367</v>
      </c>
      <c r="G767" s="263"/>
      <c r="H767" s="264" t="s">
        <v>1</v>
      </c>
      <c r="I767" s="266"/>
      <c r="J767" s="263"/>
      <c r="K767" s="263"/>
      <c r="L767" s="267"/>
      <c r="M767" s="268"/>
      <c r="N767" s="269"/>
      <c r="O767" s="269"/>
      <c r="P767" s="269"/>
      <c r="Q767" s="269"/>
      <c r="R767" s="269"/>
      <c r="S767" s="269"/>
      <c r="T767" s="270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1" t="s">
        <v>218</v>
      </c>
      <c r="AU767" s="271" t="s">
        <v>152</v>
      </c>
      <c r="AV767" s="14" t="s">
        <v>84</v>
      </c>
      <c r="AW767" s="14" t="s">
        <v>32</v>
      </c>
      <c r="AX767" s="14" t="s">
        <v>76</v>
      </c>
      <c r="AY767" s="271" t="s">
        <v>209</v>
      </c>
    </row>
    <row r="768" spans="1:51" s="13" customFormat="1" ht="12">
      <c r="A768" s="13"/>
      <c r="B768" s="250"/>
      <c r="C768" s="251"/>
      <c r="D768" s="252" t="s">
        <v>218</v>
      </c>
      <c r="E768" s="253" t="s">
        <v>1</v>
      </c>
      <c r="F768" s="254" t="s">
        <v>1391</v>
      </c>
      <c r="G768" s="251"/>
      <c r="H768" s="255">
        <v>26</v>
      </c>
      <c r="I768" s="256"/>
      <c r="J768" s="251"/>
      <c r="K768" s="251"/>
      <c r="L768" s="257"/>
      <c r="M768" s="258"/>
      <c r="N768" s="259"/>
      <c r="O768" s="259"/>
      <c r="P768" s="259"/>
      <c r="Q768" s="259"/>
      <c r="R768" s="259"/>
      <c r="S768" s="259"/>
      <c r="T768" s="26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1" t="s">
        <v>218</v>
      </c>
      <c r="AU768" s="261" t="s">
        <v>152</v>
      </c>
      <c r="AV768" s="13" t="s">
        <v>152</v>
      </c>
      <c r="AW768" s="13" t="s">
        <v>32</v>
      </c>
      <c r="AX768" s="13" t="s">
        <v>84</v>
      </c>
      <c r="AY768" s="261" t="s">
        <v>209</v>
      </c>
    </row>
    <row r="769" spans="1:65" s="2" customFormat="1" ht="21.75" customHeight="1">
      <c r="A769" s="39"/>
      <c r="B769" s="40"/>
      <c r="C769" s="237" t="s">
        <v>1392</v>
      </c>
      <c r="D769" s="237" t="s">
        <v>211</v>
      </c>
      <c r="E769" s="238" t="s">
        <v>1393</v>
      </c>
      <c r="F769" s="239" t="s">
        <v>1394</v>
      </c>
      <c r="G769" s="240" t="s">
        <v>494</v>
      </c>
      <c r="H769" s="241">
        <v>135.4</v>
      </c>
      <c r="I769" s="242"/>
      <c r="J769" s="243">
        <f>ROUND(I769*H769,2)</f>
        <v>0</v>
      </c>
      <c r="K769" s="239" t="s">
        <v>1</v>
      </c>
      <c r="L769" s="45"/>
      <c r="M769" s="244" t="s">
        <v>1</v>
      </c>
      <c r="N769" s="245" t="s">
        <v>42</v>
      </c>
      <c r="O769" s="92"/>
      <c r="P769" s="246">
        <f>O769*H769</f>
        <v>0</v>
      </c>
      <c r="Q769" s="246">
        <v>0.00048</v>
      </c>
      <c r="R769" s="246">
        <f>Q769*H769</f>
        <v>0.06499200000000001</v>
      </c>
      <c r="S769" s="246">
        <v>0</v>
      </c>
      <c r="T769" s="247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48" t="s">
        <v>297</v>
      </c>
      <c r="AT769" s="248" t="s">
        <v>211</v>
      </c>
      <c r="AU769" s="248" t="s">
        <v>152</v>
      </c>
      <c r="AY769" s="18" t="s">
        <v>209</v>
      </c>
      <c r="BE769" s="249">
        <f>IF(N769="základní",J769,0)</f>
        <v>0</v>
      </c>
      <c r="BF769" s="249">
        <f>IF(N769="snížená",J769,0)</f>
        <v>0</v>
      </c>
      <c r="BG769" s="249">
        <f>IF(N769="zákl. přenesená",J769,0)</f>
        <v>0</v>
      </c>
      <c r="BH769" s="249">
        <f>IF(N769="sníž. přenesená",J769,0)</f>
        <v>0</v>
      </c>
      <c r="BI769" s="249">
        <f>IF(N769="nulová",J769,0)</f>
        <v>0</v>
      </c>
      <c r="BJ769" s="18" t="s">
        <v>152</v>
      </c>
      <c r="BK769" s="249">
        <f>ROUND(I769*H769,2)</f>
        <v>0</v>
      </c>
      <c r="BL769" s="18" t="s">
        <v>297</v>
      </c>
      <c r="BM769" s="248" t="s">
        <v>1395</v>
      </c>
    </row>
    <row r="770" spans="1:51" s="14" customFormat="1" ht="12">
      <c r="A770" s="14"/>
      <c r="B770" s="262"/>
      <c r="C770" s="263"/>
      <c r="D770" s="252" t="s">
        <v>218</v>
      </c>
      <c r="E770" s="264" t="s">
        <v>1</v>
      </c>
      <c r="F770" s="265" t="s">
        <v>1367</v>
      </c>
      <c r="G770" s="263"/>
      <c r="H770" s="264" t="s">
        <v>1</v>
      </c>
      <c r="I770" s="266"/>
      <c r="J770" s="263"/>
      <c r="K770" s="263"/>
      <c r="L770" s="267"/>
      <c r="M770" s="268"/>
      <c r="N770" s="269"/>
      <c r="O770" s="269"/>
      <c r="P770" s="269"/>
      <c r="Q770" s="269"/>
      <c r="R770" s="269"/>
      <c r="S770" s="269"/>
      <c r="T770" s="27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1" t="s">
        <v>218</v>
      </c>
      <c r="AU770" s="271" t="s">
        <v>152</v>
      </c>
      <c r="AV770" s="14" t="s">
        <v>84</v>
      </c>
      <c r="AW770" s="14" t="s">
        <v>32</v>
      </c>
      <c r="AX770" s="14" t="s">
        <v>76</v>
      </c>
      <c r="AY770" s="271" t="s">
        <v>209</v>
      </c>
    </row>
    <row r="771" spans="1:51" s="13" customFormat="1" ht="12">
      <c r="A771" s="13"/>
      <c r="B771" s="250"/>
      <c r="C771" s="251"/>
      <c r="D771" s="252" t="s">
        <v>218</v>
      </c>
      <c r="E771" s="253" t="s">
        <v>1</v>
      </c>
      <c r="F771" s="254" t="s">
        <v>1396</v>
      </c>
      <c r="G771" s="251"/>
      <c r="H771" s="255">
        <v>135.4</v>
      </c>
      <c r="I771" s="256"/>
      <c r="J771" s="251"/>
      <c r="K771" s="251"/>
      <c r="L771" s="257"/>
      <c r="M771" s="258"/>
      <c r="N771" s="259"/>
      <c r="O771" s="259"/>
      <c r="P771" s="259"/>
      <c r="Q771" s="259"/>
      <c r="R771" s="259"/>
      <c r="S771" s="259"/>
      <c r="T771" s="260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1" t="s">
        <v>218</v>
      </c>
      <c r="AU771" s="261" t="s">
        <v>152</v>
      </c>
      <c r="AV771" s="13" t="s">
        <v>152</v>
      </c>
      <c r="AW771" s="13" t="s">
        <v>32</v>
      </c>
      <c r="AX771" s="13" t="s">
        <v>84</v>
      </c>
      <c r="AY771" s="261" t="s">
        <v>209</v>
      </c>
    </row>
    <row r="772" spans="1:65" s="2" customFormat="1" ht="16.5" customHeight="1">
      <c r="A772" s="39"/>
      <c r="B772" s="40"/>
      <c r="C772" s="237" t="s">
        <v>1397</v>
      </c>
      <c r="D772" s="237" t="s">
        <v>211</v>
      </c>
      <c r="E772" s="238" t="s">
        <v>1398</v>
      </c>
      <c r="F772" s="239" t="s">
        <v>1399</v>
      </c>
      <c r="G772" s="240" t="s">
        <v>494</v>
      </c>
      <c r="H772" s="241">
        <v>2.9</v>
      </c>
      <c r="I772" s="242"/>
      <c r="J772" s="243">
        <f>ROUND(I772*H772,2)</f>
        <v>0</v>
      </c>
      <c r="K772" s="239" t="s">
        <v>215</v>
      </c>
      <c r="L772" s="45"/>
      <c r="M772" s="244" t="s">
        <v>1</v>
      </c>
      <c r="N772" s="245" t="s">
        <v>42</v>
      </c>
      <c r="O772" s="92"/>
      <c r="P772" s="246">
        <f>O772*H772</f>
        <v>0</v>
      </c>
      <c r="Q772" s="246">
        <v>0.00346</v>
      </c>
      <c r="R772" s="246">
        <f>Q772*H772</f>
        <v>0.010034</v>
      </c>
      <c r="S772" s="246">
        <v>0</v>
      </c>
      <c r="T772" s="247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8" t="s">
        <v>297</v>
      </c>
      <c r="AT772" s="248" t="s">
        <v>211</v>
      </c>
      <c r="AU772" s="248" t="s">
        <v>152</v>
      </c>
      <c r="AY772" s="18" t="s">
        <v>209</v>
      </c>
      <c r="BE772" s="249">
        <f>IF(N772="základní",J772,0)</f>
        <v>0</v>
      </c>
      <c r="BF772" s="249">
        <f>IF(N772="snížená",J772,0)</f>
        <v>0</v>
      </c>
      <c r="BG772" s="249">
        <f>IF(N772="zákl. přenesená",J772,0)</f>
        <v>0</v>
      </c>
      <c r="BH772" s="249">
        <f>IF(N772="sníž. přenesená",J772,0)</f>
        <v>0</v>
      </c>
      <c r="BI772" s="249">
        <f>IF(N772="nulová",J772,0)</f>
        <v>0</v>
      </c>
      <c r="BJ772" s="18" t="s">
        <v>152</v>
      </c>
      <c r="BK772" s="249">
        <f>ROUND(I772*H772,2)</f>
        <v>0</v>
      </c>
      <c r="BL772" s="18" t="s">
        <v>297</v>
      </c>
      <c r="BM772" s="248" t="s">
        <v>1400</v>
      </c>
    </row>
    <row r="773" spans="1:51" s="14" customFormat="1" ht="12">
      <c r="A773" s="14"/>
      <c r="B773" s="262"/>
      <c r="C773" s="263"/>
      <c r="D773" s="252" t="s">
        <v>218</v>
      </c>
      <c r="E773" s="264" t="s">
        <v>1</v>
      </c>
      <c r="F773" s="265" t="s">
        <v>1367</v>
      </c>
      <c r="G773" s="263"/>
      <c r="H773" s="264" t="s">
        <v>1</v>
      </c>
      <c r="I773" s="266"/>
      <c r="J773" s="263"/>
      <c r="K773" s="263"/>
      <c r="L773" s="267"/>
      <c r="M773" s="268"/>
      <c r="N773" s="269"/>
      <c r="O773" s="269"/>
      <c r="P773" s="269"/>
      <c r="Q773" s="269"/>
      <c r="R773" s="269"/>
      <c r="S773" s="269"/>
      <c r="T773" s="27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1" t="s">
        <v>218</v>
      </c>
      <c r="AU773" s="271" t="s">
        <v>152</v>
      </c>
      <c r="AV773" s="14" t="s">
        <v>84</v>
      </c>
      <c r="AW773" s="14" t="s">
        <v>32</v>
      </c>
      <c r="AX773" s="14" t="s">
        <v>76</v>
      </c>
      <c r="AY773" s="271" t="s">
        <v>209</v>
      </c>
    </row>
    <row r="774" spans="1:51" s="13" customFormat="1" ht="12">
      <c r="A774" s="13"/>
      <c r="B774" s="250"/>
      <c r="C774" s="251"/>
      <c r="D774" s="252" t="s">
        <v>218</v>
      </c>
      <c r="E774" s="253" t="s">
        <v>1</v>
      </c>
      <c r="F774" s="254" t="s">
        <v>1401</v>
      </c>
      <c r="G774" s="251"/>
      <c r="H774" s="255">
        <v>2.9</v>
      </c>
      <c r="I774" s="256"/>
      <c r="J774" s="251"/>
      <c r="K774" s="251"/>
      <c r="L774" s="257"/>
      <c r="M774" s="258"/>
      <c r="N774" s="259"/>
      <c r="O774" s="259"/>
      <c r="P774" s="259"/>
      <c r="Q774" s="259"/>
      <c r="R774" s="259"/>
      <c r="S774" s="259"/>
      <c r="T774" s="26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1" t="s">
        <v>218</v>
      </c>
      <c r="AU774" s="261" t="s">
        <v>152</v>
      </c>
      <c r="AV774" s="13" t="s">
        <v>152</v>
      </c>
      <c r="AW774" s="13" t="s">
        <v>32</v>
      </c>
      <c r="AX774" s="13" t="s">
        <v>84</v>
      </c>
      <c r="AY774" s="261" t="s">
        <v>209</v>
      </c>
    </row>
    <row r="775" spans="1:65" s="2" customFormat="1" ht="21.75" customHeight="1">
      <c r="A775" s="39"/>
      <c r="B775" s="40"/>
      <c r="C775" s="237" t="s">
        <v>1402</v>
      </c>
      <c r="D775" s="237" t="s">
        <v>211</v>
      </c>
      <c r="E775" s="238" t="s">
        <v>1403</v>
      </c>
      <c r="F775" s="239" t="s">
        <v>1404</v>
      </c>
      <c r="G775" s="240" t="s">
        <v>494</v>
      </c>
      <c r="H775" s="241">
        <v>3.5</v>
      </c>
      <c r="I775" s="242"/>
      <c r="J775" s="243">
        <f>ROUND(I775*H775,2)</f>
        <v>0</v>
      </c>
      <c r="K775" s="239" t="s">
        <v>215</v>
      </c>
      <c r="L775" s="45"/>
      <c r="M775" s="244" t="s">
        <v>1</v>
      </c>
      <c r="N775" s="245" t="s">
        <v>42</v>
      </c>
      <c r="O775" s="92"/>
      <c r="P775" s="246">
        <f>O775*H775</f>
        <v>0</v>
      </c>
      <c r="Q775" s="246">
        <v>0.0021</v>
      </c>
      <c r="R775" s="246">
        <f>Q775*H775</f>
        <v>0.00735</v>
      </c>
      <c r="S775" s="246">
        <v>0</v>
      </c>
      <c r="T775" s="247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48" t="s">
        <v>297</v>
      </c>
      <c r="AT775" s="248" t="s">
        <v>211</v>
      </c>
      <c r="AU775" s="248" t="s">
        <v>152</v>
      </c>
      <c r="AY775" s="18" t="s">
        <v>209</v>
      </c>
      <c r="BE775" s="249">
        <f>IF(N775="základní",J775,0)</f>
        <v>0</v>
      </c>
      <c r="BF775" s="249">
        <f>IF(N775="snížená",J775,0)</f>
        <v>0</v>
      </c>
      <c r="BG775" s="249">
        <f>IF(N775="zákl. přenesená",J775,0)</f>
        <v>0</v>
      </c>
      <c r="BH775" s="249">
        <f>IF(N775="sníž. přenesená",J775,0)</f>
        <v>0</v>
      </c>
      <c r="BI775" s="249">
        <f>IF(N775="nulová",J775,0)</f>
        <v>0</v>
      </c>
      <c r="BJ775" s="18" t="s">
        <v>152</v>
      </c>
      <c r="BK775" s="249">
        <f>ROUND(I775*H775,2)</f>
        <v>0</v>
      </c>
      <c r="BL775" s="18" t="s">
        <v>297</v>
      </c>
      <c r="BM775" s="248" t="s">
        <v>1405</v>
      </c>
    </row>
    <row r="776" spans="1:51" s="14" customFormat="1" ht="12">
      <c r="A776" s="14"/>
      <c r="B776" s="262"/>
      <c r="C776" s="263"/>
      <c r="D776" s="252" t="s">
        <v>218</v>
      </c>
      <c r="E776" s="264" t="s">
        <v>1</v>
      </c>
      <c r="F776" s="265" t="s">
        <v>1367</v>
      </c>
      <c r="G776" s="263"/>
      <c r="H776" s="264" t="s">
        <v>1</v>
      </c>
      <c r="I776" s="266"/>
      <c r="J776" s="263"/>
      <c r="K776" s="263"/>
      <c r="L776" s="267"/>
      <c r="M776" s="268"/>
      <c r="N776" s="269"/>
      <c r="O776" s="269"/>
      <c r="P776" s="269"/>
      <c r="Q776" s="269"/>
      <c r="R776" s="269"/>
      <c r="S776" s="269"/>
      <c r="T776" s="27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1" t="s">
        <v>218</v>
      </c>
      <c r="AU776" s="271" t="s">
        <v>152</v>
      </c>
      <c r="AV776" s="14" t="s">
        <v>84</v>
      </c>
      <c r="AW776" s="14" t="s">
        <v>32</v>
      </c>
      <c r="AX776" s="14" t="s">
        <v>76</v>
      </c>
      <c r="AY776" s="271" t="s">
        <v>209</v>
      </c>
    </row>
    <row r="777" spans="1:51" s="13" customFormat="1" ht="12">
      <c r="A777" s="13"/>
      <c r="B777" s="250"/>
      <c r="C777" s="251"/>
      <c r="D777" s="252" t="s">
        <v>218</v>
      </c>
      <c r="E777" s="253" t="s">
        <v>1</v>
      </c>
      <c r="F777" s="254" t="s">
        <v>1406</v>
      </c>
      <c r="G777" s="251"/>
      <c r="H777" s="255">
        <v>3.5</v>
      </c>
      <c r="I777" s="256"/>
      <c r="J777" s="251"/>
      <c r="K777" s="251"/>
      <c r="L777" s="257"/>
      <c r="M777" s="258"/>
      <c r="N777" s="259"/>
      <c r="O777" s="259"/>
      <c r="P777" s="259"/>
      <c r="Q777" s="259"/>
      <c r="R777" s="259"/>
      <c r="S777" s="259"/>
      <c r="T777" s="26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61" t="s">
        <v>218</v>
      </c>
      <c r="AU777" s="261" t="s">
        <v>152</v>
      </c>
      <c r="AV777" s="13" t="s">
        <v>152</v>
      </c>
      <c r="AW777" s="13" t="s">
        <v>32</v>
      </c>
      <c r="AX777" s="13" t="s">
        <v>84</v>
      </c>
      <c r="AY777" s="261" t="s">
        <v>209</v>
      </c>
    </row>
    <row r="778" spans="1:65" s="2" customFormat="1" ht="21.75" customHeight="1">
      <c r="A778" s="39"/>
      <c r="B778" s="40"/>
      <c r="C778" s="237" t="s">
        <v>1407</v>
      </c>
      <c r="D778" s="237" t="s">
        <v>211</v>
      </c>
      <c r="E778" s="238" t="s">
        <v>1408</v>
      </c>
      <c r="F778" s="239" t="s">
        <v>1409</v>
      </c>
      <c r="G778" s="240" t="s">
        <v>320</v>
      </c>
      <c r="H778" s="241">
        <v>0.983</v>
      </c>
      <c r="I778" s="242"/>
      <c r="J778" s="243">
        <f>ROUND(I778*H778,2)</f>
        <v>0</v>
      </c>
      <c r="K778" s="239" t="s">
        <v>215</v>
      </c>
      <c r="L778" s="45"/>
      <c r="M778" s="244" t="s">
        <v>1</v>
      </c>
      <c r="N778" s="245" t="s">
        <v>42</v>
      </c>
      <c r="O778" s="92"/>
      <c r="P778" s="246">
        <f>O778*H778</f>
        <v>0</v>
      </c>
      <c r="Q778" s="246">
        <v>0</v>
      </c>
      <c r="R778" s="246">
        <f>Q778*H778</f>
        <v>0</v>
      </c>
      <c r="S778" s="246">
        <v>0</v>
      </c>
      <c r="T778" s="247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48" t="s">
        <v>297</v>
      </c>
      <c r="AT778" s="248" t="s">
        <v>211</v>
      </c>
      <c r="AU778" s="248" t="s">
        <v>152</v>
      </c>
      <c r="AY778" s="18" t="s">
        <v>209</v>
      </c>
      <c r="BE778" s="249">
        <f>IF(N778="základní",J778,0)</f>
        <v>0</v>
      </c>
      <c r="BF778" s="249">
        <f>IF(N778="snížená",J778,0)</f>
        <v>0</v>
      </c>
      <c r="BG778" s="249">
        <f>IF(N778="zákl. přenesená",J778,0)</f>
        <v>0</v>
      </c>
      <c r="BH778" s="249">
        <f>IF(N778="sníž. přenesená",J778,0)</f>
        <v>0</v>
      </c>
      <c r="BI778" s="249">
        <f>IF(N778="nulová",J778,0)</f>
        <v>0</v>
      </c>
      <c r="BJ778" s="18" t="s">
        <v>152</v>
      </c>
      <c r="BK778" s="249">
        <f>ROUND(I778*H778,2)</f>
        <v>0</v>
      </c>
      <c r="BL778" s="18" t="s">
        <v>297</v>
      </c>
      <c r="BM778" s="248" t="s">
        <v>1410</v>
      </c>
    </row>
    <row r="779" spans="1:63" s="12" customFormat="1" ht="22.8" customHeight="1">
      <c r="A779" s="12"/>
      <c r="B779" s="221"/>
      <c r="C779" s="222"/>
      <c r="D779" s="223" t="s">
        <v>75</v>
      </c>
      <c r="E779" s="235" t="s">
        <v>1411</v>
      </c>
      <c r="F779" s="235" t="s">
        <v>1412</v>
      </c>
      <c r="G779" s="222"/>
      <c r="H779" s="222"/>
      <c r="I779" s="225"/>
      <c r="J779" s="236">
        <f>BK779</f>
        <v>0</v>
      </c>
      <c r="K779" s="222"/>
      <c r="L779" s="227"/>
      <c r="M779" s="228"/>
      <c r="N779" s="229"/>
      <c r="O779" s="229"/>
      <c r="P779" s="230">
        <f>SUM(P780:P888)</f>
        <v>0</v>
      </c>
      <c r="Q779" s="229"/>
      <c r="R779" s="230">
        <f>SUM(R780:R888)</f>
        <v>1.35583926</v>
      </c>
      <c r="S779" s="229"/>
      <c r="T779" s="231">
        <f>SUM(T780:T888)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232" t="s">
        <v>152</v>
      </c>
      <c r="AT779" s="233" t="s">
        <v>75</v>
      </c>
      <c r="AU779" s="233" t="s">
        <v>84</v>
      </c>
      <c r="AY779" s="232" t="s">
        <v>209</v>
      </c>
      <c r="BK779" s="234">
        <f>SUM(BK780:BK888)</f>
        <v>0</v>
      </c>
    </row>
    <row r="780" spans="1:65" s="2" customFormat="1" ht="21.75" customHeight="1">
      <c r="A780" s="39"/>
      <c r="B780" s="40"/>
      <c r="C780" s="237" t="s">
        <v>1413</v>
      </c>
      <c r="D780" s="237" t="s">
        <v>211</v>
      </c>
      <c r="E780" s="238" t="s">
        <v>1414</v>
      </c>
      <c r="F780" s="239" t="s">
        <v>1415</v>
      </c>
      <c r="G780" s="240" t="s">
        <v>225</v>
      </c>
      <c r="H780" s="241">
        <v>51.151</v>
      </c>
      <c r="I780" s="242"/>
      <c r="J780" s="243">
        <f>ROUND(I780*H780,2)</f>
        <v>0</v>
      </c>
      <c r="K780" s="239" t="s">
        <v>215</v>
      </c>
      <c r="L780" s="45"/>
      <c r="M780" s="244" t="s">
        <v>1</v>
      </c>
      <c r="N780" s="245" t="s">
        <v>42</v>
      </c>
      <c r="O780" s="92"/>
      <c r="P780" s="246">
        <f>O780*H780</f>
        <v>0</v>
      </c>
      <c r="Q780" s="246">
        <v>0.00026</v>
      </c>
      <c r="R780" s="246">
        <f>Q780*H780</f>
        <v>0.01329926</v>
      </c>
      <c r="S780" s="246">
        <v>0</v>
      </c>
      <c r="T780" s="247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48" t="s">
        <v>216</v>
      </c>
      <c r="AT780" s="248" t="s">
        <v>211</v>
      </c>
      <c r="AU780" s="248" t="s">
        <v>152</v>
      </c>
      <c r="AY780" s="18" t="s">
        <v>209</v>
      </c>
      <c r="BE780" s="249">
        <f>IF(N780="základní",J780,0)</f>
        <v>0</v>
      </c>
      <c r="BF780" s="249">
        <f>IF(N780="snížená",J780,0)</f>
        <v>0</v>
      </c>
      <c r="BG780" s="249">
        <f>IF(N780="zákl. přenesená",J780,0)</f>
        <v>0</v>
      </c>
      <c r="BH780" s="249">
        <f>IF(N780="sníž. přenesená",J780,0)</f>
        <v>0</v>
      </c>
      <c r="BI780" s="249">
        <f>IF(N780="nulová",J780,0)</f>
        <v>0</v>
      </c>
      <c r="BJ780" s="18" t="s">
        <v>152</v>
      </c>
      <c r="BK780" s="249">
        <f>ROUND(I780*H780,2)</f>
        <v>0</v>
      </c>
      <c r="BL780" s="18" t="s">
        <v>216</v>
      </c>
      <c r="BM780" s="248" t="s">
        <v>1416</v>
      </c>
    </row>
    <row r="781" spans="1:51" s="13" customFormat="1" ht="12">
      <c r="A781" s="13"/>
      <c r="B781" s="250"/>
      <c r="C781" s="251"/>
      <c r="D781" s="252" t="s">
        <v>218</v>
      </c>
      <c r="E781" s="253" t="s">
        <v>1</v>
      </c>
      <c r="F781" s="254" t="s">
        <v>1417</v>
      </c>
      <c r="G781" s="251"/>
      <c r="H781" s="255">
        <v>20.01</v>
      </c>
      <c r="I781" s="256"/>
      <c r="J781" s="251"/>
      <c r="K781" s="251"/>
      <c r="L781" s="257"/>
      <c r="M781" s="258"/>
      <c r="N781" s="259"/>
      <c r="O781" s="259"/>
      <c r="P781" s="259"/>
      <c r="Q781" s="259"/>
      <c r="R781" s="259"/>
      <c r="S781" s="259"/>
      <c r="T781" s="26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1" t="s">
        <v>218</v>
      </c>
      <c r="AU781" s="261" t="s">
        <v>152</v>
      </c>
      <c r="AV781" s="13" t="s">
        <v>152</v>
      </c>
      <c r="AW781" s="13" t="s">
        <v>32</v>
      </c>
      <c r="AX781" s="13" t="s">
        <v>76</v>
      </c>
      <c r="AY781" s="261" t="s">
        <v>209</v>
      </c>
    </row>
    <row r="782" spans="1:51" s="13" customFormat="1" ht="12">
      <c r="A782" s="13"/>
      <c r="B782" s="250"/>
      <c r="C782" s="251"/>
      <c r="D782" s="252" t="s">
        <v>218</v>
      </c>
      <c r="E782" s="253" t="s">
        <v>1</v>
      </c>
      <c r="F782" s="254" t="s">
        <v>1418</v>
      </c>
      <c r="G782" s="251"/>
      <c r="H782" s="255">
        <v>7.35</v>
      </c>
      <c r="I782" s="256"/>
      <c r="J782" s="251"/>
      <c r="K782" s="251"/>
      <c r="L782" s="257"/>
      <c r="M782" s="258"/>
      <c r="N782" s="259"/>
      <c r="O782" s="259"/>
      <c r="P782" s="259"/>
      <c r="Q782" s="259"/>
      <c r="R782" s="259"/>
      <c r="S782" s="259"/>
      <c r="T782" s="260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1" t="s">
        <v>218</v>
      </c>
      <c r="AU782" s="261" t="s">
        <v>152</v>
      </c>
      <c r="AV782" s="13" t="s">
        <v>152</v>
      </c>
      <c r="AW782" s="13" t="s">
        <v>32</v>
      </c>
      <c r="AX782" s="13" t="s">
        <v>76</v>
      </c>
      <c r="AY782" s="261" t="s">
        <v>209</v>
      </c>
    </row>
    <row r="783" spans="1:51" s="13" customFormat="1" ht="12">
      <c r="A783" s="13"/>
      <c r="B783" s="250"/>
      <c r="C783" s="251"/>
      <c r="D783" s="252" t="s">
        <v>218</v>
      </c>
      <c r="E783" s="253" t="s">
        <v>1</v>
      </c>
      <c r="F783" s="254" t="s">
        <v>1419</v>
      </c>
      <c r="G783" s="251"/>
      <c r="H783" s="255">
        <v>6.9</v>
      </c>
      <c r="I783" s="256"/>
      <c r="J783" s="251"/>
      <c r="K783" s="251"/>
      <c r="L783" s="257"/>
      <c r="M783" s="258"/>
      <c r="N783" s="259"/>
      <c r="O783" s="259"/>
      <c r="P783" s="259"/>
      <c r="Q783" s="259"/>
      <c r="R783" s="259"/>
      <c r="S783" s="259"/>
      <c r="T783" s="26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61" t="s">
        <v>218</v>
      </c>
      <c r="AU783" s="261" t="s">
        <v>152</v>
      </c>
      <c r="AV783" s="13" t="s">
        <v>152</v>
      </c>
      <c r="AW783" s="13" t="s">
        <v>32</v>
      </c>
      <c r="AX783" s="13" t="s">
        <v>76</v>
      </c>
      <c r="AY783" s="261" t="s">
        <v>209</v>
      </c>
    </row>
    <row r="784" spans="1:51" s="13" customFormat="1" ht="12">
      <c r="A784" s="13"/>
      <c r="B784" s="250"/>
      <c r="C784" s="251"/>
      <c r="D784" s="252" t="s">
        <v>218</v>
      </c>
      <c r="E784" s="253" t="s">
        <v>1</v>
      </c>
      <c r="F784" s="254" t="s">
        <v>1420</v>
      </c>
      <c r="G784" s="251"/>
      <c r="H784" s="255">
        <v>1.15</v>
      </c>
      <c r="I784" s="256"/>
      <c r="J784" s="251"/>
      <c r="K784" s="251"/>
      <c r="L784" s="257"/>
      <c r="M784" s="258"/>
      <c r="N784" s="259"/>
      <c r="O784" s="259"/>
      <c r="P784" s="259"/>
      <c r="Q784" s="259"/>
      <c r="R784" s="259"/>
      <c r="S784" s="259"/>
      <c r="T784" s="26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1" t="s">
        <v>218</v>
      </c>
      <c r="AU784" s="261" t="s">
        <v>152</v>
      </c>
      <c r="AV784" s="13" t="s">
        <v>152</v>
      </c>
      <c r="AW784" s="13" t="s">
        <v>32</v>
      </c>
      <c r="AX784" s="13" t="s">
        <v>76</v>
      </c>
      <c r="AY784" s="261" t="s">
        <v>209</v>
      </c>
    </row>
    <row r="785" spans="1:51" s="13" customFormat="1" ht="12">
      <c r="A785" s="13"/>
      <c r="B785" s="250"/>
      <c r="C785" s="251"/>
      <c r="D785" s="252" t="s">
        <v>218</v>
      </c>
      <c r="E785" s="253" t="s">
        <v>1</v>
      </c>
      <c r="F785" s="254" t="s">
        <v>1421</v>
      </c>
      <c r="G785" s="251"/>
      <c r="H785" s="255">
        <v>1.081</v>
      </c>
      <c r="I785" s="256"/>
      <c r="J785" s="251"/>
      <c r="K785" s="251"/>
      <c r="L785" s="257"/>
      <c r="M785" s="258"/>
      <c r="N785" s="259"/>
      <c r="O785" s="259"/>
      <c r="P785" s="259"/>
      <c r="Q785" s="259"/>
      <c r="R785" s="259"/>
      <c r="S785" s="259"/>
      <c r="T785" s="26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1" t="s">
        <v>218</v>
      </c>
      <c r="AU785" s="261" t="s">
        <v>152</v>
      </c>
      <c r="AV785" s="13" t="s">
        <v>152</v>
      </c>
      <c r="AW785" s="13" t="s">
        <v>32</v>
      </c>
      <c r="AX785" s="13" t="s">
        <v>76</v>
      </c>
      <c r="AY785" s="261" t="s">
        <v>209</v>
      </c>
    </row>
    <row r="786" spans="1:51" s="13" customFormat="1" ht="12">
      <c r="A786" s="13"/>
      <c r="B786" s="250"/>
      <c r="C786" s="251"/>
      <c r="D786" s="252" t="s">
        <v>218</v>
      </c>
      <c r="E786" s="253" t="s">
        <v>1</v>
      </c>
      <c r="F786" s="254" t="s">
        <v>1422</v>
      </c>
      <c r="G786" s="251"/>
      <c r="H786" s="255">
        <v>2.9</v>
      </c>
      <c r="I786" s="256"/>
      <c r="J786" s="251"/>
      <c r="K786" s="251"/>
      <c r="L786" s="257"/>
      <c r="M786" s="258"/>
      <c r="N786" s="259"/>
      <c r="O786" s="259"/>
      <c r="P786" s="259"/>
      <c r="Q786" s="259"/>
      <c r="R786" s="259"/>
      <c r="S786" s="259"/>
      <c r="T786" s="26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1" t="s">
        <v>218</v>
      </c>
      <c r="AU786" s="261" t="s">
        <v>152</v>
      </c>
      <c r="AV786" s="13" t="s">
        <v>152</v>
      </c>
      <c r="AW786" s="13" t="s">
        <v>32</v>
      </c>
      <c r="AX786" s="13" t="s">
        <v>76</v>
      </c>
      <c r="AY786" s="261" t="s">
        <v>209</v>
      </c>
    </row>
    <row r="787" spans="1:51" s="13" customFormat="1" ht="12">
      <c r="A787" s="13"/>
      <c r="B787" s="250"/>
      <c r="C787" s="251"/>
      <c r="D787" s="252" t="s">
        <v>218</v>
      </c>
      <c r="E787" s="253" t="s">
        <v>1</v>
      </c>
      <c r="F787" s="254" t="s">
        <v>1423</v>
      </c>
      <c r="G787" s="251"/>
      <c r="H787" s="255">
        <v>8.88</v>
      </c>
      <c r="I787" s="256"/>
      <c r="J787" s="251"/>
      <c r="K787" s="251"/>
      <c r="L787" s="257"/>
      <c r="M787" s="258"/>
      <c r="N787" s="259"/>
      <c r="O787" s="259"/>
      <c r="P787" s="259"/>
      <c r="Q787" s="259"/>
      <c r="R787" s="259"/>
      <c r="S787" s="259"/>
      <c r="T787" s="260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61" t="s">
        <v>218</v>
      </c>
      <c r="AU787" s="261" t="s">
        <v>152</v>
      </c>
      <c r="AV787" s="13" t="s">
        <v>152</v>
      </c>
      <c r="AW787" s="13" t="s">
        <v>32</v>
      </c>
      <c r="AX787" s="13" t="s">
        <v>76</v>
      </c>
      <c r="AY787" s="261" t="s">
        <v>209</v>
      </c>
    </row>
    <row r="788" spans="1:51" s="13" customFormat="1" ht="12">
      <c r="A788" s="13"/>
      <c r="B788" s="250"/>
      <c r="C788" s="251"/>
      <c r="D788" s="252" t="s">
        <v>218</v>
      </c>
      <c r="E788" s="253" t="s">
        <v>1</v>
      </c>
      <c r="F788" s="254" t="s">
        <v>1424</v>
      </c>
      <c r="G788" s="251"/>
      <c r="H788" s="255">
        <v>2.88</v>
      </c>
      <c r="I788" s="256"/>
      <c r="J788" s="251"/>
      <c r="K788" s="251"/>
      <c r="L788" s="257"/>
      <c r="M788" s="258"/>
      <c r="N788" s="259"/>
      <c r="O788" s="259"/>
      <c r="P788" s="259"/>
      <c r="Q788" s="259"/>
      <c r="R788" s="259"/>
      <c r="S788" s="259"/>
      <c r="T788" s="260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1" t="s">
        <v>218</v>
      </c>
      <c r="AU788" s="261" t="s">
        <v>152</v>
      </c>
      <c r="AV788" s="13" t="s">
        <v>152</v>
      </c>
      <c r="AW788" s="13" t="s">
        <v>32</v>
      </c>
      <c r="AX788" s="13" t="s">
        <v>76</v>
      </c>
      <c r="AY788" s="261" t="s">
        <v>209</v>
      </c>
    </row>
    <row r="789" spans="1:51" s="15" customFormat="1" ht="12">
      <c r="A789" s="15"/>
      <c r="B789" s="272"/>
      <c r="C789" s="273"/>
      <c r="D789" s="252" t="s">
        <v>218</v>
      </c>
      <c r="E789" s="274" t="s">
        <v>1</v>
      </c>
      <c r="F789" s="275" t="s">
        <v>262</v>
      </c>
      <c r="G789" s="273"/>
      <c r="H789" s="276">
        <v>51.151</v>
      </c>
      <c r="I789" s="277"/>
      <c r="J789" s="273"/>
      <c r="K789" s="273"/>
      <c r="L789" s="278"/>
      <c r="M789" s="279"/>
      <c r="N789" s="280"/>
      <c r="O789" s="280"/>
      <c r="P789" s="280"/>
      <c r="Q789" s="280"/>
      <c r="R789" s="280"/>
      <c r="S789" s="280"/>
      <c r="T789" s="281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82" t="s">
        <v>218</v>
      </c>
      <c r="AU789" s="282" t="s">
        <v>152</v>
      </c>
      <c r="AV789" s="15" t="s">
        <v>216</v>
      </c>
      <c r="AW789" s="15" t="s">
        <v>32</v>
      </c>
      <c r="AX789" s="15" t="s">
        <v>84</v>
      </c>
      <c r="AY789" s="282" t="s">
        <v>209</v>
      </c>
    </row>
    <row r="790" spans="1:65" s="2" customFormat="1" ht="21.75" customHeight="1">
      <c r="A790" s="39"/>
      <c r="B790" s="40"/>
      <c r="C790" s="294" t="s">
        <v>1425</v>
      </c>
      <c r="D790" s="294" t="s">
        <v>736</v>
      </c>
      <c r="E790" s="295" t="s">
        <v>1426</v>
      </c>
      <c r="F790" s="296" t="s">
        <v>1427</v>
      </c>
      <c r="G790" s="297" t="s">
        <v>214</v>
      </c>
      <c r="H790" s="298">
        <v>5</v>
      </c>
      <c r="I790" s="299"/>
      <c r="J790" s="300">
        <f>ROUND(I790*H790,2)</f>
        <v>0</v>
      </c>
      <c r="K790" s="296" t="s">
        <v>1</v>
      </c>
      <c r="L790" s="301"/>
      <c r="M790" s="302" t="s">
        <v>1</v>
      </c>
      <c r="N790" s="303" t="s">
        <v>42</v>
      </c>
      <c r="O790" s="92"/>
      <c r="P790" s="246">
        <f>O790*H790</f>
        <v>0</v>
      </c>
      <c r="Q790" s="246">
        <v>0.01787</v>
      </c>
      <c r="R790" s="246">
        <f>Q790*H790</f>
        <v>0.08935</v>
      </c>
      <c r="S790" s="246">
        <v>0</v>
      </c>
      <c r="T790" s="247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8" t="s">
        <v>386</v>
      </c>
      <c r="AT790" s="248" t="s">
        <v>736</v>
      </c>
      <c r="AU790" s="248" t="s">
        <v>152</v>
      </c>
      <c r="AY790" s="18" t="s">
        <v>209</v>
      </c>
      <c r="BE790" s="249">
        <f>IF(N790="základní",J790,0)</f>
        <v>0</v>
      </c>
      <c r="BF790" s="249">
        <f>IF(N790="snížená",J790,0)</f>
        <v>0</v>
      </c>
      <c r="BG790" s="249">
        <f>IF(N790="zákl. přenesená",J790,0)</f>
        <v>0</v>
      </c>
      <c r="BH790" s="249">
        <f>IF(N790="sníž. přenesená",J790,0)</f>
        <v>0</v>
      </c>
      <c r="BI790" s="249">
        <f>IF(N790="nulová",J790,0)</f>
        <v>0</v>
      </c>
      <c r="BJ790" s="18" t="s">
        <v>152</v>
      </c>
      <c r="BK790" s="249">
        <f>ROUND(I790*H790,2)</f>
        <v>0</v>
      </c>
      <c r="BL790" s="18" t="s">
        <v>297</v>
      </c>
      <c r="BM790" s="248" t="s">
        <v>1428</v>
      </c>
    </row>
    <row r="791" spans="1:51" s="13" customFormat="1" ht="12">
      <c r="A791" s="13"/>
      <c r="B791" s="250"/>
      <c r="C791" s="251"/>
      <c r="D791" s="252" t="s">
        <v>218</v>
      </c>
      <c r="E791" s="253" t="s">
        <v>1</v>
      </c>
      <c r="F791" s="254" t="s">
        <v>1429</v>
      </c>
      <c r="G791" s="251"/>
      <c r="H791" s="255">
        <v>5</v>
      </c>
      <c r="I791" s="256"/>
      <c r="J791" s="251"/>
      <c r="K791" s="251"/>
      <c r="L791" s="257"/>
      <c r="M791" s="258"/>
      <c r="N791" s="259"/>
      <c r="O791" s="259"/>
      <c r="P791" s="259"/>
      <c r="Q791" s="259"/>
      <c r="R791" s="259"/>
      <c r="S791" s="259"/>
      <c r="T791" s="26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61" t="s">
        <v>218</v>
      </c>
      <c r="AU791" s="261" t="s">
        <v>152</v>
      </c>
      <c r="AV791" s="13" t="s">
        <v>152</v>
      </c>
      <c r="AW791" s="13" t="s">
        <v>32</v>
      </c>
      <c r="AX791" s="13" t="s">
        <v>84</v>
      </c>
      <c r="AY791" s="261" t="s">
        <v>209</v>
      </c>
    </row>
    <row r="792" spans="1:65" s="2" customFormat="1" ht="21.75" customHeight="1">
      <c r="A792" s="39"/>
      <c r="B792" s="40"/>
      <c r="C792" s="294" t="s">
        <v>1430</v>
      </c>
      <c r="D792" s="294" t="s">
        <v>736</v>
      </c>
      <c r="E792" s="295" t="s">
        <v>1431</v>
      </c>
      <c r="F792" s="296" t="s">
        <v>1432</v>
      </c>
      <c r="G792" s="297" t="s">
        <v>214</v>
      </c>
      <c r="H792" s="298">
        <v>5</v>
      </c>
      <c r="I792" s="299"/>
      <c r="J792" s="300">
        <f>ROUND(I792*H792,2)</f>
        <v>0</v>
      </c>
      <c r="K792" s="296" t="s">
        <v>1</v>
      </c>
      <c r="L792" s="301"/>
      <c r="M792" s="302" t="s">
        <v>1</v>
      </c>
      <c r="N792" s="303" t="s">
        <v>42</v>
      </c>
      <c r="O792" s="92"/>
      <c r="P792" s="246">
        <f>O792*H792</f>
        <v>0</v>
      </c>
      <c r="Q792" s="246">
        <v>0.01787</v>
      </c>
      <c r="R792" s="246">
        <f>Q792*H792</f>
        <v>0.08935</v>
      </c>
      <c r="S792" s="246">
        <v>0</v>
      </c>
      <c r="T792" s="247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8" t="s">
        <v>386</v>
      </c>
      <c r="AT792" s="248" t="s">
        <v>736</v>
      </c>
      <c r="AU792" s="248" t="s">
        <v>152</v>
      </c>
      <c r="AY792" s="18" t="s">
        <v>209</v>
      </c>
      <c r="BE792" s="249">
        <f>IF(N792="základní",J792,0)</f>
        <v>0</v>
      </c>
      <c r="BF792" s="249">
        <f>IF(N792="snížená",J792,0)</f>
        <v>0</v>
      </c>
      <c r="BG792" s="249">
        <f>IF(N792="zákl. přenesená",J792,0)</f>
        <v>0</v>
      </c>
      <c r="BH792" s="249">
        <f>IF(N792="sníž. přenesená",J792,0)</f>
        <v>0</v>
      </c>
      <c r="BI792" s="249">
        <f>IF(N792="nulová",J792,0)</f>
        <v>0</v>
      </c>
      <c r="BJ792" s="18" t="s">
        <v>152</v>
      </c>
      <c r="BK792" s="249">
        <f>ROUND(I792*H792,2)</f>
        <v>0</v>
      </c>
      <c r="BL792" s="18" t="s">
        <v>297</v>
      </c>
      <c r="BM792" s="248" t="s">
        <v>1433</v>
      </c>
    </row>
    <row r="793" spans="1:51" s="13" customFormat="1" ht="12">
      <c r="A793" s="13"/>
      <c r="B793" s="250"/>
      <c r="C793" s="251"/>
      <c r="D793" s="252" t="s">
        <v>218</v>
      </c>
      <c r="E793" s="253" t="s">
        <v>1</v>
      </c>
      <c r="F793" s="254" t="s">
        <v>1429</v>
      </c>
      <c r="G793" s="251"/>
      <c r="H793" s="255">
        <v>5</v>
      </c>
      <c r="I793" s="256"/>
      <c r="J793" s="251"/>
      <c r="K793" s="251"/>
      <c r="L793" s="257"/>
      <c r="M793" s="258"/>
      <c r="N793" s="259"/>
      <c r="O793" s="259"/>
      <c r="P793" s="259"/>
      <c r="Q793" s="259"/>
      <c r="R793" s="259"/>
      <c r="S793" s="259"/>
      <c r="T793" s="260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1" t="s">
        <v>218</v>
      </c>
      <c r="AU793" s="261" t="s">
        <v>152</v>
      </c>
      <c r="AV793" s="13" t="s">
        <v>152</v>
      </c>
      <c r="AW793" s="13" t="s">
        <v>32</v>
      </c>
      <c r="AX793" s="13" t="s">
        <v>84</v>
      </c>
      <c r="AY793" s="261" t="s">
        <v>209</v>
      </c>
    </row>
    <row r="794" spans="1:65" s="2" customFormat="1" ht="21.75" customHeight="1">
      <c r="A794" s="39"/>
      <c r="B794" s="40"/>
      <c r="C794" s="294" t="s">
        <v>1434</v>
      </c>
      <c r="D794" s="294" t="s">
        <v>736</v>
      </c>
      <c r="E794" s="295" t="s">
        <v>1435</v>
      </c>
      <c r="F794" s="296" t="s">
        <v>1436</v>
      </c>
      <c r="G794" s="297" t="s">
        <v>214</v>
      </c>
      <c r="H794" s="298">
        <v>1</v>
      </c>
      <c r="I794" s="299"/>
      <c r="J794" s="300">
        <f>ROUND(I794*H794,2)</f>
        <v>0</v>
      </c>
      <c r="K794" s="296" t="s">
        <v>1</v>
      </c>
      <c r="L794" s="301"/>
      <c r="M794" s="302" t="s">
        <v>1</v>
      </c>
      <c r="N794" s="303" t="s">
        <v>42</v>
      </c>
      <c r="O794" s="92"/>
      <c r="P794" s="246">
        <f>O794*H794</f>
        <v>0</v>
      </c>
      <c r="Q794" s="246">
        <v>0.01787</v>
      </c>
      <c r="R794" s="246">
        <f>Q794*H794</f>
        <v>0.01787</v>
      </c>
      <c r="S794" s="246">
        <v>0</v>
      </c>
      <c r="T794" s="247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48" t="s">
        <v>386</v>
      </c>
      <c r="AT794" s="248" t="s">
        <v>736</v>
      </c>
      <c r="AU794" s="248" t="s">
        <v>152</v>
      </c>
      <c r="AY794" s="18" t="s">
        <v>209</v>
      </c>
      <c r="BE794" s="249">
        <f>IF(N794="základní",J794,0)</f>
        <v>0</v>
      </c>
      <c r="BF794" s="249">
        <f>IF(N794="snížená",J794,0)</f>
        <v>0</v>
      </c>
      <c r="BG794" s="249">
        <f>IF(N794="zákl. přenesená",J794,0)</f>
        <v>0</v>
      </c>
      <c r="BH794" s="249">
        <f>IF(N794="sníž. přenesená",J794,0)</f>
        <v>0</v>
      </c>
      <c r="BI794" s="249">
        <f>IF(N794="nulová",J794,0)</f>
        <v>0</v>
      </c>
      <c r="BJ794" s="18" t="s">
        <v>152</v>
      </c>
      <c r="BK794" s="249">
        <f>ROUND(I794*H794,2)</f>
        <v>0</v>
      </c>
      <c r="BL794" s="18" t="s">
        <v>297</v>
      </c>
      <c r="BM794" s="248" t="s">
        <v>1437</v>
      </c>
    </row>
    <row r="795" spans="1:51" s="13" customFormat="1" ht="12">
      <c r="A795" s="13"/>
      <c r="B795" s="250"/>
      <c r="C795" s="251"/>
      <c r="D795" s="252" t="s">
        <v>218</v>
      </c>
      <c r="E795" s="253" t="s">
        <v>1</v>
      </c>
      <c r="F795" s="254" t="s">
        <v>1438</v>
      </c>
      <c r="G795" s="251"/>
      <c r="H795" s="255">
        <v>1</v>
      </c>
      <c r="I795" s="256"/>
      <c r="J795" s="251"/>
      <c r="K795" s="251"/>
      <c r="L795" s="257"/>
      <c r="M795" s="258"/>
      <c r="N795" s="259"/>
      <c r="O795" s="259"/>
      <c r="P795" s="259"/>
      <c r="Q795" s="259"/>
      <c r="R795" s="259"/>
      <c r="S795" s="259"/>
      <c r="T795" s="26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61" t="s">
        <v>218</v>
      </c>
      <c r="AU795" s="261" t="s">
        <v>152</v>
      </c>
      <c r="AV795" s="13" t="s">
        <v>152</v>
      </c>
      <c r="AW795" s="13" t="s">
        <v>32</v>
      </c>
      <c r="AX795" s="13" t="s">
        <v>84</v>
      </c>
      <c r="AY795" s="261" t="s">
        <v>209</v>
      </c>
    </row>
    <row r="796" spans="1:65" s="2" customFormat="1" ht="21.75" customHeight="1">
      <c r="A796" s="39"/>
      <c r="B796" s="40"/>
      <c r="C796" s="294" t="s">
        <v>1439</v>
      </c>
      <c r="D796" s="294" t="s">
        <v>736</v>
      </c>
      <c r="E796" s="295" t="s">
        <v>1440</v>
      </c>
      <c r="F796" s="296" t="s">
        <v>1441</v>
      </c>
      <c r="G796" s="297" t="s">
        <v>214</v>
      </c>
      <c r="H796" s="298">
        <v>1</v>
      </c>
      <c r="I796" s="299"/>
      <c r="J796" s="300">
        <f>ROUND(I796*H796,2)</f>
        <v>0</v>
      </c>
      <c r="K796" s="296" t="s">
        <v>1</v>
      </c>
      <c r="L796" s="301"/>
      <c r="M796" s="302" t="s">
        <v>1</v>
      </c>
      <c r="N796" s="303" t="s">
        <v>42</v>
      </c>
      <c r="O796" s="92"/>
      <c r="P796" s="246">
        <f>O796*H796</f>
        <v>0</v>
      </c>
      <c r="Q796" s="246">
        <v>0.01787</v>
      </c>
      <c r="R796" s="246">
        <f>Q796*H796</f>
        <v>0.01787</v>
      </c>
      <c r="S796" s="246">
        <v>0</v>
      </c>
      <c r="T796" s="247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8" t="s">
        <v>386</v>
      </c>
      <c r="AT796" s="248" t="s">
        <v>736</v>
      </c>
      <c r="AU796" s="248" t="s">
        <v>152</v>
      </c>
      <c r="AY796" s="18" t="s">
        <v>209</v>
      </c>
      <c r="BE796" s="249">
        <f>IF(N796="základní",J796,0)</f>
        <v>0</v>
      </c>
      <c r="BF796" s="249">
        <f>IF(N796="snížená",J796,0)</f>
        <v>0</v>
      </c>
      <c r="BG796" s="249">
        <f>IF(N796="zákl. přenesená",J796,0)</f>
        <v>0</v>
      </c>
      <c r="BH796" s="249">
        <f>IF(N796="sníž. přenesená",J796,0)</f>
        <v>0</v>
      </c>
      <c r="BI796" s="249">
        <f>IF(N796="nulová",J796,0)</f>
        <v>0</v>
      </c>
      <c r="BJ796" s="18" t="s">
        <v>152</v>
      </c>
      <c r="BK796" s="249">
        <f>ROUND(I796*H796,2)</f>
        <v>0</v>
      </c>
      <c r="BL796" s="18" t="s">
        <v>297</v>
      </c>
      <c r="BM796" s="248" t="s">
        <v>1442</v>
      </c>
    </row>
    <row r="797" spans="1:51" s="13" customFormat="1" ht="12">
      <c r="A797" s="13"/>
      <c r="B797" s="250"/>
      <c r="C797" s="251"/>
      <c r="D797" s="252" t="s">
        <v>218</v>
      </c>
      <c r="E797" s="253" t="s">
        <v>1</v>
      </c>
      <c r="F797" s="254" t="s">
        <v>1438</v>
      </c>
      <c r="G797" s="251"/>
      <c r="H797" s="255">
        <v>1</v>
      </c>
      <c r="I797" s="256"/>
      <c r="J797" s="251"/>
      <c r="K797" s="251"/>
      <c r="L797" s="257"/>
      <c r="M797" s="258"/>
      <c r="N797" s="259"/>
      <c r="O797" s="259"/>
      <c r="P797" s="259"/>
      <c r="Q797" s="259"/>
      <c r="R797" s="259"/>
      <c r="S797" s="259"/>
      <c r="T797" s="260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1" t="s">
        <v>218</v>
      </c>
      <c r="AU797" s="261" t="s">
        <v>152</v>
      </c>
      <c r="AV797" s="13" t="s">
        <v>152</v>
      </c>
      <c r="AW797" s="13" t="s">
        <v>32</v>
      </c>
      <c r="AX797" s="13" t="s">
        <v>84</v>
      </c>
      <c r="AY797" s="261" t="s">
        <v>209</v>
      </c>
    </row>
    <row r="798" spans="1:65" s="2" customFormat="1" ht="16.5" customHeight="1">
      <c r="A798" s="39"/>
      <c r="B798" s="40"/>
      <c r="C798" s="294" t="s">
        <v>1443</v>
      </c>
      <c r="D798" s="294" t="s">
        <v>736</v>
      </c>
      <c r="E798" s="295" t="s">
        <v>1444</v>
      </c>
      <c r="F798" s="296" t="s">
        <v>1445</v>
      </c>
      <c r="G798" s="297" t="s">
        <v>214</v>
      </c>
      <c r="H798" s="298">
        <v>1</v>
      </c>
      <c r="I798" s="299"/>
      <c r="J798" s="300">
        <f>ROUND(I798*H798,2)</f>
        <v>0</v>
      </c>
      <c r="K798" s="296" t="s">
        <v>1</v>
      </c>
      <c r="L798" s="301"/>
      <c r="M798" s="302" t="s">
        <v>1</v>
      </c>
      <c r="N798" s="303" t="s">
        <v>42</v>
      </c>
      <c r="O798" s="92"/>
      <c r="P798" s="246">
        <f>O798*H798</f>
        <v>0</v>
      </c>
      <c r="Q798" s="246">
        <v>0.01787</v>
      </c>
      <c r="R798" s="246">
        <f>Q798*H798</f>
        <v>0.01787</v>
      </c>
      <c r="S798" s="246">
        <v>0</v>
      </c>
      <c r="T798" s="247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8" t="s">
        <v>386</v>
      </c>
      <c r="AT798" s="248" t="s">
        <v>736</v>
      </c>
      <c r="AU798" s="248" t="s">
        <v>152</v>
      </c>
      <c r="AY798" s="18" t="s">
        <v>209</v>
      </c>
      <c r="BE798" s="249">
        <f>IF(N798="základní",J798,0)</f>
        <v>0</v>
      </c>
      <c r="BF798" s="249">
        <f>IF(N798="snížená",J798,0)</f>
        <v>0</v>
      </c>
      <c r="BG798" s="249">
        <f>IF(N798="zákl. přenesená",J798,0)</f>
        <v>0</v>
      </c>
      <c r="BH798" s="249">
        <f>IF(N798="sníž. přenesená",J798,0)</f>
        <v>0</v>
      </c>
      <c r="BI798" s="249">
        <f>IF(N798="nulová",J798,0)</f>
        <v>0</v>
      </c>
      <c r="BJ798" s="18" t="s">
        <v>152</v>
      </c>
      <c r="BK798" s="249">
        <f>ROUND(I798*H798,2)</f>
        <v>0</v>
      </c>
      <c r="BL798" s="18" t="s">
        <v>297</v>
      </c>
      <c r="BM798" s="248" t="s">
        <v>1446</v>
      </c>
    </row>
    <row r="799" spans="1:51" s="13" customFormat="1" ht="12">
      <c r="A799" s="13"/>
      <c r="B799" s="250"/>
      <c r="C799" s="251"/>
      <c r="D799" s="252" t="s">
        <v>218</v>
      </c>
      <c r="E799" s="253" t="s">
        <v>1</v>
      </c>
      <c r="F799" s="254" t="s">
        <v>1438</v>
      </c>
      <c r="G799" s="251"/>
      <c r="H799" s="255">
        <v>1</v>
      </c>
      <c r="I799" s="256"/>
      <c r="J799" s="251"/>
      <c r="K799" s="251"/>
      <c r="L799" s="257"/>
      <c r="M799" s="258"/>
      <c r="N799" s="259"/>
      <c r="O799" s="259"/>
      <c r="P799" s="259"/>
      <c r="Q799" s="259"/>
      <c r="R799" s="259"/>
      <c r="S799" s="259"/>
      <c r="T799" s="26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1" t="s">
        <v>218</v>
      </c>
      <c r="AU799" s="261" t="s">
        <v>152</v>
      </c>
      <c r="AV799" s="13" t="s">
        <v>152</v>
      </c>
      <c r="AW799" s="13" t="s">
        <v>32</v>
      </c>
      <c r="AX799" s="13" t="s">
        <v>84</v>
      </c>
      <c r="AY799" s="261" t="s">
        <v>209</v>
      </c>
    </row>
    <row r="800" spans="1:65" s="2" customFormat="1" ht="16.5" customHeight="1">
      <c r="A800" s="39"/>
      <c r="B800" s="40"/>
      <c r="C800" s="294" t="s">
        <v>1447</v>
      </c>
      <c r="D800" s="294" t="s">
        <v>736</v>
      </c>
      <c r="E800" s="295" t="s">
        <v>1448</v>
      </c>
      <c r="F800" s="296" t="s">
        <v>1449</v>
      </c>
      <c r="G800" s="297" t="s">
        <v>214</v>
      </c>
      <c r="H800" s="298">
        <v>1</v>
      </c>
      <c r="I800" s="299"/>
      <c r="J800" s="300">
        <f>ROUND(I800*H800,2)</f>
        <v>0</v>
      </c>
      <c r="K800" s="296" t="s">
        <v>1</v>
      </c>
      <c r="L800" s="301"/>
      <c r="M800" s="302" t="s">
        <v>1</v>
      </c>
      <c r="N800" s="303" t="s">
        <v>42</v>
      </c>
      <c r="O800" s="92"/>
      <c r="P800" s="246">
        <f>O800*H800</f>
        <v>0</v>
      </c>
      <c r="Q800" s="246">
        <v>0.01787</v>
      </c>
      <c r="R800" s="246">
        <f>Q800*H800</f>
        <v>0.01787</v>
      </c>
      <c r="S800" s="246">
        <v>0</v>
      </c>
      <c r="T800" s="247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8" t="s">
        <v>386</v>
      </c>
      <c r="AT800" s="248" t="s">
        <v>736</v>
      </c>
      <c r="AU800" s="248" t="s">
        <v>152</v>
      </c>
      <c r="AY800" s="18" t="s">
        <v>209</v>
      </c>
      <c r="BE800" s="249">
        <f>IF(N800="základní",J800,0)</f>
        <v>0</v>
      </c>
      <c r="BF800" s="249">
        <f>IF(N800="snížená",J800,0)</f>
        <v>0</v>
      </c>
      <c r="BG800" s="249">
        <f>IF(N800="zákl. přenesená",J800,0)</f>
        <v>0</v>
      </c>
      <c r="BH800" s="249">
        <f>IF(N800="sníž. přenesená",J800,0)</f>
        <v>0</v>
      </c>
      <c r="BI800" s="249">
        <f>IF(N800="nulová",J800,0)</f>
        <v>0</v>
      </c>
      <c r="BJ800" s="18" t="s">
        <v>152</v>
      </c>
      <c r="BK800" s="249">
        <f>ROUND(I800*H800,2)</f>
        <v>0</v>
      </c>
      <c r="BL800" s="18" t="s">
        <v>297</v>
      </c>
      <c r="BM800" s="248" t="s">
        <v>1450</v>
      </c>
    </row>
    <row r="801" spans="1:51" s="13" customFormat="1" ht="12">
      <c r="A801" s="13"/>
      <c r="B801" s="250"/>
      <c r="C801" s="251"/>
      <c r="D801" s="252" t="s">
        <v>218</v>
      </c>
      <c r="E801" s="253" t="s">
        <v>1</v>
      </c>
      <c r="F801" s="254" t="s">
        <v>1438</v>
      </c>
      <c r="G801" s="251"/>
      <c r="H801" s="255">
        <v>1</v>
      </c>
      <c r="I801" s="256"/>
      <c r="J801" s="251"/>
      <c r="K801" s="251"/>
      <c r="L801" s="257"/>
      <c r="M801" s="258"/>
      <c r="N801" s="259"/>
      <c r="O801" s="259"/>
      <c r="P801" s="259"/>
      <c r="Q801" s="259"/>
      <c r="R801" s="259"/>
      <c r="S801" s="259"/>
      <c r="T801" s="260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1" t="s">
        <v>218</v>
      </c>
      <c r="AU801" s="261" t="s">
        <v>152</v>
      </c>
      <c r="AV801" s="13" t="s">
        <v>152</v>
      </c>
      <c r="AW801" s="13" t="s">
        <v>32</v>
      </c>
      <c r="AX801" s="13" t="s">
        <v>84</v>
      </c>
      <c r="AY801" s="261" t="s">
        <v>209</v>
      </c>
    </row>
    <row r="802" spans="1:65" s="2" customFormat="1" ht="21.75" customHeight="1">
      <c r="A802" s="39"/>
      <c r="B802" s="40"/>
      <c r="C802" s="294" t="s">
        <v>1451</v>
      </c>
      <c r="D802" s="294" t="s">
        <v>736</v>
      </c>
      <c r="E802" s="295" t="s">
        <v>1452</v>
      </c>
      <c r="F802" s="296" t="s">
        <v>1453</v>
      </c>
      <c r="G802" s="297" t="s">
        <v>214</v>
      </c>
      <c r="H802" s="298">
        <v>2</v>
      </c>
      <c r="I802" s="299"/>
      <c r="J802" s="300">
        <f>ROUND(I802*H802,2)</f>
        <v>0</v>
      </c>
      <c r="K802" s="296" t="s">
        <v>1</v>
      </c>
      <c r="L802" s="301"/>
      <c r="M802" s="302" t="s">
        <v>1</v>
      </c>
      <c r="N802" s="303" t="s">
        <v>42</v>
      </c>
      <c r="O802" s="92"/>
      <c r="P802" s="246">
        <f>O802*H802</f>
        <v>0</v>
      </c>
      <c r="Q802" s="246">
        <v>0.01787</v>
      </c>
      <c r="R802" s="246">
        <f>Q802*H802</f>
        <v>0.03574</v>
      </c>
      <c r="S802" s="246">
        <v>0</v>
      </c>
      <c r="T802" s="247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48" t="s">
        <v>386</v>
      </c>
      <c r="AT802" s="248" t="s">
        <v>736</v>
      </c>
      <c r="AU802" s="248" t="s">
        <v>152</v>
      </c>
      <c r="AY802" s="18" t="s">
        <v>209</v>
      </c>
      <c r="BE802" s="249">
        <f>IF(N802="základní",J802,0)</f>
        <v>0</v>
      </c>
      <c r="BF802" s="249">
        <f>IF(N802="snížená",J802,0)</f>
        <v>0</v>
      </c>
      <c r="BG802" s="249">
        <f>IF(N802="zákl. přenesená",J802,0)</f>
        <v>0</v>
      </c>
      <c r="BH802" s="249">
        <f>IF(N802="sníž. přenesená",J802,0)</f>
        <v>0</v>
      </c>
      <c r="BI802" s="249">
        <f>IF(N802="nulová",J802,0)</f>
        <v>0</v>
      </c>
      <c r="BJ802" s="18" t="s">
        <v>152</v>
      </c>
      <c r="BK802" s="249">
        <f>ROUND(I802*H802,2)</f>
        <v>0</v>
      </c>
      <c r="BL802" s="18" t="s">
        <v>297</v>
      </c>
      <c r="BM802" s="248" t="s">
        <v>1454</v>
      </c>
    </row>
    <row r="803" spans="1:51" s="13" customFormat="1" ht="12">
      <c r="A803" s="13"/>
      <c r="B803" s="250"/>
      <c r="C803" s="251"/>
      <c r="D803" s="252" t="s">
        <v>218</v>
      </c>
      <c r="E803" s="253" t="s">
        <v>1</v>
      </c>
      <c r="F803" s="254" t="s">
        <v>1455</v>
      </c>
      <c r="G803" s="251"/>
      <c r="H803" s="255">
        <v>2</v>
      </c>
      <c r="I803" s="256"/>
      <c r="J803" s="251"/>
      <c r="K803" s="251"/>
      <c r="L803" s="257"/>
      <c r="M803" s="258"/>
      <c r="N803" s="259"/>
      <c r="O803" s="259"/>
      <c r="P803" s="259"/>
      <c r="Q803" s="259"/>
      <c r="R803" s="259"/>
      <c r="S803" s="259"/>
      <c r="T803" s="260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61" t="s">
        <v>218</v>
      </c>
      <c r="AU803" s="261" t="s">
        <v>152</v>
      </c>
      <c r="AV803" s="13" t="s">
        <v>152</v>
      </c>
      <c r="AW803" s="13" t="s">
        <v>32</v>
      </c>
      <c r="AX803" s="13" t="s">
        <v>84</v>
      </c>
      <c r="AY803" s="261" t="s">
        <v>209</v>
      </c>
    </row>
    <row r="804" spans="1:65" s="2" customFormat="1" ht="21.75" customHeight="1">
      <c r="A804" s="39"/>
      <c r="B804" s="40"/>
      <c r="C804" s="294" t="s">
        <v>1456</v>
      </c>
      <c r="D804" s="294" t="s">
        <v>736</v>
      </c>
      <c r="E804" s="295" t="s">
        <v>1457</v>
      </c>
      <c r="F804" s="296" t="s">
        <v>1458</v>
      </c>
      <c r="G804" s="297" t="s">
        <v>214</v>
      </c>
      <c r="H804" s="298">
        <v>4</v>
      </c>
      <c r="I804" s="299"/>
      <c r="J804" s="300">
        <f>ROUND(I804*H804,2)</f>
        <v>0</v>
      </c>
      <c r="K804" s="296" t="s">
        <v>1</v>
      </c>
      <c r="L804" s="301"/>
      <c r="M804" s="302" t="s">
        <v>1</v>
      </c>
      <c r="N804" s="303" t="s">
        <v>42</v>
      </c>
      <c r="O804" s="92"/>
      <c r="P804" s="246">
        <f>O804*H804</f>
        <v>0</v>
      </c>
      <c r="Q804" s="246">
        <v>0.01787</v>
      </c>
      <c r="R804" s="246">
        <f>Q804*H804</f>
        <v>0.07148</v>
      </c>
      <c r="S804" s="246">
        <v>0</v>
      </c>
      <c r="T804" s="247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48" t="s">
        <v>386</v>
      </c>
      <c r="AT804" s="248" t="s">
        <v>736</v>
      </c>
      <c r="AU804" s="248" t="s">
        <v>152</v>
      </c>
      <c r="AY804" s="18" t="s">
        <v>209</v>
      </c>
      <c r="BE804" s="249">
        <f>IF(N804="základní",J804,0)</f>
        <v>0</v>
      </c>
      <c r="BF804" s="249">
        <f>IF(N804="snížená",J804,0)</f>
        <v>0</v>
      </c>
      <c r="BG804" s="249">
        <f>IF(N804="zákl. přenesená",J804,0)</f>
        <v>0</v>
      </c>
      <c r="BH804" s="249">
        <f>IF(N804="sníž. přenesená",J804,0)</f>
        <v>0</v>
      </c>
      <c r="BI804" s="249">
        <f>IF(N804="nulová",J804,0)</f>
        <v>0</v>
      </c>
      <c r="BJ804" s="18" t="s">
        <v>152</v>
      </c>
      <c r="BK804" s="249">
        <f>ROUND(I804*H804,2)</f>
        <v>0</v>
      </c>
      <c r="BL804" s="18" t="s">
        <v>297</v>
      </c>
      <c r="BM804" s="248" t="s">
        <v>1459</v>
      </c>
    </row>
    <row r="805" spans="1:51" s="13" customFormat="1" ht="12">
      <c r="A805" s="13"/>
      <c r="B805" s="250"/>
      <c r="C805" s="251"/>
      <c r="D805" s="252" t="s">
        <v>218</v>
      </c>
      <c r="E805" s="253" t="s">
        <v>1</v>
      </c>
      <c r="F805" s="254" t="s">
        <v>1460</v>
      </c>
      <c r="G805" s="251"/>
      <c r="H805" s="255">
        <v>4</v>
      </c>
      <c r="I805" s="256"/>
      <c r="J805" s="251"/>
      <c r="K805" s="251"/>
      <c r="L805" s="257"/>
      <c r="M805" s="258"/>
      <c r="N805" s="259"/>
      <c r="O805" s="259"/>
      <c r="P805" s="259"/>
      <c r="Q805" s="259"/>
      <c r="R805" s="259"/>
      <c r="S805" s="259"/>
      <c r="T805" s="26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61" t="s">
        <v>218</v>
      </c>
      <c r="AU805" s="261" t="s">
        <v>152</v>
      </c>
      <c r="AV805" s="13" t="s">
        <v>152</v>
      </c>
      <c r="AW805" s="13" t="s">
        <v>32</v>
      </c>
      <c r="AX805" s="13" t="s">
        <v>84</v>
      </c>
      <c r="AY805" s="261" t="s">
        <v>209</v>
      </c>
    </row>
    <row r="806" spans="1:65" s="2" customFormat="1" ht="21.75" customHeight="1">
      <c r="A806" s="39"/>
      <c r="B806" s="40"/>
      <c r="C806" s="294" t="s">
        <v>1461</v>
      </c>
      <c r="D806" s="294" t="s">
        <v>736</v>
      </c>
      <c r="E806" s="295" t="s">
        <v>1462</v>
      </c>
      <c r="F806" s="296" t="s">
        <v>1463</v>
      </c>
      <c r="G806" s="297" t="s">
        <v>214</v>
      </c>
      <c r="H806" s="298">
        <v>4</v>
      </c>
      <c r="I806" s="299"/>
      <c r="J806" s="300">
        <f>ROUND(I806*H806,2)</f>
        <v>0</v>
      </c>
      <c r="K806" s="296" t="s">
        <v>1</v>
      </c>
      <c r="L806" s="301"/>
      <c r="M806" s="302" t="s">
        <v>1</v>
      </c>
      <c r="N806" s="303" t="s">
        <v>42</v>
      </c>
      <c r="O806" s="92"/>
      <c r="P806" s="246">
        <f>O806*H806</f>
        <v>0</v>
      </c>
      <c r="Q806" s="246">
        <v>0.01787</v>
      </c>
      <c r="R806" s="246">
        <f>Q806*H806</f>
        <v>0.07148</v>
      </c>
      <c r="S806" s="246">
        <v>0</v>
      </c>
      <c r="T806" s="247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48" t="s">
        <v>386</v>
      </c>
      <c r="AT806" s="248" t="s">
        <v>736</v>
      </c>
      <c r="AU806" s="248" t="s">
        <v>152</v>
      </c>
      <c r="AY806" s="18" t="s">
        <v>209</v>
      </c>
      <c r="BE806" s="249">
        <f>IF(N806="základní",J806,0)</f>
        <v>0</v>
      </c>
      <c r="BF806" s="249">
        <f>IF(N806="snížená",J806,0)</f>
        <v>0</v>
      </c>
      <c r="BG806" s="249">
        <f>IF(N806="zákl. přenesená",J806,0)</f>
        <v>0</v>
      </c>
      <c r="BH806" s="249">
        <f>IF(N806="sníž. přenesená",J806,0)</f>
        <v>0</v>
      </c>
      <c r="BI806" s="249">
        <f>IF(N806="nulová",J806,0)</f>
        <v>0</v>
      </c>
      <c r="BJ806" s="18" t="s">
        <v>152</v>
      </c>
      <c r="BK806" s="249">
        <f>ROUND(I806*H806,2)</f>
        <v>0</v>
      </c>
      <c r="BL806" s="18" t="s">
        <v>297</v>
      </c>
      <c r="BM806" s="248" t="s">
        <v>1464</v>
      </c>
    </row>
    <row r="807" spans="1:51" s="13" customFormat="1" ht="12">
      <c r="A807" s="13"/>
      <c r="B807" s="250"/>
      <c r="C807" s="251"/>
      <c r="D807" s="252" t="s">
        <v>218</v>
      </c>
      <c r="E807" s="253" t="s">
        <v>1</v>
      </c>
      <c r="F807" s="254" t="s">
        <v>1460</v>
      </c>
      <c r="G807" s="251"/>
      <c r="H807" s="255">
        <v>4</v>
      </c>
      <c r="I807" s="256"/>
      <c r="J807" s="251"/>
      <c r="K807" s="251"/>
      <c r="L807" s="257"/>
      <c r="M807" s="258"/>
      <c r="N807" s="259"/>
      <c r="O807" s="259"/>
      <c r="P807" s="259"/>
      <c r="Q807" s="259"/>
      <c r="R807" s="259"/>
      <c r="S807" s="259"/>
      <c r="T807" s="260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61" t="s">
        <v>218</v>
      </c>
      <c r="AU807" s="261" t="s">
        <v>152</v>
      </c>
      <c r="AV807" s="13" t="s">
        <v>152</v>
      </c>
      <c r="AW807" s="13" t="s">
        <v>32</v>
      </c>
      <c r="AX807" s="13" t="s">
        <v>84</v>
      </c>
      <c r="AY807" s="261" t="s">
        <v>209</v>
      </c>
    </row>
    <row r="808" spans="1:65" s="2" customFormat="1" ht="21.75" customHeight="1">
      <c r="A808" s="39"/>
      <c r="B808" s="40"/>
      <c r="C808" s="237" t="s">
        <v>1465</v>
      </c>
      <c r="D808" s="237" t="s">
        <v>211</v>
      </c>
      <c r="E808" s="238" t="s">
        <v>1466</v>
      </c>
      <c r="F808" s="239" t="s">
        <v>1467</v>
      </c>
      <c r="G808" s="240" t="s">
        <v>214</v>
      </c>
      <c r="H808" s="241">
        <v>4</v>
      </c>
      <c r="I808" s="242"/>
      <c r="J808" s="243">
        <f>ROUND(I808*H808,2)</f>
        <v>0</v>
      </c>
      <c r="K808" s="239" t="s">
        <v>215</v>
      </c>
      <c r="L808" s="45"/>
      <c r="M808" s="244" t="s">
        <v>1</v>
      </c>
      <c r="N808" s="245" t="s">
        <v>42</v>
      </c>
      <c r="O808" s="92"/>
      <c r="P808" s="246">
        <f>O808*H808</f>
        <v>0</v>
      </c>
      <c r="Q808" s="246">
        <v>0</v>
      </c>
      <c r="R808" s="246">
        <f>Q808*H808</f>
        <v>0</v>
      </c>
      <c r="S808" s="246">
        <v>0</v>
      </c>
      <c r="T808" s="247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8" t="s">
        <v>297</v>
      </c>
      <c r="AT808" s="248" t="s">
        <v>211</v>
      </c>
      <c r="AU808" s="248" t="s">
        <v>152</v>
      </c>
      <c r="AY808" s="18" t="s">
        <v>209</v>
      </c>
      <c r="BE808" s="249">
        <f>IF(N808="základní",J808,0)</f>
        <v>0</v>
      </c>
      <c r="BF808" s="249">
        <f>IF(N808="snížená",J808,0)</f>
        <v>0</v>
      </c>
      <c r="BG808" s="249">
        <f>IF(N808="zákl. přenesená",J808,0)</f>
        <v>0</v>
      </c>
      <c r="BH808" s="249">
        <f>IF(N808="sníž. přenesená",J808,0)</f>
        <v>0</v>
      </c>
      <c r="BI808" s="249">
        <f>IF(N808="nulová",J808,0)</f>
        <v>0</v>
      </c>
      <c r="BJ808" s="18" t="s">
        <v>152</v>
      </c>
      <c r="BK808" s="249">
        <f>ROUND(I808*H808,2)</f>
        <v>0</v>
      </c>
      <c r="BL808" s="18" t="s">
        <v>297</v>
      </c>
      <c r="BM808" s="248" t="s">
        <v>1468</v>
      </c>
    </row>
    <row r="809" spans="1:51" s="14" customFormat="1" ht="12">
      <c r="A809" s="14"/>
      <c r="B809" s="262"/>
      <c r="C809" s="263"/>
      <c r="D809" s="252" t="s">
        <v>218</v>
      </c>
      <c r="E809" s="264" t="s">
        <v>1</v>
      </c>
      <c r="F809" s="265" t="s">
        <v>1469</v>
      </c>
      <c r="G809" s="263"/>
      <c r="H809" s="264" t="s">
        <v>1</v>
      </c>
      <c r="I809" s="266"/>
      <c r="J809" s="263"/>
      <c r="K809" s="263"/>
      <c r="L809" s="267"/>
      <c r="M809" s="268"/>
      <c r="N809" s="269"/>
      <c r="O809" s="269"/>
      <c r="P809" s="269"/>
      <c r="Q809" s="269"/>
      <c r="R809" s="269"/>
      <c r="S809" s="269"/>
      <c r="T809" s="270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1" t="s">
        <v>218</v>
      </c>
      <c r="AU809" s="271" t="s">
        <v>152</v>
      </c>
      <c r="AV809" s="14" t="s">
        <v>84</v>
      </c>
      <c r="AW809" s="14" t="s">
        <v>32</v>
      </c>
      <c r="AX809" s="14" t="s">
        <v>76</v>
      </c>
      <c r="AY809" s="271" t="s">
        <v>209</v>
      </c>
    </row>
    <row r="810" spans="1:51" s="13" customFormat="1" ht="12">
      <c r="A810" s="13"/>
      <c r="B810" s="250"/>
      <c r="C810" s="251"/>
      <c r="D810" s="252" t="s">
        <v>218</v>
      </c>
      <c r="E810" s="253" t="s">
        <v>1</v>
      </c>
      <c r="F810" s="254" t="s">
        <v>1470</v>
      </c>
      <c r="G810" s="251"/>
      <c r="H810" s="255">
        <v>2</v>
      </c>
      <c r="I810" s="256"/>
      <c r="J810" s="251"/>
      <c r="K810" s="251"/>
      <c r="L810" s="257"/>
      <c r="M810" s="258"/>
      <c r="N810" s="259"/>
      <c r="O810" s="259"/>
      <c r="P810" s="259"/>
      <c r="Q810" s="259"/>
      <c r="R810" s="259"/>
      <c r="S810" s="259"/>
      <c r="T810" s="260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1" t="s">
        <v>218</v>
      </c>
      <c r="AU810" s="261" t="s">
        <v>152</v>
      </c>
      <c r="AV810" s="13" t="s">
        <v>152</v>
      </c>
      <c r="AW810" s="13" t="s">
        <v>32</v>
      </c>
      <c r="AX810" s="13" t="s">
        <v>76</v>
      </c>
      <c r="AY810" s="261" t="s">
        <v>209</v>
      </c>
    </row>
    <row r="811" spans="1:51" s="13" customFormat="1" ht="12">
      <c r="A811" s="13"/>
      <c r="B811" s="250"/>
      <c r="C811" s="251"/>
      <c r="D811" s="252" t="s">
        <v>218</v>
      </c>
      <c r="E811" s="253" t="s">
        <v>1</v>
      </c>
      <c r="F811" s="254" t="s">
        <v>1471</v>
      </c>
      <c r="G811" s="251"/>
      <c r="H811" s="255">
        <v>1</v>
      </c>
      <c r="I811" s="256"/>
      <c r="J811" s="251"/>
      <c r="K811" s="251"/>
      <c r="L811" s="257"/>
      <c r="M811" s="258"/>
      <c r="N811" s="259"/>
      <c r="O811" s="259"/>
      <c r="P811" s="259"/>
      <c r="Q811" s="259"/>
      <c r="R811" s="259"/>
      <c r="S811" s="259"/>
      <c r="T811" s="26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1" t="s">
        <v>218</v>
      </c>
      <c r="AU811" s="261" t="s">
        <v>152</v>
      </c>
      <c r="AV811" s="13" t="s">
        <v>152</v>
      </c>
      <c r="AW811" s="13" t="s">
        <v>32</v>
      </c>
      <c r="AX811" s="13" t="s">
        <v>76</v>
      </c>
      <c r="AY811" s="261" t="s">
        <v>209</v>
      </c>
    </row>
    <row r="812" spans="1:51" s="13" customFormat="1" ht="12">
      <c r="A812" s="13"/>
      <c r="B812" s="250"/>
      <c r="C812" s="251"/>
      <c r="D812" s="252" t="s">
        <v>218</v>
      </c>
      <c r="E812" s="253" t="s">
        <v>1</v>
      </c>
      <c r="F812" s="254" t="s">
        <v>900</v>
      </c>
      <c r="G812" s="251"/>
      <c r="H812" s="255">
        <v>1</v>
      </c>
      <c r="I812" s="256"/>
      <c r="J812" s="251"/>
      <c r="K812" s="251"/>
      <c r="L812" s="257"/>
      <c r="M812" s="258"/>
      <c r="N812" s="259"/>
      <c r="O812" s="259"/>
      <c r="P812" s="259"/>
      <c r="Q812" s="259"/>
      <c r="R812" s="259"/>
      <c r="S812" s="259"/>
      <c r="T812" s="260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61" t="s">
        <v>218</v>
      </c>
      <c r="AU812" s="261" t="s">
        <v>152</v>
      </c>
      <c r="AV812" s="13" t="s">
        <v>152</v>
      </c>
      <c r="AW812" s="13" t="s">
        <v>32</v>
      </c>
      <c r="AX812" s="13" t="s">
        <v>76</v>
      </c>
      <c r="AY812" s="261" t="s">
        <v>209</v>
      </c>
    </row>
    <row r="813" spans="1:51" s="15" customFormat="1" ht="12">
      <c r="A813" s="15"/>
      <c r="B813" s="272"/>
      <c r="C813" s="273"/>
      <c r="D813" s="252" t="s">
        <v>218</v>
      </c>
      <c r="E813" s="274" t="s">
        <v>1</v>
      </c>
      <c r="F813" s="275" t="s">
        <v>262</v>
      </c>
      <c r="G813" s="273"/>
      <c r="H813" s="276">
        <v>4</v>
      </c>
      <c r="I813" s="277"/>
      <c r="J813" s="273"/>
      <c r="K813" s="273"/>
      <c r="L813" s="278"/>
      <c r="M813" s="279"/>
      <c r="N813" s="280"/>
      <c r="O813" s="280"/>
      <c r="P813" s="280"/>
      <c r="Q813" s="280"/>
      <c r="R813" s="280"/>
      <c r="S813" s="280"/>
      <c r="T813" s="281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82" t="s">
        <v>218</v>
      </c>
      <c r="AU813" s="282" t="s">
        <v>152</v>
      </c>
      <c r="AV813" s="15" t="s">
        <v>216</v>
      </c>
      <c r="AW813" s="15" t="s">
        <v>32</v>
      </c>
      <c r="AX813" s="15" t="s">
        <v>84</v>
      </c>
      <c r="AY813" s="282" t="s">
        <v>209</v>
      </c>
    </row>
    <row r="814" spans="1:65" s="2" customFormat="1" ht="21.75" customHeight="1">
      <c r="A814" s="39"/>
      <c r="B814" s="40"/>
      <c r="C814" s="294" t="s">
        <v>1472</v>
      </c>
      <c r="D814" s="294" t="s">
        <v>736</v>
      </c>
      <c r="E814" s="295" t="s">
        <v>1473</v>
      </c>
      <c r="F814" s="296" t="s">
        <v>1474</v>
      </c>
      <c r="G814" s="297" t="s">
        <v>214</v>
      </c>
      <c r="H814" s="298">
        <v>1</v>
      </c>
      <c r="I814" s="299"/>
      <c r="J814" s="300">
        <f>ROUND(I814*H814,2)</f>
        <v>0</v>
      </c>
      <c r="K814" s="296" t="s">
        <v>1</v>
      </c>
      <c r="L814" s="301"/>
      <c r="M814" s="302" t="s">
        <v>1</v>
      </c>
      <c r="N814" s="303" t="s">
        <v>42</v>
      </c>
      <c r="O814" s="92"/>
      <c r="P814" s="246">
        <f>O814*H814</f>
        <v>0</v>
      </c>
      <c r="Q814" s="246">
        <v>0.0155</v>
      </c>
      <c r="R814" s="246">
        <f>Q814*H814</f>
        <v>0.0155</v>
      </c>
      <c r="S814" s="246">
        <v>0</v>
      </c>
      <c r="T814" s="247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48" t="s">
        <v>386</v>
      </c>
      <c r="AT814" s="248" t="s">
        <v>736</v>
      </c>
      <c r="AU814" s="248" t="s">
        <v>152</v>
      </c>
      <c r="AY814" s="18" t="s">
        <v>209</v>
      </c>
      <c r="BE814" s="249">
        <f>IF(N814="základní",J814,0)</f>
        <v>0</v>
      </c>
      <c r="BF814" s="249">
        <f>IF(N814="snížená",J814,0)</f>
        <v>0</v>
      </c>
      <c r="BG814" s="249">
        <f>IF(N814="zákl. přenesená",J814,0)</f>
        <v>0</v>
      </c>
      <c r="BH814" s="249">
        <f>IF(N814="sníž. přenesená",J814,0)</f>
        <v>0</v>
      </c>
      <c r="BI814" s="249">
        <f>IF(N814="nulová",J814,0)</f>
        <v>0</v>
      </c>
      <c r="BJ814" s="18" t="s">
        <v>152</v>
      </c>
      <c r="BK814" s="249">
        <f>ROUND(I814*H814,2)</f>
        <v>0</v>
      </c>
      <c r="BL814" s="18" t="s">
        <v>297</v>
      </c>
      <c r="BM814" s="248" t="s">
        <v>1475</v>
      </c>
    </row>
    <row r="815" spans="1:65" s="2" customFormat="1" ht="21.75" customHeight="1">
      <c r="A815" s="39"/>
      <c r="B815" s="40"/>
      <c r="C815" s="294" t="s">
        <v>1476</v>
      </c>
      <c r="D815" s="294" t="s">
        <v>736</v>
      </c>
      <c r="E815" s="295" t="s">
        <v>1477</v>
      </c>
      <c r="F815" s="296" t="s">
        <v>1478</v>
      </c>
      <c r="G815" s="297" t="s">
        <v>214</v>
      </c>
      <c r="H815" s="298">
        <v>3</v>
      </c>
      <c r="I815" s="299"/>
      <c r="J815" s="300">
        <f>ROUND(I815*H815,2)</f>
        <v>0</v>
      </c>
      <c r="K815" s="296" t="s">
        <v>1</v>
      </c>
      <c r="L815" s="301"/>
      <c r="M815" s="302" t="s">
        <v>1</v>
      </c>
      <c r="N815" s="303" t="s">
        <v>42</v>
      </c>
      <c r="O815" s="92"/>
      <c r="P815" s="246">
        <f>O815*H815</f>
        <v>0</v>
      </c>
      <c r="Q815" s="246">
        <v>0.0175</v>
      </c>
      <c r="R815" s="246">
        <f>Q815*H815</f>
        <v>0.052500000000000005</v>
      </c>
      <c r="S815" s="246">
        <v>0</v>
      </c>
      <c r="T815" s="247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48" t="s">
        <v>386</v>
      </c>
      <c r="AT815" s="248" t="s">
        <v>736</v>
      </c>
      <c r="AU815" s="248" t="s">
        <v>152</v>
      </c>
      <c r="AY815" s="18" t="s">
        <v>209</v>
      </c>
      <c r="BE815" s="249">
        <f>IF(N815="základní",J815,0)</f>
        <v>0</v>
      </c>
      <c r="BF815" s="249">
        <f>IF(N815="snížená",J815,0)</f>
        <v>0</v>
      </c>
      <c r="BG815" s="249">
        <f>IF(N815="zákl. přenesená",J815,0)</f>
        <v>0</v>
      </c>
      <c r="BH815" s="249">
        <f>IF(N815="sníž. přenesená",J815,0)</f>
        <v>0</v>
      </c>
      <c r="BI815" s="249">
        <f>IF(N815="nulová",J815,0)</f>
        <v>0</v>
      </c>
      <c r="BJ815" s="18" t="s">
        <v>152</v>
      </c>
      <c r="BK815" s="249">
        <f>ROUND(I815*H815,2)</f>
        <v>0</v>
      </c>
      <c r="BL815" s="18" t="s">
        <v>297</v>
      </c>
      <c r="BM815" s="248" t="s">
        <v>1479</v>
      </c>
    </row>
    <row r="816" spans="1:51" s="13" customFormat="1" ht="12">
      <c r="A816" s="13"/>
      <c r="B816" s="250"/>
      <c r="C816" s="251"/>
      <c r="D816" s="252" t="s">
        <v>218</v>
      </c>
      <c r="E816" s="253" t="s">
        <v>1</v>
      </c>
      <c r="F816" s="254" t="s">
        <v>1480</v>
      </c>
      <c r="G816" s="251"/>
      <c r="H816" s="255">
        <v>2</v>
      </c>
      <c r="I816" s="256"/>
      <c r="J816" s="251"/>
      <c r="K816" s="251"/>
      <c r="L816" s="257"/>
      <c r="M816" s="258"/>
      <c r="N816" s="259"/>
      <c r="O816" s="259"/>
      <c r="P816" s="259"/>
      <c r="Q816" s="259"/>
      <c r="R816" s="259"/>
      <c r="S816" s="259"/>
      <c r="T816" s="260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1" t="s">
        <v>218</v>
      </c>
      <c r="AU816" s="261" t="s">
        <v>152</v>
      </c>
      <c r="AV816" s="13" t="s">
        <v>152</v>
      </c>
      <c r="AW816" s="13" t="s">
        <v>32</v>
      </c>
      <c r="AX816" s="13" t="s">
        <v>76</v>
      </c>
      <c r="AY816" s="261" t="s">
        <v>209</v>
      </c>
    </row>
    <row r="817" spans="1:51" s="13" customFormat="1" ht="12">
      <c r="A817" s="13"/>
      <c r="B817" s="250"/>
      <c r="C817" s="251"/>
      <c r="D817" s="252" t="s">
        <v>218</v>
      </c>
      <c r="E817" s="253" t="s">
        <v>1</v>
      </c>
      <c r="F817" s="254" t="s">
        <v>900</v>
      </c>
      <c r="G817" s="251"/>
      <c r="H817" s="255">
        <v>1</v>
      </c>
      <c r="I817" s="256"/>
      <c r="J817" s="251"/>
      <c r="K817" s="251"/>
      <c r="L817" s="257"/>
      <c r="M817" s="258"/>
      <c r="N817" s="259"/>
      <c r="O817" s="259"/>
      <c r="P817" s="259"/>
      <c r="Q817" s="259"/>
      <c r="R817" s="259"/>
      <c r="S817" s="259"/>
      <c r="T817" s="26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1" t="s">
        <v>218</v>
      </c>
      <c r="AU817" s="261" t="s">
        <v>152</v>
      </c>
      <c r="AV817" s="13" t="s">
        <v>152</v>
      </c>
      <c r="AW817" s="13" t="s">
        <v>32</v>
      </c>
      <c r="AX817" s="13" t="s">
        <v>76</v>
      </c>
      <c r="AY817" s="261" t="s">
        <v>209</v>
      </c>
    </row>
    <row r="818" spans="1:51" s="15" customFormat="1" ht="12">
      <c r="A818" s="15"/>
      <c r="B818" s="272"/>
      <c r="C818" s="273"/>
      <c r="D818" s="252" t="s">
        <v>218</v>
      </c>
      <c r="E818" s="274" t="s">
        <v>1</v>
      </c>
      <c r="F818" s="275" t="s">
        <v>262</v>
      </c>
      <c r="G818" s="273"/>
      <c r="H818" s="276">
        <v>3</v>
      </c>
      <c r="I818" s="277"/>
      <c r="J818" s="273"/>
      <c r="K818" s="273"/>
      <c r="L818" s="278"/>
      <c r="M818" s="279"/>
      <c r="N818" s="280"/>
      <c r="O818" s="280"/>
      <c r="P818" s="280"/>
      <c r="Q818" s="280"/>
      <c r="R818" s="280"/>
      <c r="S818" s="280"/>
      <c r="T818" s="281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82" t="s">
        <v>218</v>
      </c>
      <c r="AU818" s="282" t="s">
        <v>152</v>
      </c>
      <c r="AV818" s="15" t="s">
        <v>216</v>
      </c>
      <c r="AW818" s="15" t="s">
        <v>32</v>
      </c>
      <c r="AX818" s="15" t="s">
        <v>84</v>
      </c>
      <c r="AY818" s="282" t="s">
        <v>209</v>
      </c>
    </row>
    <row r="819" spans="1:65" s="2" customFormat="1" ht="21.75" customHeight="1">
      <c r="A819" s="39"/>
      <c r="B819" s="40"/>
      <c r="C819" s="237" t="s">
        <v>1481</v>
      </c>
      <c r="D819" s="237" t="s">
        <v>211</v>
      </c>
      <c r="E819" s="238" t="s">
        <v>1482</v>
      </c>
      <c r="F819" s="239" t="s">
        <v>1483</v>
      </c>
      <c r="G819" s="240" t="s">
        <v>214</v>
      </c>
      <c r="H819" s="241">
        <v>8</v>
      </c>
      <c r="I819" s="242"/>
      <c r="J819" s="243">
        <f>ROUND(I819*H819,2)</f>
        <v>0</v>
      </c>
      <c r="K819" s="239" t="s">
        <v>215</v>
      </c>
      <c r="L819" s="45"/>
      <c r="M819" s="244" t="s">
        <v>1</v>
      </c>
      <c r="N819" s="245" t="s">
        <v>42</v>
      </c>
      <c r="O819" s="92"/>
      <c r="P819" s="246">
        <f>O819*H819</f>
        <v>0</v>
      </c>
      <c r="Q819" s="246">
        <v>0</v>
      </c>
      <c r="R819" s="246">
        <f>Q819*H819</f>
        <v>0</v>
      </c>
      <c r="S819" s="246">
        <v>0</v>
      </c>
      <c r="T819" s="247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48" t="s">
        <v>297</v>
      </c>
      <c r="AT819" s="248" t="s">
        <v>211</v>
      </c>
      <c r="AU819" s="248" t="s">
        <v>152</v>
      </c>
      <c r="AY819" s="18" t="s">
        <v>209</v>
      </c>
      <c r="BE819" s="249">
        <f>IF(N819="základní",J819,0)</f>
        <v>0</v>
      </c>
      <c r="BF819" s="249">
        <f>IF(N819="snížená",J819,0)</f>
        <v>0</v>
      </c>
      <c r="BG819" s="249">
        <f>IF(N819="zákl. přenesená",J819,0)</f>
        <v>0</v>
      </c>
      <c r="BH819" s="249">
        <f>IF(N819="sníž. přenesená",J819,0)</f>
        <v>0</v>
      </c>
      <c r="BI819" s="249">
        <f>IF(N819="nulová",J819,0)</f>
        <v>0</v>
      </c>
      <c r="BJ819" s="18" t="s">
        <v>152</v>
      </c>
      <c r="BK819" s="249">
        <f>ROUND(I819*H819,2)</f>
        <v>0</v>
      </c>
      <c r="BL819" s="18" t="s">
        <v>297</v>
      </c>
      <c r="BM819" s="248" t="s">
        <v>1484</v>
      </c>
    </row>
    <row r="820" spans="1:51" s="14" customFormat="1" ht="12">
      <c r="A820" s="14"/>
      <c r="B820" s="262"/>
      <c r="C820" s="263"/>
      <c r="D820" s="252" t="s">
        <v>218</v>
      </c>
      <c r="E820" s="264" t="s">
        <v>1</v>
      </c>
      <c r="F820" s="265" t="s">
        <v>1469</v>
      </c>
      <c r="G820" s="263"/>
      <c r="H820" s="264" t="s">
        <v>1</v>
      </c>
      <c r="I820" s="266"/>
      <c r="J820" s="263"/>
      <c r="K820" s="263"/>
      <c r="L820" s="267"/>
      <c r="M820" s="268"/>
      <c r="N820" s="269"/>
      <c r="O820" s="269"/>
      <c r="P820" s="269"/>
      <c r="Q820" s="269"/>
      <c r="R820" s="269"/>
      <c r="S820" s="269"/>
      <c r="T820" s="27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71" t="s">
        <v>218</v>
      </c>
      <c r="AU820" s="271" t="s">
        <v>152</v>
      </c>
      <c r="AV820" s="14" t="s">
        <v>84</v>
      </c>
      <c r="AW820" s="14" t="s">
        <v>32</v>
      </c>
      <c r="AX820" s="14" t="s">
        <v>76</v>
      </c>
      <c r="AY820" s="271" t="s">
        <v>209</v>
      </c>
    </row>
    <row r="821" spans="1:51" s="13" customFormat="1" ht="12">
      <c r="A821" s="13"/>
      <c r="B821" s="250"/>
      <c r="C821" s="251"/>
      <c r="D821" s="252" t="s">
        <v>218</v>
      </c>
      <c r="E821" s="253" t="s">
        <v>1</v>
      </c>
      <c r="F821" s="254" t="s">
        <v>1485</v>
      </c>
      <c r="G821" s="251"/>
      <c r="H821" s="255">
        <v>2</v>
      </c>
      <c r="I821" s="256"/>
      <c r="J821" s="251"/>
      <c r="K821" s="251"/>
      <c r="L821" s="257"/>
      <c r="M821" s="258"/>
      <c r="N821" s="259"/>
      <c r="O821" s="259"/>
      <c r="P821" s="259"/>
      <c r="Q821" s="259"/>
      <c r="R821" s="259"/>
      <c r="S821" s="259"/>
      <c r="T821" s="26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1" t="s">
        <v>218</v>
      </c>
      <c r="AU821" s="261" t="s">
        <v>152</v>
      </c>
      <c r="AV821" s="13" t="s">
        <v>152</v>
      </c>
      <c r="AW821" s="13" t="s">
        <v>32</v>
      </c>
      <c r="AX821" s="13" t="s">
        <v>76</v>
      </c>
      <c r="AY821" s="261" t="s">
        <v>209</v>
      </c>
    </row>
    <row r="822" spans="1:51" s="13" customFormat="1" ht="12">
      <c r="A822" s="13"/>
      <c r="B822" s="250"/>
      <c r="C822" s="251"/>
      <c r="D822" s="252" t="s">
        <v>218</v>
      </c>
      <c r="E822" s="253" t="s">
        <v>1</v>
      </c>
      <c r="F822" s="254" t="s">
        <v>1486</v>
      </c>
      <c r="G822" s="251"/>
      <c r="H822" s="255">
        <v>1</v>
      </c>
      <c r="I822" s="256"/>
      <c r="J822" s="251"/>
      <c r="K822" s="251"/>
      <c r="L822" s="257"/>
      <c r="M822" s="258"/>
      <c r="N822" s="259"/>
      <c r="O822" s="259"/>
      <c r="P822" s="259"/>
      <c r="Q822" s="259"/>
      <c r="R822" s="259"/>
      <c r="S822" s="259"/>
      <c r="T822" s="260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1" t="s">
        <v>218</v>
      </c>
      <c r="AU822" s="261" t="s">
        <v>152</v>
      </c>
      <c r="AV822" s="13" t="s">
        <v>152</v>
      </c>
      <c r="AW822" s="13" t="s">
        <v>32</v>
      </c>
      <c r="AX822" s="13" t="s">
        <v>76</v>
      </c>
      <c r="AY822" s="261" t="s">
        <v>209</v>
      </c>
    </row>
    <row r="823" spans="1:51" s="13" customFormat="1" ht="12">
      <c r="A823" s="13"/>
      <c r="B823" s="250"/>
      <c r="C823" s="251"/>
      <c r="D823" s="252" t="s">
        <v>218</v>
      </c>
      <c r="E823" s="253" t="s">
        <v>1</v>
      </c>
      <c r="F823" s="254" t="s">
        <v>1487</v>
      </c>
      <c r="G823" s="251"/>
      <c r="H823" s="255">
        <v>1</v>
      </c>
      <c r="I823" s="256"/>
      <c r="J823" s="251"/>
      <c r="K823" s="251"/>
      <c r="L823" s="257"/>
      <c r="M823" s="258"/>
      <c r="N823" s="259"/>
      <c r="O823" s="259"/>
      <c r="P823" s="259"/>
      <c r="Q823" s="259"/>
      <c r="R823" s="259"/>
      <c r="S823" s="259"/>
      <c r="T823" s="26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1" t="s">
        <v>218</v>
      </c>
      <c r="AU823" s="261" t="s">
        <v>152</v>
      </c>
      <c r="AV823" s="13" t="s">
        <v>152</v>
      </c>
      <c r="AW823" s="13" t="s">
        <v>32</v>
      </c>
      <c r="AX823" s="13" t="s">
        <v>76</v>
      </c>
      <c r="AY823" s="261" t="s">
        <v>209</v>
      </c>
    </row>
    <row r="824" spans="1:51" s="13" customFormat="1" ht="12">
      <c r="A824" s="13"/>
      <c r="B824" s="250"/>
      <c r="C824" s="251"/>
      <c r="D824" s="252" t="s">
        <v>218</v>
      </c>
      <c r="E824" s="253" t="s">
        <v>1</v>
      </c>
      <c r="F824" s="254" t="s">
        <v>1488</v>
      </c>
      <c r="G824" s="251"/>
      <c r="H824" s="255">
        <v>2</v>
      </c>
      <c r="I824" s="256"/>
      <c r="J824" s="251"/>
      <c r="K824" s="251"/>
      <c r="L824" s="257"/>
      <c r="M824" s="258"/>
      <c r="N824" s="259"/>
      <c r="O824" s="259"/>
      <c r="P824" s="259"/>
      <c r="Q824" s="259"/>
      <c r="R824" s="259"/>
      <c r="S824" s="259"/>
      <c r="T824" s="260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1" t="s">
        <v>218</v>
      </c>
      <c r="AU824" s="261" t="s">
        <v>152</v>
      </c>
      <c r="AV824" s="13" t="s">
        <v>152</v>
      </c>
      <c r="AW824" s="13" t="s">
        <v>32</v>
      </c>
      <c r="AX824" s="13" t="s">
        <v>76</v>
      </c>
      <c r="AY824" s="261" t="s">
        <v>209</v>
      </c>
    </row>
    <row r="825" spans="1:51" s="13" customFormat="1" ht="12">
      <c r="A825" s="13"/>
      <c r="B825" s="250"/>
      <c r="C825" s="251"/>
      <c r="D825" s="252" t="s">
        <v>218</v>
      </c>
      <c r="E825" s="253" t="s">
        <v>1</v>
      </c>
      <c r="F825" s="254" t="s">
        <v>1489</v>
      </c>
      <c r="G825" s="251"/>
      <c r="H825" s="255">
        <v>2</v>
      </c>
      <c r="I825" s="256"/>
      <c r="J825" s="251"/>
      <c r="K825" s="251"/>
      <c r="L825" s="257"/>
      <c r="M825" s="258"/>
      <c r="N825" s="259"/>
      <c r="O825" s="259"/>
      <c r="P825" s="259"/>
      <c r="Q825" s="259"/>
      <c r="R825" s="259"/>
      <c r="S825" s="259"/>
      <c r="T825" s="26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1" t="s">
        <v>218</v>
      </c>
      <c r="AU825" s="261" t="s">
        <v>152</v>
      </c>
      <c r="AV825" s="13" t="s">
        <v>152</v>
      </c>
      <c r="AW825" s="13" t="s">
        <v>32</v>
      </c>
      <c r="AX825" s="13" t="s">
        <v>76</v>
      </c>
      <c r="AY825" s="261" t="s">
        <v>209</v>
      </c>
    </row>
    <row r="826" spans="1:51" s="15" customFormat="1" ht="12">
      <c r="A826" s="15"/>
      <c r="B826" s="272"/>
      <c r="C826" s="273"/>
      <c r="D826" s="252" t="s">
        <v>218</v>
      </c>
      <c r="E826" s="274" t="s">
        <v>1</v>
      </c>
      <c r="F826" s="275" t="s">
        <v>262</v>
      </c>
      <c r="G826" s="273"/>
      <c r="H826" s="276">
        <v>8</v>
      </c>
      <c r="I826" s="277"/>
      <c r="J826" s="273"/>
      <c r="K826" s="273"/>
      <c r="L826" s="278"/>
      <c r="M826" s="279"/>
      <c r="N826" s="280"/>
      <c r="O826" s="280"/>
      <c r="P826" s="280"/>
      <c r="Q826" s="280"/>
      <c r="R826" s="280"/>
      <c r="S826" s="280"/>
      <c r="T826" s="281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82" t="s">
        <v>218</v>
      </c>
      <c r="AU826" s="282" t="s">
        <v>152</v>
      </c>
      <c r="AV826" s="15" t="s">
        <v>216</v>
      </c>
      <c r="AW826" s="15" t="s">
        <v>32</v>
      </c>
      <c r="AX826" s="15" t="s">
        <v>84</v>
      </c>
      <c r="AY826" s="282" t="s">
        <v>209</v>
      </c>
    </row>
    <row r="827" spans="1:65" s="2" customFormat="1" ht="21.75" customHeight="1">
      <c r="A827" s="39"/>
      <c r="B827" s="40"/>
      <c r="C827" s="294" t="s">
        <v>1490</v>
      </c>
      <c r="D827" s="294" t="s">
        <v>736</v>
      </c>
      <c r="E827" s="295" t="s">
        <v>1491</v>
      </c>
      <c r="F827" s="296" t="s">
        <v>1492</v>
      </c>
      <c r="G827" s="297" t="s">
        <v>214</v>
      </c>
      <c r="H827" s="298">
        <v>4</v>
      </c>
      <c r="I827" s="299"/>
      <c r="J827" s="300">
        <f>ROUND(I827*H827,2)</f>
        <v>0</v>
      </c>
      <c r="K827" s="296" t="s">
        <v>1</v>
      </c>
      <c r="L827" s="301"/>
      <c r="M827" s="302" t="s">
        <v>1</v>
      </c>
      <c r="N827" s="303" t="s">
        <v>42</v>
      </c>
      <c r="O827" s="92"/>
      <c r="P827" s="246">
        <f>O827*H827</f>
        <v>0</v>
      </c>
      <c r="Q827" s="246">
        <v>0.016</v>
      </c>
      <c r="R827" s="246">
        <f>Q827*H827</f>
        <v>0.064</v>
      </c>
      <c r="S827" s="246">
        <v>0</v>
      </c>
      <c r="T827" s="247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48" t="s">
        <v>386</v>
      </c>
      <c r="AT827" s="248" t="s">
        <v>736</v>
      </c>
      <c r="AU827" s="248" t="s">
        <v>152</v>
      </c>
      <c r="AY827" s="18" t="s">
        <v>209</v>
      </c>
      <c r="BE827" s="249">
        <f>IF(N827="základní",J827,0)</f>
        <v>0</v>
      </c>
      <c r="BF827" s="249">
        <f>IF(N827="snížená",J827,0)</f>
        <v>0</v>
      </c>
      <c r="BG827" s="249">
        <f>IF(N827="zákl. přenesená",J827,0)</f>
        <v>0</v>
      </c>
      <c r="BH827" s="249">
        <f>IF(N827="sníž. přenesená",J827,0)</f>
        <v>0</v>
      </c>
      <c r="BI827" s="249">
        <f>IF(N827="nulová",J827,0)</f>
        <v>0</v>
      </c>
      <c r="BJ827" s="18" t="s">
        <v>152</v>
      </c>
      <c r="BK827" s="249">
        <f>ROUND(I827*H827,2)</f>
        <v>0</v>
      </c>
      <c r="BL827" s="18" t="s">
        <v>297</v>
      </c>
      <c r="BM827" s="248" t="s">
        <v>1493</v>
      </c>
    </row>
    <row r="828" spans="1:51" s="13" customFormat="1" ht="12">
      <c r="A828" s="13"/>
      <c r="B828" s="250"/>
      <c r="C828" s="251"/>
      <c r="D828" s="252" t="s">
        <v>218</v>
      </c>
      <c r="E828" s="253" t="s">
        <v>1</v>
      </c>
      <c r="F828" s="254" t="s">
        <v>1494</v>
      </c>
      <c r="G828" s="251"/>
      <c r="H828" s="255">
        <v>2</v>
      </c>
      <c r="I828" s="256"/>
      <c r="J828" s="251"/>
      <c r="K828" s="251"/>
      <c r="L828" s="257"/>
      <c r="M828" s="258"/>
      <c r="N828" s="259"/>
      <c r="O828" s="259"/>
      <c r="P828" s="259"/>
      <c r="Q828" s="259"/>
      <c r="R828" s="259"/>
      <c r="S828" s="259"/>
      <c r="T828" s="26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61" t="s">
        <v>218</v>
      </c>
      <c r="AU828" s="261" t="s">
        <v>152</v>
      </c>
      <c r="AV828" s="13" t="s">
        <v>152</v>
      </c>
      <c r="AW828" s="13" t="s">
        <v>32</v>
      </c>
      <c r="AX828" s="13" t="s">
        <v>76</v>
      </c>
      <c r="AY828" s="261" t="s">
        <v>209</v>
      </c>
    </row>
    <row r="829" spans="1:51" s="13" customFormat="1" ht="12">
      <c r="A829" s="13"/>
      <c r="B829" s="250"/>
      <c r="C829" s="251"/>
      <c r="D829" s="252" t="s">
        <v>218</v>
      </c>
      <c r="E829" s="253" t="s">
        <v>1</v>
      </c>
      <c r="F829" s="254" t="s">
        <v>1486</v>
      </c>
      <c r="G829" s="251"/>
      <c r="H829" s="255">
        <v>1</v>
      </c>
      <c r="I829" s="256"/>
      <c r="J829" s="251"/>
      <c r="K829" s="251"/>
      <c r="L829" s="257"/>
      <c r="M829" s="258"/>
      <c r="N829" s="259"/>
      <c r="O829" s="259"/>
      <c r="P829" s="259"/>
      <c r="Q829" s="259"/>
      <c r="R829" s="259"/>
      <c r="S829" s="259"/>
      <c r="T829" s="26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61" t="s">
        <v>218</v>
      </c>
      <c r="AU829" s="261" t="s">
        <v>152</v>
      </c>
      <c r="AV829" s="13" t="s">
        <v>152</v>
      </c>
      <c r="AW829" s="13" t="s">
        <v>32</v>
      </c>
      <c r="AX829" s="13" t="s">
        <v>76</v>
      </c>
      <c r="AY829" s="261" t="s">
        <v>209</v>
      </c>
    </row>
    <row r="830" spans="1:51" s="13" customFormat="1" ht="12">
      <c r="A830" s="13"/>
      <c r="B830" s="250"/>
      <c r="C830" s="251"/>
      <c r="D830" s="252" t="s">
        <v>218</v>
      </c>
      <c r="E830" s="253" t="s">
        <v>1</v>
      </c>
      <c r="F830" s="254" t="s">
        <v>1487</v>
      </c>
      <c r="G830" s="251"/>
      <c r="H830" s="255">
        <v>1</v>
      </c>
      <c r="I830" s="256"/>
      <c r="J830" s="251"/>
      <c r="K830" s="251"/>
      <c r="L830" s="257"/>
      <c r="M830" s="258"/>
      <c r="N830" s="259"/>
      <c r="O830" s="259"/>
      <c r="P830" s="259"/>
      <c r="Q830" s="259"/>
      <c r="R830" s="259"/>
      <c r="S830" s="259"/>
      <c r="T830" s="26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1" t="s">
        <v>218</v>
      </c>
      <c r="AU830" s="261" t="s">
        <v>152</v>
      </c>
      <c r="AV830" s="13" t="s">
        <v>152</v>
      </c>
      <c r="AW830" s="13" t="s">
        <v>32</v>
      </c>
      <c r="AX830" s="13" t="s">
        <v>76</v>
      </c>
      <c r="AY830" s="261" t="s">
        <v>209</v>
      </c>
    </row>
    <row r="831" spans="1:51" s="15" customFormat="1" ht="12">
      <c r="A831" s="15"/>
      <c r="B831" s="272"/>
      <c r="C831" s="273"/>
      <c r="D831" s="252" t="s">
        <v>218</v>
      </c>
      <c r="E831" s="274" t="s">
        <v>1</v>
      </c>
      <c r="F831" s="275" t="s">
        <v>262</v>
      </c>
      <c r="G831" s="273"/>
      <c r="H831" s="276">
        <v>4</v>
      </c>
      <c r="I831" s="277"/>
      <c r="J831" s="273"/>
      <c r="K831" s="273"/>
      <c r="L831" s="278"/>
      <c r="M831" s="279"/>
      <c r="N831" s="280"/>
      <c r="O831" s="280"/>
      <c r="P831" s="280"/>
      <c r="Q831" s="280"/>
      <c r="R831" s="280"/>
      <c r="S831" s="280"/>
      <c r="T831" s="281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82" t="s">
        <v>218</v>
      </c>
      <c r="AU831" s="282" t="s">
        <v>152</v>
      </c>
      <c r="AV831" s="15" t="s">
        <v>216</v>
      </c>
      <c r="AW831" s="15" t="s">
        <v>32</v>
      </c>
      <c r="AX831" s="15" t="s">
        <v>84</v>
      </c>
      <c r="AY831" s="282" t="s">
        <v>209</v>
      </c>
    </row>
    <row r="832" spans="1:65" s="2" customFormat="1" ht="21.75" customHeight="1">
      <c r="A832" s="39"/>
      <c r="B832" s="40"/>
      <c r="C832" s="294" t="s">
        <v>1495</v>
      </c>
      <c r="D832" s="294" t="s">
        <v>736</v>
      </c>
      <c r="E832" s="295" t="s">
        <v>1496</v>
      </c>
      <c r="F832" s="296" t="s">
        <v>1497</v>
      </c>
      <c r="G832" s="297" t="s">
        <v>214</v>
      </c>
      <c r="H832" s="298">
        <v>4</v>
      </c>
      <c r="I832" s="299"/>
      <c r="J832" s="300">
        <f>ROUND(I832*H832,2)</f>
        <v>0</v>
      </c>
      <c r="K832" s="296" t="s">
        <v>1</v>
      </c>
      <c r="L832" s="301"/>
      <c r="M832" s="302" t="s">
        <v>1</v>
      </c>
      <c r="N832" s="303" t="s">
        <v>42</v>
      </c>
      <c r="O832" s="92"/>
      <c r="P832" s="246">
        <f>O832*H832</f>
        <v>0</v>
      </c>
      <c r="Q832" s="246">
        <v>0.0155</v>
      </c>
      <c r="R832" s="246">
        <f>Q832*H832</f>
        <v>0.062</v>
      </c>
      <c r="S832" s="246">
        <v>0</v>
      </c>
      <c r="T832" s="247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48" t="s">
        <v>386</v>
      </c>
      <c r="AT832" s="248" t="s">
        <v>736</v>
      </c>
      <c r="AU832" s="248" t="s">
        <v>152</v>
      </c>
      <c r="AY832" s="18" t="s">
        <v>209</v>
      </c>
      <c r="BE832" s="249">
        <f>IF(N832="základní",J832,0)</f>
        <v>0</v>
      </c>
      <c r="BF832" s="249">
        <f>IF(N832="snížená",J832,0)</f>
        <v>0</v>
      </c>
      <c r="BG832" s="249">
        <f>IF(N832="zákl. přenesená",J832,0)</f>
        <v>0</v>
      </c>
      <c r="BH832" s="249">
        <f>IF(N832="sníž. přenesená",J832,0)</f>
        <v>0</v>
      </c>
      <c r="BI832" s="249">
        <f>IF(N832="nulová",J832,0)</f>
        <v>0</v>
      </c>
      <c r="BJ832" s="18" t="s">
        <v>152</v>
      </c>
      <c r="BK832" s="249">
        <f>ROUND(I832*H832,2)</f>
        <v>0</v>
      </c>
      <c r="BL832" s="18" t="s">
        <v>297</v>
      </c>
      <c r="BM832" s="248" t="s">
        <v>1498</v>
      </c>
    </row>
    <row r="833" spans="1:51" s="13" customFormat="1" ht="12">
      <c r="A833" s="13"/>
      <c r="B833" s="250"/>
      <c r="C833" s="251"/>
      <c r="D833" s="252" t="s">
        <v>218</v>
      </c>
      <c r="E833" s="253" t="s">
        <v>1</v>
      </c>
      <c r="F833" s="254" t="s">
        <v>1488</v>
      </c>
      <c r="G833" s="251"/>
      <c r="H833" s="255">
        <v>2</v>
      </c>
      <c r="I833" s="256"/>
      <c r="J833" s="251"/>
      <c r="K833" s="251"/>
      <c r="L833" s="257"/>
      <c r="M833" s="258"/>
      <c r="N833" s="259"/>
      <c r="O833" s="259"/>
      <c r="P833" s="259"/>
      <c r="Q833" s="259"/>
      <c r="R833" s="259"/>
      <c r="S833" s="259"/>
      <c r="T833" s="260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61" t="s">
        <v>218</v>
      </c>
      <c r="AU833" s="261" t="s">
        <v>152</v>
      </c>
      <c r="AV833" s="13" t="s">
        <v>152</v>
      </c>
      <c r="AW833" s="13" t="s">
        <v>32</v>
      </c>
      <c r="AX833" s="13" t="s">
        <v>76</v>
      </c>
      <c r="AY833" s="261" t="s">
        <v>209</v>
      </c>
    </row>
    <row r="834" spans="1:51" s="13" customFormat="1" ht="12">
      <c r="A834" s="13"/>
      <c r="B834" s="250"/>
      <c r="C834" s="251"/>
      <c r="D834" s="252" t="s">
        <v>218</v>
      </c>
      <c r="E834" s="253" t="s">
        <v>1</v>
      </c>
      <c r="F834" s="254" t="s">
        <v>1499</v>
      </c>
      <c r="G834" s="251"/>
      <c r="H834" s="255">
        <v>2</v>
      </c>
      <c r="I834" s="256"/>
      <c r="J834" s="251"/>
      <c r="K834" s="251"/>
      <c r="L834" s="257"/>
      <c r="M834" s="258"/>
      <c r="N834" s="259"/>
      <c r="O834" s="259"/>
      <c r="P834" s="259"/>
      <c r="Q834" s="259"/>
      <c r="R834" s="259"/>
      <c r="S834" s="259"/>
      <c r="T834" s="26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1" t="s">
        <v>218</v>
      </c>
      <c r="AU834" s="261" t="s">
        <v>152</v>
      </c>
      <c r="AV834" s="13" t="s">
        <v>152</v>
      </c>
      <c r="AW834" s="13" t="s">
        <v>32</v>
      </c>
      <c r="AX834" s="13" t="s">
        <v>76</v>
      </c>
      <c r="AY834" s="261" t="s">
        <v>209</v>
      </c>
    </row>
    <row r="835" spans="1:51" s="15" customFormat="1" ht="12">
      <c r="A835" s="15"/>
      <c r="B835" s="272"/>
      <c r="C835" s="273"/>
      <c r="D835" s="252" t="s">
        <v>218</v>
      </c>
      <c r="E835" s="274" t="s">
        <v>1</v>
      </c>
      <c r="F835" s="275" t="s">
        <v>262</v>
      </c>
      <c r="G835" s="273"/>
      <c r="H835" s="276">
        <v>4</v>
      </c>
      <c r="I835" s="277"/>
      <c r="J835" s="273"/>
      <c r="K835" s="273"/>
      <c r="L835" s="278"/>
      <c r="M835" s="279"/>
      <c r="N835" s="280"/>
      <c r="O835" s="280"/>
      <c r="P835" s="280"/>
      <c r="Q835" s="280"/>
      <c r="R835" s="280"/>
      <c r="S835" s="280"/>
      <c r="T835" s="281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82" t="s">
        <v>218</v>
      </c>
      <c r="AU835" s="282" t="s">
        <v>152</v>
      </c>
      <c r="AV835" s="15" t="s">
        <v>216</v>
      </c>
      <c r="AW835" s="15" t="s">
        <v>32</v>
      </c>
      <c r="AX835" s="15" t="s">
        <v>84</v>
      </c>
      <c r="AY835" s="282" t="s">
        <v>209</v>
      </c>
    </row>
    <row r="836" spans="1:65" s="2" customFormat="1" ht="21.75" customHeight="1">
      <c r="A836" s="39"/>
      <c r="B836" s="40"/>
      <c r="C836" s="237" t="s">
        <v>1500</v>
      </c>
      <c r="D836" s="237" t="s">
        <v>211</v>
      </c>
      <c r="E836" s="238" t="s">
        <v>1501</v>
      </c>
      <c r="F836" s="239" t="s">
        <v>1502</v>
      </c>
      <c r="G836" s="240" t="s">
        <v>214</v>
      </c>
      <c r="H836" s="241">
        <v>7</v>
      </c>
      <c r="I836" s="242"/>
      <c r="J836" s="243">
        <f>ROUND(I836*H836,2)</f>
        <v>0</v>
      </c>
      <c r="K836" s="239" t="s">
        <v>215</v>
      </c>
      <c r="L836" s="45"/>
      <c r="M836" s="244" t="s">
        <v>1</v>
      </c>
      <c r="N836" s="245" t="s">
        <v>42</v>
      </c>
      <c r="O836" s="92"/>
      <c r="P836" s="246">
        <f>O836*H836</f>
        <v>0</v>
      </c>
      <c r="Q836" s="246">
        <v>0</v>
      </c>
      <c r="R836" s="246">
        <f>Q836*H836</f>
        <v>0</v>
      </c>
      <c r="S836" s="246">
        <v>0</v>
      </c>
      <c r="T836" s="247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48" t="s">
        <v>297</v>
      </c>
      <c r="AT836" s="248" t="s">
        <v>211</v>
      </c>
      <c r="AU836" s="248" t="s">
        <v>152</v>
      </c>
      <c r="AY836" s="18" t="s">
        <v>209</v>
      </c>
      <c r="BE836" s="249">
        <f>IF(N836="základní",J836,0)</f>
        <v>0</v>
      </c>
      <c r="BF836" s="249">
        <f>IF(N836="snížená",J836,0)</f>
        <v>0</v>
      </c>
      <c r="BG836" s="249">
        <f>IF(N836="zákl. přenesená",J836,0)</f>
        <v>0</v>
      </c>
      <c r="BH836" s="249">
        <f>IF(N836="sníž. přenesená",J836,0)</f>
        <v>0</v>
      </c>
      <c r="BI836" s="249">
        <f>IF(N836="nulová",J836,0)</f>
        <v>0</v>
      </c>
      <c r="BJ836" s="18" t="s">
        <v>152</v>
      </c>
      <c r="BK836" s="249">
        <f>ROUND(I836*H836,2)</f>
        <v>0</v>
      </c>
      <c r="BL836" s="18" t="s">
        <v>297</v>
      </c>
      <c r="BM836" s="248" t="s">
        <v>1503</v>
      </c>
    </row>
    <row r="837" spans="1:51" s="14" customFormat="1" ht="12">
      <c r="A837" s="14"/>
      <c r="B837" s="262"/>
      <c r="C837" s="263"/>
      <c r="D837" s="252" t="s">
        <v>218</v>
      </c>
      <c r="E837" s="264" t="s">
        <v>1</v>
      </c>
      <c r="F837" s="265" t="s">
        <v>1469</v>
      </c>
      <c r="G837" s="263"/>
      <c r="H837" s="264" t="s">
        <v>1</v>
      </c>
      <c r="I837" s="266"/>
      <c r="J837" s="263"/>
      <c r="K837" s="263"/>
      <c r="L837" s="267"/>
      <c r="M837" s="268"/>
      <c r="N837" s="269"/>
      <c r="O837" s="269"/>
      <c r="P837" s="269"/>
      <c r="Q837" s="269"/>
      <c r="R837" s="269"/>
      <c r="S837" s="269"/>
      <c r="T837" s="270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1" t="s">
        <v>218</v>
      </c>
      <c r="AU837" s="271" t="s">
        <v>152</v>
      </c>
      <c r="AV837" s="14" t="s">
        <v>84</v>
      </c>
      <c r="AW837" s="14" t="s">
        <v>32</v>
      </c>
      <c r="AX837" s="14" t="s">
        <v>76</v>
      </c>
      <c r="AY837" s="271" t="s">
        <v>209</v>
      </c>
    </row>
    <row r="838" spans="1:51" s="13" customFormat="1" ht="12">
      <c r="A838" s="13"/>
      <c r="B838" s="250"/>
      <c r="C838" s="251"/>
      <c r="D838" s="252" t="s">
        <v>218</v>
      </c>
      <c r="E838" s="253" t="s">
        <v>1</v>
      </c>
      <c r="F838" s="254" t="s">
        <v>1504</v>
      </c>
      <c r="G838" s="251"/>
      <c r="H838" s="255">
        <v>2</v>
      </c>
      <c r="I838" s="256"/>
      <c r="J838" s="251"/>
      <c r="K838" s="251"/>
      <c r="L838" s="257"/>
      <c r="M838" s="258"/>
      <c r="N838" s="259"/>
      <c r="O838" s="259"/>
      <c r="P838" s="259"/>
      <c r="Q838" s="259"/>
      <c r="R838" s="259"/>
      <c r="S838" s="259"/>
      <c r="T838" s="26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1" t="s">
        <v>218</v>
      </c>
      <c r="AU838" s="261" t="s">
        <v>152</v>
      </c>
      <c r="AV838" s="13" t="s">
        <v>152</v>
      </c>
      <c r="AW838" s="13" t="s">
        <v>32</v>
      </c>
      <c r="AX838" s="13" t="s">
        <v>76</v>
      </c>
      <c r="AY838" s="261" t="s">
        <v>209</v>
      </c>
    </row>
    <row r="839" spans="1:51" s="13" customFormat="1" ht="12">
      <c r="A839" s="13"/>
      <c r="B839" s="250"/>
      <c r="C839" s="251"/>
      <c r="D839" s="252" t="s">
        <v>218</v>
      </c>
      <c r="E839" s="253" t="s">
        <v>1</v>
      </c>
      <c r="F839" s="254" t="s">
        <v>1505</v>
      </c>
      <c r="G839" s="251"/>
      <c r="H839" s="255">
        <v>2</v>
      </c>
      <c r="I839" s="256"/>
      <c r="J839" s="251"/>
      <c r="K839" s="251"/>
      <c r="L839" s="257"/>
      <c r="M839" s="258"/>
      <c r="N839" s="259"/>
      <c r="O839" s="259"/>
      <c r="P839" s="259"/>
      <c r="Q839" s="259"/>
      <c r="R839" s="259"/>
      <c r="S839" s="259"/>
      <c r="T839" s="260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1" t="s">
        <v>218</v>
      </c>
      <c r="AU839" s="261" t="s">
        <v>152</v>
      </c>
      <c r="AV839" s="13" t="s">
        <v>152</v>
      </c>
      <c r="AW839" s="13" t="s">
        <v>32</v>
      </c>
      <c r="AX839" s="13" t="s">
        <v>76</v>
      </c>
      <c r="AY839" s="261" t="s">
        <v>209</v>
      </c>
    </row>
    <row r="840" spans="1:51" s="13" customFormat="1" ht="12">
      <c r="A840" s="13"/>
      <c r="B840" s="250"/>
      <c r="C840" s="251"/>
      <c r="D840" s="252" t="s">
        <v>218</v>
      </c>
      <c r="E840" s="253" t="s">
        <v>1</v>
      </c>
      <c r="F840" s="254" t="s">
        <v>1506</v>
      </c>
      <c r="G840" s="251"/>
      <c r="H840" s="255">
        <v>1</v>
      </c>
      <c r="I840" s="256"/>
      <c r="J840" s="251"/>
      <c r="K840" s="251"/>
      <c r="L840" s="257"/>
      <c r="M840" s="258"/>
      <c r="N840" s="259"/>
      <c r="O840" s="259"/>
      <c r="P840" s="259"/>
      <c r="Q840" s="259"/>
      <c r="R840" s="259"/>
      <c r="S840" s="259"/>
      <c r="T840" s="260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61" t="s">
        <v>218</v>
      </c>
      <c r="AU840" s="261" t="s">
        <v>152</v>
      </c>
      <c r="AV840" s="13" t="s">
        <v>152</v>
      </c>
      <c r="AW840" s="13" t="s">
        <v>32</v>
      </c>
      <c r="AX840" s="13" t="s">
        <v>76</v>
      </c>
      <c r="AY840" s="261" t="s">
        <v>209</v>
      </c>
    </row>
    <row r="841" spans="1:51" s="13" customFormat="1" ht="12">
      <c r="A841" s="13"/>
      <c r="B841" s="250"/>
      <c r="C841" s="251"/>
      <c r="D841" s="252" t="s">
        <v>218</v>
      </c>
      <c r="E841" s="253" t="s">
        <v>1</v>
      </c>
      <c r="F841" s="254" t="s">
        <v>1507</v>
      </c>
      <c r="G841" s="251"/>
      <c r="H841" s="255">
        <v>1</v>
      </c>
      <c r="I841" s="256"/>
      <c r="J841" s="251"/>
      <c r="K841" s="251"/>
      <c r="L841" s="257"/>
      <c r="M841" s="258"/>
      <c r="N841" s="259"/>
      <c r="O841" s="259"/>
      <c r="P841" s="259"/>
      <c r="Q841" s="259"/>
      <c r="R841" s="259"/>
      <c r="S841" s="259"/>
      <c r="T841" s="26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1" t="s">
        <v>218</v>
      </c>
      <c r="AU841" s="261" t="s">
        <v>152</v>
      </c>
      <c r="AV841" s="13" t="s">
        <v>152</v>
      </c>
      <c r="AW841" s="13" t="s">
        <v>32</v>
      </c>
      <c r="AX841" s="13" t="s">
        <v>76</v>
      </c>
      <c r="AY841" s="261" t="s">
        <v>209</v>
      </c>
    </row>
    <row r="842" spans="1:51" s="13" customFormat="1" ht="12">
      <c r="A842" s="13"/>
      <c r="B842" s="250"/>
      <c r="C842" s="251"/>
      <c r="D842" s="252" t="s">
        <v>218</v>
      </c>
      <c r="E842" s="253" t="s">
        <v>1</v>
      </c>
      <c r="F842" s="254" t="s">
        <v>1508</v>
      </c>
      <c r="G842" s="251"/>
      <c r="H842" s="255">
        <v>1</v>
      </c>
      <c r="I842" s="256"/>
      <c r="J842" s="251"/>
      <c r="K842" s="251"/>
      <c r="L842" s="257"/>
      <c r="M842" s="258"/>
      <c r="N842" s="259"/>
      <c r="O842" s="259"/>
      <c r="P842" s="259"/>
      <c r="Q842" s="259"/>
      <c r="R842" s="259"/>
      <c r="S842" s="259"/>
      <c r="T842" s="260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1" t="s">
        <v>218</v>
      </c>
      <c r="AU842" s="261" t="s">
        <v>152</v>
      </c>
      <c r="AV842" s="13" t="s">
        <v>152</v>
      </c>
      <c r="AW842" s="13" t="s">
        <v>32</v>
      </c>
      <c r="AX842" s="13" t="s">
        <v>76</v>
      </c>
      <c r="AY842" s="261" t="s">
        <v>209</v>
      </c>
    </row>
    <row r="843" spans="1:51" s="15" customFormat="1" ht="12">
      <c r="A843" s="15"/>
      <c r="B843" s="272"/>
      <c r="C843" s="273"/>
      <c r="D843" s="252" t="s">
        <v>218</v>
      </c>
      <c r="E843" s="274" t="s">
        <v>1</v>
      </c>
      <c r="F843" s="275" t="s">
        <v>262</v>
      </c>
      <c r="G843" s="273"/>
      <c r="H843" s="276">
        <v>7</v>
      </c>
      <c r="I843" s="277"/>
      <c r="J843" s="273"/>
      <c r="K843" s="273"/>
      <c r="L843" s="278"/>
      <c r="M843" s="279"/>
      <c r="N843" s="280"/>
      <c r="O843" s="280"/>
      <c r="P843" s="280"/>
      <c r="Q843" s="280"/>
      <c r="R843" s="280"/>
      <c r="S843" s="280"/>
      <c r="T843" s="281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82" t="s">
        <v>218</v>
      </c>
      <c r="AU843" s="282" t="s">
        <v>152</v>
      </c>
      <c r="AV843" s="15" t="s">
        <v>216</v>
      </c>
      <c r="AW843" s="15" t="s">
        <v>32</v>
      </c>
      <c r="AX843" s="15" t="s">
        <v>84</v>
      </c>
      <c r="AY843" s="282" t="s">
        <v>209</v>
      </c>
    </row>
    <row r="844" spans="1:65" s="2" customFormat="1" ht="21.75" customHeight="1">
      <c r="A844" s="39"/>
      <c r="B844" s="40"/>
      <c r="C844" s="294" t="s">
        <v>1509</v>
      </c>
      <c r="D844" s="294" t="s">
        <v>736</v>
      </c>
      <c r="E844" s="295" t="s">
        <v>1510</v>
      </c>
      <c r="F844" s="296" t="s">
        <v>1511</v>
      </c>
      <c r="G844" s="297" t="s">
        <v>214</v>
      </c>
      <c r="H844" s="298">
        <v>7</v>
      </c>
      <c r="I844" s="299"/>
      <c r="J844" s="300">
        <f>ROUND(I844*H844,2)</f>
        <v>0</v>
      </c>
      <c r="K844" s="296" t="s">
        <v>1</v>
      </c>
      <c r="L844" s="301"/>
      <c r="M844" s="302" t="s">
        <v>1</v>
      </c>
      <c r="N844" s="303" t="s">
        <v>42</v>
      </c>
      <c r="O844" s="92"/>
      <c r="P844" s="246">
        <f>O844*H844</f>
        <v>0</v>
      </c>
      <c r="Q844" s="246">
        <v>0.0175</v>
      </c>
      <c r="R844" s="246">
        <f>Q844*H844</f>
        <v>0.12250000000000001</v>
      </c>
      <c r="S844" s="246">
        <v>0</v>
      </c>
      <c r="T844" s="247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48" t="s">
        <v>386</v>
      </c>
      <c r="AT844" s="248" t="s">
        <v>736</v>
      </c>
      <c r="AU844" s="248" t="s">
        <v>152</v>
      </c>
      <c r="AY844" s="18" t="s">
        <v>209</v>
      </c>
      <c r="BE844" s="249">
        <f>IF(N844="základní",J844,0)</f>
        <v>0</v>
      </c>
      <c r="BF844" s="249">
        <f>IF(N844="snížená",J844,0)</f>
        <v>0</v>
      </c>
      <c r="BG844" s="249">
        <f>IF(N844="zákl. přenesená",J844,0)</f>
        <v>0</v>
      </c>
      <c r="BH844" s="249">
        <f>IF(N844="sníž. přenesená",J844,0)</f>
        <v>0</v>
      </c>
      <c r="BI844" s="249">
        <f>IF(N844="nulová",J844,0)</f>
        <v>0</v>
      </c>
      <c r="BJ844" s="18" t="s">
        <v>152</v>
      </c>
      <c r="BK844" s="249">
        <f>ROUND(I844*H844,2)</f>
        <v>0</v>
      </c>
      <c r="BL844" s="18" t="s">
        <v>297</v>
      </c>
      <c r="BM844" s="248" t="s">
        <v>1512</v>
      </c>
    </row>
    <row r="845" spans="1:51" s="13" customFormat="1" ht="12">
      <c r="A845" s="13"/>
      <c r="B845" s="250"/>
      <c r="C845" s="251"/>
      <c r="D845" s="252" t="s">
        <v>218</v>
      </c>
      <c r="E845" s="253" t="s">
        <v>1</v>
      </c>
      <c r="F845" s="254" t="s">
        <v>239</v>
      </c>
      <c r="G845" s="251"/>
      <c r="H845" s="255">
        <v>7</v>
      </c>
      <c r="I845" s="256"/>
      <c r="J845" s="251"/>
      <c r="K845" s="251"/>
      <c r="L845" s="257"/>
      <c r="M845" s="258"/>
      <c r="N845" s="259"/>
      <c r="O845" s="259"/>
      <c r="P845" s="259"/>
      <c r="Q845" s="259"/>
      <c r="R845" s="259"/>
      <c r="S845" s="259"/>
      <c r="T845" s="260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1" t="s">
        <v>218</v>
      </c>
      <c r="AU845" s="261" t="s">
        <v>152</v>
      </c>
      <c r="AV845" s="13" t="s">
        <v>152</v>
      </c>
      <c r="AW845" s="13" t="s">
        <v>32</v>
      </c>
      <c r="AX845" s="13" t="s">
        <v>84</v>
      </c>
      <c r="AY845" s="261" t="s">
        <v>209</v>
      </c>
    </row>
    <row r="846" spans="1:65" s="2" customFormat="1" ht="16.5" customHeight="1">
      <c r="A846" s="39"/>
      <c r="B846" s="40"/>
      <c r="C846" s="237" t="s">
        <v>1513</v>
      </c>
      <c r="D846" s="237" t="s">
        <v>211</v>
      </c>
      <c r="E846" s="238" t="s">
        <v>1514</v>
      </c>
      <c r="F846" s="239" t="s">
        <v>1515</v>
      </c>
      <c r="G846" s="240" t="s">
        <v>214</v>
      </c>
      <c r="H846" s="241">
        <v>1</v>
      </c>
      <c r="I846" s="242"/>
      <c r="J846" s="243">
        <f>ROUND(I846*H846,2)</f>
        <v>0</v>
      </c>
      <c r="K846" s="239" t="s">
        <v>215</v>
      </c>
      <c r="L846" s="45"/>
      <c r="M846" s="244" t="s">
        <v>1</v>
      </c>
      <c r="N846" s="245" t="s">
        <v>42</v>
      </c>
      <c r="O846" s="92"/>
      <c r="P846" s="246">
        <f>O846*H846</f>
        <v>0</v>
      </c>
      <c r="Q846" s="246">
        <v>0</v>
      </c>
      <c r="R846" s="246">
        <f>Q846*H846</f>
        <v>0</v>
      </c>
      <c r="S846" s="246">
        <v>0</v>
      </c>
      <c r="T846" s="247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48" t="s">
        <v>297</v>
      </c>
      <c r="AT846" s="248" t="s">
        <v>211</v>
      </c>
      <c r="AU846" s="248" t="s">
        <v>152</v>
      </c>
      <c r="AY846" s="18" t="s">
        <v>209</v>
      </c>
      <c r="BE846" s="249">
        <f>IF(N846="základní",J846,0)</f>
        <v>0</v>
      </c>
      <c r="BF846" s="249">
        <f>IF(N846="snížená",J846,0)</f>
        <v>0</v>
      </c>
      <c r="BG846" s="249">
        <f>IF(N846="zákl. přenesená",J846,0)</f>
        <v>0</v>
      </c>
      <c r="BH846" s="249">
        <f>IF(N846="sníž. přenesená",J846,0)</f>
        <v>0</v>
      </c>
      <c r="BI846" s="249">
        <f>IF(N846="nulová",J846,0)</f>
        <v>0</v>
      </c>
      <c r="BJ846" s="18" t="s">
        <v>152</v>
      </c>
      <c r="BK846" s="249">
        <f>ROUND(I846*H846,2)</f>
        <v>0</v>
      </c>
      <c r="BL846" s="18" t="s">
        <v>297</v>
      </c>
      <c r="BM846" s="248" t="s">
        <v>1516</v>
      </c>
    </row>
    <row r="847" spans="1:51" s="13" customFormat="1" ht="12">
      <c r="A847" s="13"/>
      <c r="B847" s="250"/>
      <c r="C847" s="251"/>
      <c r="D847" s="252" t="s">
        <v>218</v>
      </c>
      <c r="E847" s="253" t="s">
        <v>1</v>
      </c>
      <c r="F847" s="254" t="s">
        <v>1517</v>
      </c>
      <c r="G847" s="251"/>
      <c r="H847" s="255">
        <v>1</v>
      </c>
      <c r="I847" s="256"/>
      <c r="J847" s="251"/>
      <c r="K847" s="251"/>
      <c r="L847" s="257"/>
      <c r="M847" s="258"/>
      <c r="N847" s="259"/>
      <c r="O847" s="259"/>
      <c r="P847" s="259"/>
      <c r="Q847" s="259"/>
      <c r="R847" s="259"/>
      <c r="S847" s="259"/>
      <c r="T847" s="26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1" t="s">
        <v>218</v>
      </c>
      <c r="AU847" s="261" t="s">
        <v>152</v>
      </c>
      <c r="AV847" s="13" t="s">
        <v>152</v>
      </c>
      <c r="AW847" s="13" t="s">
        <v>32</v>
      </c>
      <c r="AX847" s="13" t="s">
        <v>84</v>
      </c>
      <c r="AY847" s="261" t="s">
        <v>209</v>
      </c>
    </row>
    <row r="848" spans="1:65" s="2" customFormat="1" ht="16.5" customHeight="1">
      <c r="A848" s="39"/>
      <c r="B848" s="40"/>
      <c r="C848" s="294" t="s">
        <v>1518</v>
      </c>
      <c r="D848" s="294" t="s">
        <v>736</v>
      </c>
      <c r="E848" s="295" t="s">
        <v>1519</v>
      </c>
      <c r="F848" s="296" t="s">
        <v>1520</v>
      </c>
      <c r="G848" s="297" t="s">
        <v>214</v>
      </c>
      <c r="H848" s="298">
        <v>1</v>
      </c>
      <c r="I848" s="299"/>
      <c r="J848" s="300">
        <f>ROUND(I848*H848,2)</f>
        <v>0</v>
      </c>
      <c r="K848" s="296" t="s">
        <v>215</v>
      </c>
      <c r="L848" s="301"/>
      <c r="M848" s="302" t="s">
        <v>1</v>
      </c>
      <c r="N848" s="303" t="s">
        <v>42</v>
      </c>
      <c r="O848" s="92"/>
      <c r="P848" s="246">
        <f>O848*H848</f>
        <v>0</v>
      </c>
      <c r="Q848" s="246">
        <v>0.0012</v>
      </c>
      <c r="R848" s="246">
        <f>Q848*H848</f>
        <v>0.0012</v>
      </c>
      <c r="S848" s="246">
        <v>0</v>
      </c>
      <c r="T848" s="247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48" t="s">
        <v>386</v>
      </c>
      <c r="AT848" s="248" t="s">
        <v>736</v>
      </c>
      <c r="AU848" s="248" t="s">
        <v>152</v>
      </c>
      <c r="AY848" s="18" t="s">
        <v>209</v>
      </c>
      <c r="BE848" s="249">
        <f>IF(N848="základní",J848,0)</f>
        <v>0</v>
      </c>
      <c r="BF848" s="249">
        <f>IF(N848="snížená",J848,0)</f>
        <v>0</v>
      </c>
      <c r="BG848" s="249">
        <f>IF(N848="zákl. přenesená",J848,0)</f>
        <v>0</v>
      </c>
      <c r="BH848" s="249">
        <f>IF(N848="sníž. přenesená",J848,0)</f>
        <v>0</v>
      </c>
      <c r="BI848" s="249">
        <f>IF(N848="nulová",J848,0)</f>
        <v>0</v>
      </c>
      <c r="BJ848" s="18" t="s">
        <v>152</v>
      </c>
      <c r="BK848" s="249">
        <f>ROUND(I848*H848,2)</f>
        <v>0</v>
      </c>
      <c r="BL848" s="18" t="s">
        <v>297</v>
      </c>
      <c r="BM848" s="248" t="s">
        <v>1521</v>
      </c>
    </row>
    <row r="849" spans="1:65" s="2" customFormat="1" ht="21.75" customHeight="1">
      <c r="A849" s="39"/>
      <c r="B849" s="40"/>
      <c r="C849" s="237" t="s">
        <v>1522</v>
      </c>
      <c r="D849" s="237" t="s">
        <v>211</v>
      </c>
      <c r="E849" s="238" t="s">
        <v>1523</v>
      </c>
      <c r="F849" s="239" t="s">
        <v>1524</v>
      </c>
      <c r="G849" s="240" t="s">
        <v>214</v>
      </c>
      <c r="H849" s="241">
        <v>2</v>
      </c>
      <c r="I849" s="242"/>
      <c r="J849" s="243">
        <f>ROUND(I849*H849,2)</f>
        <v>0</v>
      </c>
      <c r="K849" s="239" t="s">
        <v>215</v>
      </c>
      <c r="L849" s="45"/>
      <c r="M849" s="244" t="s">
        <v>1</v>
      </c>
      <c r="N849" s="245" t="s">
        <v>42</v>
      </c>
      <c r="O849" s="92"/>
      <c r="P849" s="246">
        <f>O849*H849</f>
        <v>0</v>
      </c>
      <c r="Q849" s="246">
        <v>0.00093</v>
      </c>
      <c r="R849" s="246">
        <f>Q849*H849</f>
        <v>0.00186</v>
      </c>
      <c r="S849" s="246">
        <v>0</v>
      </c>
      <c r="T849" s="247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48" t="s">
        <v>297</v>
      </c>
      <c r="AT849" s="248" t="s">
        <v>211</v>
      </c>
      <c r="AU849" s="248" t="s">
        <v>152</v>
      </c>
      <c r="AY849" s="18" t="s">
        <v>209</v>
      </c>
      <c r="BE849" s="249">
        <f>IF(N849="základní",J849,0)</f>
        <v>0</v>
      </c>
      <c r="BF849" s="249">
        <f>IF(N849="snížená",J849,0)</f>
        <v>0</v>
      </c>
      <c r="BG849" s="249">
        <f>IF(N849="zákl. přenesená",J849,0)</f>
        <v>0</v>
      </c>
      <c r="BH849" s="249">
        <f>IF(N849="sníž. přenesená",J849,0)</f>
        <v>0</v>
      </c>
      <c r="BI849" s="249">
        <f>IF(N849="nulová",J849,0)</f>
        <v>0</v>
      </c>
      <c r="BJ849" s="18" t="s">
        <v>152</v>
      </c>
      <c r="BK849" s="249">
        <f>ROUND(I849*H849,2)</f>
        <v>0</v>
      </c>
      <c r="BL849" s="18" t="s">
        <v>297</v>
      </c>
      <c r="BM849" s="248" t="s">
        <v>1525</v>
      </c>
    </row>
    <row r="850" spans="1:51" s="13" customFormat="1" ht="12">
      <c r="A850" s="13"/>
      <c r="B850" s="250"/>
      <c r="C850" s="251"/>
      <c r="D850" s="252" t="s">
        <v>218</v>
      </c>
      <c r="E850" s="253" t="s">
        <v>1</v>
      </c>
      <c r="F850" s="254" t="s">
        <v>1526</v>
      </c>
      <c r="G850" s="251"/>
      <c r="H850" s="255">
        <v>1</v>
      </c>
      <c r="I850" s="256"/>
      <c r="J850" s="251"/>
      <c r="K850" s="251"/>
      <c r="L850" s="257"/>
      <c r="M850" s="258"/>
      <c r="N850" s="259"/>
      <c r="O850" s="259"/>
      <c r="P850" s="259"/>
      <c r="Q850" s="259"/>
      <c r="R850" s="259"/>
      <c r="S850" s="259"/>
      <c r="T850" s="260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61" t="s">
        <v>218</v>
      </c>
      <c r="AU850" s="261" t="s">
        <v>152</v>
      </c>
      <c r="AV850" s="13" t="s">
        <v>152</v>
      </c>
      <c r="AW850" s="13" t="s">
        <v>32</v>
      </c>
      <c r="AX850" s="13" t="s">
        <v>76</v>
      </c>
      <c r="AY850" s="261" t="s">
        <v>209</v>
      </c>
    </row>
    <row r="851" spans="1:51" s="13" customFormat="1" ht="12">
      <c r="A851" s="13"/>
      <c r="B851" s="250"/>
      <c r="C851" s="251"/>
      <c r="D851" s="252" t="s">
        <v>218</v>
      </c>
      <c r="E851" s="253" t="s">
        <v>1</v>
      </c>
      <c r="F851" s="254" t="s">
        <v>1527</v>
      </c>
      <c r="G851" s="251"/>
      <c r="H851" s="255">
        <v>1</v>
      </c>
      <c r="I851" s="256"/>
      <c r="J851" s="251"/>
      <c r="K851" s="251"/>
      <c r="L851" s="257"/>
      <c r="M851" s="258"/>
      <c r="N851" s="259"/>
      <c r="O851" s="259"/>
      <c r="P851" s="259"/>
      <c r="Q851" s="259"/>
      <c r="R851" s="259"/>
      <c r="S851" s="259"/>
      <c r="T851" s="260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1" t="s">
        <v>218</v>
      </c>
      <c r="AU851" s="261" t="s">
        <v>152</v>
      </c>
      <c r="AV851" s="13" t="s">
        <v>152</v>
      </c>
      <c r="AW851" s="13" t="s">
        <v>32</v>
      </c>
      <c r="AX851" s="13" t="s">
        <v>76</v>
      </c>
      <c r="AY851" s="261" t="s">
        <v>209</v>
      </c>
    </row>
    <row r="852" spans="1:51" s="15" customFormat="1" ht="12">
      <c r="A852" s="15"/>
      <c r="B852" s="272"/>
      <c r="C852" s="273"/>
      <c r="D852" s="252" t="s">
        <v>218</v>
      </c>
      <c r="E852" s="274" t="s">
        <v>1</v>
      </c>
      <c r="F852" s="275" t="s">
        <v>262</v>
      </c>
      <c r="G852" s="273"/>
      <c r="H852" s="276">
        <v>2</v>
      </c>
      <c r="I852" s="277"/>
      <c r="J852" s="273"/>
      <c r="K852" s="273"/>
      <c r="L852" s="278"/>
      <c r="M852" s="279"/>
      <c r="N852" s="280"/>
      <c r="O852" s="280"/>
      <c r="P852" s="280"/>
      <c r="Q852" s="280"/>
      <c r="R852" s="280"/>
      <c r="S852" s="280"/>
      <c r="T852" s="281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82" t="s">
        <v>218</v>
      </c>
      <c r="AU852" s="282" t="s">
        <v>152</v>
      </c>
      <c r="AV852" s="15" t="s">
        <v>216</v>
      </c>
      <c r="AW852" s="15" t="s">
        <v>32</v>
      </c>
      <c r="AX852" s="15" t="s">
        <v>84</v>
      </c>
      <c r="AY852" s="282" t="s">
        <v>209</v>
      </c>
    </row>
    <row r="853" spans="1:65" s="2" customFormat="1" ht="21.75" customHeight="1">
      <c r="A853" s="39"/>
      <c r="B853" s="40"/>
      <c r="C853" s="294" t="s">
        <v>1528</v>
      </c>
      <c r="D853" s="294" t="s">
        <v>736</v>
      </c>
      <c r="E853" s="295" t="s">
        <v>1529</v>
      </c>
      <c r="F853" s="296" t="s">
        <v>1530</v>
      </c>
      <c r="G853" s="297" t="s">
        <v>214</v>
      </c>
      <c r="H853" s="298">
        <v>1</v>
      </c>
      <c r="I853" s="299"/>
      <c r="J853" s="300">
        <f>ROUND(I853*H853,2)</f>
        <v>0</v>
      </c>
      <c r="K853" s="296" t="s">
        <v>1</v>
      </c>
      <c r="L853" s="301"/>
      <c r="M853" s="302" t="s">
        <v>1</v>
      </c>
      <c r="N853" s="303" t="s">
        <v>42</v>
      </c>
      <c r="O853" s="92"/>
      <c r="P853" s="246">
        <f>O853*H853</f>
        <v>0</v>
      </c>
      <c r="Q853" s="246">
        <v>0.079</v>
      </c>
      <c r="R853" s="246">
        <f>Q853*H853</f>
        <v>0.079</v>
      </c>
      <c r="S853" s="246">
        <v>0</v>
      </c>
      <c r="T853" s="247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48" t="s">
        <v>386</v>
      </c>
      <c r="AT853" s="248" t="s">
        <v>736</v>
      </c>
      <c r="AU853" s="248" t="s">
        <v>152</v>
      </c>
      <c r="AY853" s="18" t="s">
        <v>209</v>
      </c>
      <c r="BE853" s="249">
        <f>IF(N853="základní",J853,0)</f>
        <v>0</v>
      </c>
      <c r="BF853" s="249">
        <f>IF(N853="snížená",J853,0)</f>
        <v>0</v>
      </c>
      <c r="BG853" s="249">
        <f>IF(N853="zákl. přenesená",J853,0)</f>
        <v>0</v>
      </c>
      <c r="BH853" s="249">
        <f>IF(N853="sníž. přenesená",J853,0)</f>
        <v>0</v>
      </c>
      <c r="BI853" s="249">
        <f>IF(N853="nulová",J853,0)</f>
        <v>0</v>
      </c>
      <c r="BJ853" s="18" t="s">
        <v>152</v>
      </c>
      <c r="BK853" s="249">
        <f>ROUND(I853*H853,2)</f>
        <v>0</v>
      </c>
      <c r="BL853" s="18" t="s">
        <v>297</v>
      </c>
      <c r="BM853" s="248" t="s">
        <v>1531</v>
      </c>
    </row>
    <row r="854" spans="1:51" s="13" customFormat="1" ht="12">
      <c r="A854" s="13"/>
      <c r="B854" s="250"/>
      <c r="C854" s="251"/>
      <c r="D854" s="252" t="s">
        <v>218</v>
      </c>
      <c r="E854" s="253" t="s">
        <v>1</v>
      </c>
      <c r="F854" s="254" t="s">
        <v>1526</v>
      </c>
      <c r="G854" s="251"/>
      <c r="H854" s="255">
        <v>1</v>
      </c>
      <c r="I854" s="256"/>
      <c r="J854" s="251"/>
      <c r="K854" s="251"/>
      <c r="L854" s="257"/>
      <c r="M854" s="258"/>
      <c r="N854" s="259"/>
      <c r="O854" s="259"/>
      <c r="P854" s="259"/>
      <c r="Q854" s="259"/>
      <c r="R854" s="259"/>
      <c r="S854" s="259"/>
      <c r="T854" s="26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61" t="s">
        <v>218</v>
      </c>
      <c r="AU854" s="261" t="s">
        <v>152</v>
      </c>
      <c r="AV854" s="13" t="s">
        <v>152</v>
      </c>
      <c r="AW854" s="13" t="s">
        <v>32</v>
      </c>
      <c r="AX854" s="13" t="s">
        <v>84</v>
      </c>
      <c r="AY854" s="261" t="s">
        <v>209</v>
      </c>
    </row>
    <row r="855" spans="1:65" s="2" customFormat="1" ht="21.75" customHeight="1">
      <c r="A855" s="39"/>
      <c r="B855" s="40"/>
      <c r="C855" s="294" t="s">
        <v>1532</v>
      </c>
      <c r="D855" s="294" t="s">
        <v>736</v>
      </c>
      <c r="E855" s="295" t="s">
        <v>1533</v>
      </c>
      <c r="F855" s="296" t="s">
        <v>1534</v>
      </c>
      <c r="G855" s="297" t="s">
        <v>214</v>
      </c>
      <c r="H855" s="298">
        <v>1</v>
      </c>
      <c r="I855" s="299"/>
      <c r="J855" s="300">
        <f>ROUND(I855*H855,2)</f>
        <v>0</v>
      </c>
      <c r="K855" s="296" t="s">
        <v>1</v>
      </c>
      <c r="L855" s="301"/>
      <c r="M855" s="302" t="s">
        <v>1</v>
      </c>
      <c r="N855" s="303" t="s">
        <v>42</v>
      </c>
      <c r="O855" s="92"/>
      <c r="P855" s="246">
        <f>O855*H855</f>
        <v>0</v>
      </c>
      <c r="Q855" s="246">
        <v>0.079</v>
      </c>
      <c r="R855" s="246">
        <f>Q855*H855</f>
        <v>0.079</v>
      </c>
      <c r="S855" s="246">
        <v>0</v>
      </c>
      <c r="T855" s="247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8" t="s">
        <v>386</v>
      </c>
      <c r="AT855" s="248" t="s">
        <v>736</v>
      </c>
      <c r="AU855" s="248" t="s">
        <v>152</v>
      </c>
      <c r="AY855" s="18" t="s">
        <v>209</v>
      </c>
      <c r="BE855" s="249">
        <f>IF(N855="základní",J855,0)</f>
        <v>0</v>
      </c>
      <c r="BF855" s="249">
        <f>IF(N855="snížená",J855,0)</f>
        <v>0</v>
      </c>
      <c r="BG855" s="249">
        <f>IF(N855="zákl. přenesená",J855,0)</f>
        <v>0</v>
      </c>
      <c r="BH855" s="249">
        <f>IF(N855="sníž. přenesená",J855,0)</f>
        <v>0</v>
      </c>
      <c r="BI855" s="249">
        <f>IF(N855="nulová",J855,0)</f>
        <v>0</v>
      </c>
      <c r="BJ855" s="18" t="s">
        <v>152</v>
      </c>
      <c r="BK855" s="249">
        <f>ROUND(I855*H855,2)</f>
        <v>0</v>
      </c>
      <c r="BL855" s="18" t="s">
        <v>297</v>
      </c>
      <c r="BM855" s="248" t="s">
        <v>1535</v>
      </c>
    </row>
    <row r="856" spans="1:51" s="13" customFormat="1" ht="12">
      <c r="A856" s="13"/>
      <c r="B856" s="250"/>
      <c r="C856" s="251"/>
      <c r="D856" s="252" t="s">
        <v>218</v>
      </c>
      <c r="E856" s="253" t="s">
        <v>1</v>
      </c>
      <c r="F856" s="254" t="s">
        <v>1527</v>
      </c>
      <c r="G856" s="251"/>
      <c r="H856" s="255">
        <v>1</v>
      </c>
      <c r="I856" s="256"/>
      <c r="J856" s="251"/>
      <c r="K856" s="251"/>
      <c r="L856" s="257"/>
      <c r="M856" s="258"/>
      <c r="N856" s="259"/>
      <c r="O856" s="259"/>
      <c r="P856" s="259"/>
      <c r="Q856" s="259"/>
      <c r="R856" s="259"/>
      <c r="S856" s="259"/>
      <c r="T856" s="26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61" t="s">
        <v>218</v>
      </c>
      <c r="AU856" s="261" t="s">
        <v>152</v>
      </c>
      <c r="AV856" s="13" t="s">
        <v>152</v>
      </c>
      <c r="AW856" s="13" t="s">
        <v>32</v>
      </c>
      <c r="AX856" s="13" t="s">
        <v>84</v>
      </c>
      <c r="AY856" s="261" t="s">
        <v>209</v>
      </c>
    </row>
    <row r="857" spans="1:65" s="2" customFormat="1" ht="21.75" customHeight="1">
      <c r="A857" s="39"/>
      <c r="B857" s="40"/>
      <c r="C857" s="237" t="s">
        <v>1536</v>
      </c>
      <c r="D857" s="237" t="s">
        <v>211</v>
      </c>
      <c r="E857" s="238" t="s">
        <v>1537</v>
      </c>
      <c r="F857" s="239" t="s">
        <v>1538</v>
      </c>
      <c r="G857" s="240" t="s">
        <v>214</v>
      </c>
      <c r="H857" s="241">
        <v>10</v>
      </c>
      <c r="I857" s="242"/>
      <c r="J857" s="243">
        <f>ROUND(I857*H857,2)</f>
        <v>0</v>
      </c>
      <c r="K857" s="239" t="s">
        <v>215</v>
      </c>
      <c r="L857" s="45"/>
      <c r="M857" s="244" t="s">
        <v>1</v>
      </c>
      <c r="N857" s="245" t="s">
        <v>42</v>
      </c>
      <c r="O857" s="92"/>
      <c r="P857" s="246">
        <f>O857*H857</f>
        <v>0</v>
      </c>
      <c r="Q857" s="246">
        <v>0.00047</v>
      </c>
      <c r="R857" s="246">
        <f>Q857*H857</f>
        <v>0.0047</v>
      </c>
      <c r="S857" s="246">
        <v>0</v>
      </c>
      <c r="T857" s="247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8" t="s">
        <v>297</v>
      </c>
      <c r="AT857" s="248" t="s">
        <v>211</v>
      </c>
      <c r="AU857" s="248" t="s">
        <v>152</v>
      </c>
      <c r="AY857" s="18" t="s">
        <v>209</v>
      </c>
      <c r="BE857" s="249">
        <f>IF(N857="základní",J857,0)</f>
        <v>0</v>
      </c>
      <c r="BF857" s="249">
        <f>IF(N857="snížená",J857,0)</f>
        <v>0</v>
      </c>
      <c r="BG857" s="249">
        <f>IF(N857="zákl. přenesená",J857,0)</f>
        <v>0</v>
      </c>
      <c r="BH857" s="249">
        <f>IF(N857="sníž. přenesená",J857,0)</f>
        <v>0</v>
      </c>
      <c r="BI857" s="249">
        <f>IF(N857="nulová",J857,0)</f>
        <v>0</v>
      </c>
      <c r="BJ857" s="18" t="s">
        <v>152</v>
      </c>
      <c r="BK857" s="249">
        <f>ROUND(I857*H857,2)</f>
        <v>0</v>
      </c>
      <c r="BL857" s="18" t="s">
        <v>297</v>
      </c>
      <c r="BM857" s="248" t="s">
        <v>1539</v>
      </c>
    </row>
    <row r="858" spans="1:51" s="13" customFormat="1" ht="12">
      <c r="A858" s="13"/>
      <c r="B858" s="250"/>
      <c r="C858" s="251"/>
      <c r="D858" s="252" t="s">
        <v>218</v>
      </c>
      <c r="E858" s="253" t="s">
        <v>1</v>
      </c>
      <c r="F858" s="254" t="s">
        <v>1540</v>
      </c>
      <c r="G858" s="251"/>
      <c r="H858" s="255">
        <v>7</v>
      </c>
      <c r="I858" s="256"/>
      <c r="J858" s="251"/>
      <c r="K858" s="251"/>
      <c r="L858" s="257"/>
      <c r="M858" s="258"/>
      <c r="N858" s="259"/>
      <c r="O858" s="259"/>
      <c r="P858" s="259"/>
      <c r="Q858" s="259"/>
      <c r="R858" s="259"/>
      <c r="S858" s="259"/>
      <c r="T858" s="26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1" t="s">
        <v>218</v>
      </c>
      <c r="AU858" s="261" t="s">
        <v>152</v>
      </c>
      <c r="AV858" s="13" t="s">
        <v>152</v>
      </c>
      <c r="AW858" s="13" t="s">
        <v>32</v>
      </c>
      <c r="AX858" s="13" t="s">
        <v>76</v>
      </c>
      <c r="AY858" s="261" t="s">
        <v>209</v>
      </c>
    </row>
    <row r="859" spans="1:51" s="13" customFormat="1" ht="12">
      <c r="A859" s="13"/>
      <c r="B859" s="250"/>
      <c r="C859" s="251"/>
      <c r="D859" s="252" t="s">
        <v>218</v>
      </c>
      <c r="E859" s="253" t="s">
        <v>1</v>
      </c>
      <c r="F859" s="254" t="s">
        <v>1541</v>
      </c>
      <c r="G859" s="251"/>
      <c r="H859" s="255">
        <v>3</v>
      </c>
      <c r="I859" s="256"/>
      <c r="J859" s="251"/>
      <c r="K859" s="251"/>
      <c r="L859" s="257"/>
      <c r="M859" s="258"/>
      <c r="N859" s="259"/>
      <c r="O859" s="259"/>
      <c r="P859" s="259"/>
      <c r="Q859" s="259"/>
      <c r="R859" s="259"/>
      <c r="S859" s="259"/>
      <c r="T859" s="260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1" t="s">
        <v>218</v>
      </c>
      <c r="AU859" s="261" t="s">
        <v>152</v>
      </c>
      <c r="AV859" s="13" t="s">
        <v>152</v>
      </c>
      <c r="AW859" s="13" t="s">
        <v>32</v>
      </c>
      <c r="AX859" s="13" t="s">
        <v>76</v>
      </c>
      <c r="AY859" s="261" t="s">
        <v>209</v>
      </c>
    </row>
    <row r="860" spans="1:51" s="15" customFormat="1" ht="12">
      <c r="A860" s="15"/>
      <c r="B860" s="272"/>
      <c r="C860" s="273"/>
      <c r="D860" s="252" t="s">
        <v>218</v>
      </c>
      <c r="E860" s="274" t="s">
        <v>1</v>
      </c>
      <c r="F860" s="275" t="s">
        <v>262</v>
      </c>
      <c r="G860" s="273"/>
      <c r="H860" s="276">
        <v>10</v>
      </c>
      <c r="I860" s="277"/>
      <c r="J860" s="273"/>
      <c r="K860" s="273"/>
      <c r="L860" s="278"/>
      <c r="M860" s="279"/>
      <c r="N860" s="280"/>
      <c r="O860" s="280"/>
      <c r="P860" s="280"/>
      <c r="Q860" s="280"/>
      <c r="R860" s="280"/>
      <c r="S860" s="280"/>
      <c r="T860" s="281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82" t="s">
        <v>218</v>
      </c>
      <c r="AU860" s="282" t="s">
        <v>152</v>
      </c>
      <c r="AV860" s="15" t="s">
        <v>216</v>
      </c>
      <c r="AW860" s="15" t="s">
        <v>32</v>
      </c>
      <c r="AX860" s="15" t="s">
        <v>84</v>
      </c>
      <c r="AY860" s="282" t="s">
        <v>209</v>
      </c>
    </row>
    <row r="861" spans="1:65" s="2" customFormat="1" ht="21.75" customHeight="1">
      <c r="A861" s="39"/>
      <c r="B861" s="40"/>
      <c r="C861" s="294" t="s">
        <v>1542</v>
      </c>
      <c r="D861" s="294" t="s">
        <v>736</v>
      </c>
      <c r="E861" s="295" t="s">
        <v>1543</v>
      </c>
      <c r="F861" s="296" t="s">
        <v>1544</v>
      </c>
      <c r="G861" s="297" t="s">
        <v>214</v>
      </c>
      <c r="H861" s="298">
        <v>10</v>
      </c>
      <c r="I861" s="299"/>
      <c r="J861" s="300">
        <f>ROUND(I861*H861,2)</f>
        <v>0</v>
      </c>
      <c r="K861" s="296" t="s">
        <v>215</v>
      </c>
      <c r="L861" s="301"/>
      <c r="M861" s="302" t="s">
        <v>1</v>
      </c>
      <c r="N861" s="303" t="s">
        <v>42</v>
      </c>
      <c r="O861" s="92"/>
      <c r="P861" s="246">
        <f>O861*H861</f>
        <v>0</v>
      </c>
      <c r="Q861" s="246">
        <v>0.016</v>
      </c>
      <c r="R861" s="246">
        <f>Q861*H861</f>
        <v>0.16</v>
      </c>
      <c r="S861" s="246">
        <v>0</v>
      </c>
      <c r="T861" s="247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48" t="s">
        <v>386</v>
      </c>
      <c r="AT861" s="248" t="s">
        <v>736</v>
      </c>
      <c r="AU861" s="248" t="s">
        <v>152</v>
      </c>
      <c r="AY861" s="18" t="s">
        <v>209</v>
      </c>
      <c r="BE861" s="249">
        <f>IF(N861="základní",J861,0)</f>
        <v>0</v>
      </c>
      <c r="BF861" s="249">
        <f>IF(N861="snížená",J861,0)</f>
        <v>0</v>
      </c>
      <c r="BG861" s="249">
        <f>IF(N861="zákl. přenesená",J861,0)</f>
        <v>0</v>
      </c>
      <c r="BH861" s="249">
        <f>IF(N861="sníž. přenesená",J861,0)</f>
        <v>0</v>
      </c>
      <c r="BI861" s="249">
        <f>IF(N861="nulová",J861,0)</f>
        <v>0</v>
      </c>
      <c r="BJ861" s="18" t="s">
        <v>152</v>
      </c>
      <c r="BK861" s="249">
        <f>ROUND(I861*H861,2)</f>
        <v>0</v>
      </c>
      <c r="BL861" s="18" t="s">
        <v>297</v>
      </c>
      <c r="BM861" s="248" t="s">
        <v>1545</v>
      </c>
    </row>
    <row r="862" spans="1:65" s="2" customFormat="1" ht="21.75" customHeight="1">
      <c r="A862" s="39"/>
      <c r="B862" s="40"/>
      <c r="C862" s="237" t="s">
        <v>1546</v>
      </c>
      <c r="D862" s="237" t="s">
        <v>211</v>
      </c>
      <c r="E862" s="238" t="s">
        <v>1547</v>
      </c>
      <c r="F862" s="239" t="s">
        <v>1548</v>
      </c>
      <c r="G862" s="240" t="s">
        <v>214</v>
      </c>
      <c r="H862" s="241">
        <v>5</v>
      </c>
      <c r="I862" s="242"/>
      <c r="J862" s="243">
        <f>ROUND(I862*H862,2)</f>
        <v>0</v>
      </c>
      <c r="K862" s="239" t="s">
        <v>215</v>
      </c>
      <c r="L862" s="45"/>
      <c r="M862" s="244" t="s">
        <v>1</v>
      </c>
      <c r="N862" s="245" t="s">
        <v>42</v>
      </c>
      <c r="O862" s="92"/>
      <c r="P862" s="246">
        <f>O862*H862</f>
        <v>0</v>
      </c>
      <c r="Q862" s="246">
        <v>0.00048</v>
      </c>
      <c r="R862" s="246">
        <f>Q862*H862</f>
        <v>0.0024000000000000002</v>
      </c>
      <c r="S862" s="246">
        <v>0</v>
      </c>
      <c r="T862" s="247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8" t="s">
        <v>297</v>
      </c>
      <c r="AT862" s="248" t="s">
        <v>211</v>
      </c>
      <c r="AU862" s="248" t="s">
        <v>152</v>
      </c>
      <c r="AY862" s="18" t="s">
        <v>209</v>
      </c>
      <c r="BE862" s="249">
        <f>IF(N862="základní",J862,0)</f>
        <v>0</v>
      </c>
      <c r="BF862" s="249">
        <f>IF(N862="snížená",J862,0)</f>
        <v>0</v>
      </c>
      <c r="BG862" s="249">
        <f>IF(N862="zákl. přenesená",J862,0)</f>
        <v>0</v>
      </c>
      <c r="BH862" s="249">
        <f>IF(N862="sníž. přenesená",J862,0)</f>
        <v>0</v>
      </c>
      <c r="BI862" s="249">
        <f>IF(N862="nulová",J862,0)</f>
        <v>0</v>
      </c>
      <c r="BJ862" s="18" t="s">
        <v>152</v>
      </c>
      <c r="BK862" s="249">
        <f>ROUND(I862*H862,2)</f>
        <v>0</v>
      </c>
      <c r="BL862" s="18" t="s">
        <v>297</v>
      </c>
      <c r="BM862" s="248" t="s">
        <v>1549</v>
      </c>
    </row>
    <row r="863" spans="1:51" s="13" customFormat="1" ht="12">
      <c r="A863" s="13"/>
      <c r="B863" s="250"/>
      <c r="C863" s="251"/>
      <c r="D863" s="252" t="s">
        <v>218</v>
      </c>
      <c r="E863" s="253" t="s">
        <v>1</v>
      </c>
      <c r="F863" s="254" t="s">
        <v>1550</v>
      </c>
      <c r="G863" s="251"/>
      <c r="H863" s="255">
        <v>4</v>
      </c>
      <c r="I863" s="256"/>
      <c r="J863" s="251"/>
      <c r="K863" s="251"/>
      <c r="L863" s="257"/>
      <c r="M863" s="258"/>
      <c r="N863" s="259"/>
      <c r="O863" s="259"/>
      <c r="P863" s="259"/>
      <c r="Q863" s="259"/>
      <c r="R863" s="259"/>
      <c r="S863" s="259"/>
      <c r="T863" s="26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1" t="s">
        <v>218</v>
      </c>
      <c r="AU863" s="261" t="s">
        <v>152</v>
      </c>
      <c r="AV863" s="13" t="s">
        <v>152</v>
      </c>
      <c r="AW863" s="13" t="s">
        <v>32</v>
      </c>
      <c r="AX863" s="13" t="s">
        <v>76</v>
      </c>
      <c r="AY863" s="261" t="s">
        <v>209</v>
      </c>
    </row>
    <row r="864" spans="1:51" s="13" customFormat="1" ht="12">
      <c r="A864" s="13"/>
      <c r="B864" s="250"/>
      <c r="C864" s="251"/>
      <c r="D864" s="252" t="s">
        <v>218</v>
      </c>
      <c r="E864" s="253" t="s">
        <v>1</v>
      </c>
      <c r="F864" s="254" t="s">
        <v>1551</v>
      </c>
      <c r="G864" s="251"/>
      <c r="H864" s="255">
        <v>1</v>
      </c>
      <c r="I864" s="256"/>
      <c r="J864" s="251"/>
      <c r="K864" s="251"/>
      <c r="L864" s="257"/>
      <c r="M864" s="258"/>
      <c r="N864" s="259"/>
      <c r="O864" s="259"/>
      <c r="P864" s="259"/>
      <c r="Q864" s="259"/>
      <c r="R864" s="259"/>
      <c r="S864" s="259"/>
      <c r="T864" s="260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61" t="s">
        <v>218</v>
      </c>
      <c r="AU864" s="261" t="s">
        <v>152</v>
      </c>
      <c r="AV864" s="13" t="s">
        <v>152</v>
      </c>
      <c r="AW864" s="13" t="s">
        <v>32</v>
      </c>
      <c r="AX864" s="13" t="s">
        <v>76</v>
      </c>
      <c r="AY864" s="261" t="s">
        <v>209</v>
      </c>
    </row>
    <row r="865" spans="1:51" s="15" customFormat="1" ht="12">
      <c r="A865" s="15"/>
      <c r="B865" s="272"/>
      <c r="C865" s="273"/>
      <c r="D865" s="252" t="s">
        <v>218</v>
      </c>
      <c r="E865" s="274" t="s">
        <v>1</v>
      </c>
      <c r="F865" s="275" t="s">
        <v>262</v>
      </c>
      <c r="G865" s="273"/>
      <c r="H865" s="276">
        <v>5</v>
      </c>
      <c r="I865" s="277"/>
      <c r="J865" s="273"/>
      <c r="K865" s="273"/>
      <c r="L865" s="278"/>
      <c r="M865" s="279"/>
      <c r="N865" s="280"/>
      <c r="O865" s="280"/>
      <c r="P865" s="280"/>
      <c r="Q865" s="280"/>
      <c r="R865" s="280"/>
      <c r="S865" s="280"/>
      <c r="T865" s="281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82" t="s">
        <v>218</v>
      </c>
      <c r="AU865" s="282" t="s">
        <v>152</v>
      </c>
      <c r="AV865" s="15" t="s">
        <v>216</v>
      </c>
      <c r="AW865" s="15" t="s">
        <v>32</v>
      </c>
      <c r="AX865" s="15" t="s">
        <v>84</v>
      </c>
      <c r="AY865" s="282" t="s">
        <v>209</v>
      </c>
    </row>
    <row r="866" spans="1:65" s="2" customFormat="1" ht="21.75" customHeight="1">
      <c r="A866" s="39"/>
      <c r="B866" s="40"/>
      <c r="C866" s="294" t="s">
        <v>1552</v>
      </c>
      <c r="D866" s="294" t="s">
        <v>736</v>
      </c>
      <c r="E866" s="295" t="s">
        <v>1553</v>
      </c>
      <c r="F866" s="296" t="s">
        <v>1554</v>
      </c>
      <c r="G866" s="297" t="s">
        <v>214</v>
      </c>
      <c r="H866" s="298">
        <v>1</v>
      </c>
      <c r="I866" s="299"/>
      <c r="J866" s="300">
        <f>ROUND(I866*H866,2)</f>
        <v>0</v>
      </c>
      <c r="K866" s="296" t="s">
        <v>215</v>
      </c>
      <c r="L866" s="301"/>
      <c r="M866" s="302" t="s">
        <v>1</v>
      </c>
      <c r="N866" s="303" t="s">
        <v>42</v>
      </c>
      <c r="O866" s="92"/>
      <c r="P866" s="246">
        <f>O866*H866</f>
        <v>0</v>
      </c>
      <c r="Q866" s="246">
        <v>0.026</v>
      </c>
      <c r="R866" s="246">
        <f>Q866*H866</f>
        <v>0.026</v>
      </c>
      <c r="S866" s="246">
        <v>0</v>
      </c>
      <c r="T866" s="247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8" t="s">
        <v>386</v>
      </c>
      <c r="AT866" s="248" t="s">
        <v>736</v>
      </c>
      <c r="AU866" s="248" t="s">
        <v>152</v>
      </c>
      <c r="AY866" s="18" t="s">
        <v>209</v>
      </c>
      <c r="BE866" s="249">
        <f>IF(N866="základní",J866,0)</f>
        <v>0</v>
      </c>
      <c r="BF866" s="249">
        <f>IF(N866="snížená",J866,0)</f>
        <v>0</v>
      </c>
      <c r="BG866" s="249">
        <f>IF(N866="zákl. přenesená",J866,0)</f>
        <v>0</v>
      </c>
      <c r="BH866" s="249">
        <f>IF(N866="sníž. přenesená",J866,0)</f>
        <v>0</v>
      </c>
      <c r="BI866" s="249">
        <f>IF(N866="nulová",J866,0)</f>
        <v>0</v>
      </c>
      <c r="BJ866" s="18" t="s">
        <v>152</v>
      </c>
      <c r="BK866" s="249">
        <f>ROUND(I866*H866,2)</f>
        <v>0</v>
      </c>
      <c r="BL866" s="18" t="s">
        <v>297</v>
      </c>
      <c r="BM866" s="248" t="s">
        <v>1555</v>
      </c>
    </row>
    <row r="867" spans="1:65" s="2" customFormat="1" ht="21.75" customHeight="1">
      <c r="A867" s="39"/>
      <c r="B867" s="40"/>
      <c r="C867" s="294" t="s">
        <v>1556</v>
      </c>
      <c r="D867" s="294" t="s">
        <v>736</v>
      </c>
      <c r="E867" s="295" t="s">
        <v>1557</v>
      </c>
      <c r="F867" s="296" t="s">
        <v>1558</v>
      </c>
      <c r="G867" s="297" t="s">
        <v>214</v>
      </c>
      <c r="H867" s="298">
        <v>4</v>
      </c>
      <c r="I867" s="299"/>
      <c r="J867" s="300">
        <f>ROUND(I867*H867,2)</f>
        <v>0</v>
      </c>
      <c r="K867" s="296" t="s">
        <v>215</v>
      </c>
      <c r="L867" s="301"/>
      <c r="M867" s="302" t="s">
        <v>1</v>
      </c>
      <c r="N867" s="303" t="s">
        <v>42</v>
      </c>
      <c r="O867" s="92"/>
      <c r="P867" s="246">
        <f>O867*H867</f>
        <v>0</v>
      </c>
      <c r="Q867" s="246">
        <v>0.041</v>
      </c>
      <c r="R867" s="246">
        <f>Q867*H867</f>
        <v>0.164</v>
      </c>
      <c r="S867" s="246">
        <v>0</v>
      </c>
      <c r="T867" s="247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8" t="s">
        <v>386</v>
      </c>
      <c r="AT867" s="248" t="s">
        <v>736</v>
      </c>
      <c r="AU867" s="248" t="s">
        <v>152</v>
      </c>
      <c r="AY867" s="18" t="s">
        <v>209</v>
      </c>
      <c r="BE867" s="249">
        <f>IF(N867="základní",J867,0)</f>
        <v>0</v>
      </c>
      <c r="BF867" s="249">
        <f>IF(N867="snížená",J867,0)</f>
        <v>0</v>
      </c>
      <c r="BG867" s="249">
        <f>IF(N867="zákl. přenesená",J867,0)</f>
        <v>0</v>
      </c>
      <c r="BH867" s="249">
        <f>IF(N867="sníž. přenesená",J867,0)</f>
        <v>0</v>
      </c>
      <c r="BI867" s="249">
        <f>IF(N867="nulová",J867,0)</f>
        <v>0</v>
      </c>
      <c r="BJ867" s="18" t="s">
        <v>152</v>
      </c>
      <c r="BK867" s="249">
        <f>ROUND(I867*H867,2)</f>
        <v>0</v>
      </c>
      <c r="BL867" s="18" t="s">
        <v>297</v>
      </c>
      <c r="BM867" s="248" t="s">
        <v>1559</v>
      </c>
    </row>
    <row r="868" spans="1:65" s="2" customFormat="1" ht="21.75" customHeight="1">
      <c r="A868" s="39"/>
      <c r="B868" s="40"/>
      <c r="C868" s="237" t="s">
        <v>1560</v>
      </c>
      <c r="D868" s="237" t="s">
        <v>211</v>
      </c>
      <c r="E868" s="238" t="s">
        <v>1561</v>
      </c>
      <c r="F868" s="239" t="s">
        <v>1562</v>
      </c>
      <c r="G868" s="240" t="s">
        <v>214</v>
      </c>
      <c r="H868" s="241">
        <v>2</v>
      </c>
      <c r="I868" s="242"/>
      <c r="J868" s="243">
        <f>ROUND(I868*H868,2)</f>
        <v>0</v>
      </c>
      <c r="K868" s="239" t="s">
        <v>215</v>
      </c>
      <c r="L868" s="45"/>
      <c r="M868" s="244" t="s">
        <v>1</v>
      </c>
      <c r="N868" s="245" t="s">
        <v>42</v>
      </c>
      <c r="O868" s="92"/>
      <c r="P868" s="246">
        <f>O868*H868</f>
        <v>0</v>
      </c>
      <c r="Q868" s="246">
        <v>0</v>
      </c>
      <c r="R868" s="246">
        <f>Q868*H868</f>
        <v>0</v>
      </c>
      <c r="S868" s="246">
        <v>0</v>
      </c>
      <c r="T868" s="247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48" t="s">
        <v>297</v>
      </c>
      <c r="AT868" s="248" t="s">
        <v>211</v>
      </c>
      <c r="AU868" s="248" t="s">
        <v>152</v>
      </c>
      <c r="AY868" s="18" t="s">
        <v>209</v>
      </c>
      <c r="BE868" s="249">
        <f>IF(N868="základní",J868,0)</f>
        <v>0</v>
      </c>
      <c r="BF868" s="249">
        <f>IF(N868="snížená",J868,0)</f>
        <v>0</v>
      </c>
      <c r="BG868" s="249">
        <f>IF(N868="zákl. přenesená",J868,0)</f>
        <v>0</v>
      </c>
      <c r="BH868" s="249">
        <f>IF(N868="sníž. přenesená",J868,0)</f>
        <v>0</v>
      </c>
      <c r="BI868" s="249">
        <f>IF(N868="nulová",J868,0)</f>
        <v>0</v>
      </c>
      <c r="BJ868" s="18" t="s">
        <v>152</v>
      </c>
      <c r="BK868" s="249">
        <f>ROUND(I868*H868,2)</f>
        <v>0</v>
      </c>
      <c r="BL868" s="18" t="s">
        <v>297</v>
      </c>
      <c r="BM868" s="248" t="s">
        <v>1563</v>
      </c>
    </row>
    <row r="869" spans="1:51" s="14" customFormat="1" ht="12">
      <c r="A869" s="14"/>
      <c r="B869" s="262"/>
      <c r="C869" s="263"/>
      <c r="D869" s="252" t="s">
        <v>218</v>
      </c>
      <c r="E869" s="264" t="s">
        <v>1</v>
      </c>
      <c r="F869" s="265" t="s">
        <v>1564</v>
      </c>
      <c r="G869" s="263"/>
      <c r="H869" s="264" t="s">
        <v>1</v>
      </c>
      <c r="I869" s="266"/>
      <c r="J869" s="263"/>
      <c r="K869" s="263"/>
      <c r="L869" s="267"/>
      <c r="M869" s="268"/>
      <c r="N869" s="269"/>
      <c r="O869" s="269"/>
      <c r="P869" s="269"/>
      <c r="Q869" s="269"/>
      <c r="R869" s="269"/>
      <c r="S869" s="269"/>
      <c r="T869" s="270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1" t="s">
        <v>218</v>
      </c>
      <c r="AU869" s="271" t="s">
        <v>152</v>
      </c>
      <c r="AV869" s="14" t="s">
        <v>84</v>
      </c>
      <c r="AW869" s="14" t="s">
        <v>32</v>
      </c>
      <c r="AX869" s="14" t="s">
        <v>76</v>
      </c>
      <c r="AY869" s="271" t="s">
        <v>209</v>
      </c>
    </row>
    <row r="870" spans="1:51" s="13" customFormat="1" ht="12">
      <c r="A870" s="13"/>
      <c r="B870" s="250"/>
      <c r="C870" s="251"/>
      <c r="D870" s="252" t="s">
        <v>218</v>
      </c>
      <c r="E870" s="253" t="s">
        <v>1</v>
      </c>
      <c r="F870" s="254" t="s">
        <v>1565</v>
      </c>
      <c r="G870" s="251"/>
      <c r="H870" s="255">
        <v>2</v>
      </c>
      <c r="I870" s="256"/>
      <c r="J870" s="251"/>
      <c r="K870" s="251"/>
      <c r="L870" s="257"/>
      <c r="M870" s="258"/>
      <c r="N870" s="259"/>
      <c r="O870" s="259"/>
      <c r="P870" s="259"/>
      <c r="Q870" s="259"/>
      <c r="R870" s="259"/>
      <c r="S870" s="259"/>
      <c r="T870" s="260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1" t="s">
        <v>218</v>
      </c>
      <c r="AU870" s="261" t="s">
        <v>152</v>
      </c>
      <c r="AV870" s="13" t="s">
        <v>152</v>
      </c>
      <c r="AW870" s="13" t="s">
        <v>32</v>
      </c>
      <c r="AX870" s="13" t="s">
        <v>84</v>
      </c>
      <c r="AY870" s="261" t="s">
        <v>209</v>
      </c>
    </row>
    <row r="871" spans="1:65" s="2" customFormat="1" ht="21.75" customHeight="1">
      <c r="A871" s="39"/>
      <c r="B871" s="40"/>
      <c r="C871" s="237" t="s">
        <v>1566</v>
      </c>
      <c r="D871" s="237" t="s">
        <v>211</v>
      </c>
      <c r="E871" s="238" t="s">
        <v>1567</v>
      </c>
      <c r="F871" s="239" t="s">
        <v>1568</v>
      </c>
      <c r="G871" s="240" t="s">
        <v>214</v>
      </c>
      <c r="H871" s="241">
        <v>13.8</v>
      </c>
      <c r="I871" s="242"/>
      <c r="J871" s="243">
        <f>ROUND(I871*H871,2)</f>
        <v>0</v>
      </c>
      <c r="K871" s="239" t="s">
        <v>215</v>
      </c>
      <c r="L871" s="45"/>
      <c r="M871" s="244" t="s">
        <v>1</v>
      </c>
      <c r="N871" s="245" t="s">
        <v>42</v>
      </c>
      <c r="O871" s="92"/>
      <c r="P871" s="246">
        <f>O871*H871</f>
        <v>0</v>
      </c>
      <c r="Q871" s="246">
        <v>0</v>
      </c>
      <c r="R871" s="246">
        <f>Q871*H871</f>
        <v>0</v>
      </c>
      <c r="S871" s="246">
        <v>0</v>
      </c>
      <c r="T871" s="247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48" t="s">
        <v>297</v>
      </c>
      <c r="AT871" s="248" t="s">
        <v>211</v>
      </c>
      <c r="AU871" s="248" t="s">
        <v>152</v>
      </c>
      <c r="AY871" s="18" t="s">
        <v>209</v>
      </c>
      <c r="BE871" s="249">
        <f>IF(N871="základní",J871,0)</f>
        <v>0</v>
      </c>
      <c r="BF871" s="249">
        <f>IF(N871="snížená",J871,0)</f>
        <v>0</v>
      </c>
      <c r="BG871" s="249">
        <f>IF(N871="zákl. přenesená",J871,0)</f>
        <v>0</v>
      </c>
      <c r="BH871" s="249">
        <f>IF(N871="sníž. přenesená",J871,0)</f>
        <v>0</v>
      </c>
      <c r="BI871" s="249">
        <f>IF(N871="nulová",J871,0)</f>
        <v>0</v>
      </c>
      <c r="BJ871" s="18" t="s">
        <v>152</v>
      </c>
      <c r="BK871" s="249">
        <f>ROUND(I871*H871,2)</f>
        <v>0</v>
      </c>
      <c r="BL871" s="18" t="s">
        <v>297</v>
      </c>
      <c r="BM871" s="248" t="s">
        <v>1569</v>
      </c>
    </row>
    <row r="872" spans="1:51" s="14" customFormat="1" ht="12">
      <c r="A872" s="14"/>
      <c r="B872" s="262"/>
      <c r="C872" s="263"/>
      <c r="D872" s="252" t="s">
        <v>218</v>
      </c>
      <c r="E872" s="264" t="s">
        <v>1</v>
      </c>
      <c r="F872" s="265" t="s">
        <v>1564</v>
      </c>
      <c r="G872" s="263"/>
      <c r="H872" s="264" t="s">
        <v>1</v>
      </c>
      <c r="I872" s="266"/>
      <c r="J872" s="263"/>
      <c r="K872" s="263"/>
      <c r="L872" s="267"/>
      <c r="M872" s="268"/>
      <c r="N872" s="269"/>
      <c r="O872" s="269"/>
      <c r="P872" s="269"/>
      <c r="Q872" s="269"/>
      <c r="R872" s="269"/>
      <c r="S872" s="269"/>
      <c r="T872" s="27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1" t="s">
        <v>218</v>
      </c>
      <c r="AU872" s="271" t="s">
        <v>152</v>
      </c>
      <c r="AV872" s="14" t="s">
        <v>84</v>
      </c>
      <c r="AW872" s="14" t="s">
        <v>32</v>
      </c>
      <c r="AX872" s="14" t="s">
        <v>76</v>
      </c>
      <c r="AY872" s="271" t="s">
        <v>209</v>
      </c>
    </row>
    <row r="873" spans="1:51" s="13" customFormat="1" ht="12">
      <c r="A873" s="13"/>
      <c r="B873" s="250"/>
      <c r="C873" s="251"/>
      <c r="D873" s="252" t="s">
        <v>218</v>
      </c>
      <c r="E873" s="253" t="s">
        <v>1</v>
      </c>
      <c r="F873" s="254" t="s">
        <v>1570</v>
      </c>
      <c r="G873" s="251"/>
      <c r="H873" s="255">
        <v>13.8</v>
      </c>
      <c r="I873" s="256"/>
      <c r="J873" s="251"/>
      <c r="K873" s="251"/>
      <c r="L873" s="257"/>
      <c r="M873" s="258"/>
      <c r="N873" s="259"/>
      <c r="O873" s="259"/>
      <c r="P873" s="259"/>
      <c r="Q873" s="259"/>
      <c r="R873" s="259"/>
      <c r="S873" s="259"/>
      <c r="T873" s="26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1" t="s">
        <v>218</v>
      </c>
      <c r="AU873" s="261" t="s">
        <v>152</v>
      </c>
      <c r="AV873" s="13" t="s">
        <v>152</v>
      </c>
      <c r="AW873" s="13" t="s">
        <v>32</v>
      </c>
      <c r="AX873" s="13" t="s">
        <v>84</v>
      </c>
      <c r="AY873" s="261" t="s">
        <v>209</v>
      </c>
    </row>
    <row r="874" spans="1:65" s="2" customFormat="1" ht="16.5" customHeight="1">
      <c r="A874" s="39"/>
      <c r="B874" s="40"/>
      <c r="C874" s="294" t="s">
        <v>1571</v>
      </c>
      <c r="D874" s="294" t="s">
        <v>736</v>
      </c>
      <c r="E874" s="295" t="s">
        <v>1572</v>
      </c>
      <c r="F874" s="296" t="s">
        <v>1573</v>
      </c>
      <c r="G874" s="297" t="s">
        <v>494</v>
      </c>
      <c r="H874" s="298">
        <v>15.8</v>
      </c>
      <c r="I874" s="299"/>
      <c r="J874" s="300">
        <f>ROUND(I874*H874,2)</f>
        <v>0</v>
      </c>
      <c r="K874" s="296" t="s">
        <v>215</v>
      </c>
      <c r="L874" s="301"/>
      <c r="M874" s="302" t="s">
        <v>1</v>
      </c>
      <c r="N874" s="303" t="s">
        <v>42</v>
      </c>
      <c r="O874" s="92"/>
      <c r="P874" s="246">
        <f>O874*H874</f>
        <v>0</v>
      </c>
      <c r="Q874" s="246">
        <v>0.005</v>
      </c>
      <c r="R874" s="246">
        <f>Q874*H874</f>
        <v>0.079</v>
      </c>
      <c r="S874" s="246">
        <v>0</v>
      </c>
      <c r="T874" s="247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48" t="s">
        <v>386</v>
      </c>
      <c r="AT874" s="248" t="s">
        <v>736</v>
      </c>
      <c r="AU874" s="248" t="s">
        <v>152</v>
      </c>
      <c r="AY874" s="18" t="s">
        <v>209</v>
      </c>
      <c r="BE874" s="249">
        <f>IF(N874="základní",J874,0)</f>
        <v>0</v>
      </c>
      <c r="BF874" s="249">
        <f>IF(N874="snížená",J874,0)</f>
        <v>0</v>
      </c>
      <c r="BG874" s="249">
        <f>IF(N874="zákl. přenesená",J874,0)</f>
        <v>0</v>
      </c>
      <c r="BH874" s="249">
        <f>IF(N874="sníž. přenesená",J874,0)</f>
        <v>0</v>
      </c>
      <c r="BI874" s="249">
        <f>IF(N874="nulová",J874,0)</f>
        <v>0</v>
      </c>
      <c r="BJ874" s="18" t="s">
        <v>152</v>
      </c>
      <c r="BK874" s="249">
        <f>ROUND(I874*H874,2)</f>
        <v>0</v>
      </c>
      <c r="BL874" s="18" t="s">
        <v>297</v>
      </c>
      <c r="BM874" s="248" t="s">
        <v>1574</v>
      </c>
    </row>
    <row r="875" spans="1:51" s="13" customFormat="1" ht="12">
      <c r="A875" s="13"/>
      <c r="B875" s="250"/>
      <c r="C875" s="251"/>
      <c r="D875" s="252" t="s">
        <v>218</v>
      </c>
      <c r="E875" s="253" t="s">
        <v>1</v>
      </c>
      <c r="F875" s="254" t="s">
        <v>1575</v>
      </c>
      <c r="G875" s="251"/>
      <c r="H875" s="255">
        <v>15.8</v>
      </c>
      <c r="I875" s="256"/>
      <c r="J875" s="251"/>
      <c r="K875" s="251"/>
      <c r="L875" s="257"/>
      <c r="M875" s="258"/>
      <c r="N875" s="259"/>
      <c r="O875" s="259"/>
      <c r="P875" s="259"/>
      <c r="Q875" s="259"/>
      <c r="R875" s="259"/>
      <c r="S875" s="259"/>
      <c r="T875" s="260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1" t="s">
        <v>218</v>
      </c>
      <c r="AU875" s="261" t="s">
        <v>152</v>
      </c>
      <c r="AV875" s="13" t="s">
        <v>152</v>
      </c>
      <c r="AW875" s="13" t="s">
        <v>32</v>
      </c>
      <c r="AX875" s="13" t="s">
        <v>84</v>
      </c>
      <c r="AY875" s="261" t="s">
        <v>209</v>
      </c>
    </row>
    <row r="876" spans="1:65" s="2" customFormat="1" ht="44.25" customHeight="1">
      <c r="A876" s="39"/>
      <c r="B876" s="40"/>
      <c r="C876" s="237" t="s">
        <v>1576</v>
      </c>
      <c r="D876" s="237" t="s">
        <v>211</v>
      </c>
      <c r="E876" s="238" t="s">
        <v>1577</v>
      </c>
      <c r="F876" s="239" t="s">
        <v>1578</v>
      </c>
      <c r="G876" s="240" t="s">
        <v>214</v>
      </c>
      <c r="H876" s="241">
        <v>1</v>
      </c>
      <c r="I876" s="242"/>
      <c r="J876" s="243">
        <f>ROUND(I876*H876,2)</f>
        <v>0</v>
      </c>
      <c r="K876" s="239" t="s">
        <v>1</v>
      </c>
      <c r="L876" s="45"/>
      <c r="M876" s="244" t="s">
        <v>1</v>
      </c>
      <c r="N876" s="245" t="s">
        <v>42</v>
      </c>
      <c r="O876" s="92"/>
      <c r="P876" s="246">
        <f>O876*H876</f>
        <v>0</v>
      </c>
      <c r="Q876" s="246">
        <v>0</v>
      </c>
      <c r="R876" s="246">
        <f>Q876*H876</f>
        <v>0</v>
      </c>
      <c r="S876" s="246">
        <v>0</v>
      </c>
      <c r="T876" s="247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48" t="s">
        <v>297</v>
      </c>
      <c r="AT876" s="248" t="s">
        <v>211</v>
      </c>
      <c r="AU876" s="248" t="s">
        <v>152</v>
      </c>
      <c r="AY876" s="18" t="s">
        <v>209</v>
      </c>
      <c r="BE876" s="249">
        <f>IF(N876="základní",J876,0)</f>
        <v>0</v>
      </c>
      <c r="BF876" s="249">
        <f>IF(N876="snížená",J876,0)</f>
        <v>0</v>
      </c>
      <c r="BG876" s="249">
        <f>IF(N876="zákl. přenesená",J876,0)</f>
        <v>0</v>
      </c>
      <c r="BH876" s="249">
        <f>IF(N876="sníž. přenesená",J876,0)</f>
        <v>0</v>
      </c>
      <c r="BI876" s="249">
        <f>IF(N876="nulová",J876,0)</f>
        <v>0</v>
      </c>
      <c r="BJ876" s="18" t="s">
        <v>152</v>
      </c>
      <c r="BK876" s="249">
        <f>ROUND(I876*H876,2)</f>
        <v>0</v>
      </c>
      <c r="BL876" s="18" t="s">
        <v>297</v>
      </c>
      <c r="BM876" s="248" t="s">
        <v>1579</v>
      </c>
    </row>
    <row r="877" spans="1:51" s="13" customFormat="1" ht="12">
      <c r="A877" s="13"/>
      <c r="B877" s="250"/>
      <c r="C877" s="251"/>
      <c r="D877" s="252" t="s">
        <v>218</v>
      </c>
      <c r="E877" s="253" t="s">
        <v>1</v>
      </c>
      <c r="F877" s="254" t="s">
        <v>1580</v>
      </c>
      <c r="G877" s="251"/>
      <c r="H877" s="255">
        <v>1</v>
      </c>
      <c r="I877" s="256"/>
      <c r="J877" s="251"/>
      <c r="K877" s="251"/>
      <c r="L877" s="257"/>
      <c r="M877" s="258"/>
      <c r="N877" s="259"/>
      <c r="O877" s="259"/>
      <c r="P877" s="259"/>
      <c r="Q877" s="259"/>
      <c r="R877" s="259"/>
      <c r="S877" s="259"/>
      <c r="T877" s="26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1" t="s">
        <v>218</v>
      </c>
      <c r="AU877" s="261" t="s">
        <v>152</v>
      </c>
      <c r="AV877" s="13" t="s">
        <v>152</v>
      </c>
      <c r="AW877" s="13" t="s">
        <v>32</v>
      </c>
      <c r="AX877" s="13" t="s">
        <v>84</v>
      </c>
      <c r="AY877" s="261" t="s">
        <v>209</v>
      </c>
    </row>
    <row r="878" spans="1:65" s="2" customFormat="1" ht="44.25" customHeight="1">
      <c r="A878" s="39"/>
      <c r="B878" s="40"/>
      <c r="C878" s="237" t="s">
        <v>1581</v>
      </c>
      <c r="D878" s="237" t="s">
        <v>211</v>
      </c>
      <c r="E878" s="238" t="s">
        <v>1582</v>
      </c>
      <c r="F878" s="239" t="s">
        <v>1583</v>
      </c>
      <c r="G878" s="240" t="s">
        <v>214</v>
      </c>
      <c r="H878" s="241">
        <v>1</v>
      </c>
      <c r="I878" s="242"/>
      <c r="J878" s="243">
        <f>ROUND(I878*H878,2)</f>
        <v>0</v>
      </c>
      <c r="K878" s="239" t="s">
        <v>1</v>
      </c>
      <c r="L878" s="45"/>
      <c r="M878" s="244" t="s">
        <v>1</v>
      </c>
      <c r="N878" s="245" t="s">
        <v>42</v>
      </c>
      <c r="O878" s="92"/>
      <c r="P878" s="246">
        <f>O878*H878</f>
        <v>0</v>
      </c>
      <c r="Q878" s="246">
        <v>0</v>
      </c>
      <c r="R878" s="246">
        <f>Q878*H878</f>
        <v>0</v>
      </c>
      <c r="S878" s="246">
        <v>0</v>
      </c>
      <c r="T878" s="247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48" t="s">
        <v>297</v>
      </c>
      <c r="AT878" s="248" t="s">
        <v>211</v>
      </c>
      <c r="AU878" s="248" t="s">
        <v>152</v>
      </c>
      <c r="AY878" s="18" t="s">
        <v>209</v>
      </c>
      <c r="BE878" s="249">
        <f>IF(N878="základní",J878,0)</f>
        <v>0</v>
      </c>
      <c r="BF878" s="249">
        <f>IF(N878="snížená",J878,0)</f>
        <v>0</v>
      </c>
      <c r="BG878" s="249">
        <f>IF(N878="zákl. přenesená",J878,0)</f>
        <v>0</v>
      </c>
      <c r="BH878" s="249">
        <f>IF(N878="sníž. přenesená",J878,0)</f>
        <v>0</v>
      </c>
      <c r="BI878" s="249">
        <f>IF(N878="nulová",J878,0)</f>
        <v>0</v>
      </c>
      <c r="BJ878" s="18" t="s">
        <v>152</v>
      </c>
      <c r="BK878" s="249">
        <f>ROUND(I878*H878,2)</f>
        <v>0</v>
      </c>
      <c r="BL878" s="18" t="s">
        <v>297</v>
      </c>
      <c r="BM878" s="248" t="s">
        <v>1584</v>
      </c>
    </row>
    <row r="879" spans="1:51" s="13" customFormat="1" ht="12">
      <c r="A879" s="13"/>
      <c r="B879" s="250"/>
      <c r="C879" s="251"/>
      <c r="D879" s="252" t="s">
        <v>218</v>
      </c>
      <c r="E879" s="253" t="s">
        <v>1</v>
      </c>
      <c r="F879" s="254" t="s">
        <v>1585</v>
      </c>
      <c r="G879" s="251"/>
      <c r="H879" s="255">
        <v>1</v>
      </c>
      <c r="I879" s="256"/>
      <c r="J879" s="251"/>
      <c r="K879" s="251"/>
      <c r="L879" s="257"/>
      <c r="M879" s="258"/>
      <c r="N879" s="259"/>
      <c r="O879" s="259"/>
      <c r="P879" s="259"/>
      <c r="Q879" s="259"/>
      <c r="R879" s="259"/>
      <c r="S879" s="259"/>
      <c r="T879" s="260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1" t="s">
        <v>218</v>
      </c>
      <c r="AU879" s="261" t="s">
        <v>152</v>
      </c>
      <c r="AV879" s="13" t="s">
        <v>152</v>
      </c>
      <c r="AW879" s="13" t="s">
        <v>32</v>
      </c>
      <c r="AX879" s="13" t="s">
        <v>84</v>
      </c>
      <c r="AY879" s="261" t="s">
        <v>209</v>
      </c>
    </row>
    <row r="880" spans="1:65" s="2" customFormat="1" ht="21.75" customHeight="1">
      <c r="A880" s="39"/>
      <c r="B880" s="40"/>
      <c r="C880" s="237" t="s">
        <v>1586</v>
      </c>
      <c r="D880" s="237" t="s">
        <v>211</v>
      </c>
      <c r="E880" s="238" t="s">
        <v>1587</v>
      </c>
      <c r="F880" s="239" t="s">
        <v>1588</v>
      </c>
      <c r="G880" s="240" t="s">
        <v>214</v>
      </c>
      <c r="H880" s="241">
        <v>1</v>
      </c>
      <c r="I880" s="242"/>
      <c r="J880" s="243">
        <f>ROUND(I880*H880,2)</f>
        <v>0</v>
      </c>
      <c r="K880" s="239" t="s">
        <v>1</v>
      </c>
      <c r="L880" s="45"/>
      <c r="M880" s="244" t="s">
        <v>1</v>
      </c>
      <c r="N880" s="245" t="s">
        <v>42</v>
      </c>
      <c r="O880" s="92"/>
      <c r="P880" s="246">
        <f>O880*H880</f>
        <v>0</v>
      </c>
      <c r="Q880" s="246">
        <v>0</v>
      </c>
      <c r="R880" s="246">
        <f>Q880*H880</f>
        <v>0</v>
      </c>
      <c r="S880" s="246">
        <v>0</v>
      </c>
      <c r="T880" s="247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48" t="s">
        <v>297</v>
      </c>
      <c r="AT880" s="248" t="s">
        <v>211</v>
      </c>
      <c r="AU880" s="248" t="s">
        <v>152</v>
      </c>
      <c r="AY880" s="18" t="s">
        <v>209</v>
      </c>
      <c r="BE880" s="249">
        <f>IF(N880="základní",J880,0)</f>
        <v>0</v>
      </c>
      <c r="BF880" s="249">
        <f>IF(N880="snížená",J880,0)</f>
        <v>0</v>
      </c>
      <c r="BG880" s="249">
        <f>IF(N880="zákl. přenesená",J880,0)</f>
        <v>0</v>
      </c>
      <c r="BH880" s="249">
        <f>IF(N880="sníž. přenesená",J880,0)</f>
        <v>0</v>
      </c>
      <c r="BI880" s="249">
        <f>IF(N880="nulová",J880,0)</f>
        <v>0</v>
      </c>
      <c r="BJ880" s="18" t="s">
        <v>152</v>
      </c>
      <c r="BK880" s="249">
        <f>ROUND(I880*H880,2)</f>
        <v>0</v>
      </c>
      <c r="BL880" s="18" t="s">
        <v>297</v>
      </c>
      <c r="BM880" s="248" t="s">
        <v>1589</v>
      </c>
    </row>
    <row r="881" spans="1:51" s="13" customFormat="1" ht="12">
      <c r="A881" s="13"/>
      <c r="B881" s="250"/>
      <c r="C881" s="251"/>
      <c r="D881" s="252" t="s">
        <v>218</v>
      </c>
      <c r="E881" s="253" t="s">
        <v>1</v>
      </c>
      <c r="F881" s="254" t="s">
        <v>1580</v>
      </c>
      <c r="G881" s="251"/>
      <c r="H881" s="255">
        <v>1</v>
      </c>
      <c r="I881" s="256"/>
      <c r="J881" s="251"/>
      <c r="K881" s="251"/>
      <c r="L881" s="257"/>
      <c r="M881" s="258"/>
      <c r="N881" s="259"/>
      <c r="O881" s="259"/>
      <c r="P881" s="259"/>
      <c r="Q881" s="259"/>
      <c r="R881" s="259"/>
      <c r="S881" s="259"/>
      <c r="T881" s="260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1" t="s">
        <v>218</v>
      </c>
      <c r="AU881" s="261" t="s">
        <v>152</v>
      </c>
      <c r="AV881" s="13" t="s">
        <v>152</v>
      </c>
      <c r="AW881" s="13" t="s">
        <v>32</v>
      </c>
      <c r="AX881" s="13" t="s">
        <v>84</v>
      </c>
      <c r="AY881" s="261" t="s">
        <v>209</v>
      </c>
    </row>
    <row r="882" spans="1:65" s="2" customFormat="1" ht="21.75" customHeight="1">
      <c r="A882" s="39"/>
      <c r="B882" s="40"/>
      <c r="C882" s="237" t="s">
        <v>1590</v>
      </c>
      <c r="D882" s="237" t="s">
        <v>211</v>
      </c>
      <c r="E882" s="238" t="s">
        <v>1591</v>
      </c>
      <c r="F882" s="239" t="s">
        <v>1592</v>
      </c>
      <c r="G882" s="240" t="s">
        <v>214</v>
      </c>
      <c r="H882" s="241">
        <v>2</v>
      </c>
      <c r="I882" s="242"/>
      <c r="J882" s="243">
        <f>ROUND(I882*H882,2)</f>
        <v>0</v>
      </c>
      <c r="K882" s="239" t="s">
        <v>1</v>
      </c>
      <c r="L882" s="45"/>
      <c r="M882" s="244" t="s">
        <v>1</v>
      </c>
      <c r="N882" s="245" t="s">
        <v>42</v>
      </c>
      <c r="O882" s="92"/>
      <c r="P882" s="246">
        <f>O882*H882</f>
        <v>0</v>
      </c>
      <c r="Q882" s="246">
        <v>0</v>
      </c>
      <c r="R882" s="246">
        <f>Q882*H882</f>
        <v>0</v>
      </c>
      <c r="S882" s="246">
        <v>0</v>
      </c>
      <c r="T882" s="247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48" t="s">
        <v>297</v>
      </c>
      <c r="AT882" s="248" t="s">
        <v>211</v>
      </c>
      <c r="AU882" s="248" t="s">
        <v>152</v>
      </c>
      <c r="AY882" s="18" t="s">
        <v>209</v>
      </c>
      <c r="BE882" s="249">
        <f>IF(N882="základní",J882,0)</f>
        <v>0</v>
      </c>
      <c r="BF882" s="249">
        <f>IF(N882="snížená",J882,0)</f>
        <v>0</v>
      </c>
      <c r="BG882" s="249">
        <f>IF(N882="zákl. přenesená",J882,0)</f>
        <v>0</v>
      </c>
      <c r="BH882" s="249">
        <f>IF(N882="sníž. přenesená",J882,0)</f>
        <v>0</v>
      </c>
      <c r="BI882" s="249">
        <f>IF(N882="nulová",J882,0)</f>
        <v>0</v>
      </c>
      <c r="BJ882" s="18" t="s">
        <v>152</v>
      </c>
      <c r="BK882" s="249">
        <f>ROUND(I882*H882,2)</f>
        <v>0</v>
      </c>
      <c r="BL882" s="18" t="s">
        <v>297</v>
      </c>
      <c r="BM882" s="248" t="s">
        <v>1593</v>
      </c>
    </row>
    <row r="883" spans="1:51" s="14" customFormat="1" ht="12">
      <c r="A883" s="14"/>
      <c r="B883" s="262"/>
      <c r="C883" s="263"/>
      <c r="D883" s="252" t="s">
        <v>218</v>
      </c>
      <c r="E883" s="264" t="s">
        <v>1</v>
      </c>
      <c r="F883" s="265" t="s">
        <v>1564</v>
      </c>
      <c r="G883" s="263"/>
      <c r="H883" s="264" t="s">
        <v>1</v>
      </c>
      <c r="I883" s="266"/>
      <c r="J883" s="263"/>
      <c r="K883" s="263"/>
      <c r="L883" s="267"/>
      <c r="M883" s="268"/>
      <c r="N883" s="269"/>
      <c r="O883" s="269"/>
      <c r="P883" s="269"/>
      <c r="Q883" s="269"/>
      <c r="R883" s="269"/>
      <c r="S883" s="269"/>
      <c r="T883" s="27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1" t="s">
        <v>218</v>
      </c>
      <c r="AU883" s="271" t="s">
        <v>152</v>
      </c>
      <c r="AV883" s="14" t="s">
        <v>84</v>
      </c>
      <c r="AW883" s="14" t="s">
        <v>32</v>
      </c>
      <c r="AX883" s="14" t="s">
        <v>76</v>
      </c>
      <c r="AY883" s="271" t="s">
        <v>209</v>
      </c>
    </row>
    <row r="884" spans="1:51" s="13" customFormat="1" ht="12">
      <c r="A884" s="13"/>
      <c r="B884" s="250"/>
      <c r="C884" s="251"/>
      <c r="D884" s="252" t="s">
        <v>218</v>
      </c>
      <c r="E884" s="253" t="s">
        <v>1</v>
      </c>
      <c r="F884" s="254" t="s">
        <v>1594</v>
      </c>
      <c r="G884" s="251"/>
      <c r="H884" s="255">
        <v>2</v>
      </c>
      <c r="I884" s="256"/>
      <c r="J884" s="251"/>
      <c r="K884" s="251"/>
      <c r="L884" s="257"/>
      <c r="M884" s="258"/>
      <c r="N884" s="259"/>
      <c r="O884" s="259"/>
      <c r="P884" s="259"/>
      <c r="Q884" s="259"/>
      <c r="R884" s="259"/>
      <c r="S884" s="259"/>
      <c r="T884" s="260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1" t="s">
        <v>218</v>
      </c>
      <c r="AU884" s="261" t="s">
        <v>152</v>
      </c>
      <c r="AV884" s="13" t="s">
        <v>152</v>
      </c>
      <c r="AW884" s="13" t="s">
        <v>32</v>
      </c>
      <c r="AX884" s="13" t="s">
        <v>84</v>
      </c>
      <c r="AY884" s="261" t="s">
        <v>209</v>
      </c>
    </row>
    <row r="885" spans="1:65" s="2" customFormat="1" ht="16.5" customHeight="1">
      <c r="A885" s="39"/>
      <c r="B885" s="40"/>
      <c r="C885" s="237" t="s">
        <v>1595</v>
      </c>
      <c r="D885" s="237" t="s">
        <v>211</v>
      </c>
      <c r="E885" s="238" t="s">
        <v>1596</v>
      </c>
      <c r="F885" s="239" t="s">
        <v>1597</v>
      </c>
      <c r="G885" s="240" t="s">
        <v>494</v>
      </c>
      <c r="H885" s="241">
        <v>18.5</v>
      </c>
      <c r="I885" s="242"/>
      <c r="J885" s="243">
        <f>ROUND(I885*H885,2)</f>
        <v>0</v>
      </c>
      <c r="K885" s="239" t="s">
        <v>1</v>
      </c>
      <c r="L885" s="45"/>
      <c r="M885" s="244" t="s">
        <v>1</v>
      </c>
      <c r="N885" s="245" t="s">
        <v>42</v>
      </c>
      <c r="O885" s="92"/>
      <c r="P885" s="246">
        <f>O885*H885</f>
        <v>0</v>
      </c>
      <c r="Q885" s="246">
        <v>0</v>
      </c>
      <c r="R885" s="246">
        <f>Q885*H885</f>
        <v>0</v>
      </c>
      <c r="S885" s="246">
        <v>0</v>
      </c>
      <c r="T885" s="24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48" t="s">
        <v>297</v>
      </c>
      <c r="AT885" s="248" t="s">
        <v>211</v>
      </c>
      <c r="AU885" s="248" t="s">
        <v>152</v>
      </c>
      <c r="AY885" s="18" t="s">
        <v>209</v>
      </c>
      <c r="BE885" s="249">
        <f>IF(N885="základní",J885,0)</f>
        <v>0</v>
      </c>
      <c r="BF885" s="249">
        <f>IF(N885="snížená",J885,0)</f>
        <v>0</v>
      </c>
      <c r="BG885" s="249">
        <f>IF(N885="zákl. přenesená",J885,0)</f>
        <v>0</v>
      </c>
      <c r="BH885" s="249">
        <f>IF(N885="sníž. přenesená",J885,0)</f>
        <v>0</v>
      </c>
      <c r="BI885" s="249">
        <f>IF(N885="nulová",J885,0)</f>
        <v>0</v>
      </c>
      <c r="BJ885" s="18" t="s">
        <v>152</v>
      </c>
      <c r="BK885" s="249">
        <f>ROUND(I885*H885,2)</f>
        <v>0</v>
      </c>
      <c r="BL885" s="18" t="s">
        <v>297</v>
      </c>
      <c r="BM885" s="248" t="s">
        <v>1598</v>
      </c>
    </row>
    <row r="886" spans="1:51" s="13" customFormat="1" ht="12">
      <c r="A886" s="13"/>
      <c r="B886" s="250"/>
      <c r="C886" s="251"/>
      <c r="D886" s="252" t="s">
        <v>218</v>
      </c>
      <c r="E886" s="253" t="s">
        <v>1</v>
      </c>
      <c r="F886" s="254" t="s">
        <v>1599</v>
      </c>
      <c r="G886" s="251"/>
      <c r="H886" s="255">
        <v>18.5</v>
      </c>
      <c r="I886" s="256"/>
      <c r="J886" s="251"/>
      <c r="K886" s="251"/>
      <c r="L886" s="257"/>
      <c r="M886" s="258"/>
      <c r="N886" s="259"/>
      <c r="O886" s="259"/>
      <c r="P886" s="259"/>
      <c r="Q886" s="259"/>
      <c r="R886" s="259"/>
      <c r="S886" s="259"/>
      <c r="T886" s="260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1" t="s">
        <v>218</v>
      </c>
      <c r="AU886" s="261" t="s">
        <v>152</v>
      </c>
      <c r="AV886" s="13" t="s">
        <v>152</v>
      </c>
      <c r="AW886" s="13" t="s">
        <v>32</v>
      </c>
      <c r="AX886" s="13" t="s">
        <v>84</v>
      </c>
      <c r="AY886" s="261" t="s">
        <v>209</v>
      </c>
    </row>
    <row r="887" spans="1:65" s="2" customFormat="1" ht="16.5" customHeight="1">
      <c r="A887" s="39"/>
      <c r="B887" s="40"/>
      <c r="C887" s="237" t="s">
        <v>1600</v>
      </c>
      <c r="D887" s="237" t="s">
        <v>211</v>
      </c>
      <c r="E887" s="238" t="s">
        <v>1601</v>
      </c>
      <c r="F887" s="239" t="s">
        <v>1602</v>
      </c>
      <c r="G887" s="240" t="s">
        <v>334</v>
      </c>
      <c r="H887" s="241">
        <v>1</v>
      </c>
      <c r="I887" s="242"/>
      <c r="J887" s="243">
        <f>ROUND(I887*H887,2)</f>
        <v>0</v>
      </c>
      <c r="K887" s="239" t="s">
        <v>1</v>
      </c>
      <c r="L887" s="45"/>
      <c r="M887" s="244" t="s">
        <v>1</v>
      </c>
      <c r="N887" s="245" t="s">
        <v>42</v>
      </c>
      <c r="O887" s="92"/>
      <c r="P887" s="246">
        <f>O887*H887</f>
        <v>0</v>
      </c>
      <c r="Q887" s="246">
        <v>0</v>
      </c>
      <c r="R887" s="246">
        <f>Q887*H887</f>
        <v>0</v>
      </c>
      <c r="S887" s="246">
        <v>0</v>
      </c>
      <c r="T887" s="247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48" t="s">
        <v>297</v>
      </c>
      <c r="AT887" s="248" t="s">
        <v>211</v>
      </c>
      <c r="AU887" s="248" t="s">
        <v>152</v>
      </c>
      <c r="AY887" s="18" t="s">
        <v>209</v>
      </c>
      <c r="BE887" s="249">
        <f>IF(N887="základní",J887,0)</f>
        <v>0</v>
      </c>
      <c r="BF887" s="249">
        <f>IF(N887="snížená",J887,0)</f>
        <v>0</v>
      </c>
      <c r="BG887" s="249">
        <f>IF(N887="zákl. přenesená",J887,0)</f>
        <v>0</v>
      </c>
      <c r="BH887" s="249">
        <f>IF(N887="sníž. přenesená",J887,0)</f>
        <v>0</v>
      </c>
      <c r="BI887" s="249">
        <f>IF(N887="nulová",J887,0)</f>
        <v>0</v>
      </c>
      <c r="BJ887" s="18" t="s">
        <v>152</v>
      </c>
      <c r="BK887" s="249">
        <f>ROUND(I887*H887,2)</f>
        <v>0</v>
      </c>
      <c r="BL887" s="18" t="s">
        <v>297</v>
      </c>
      <c r="BM887" s="248" t="s">
        <v>1603</v>
      </c>
    </row>
    <row r="888" spans="1:65" s="2" customFormat="1" ht="21.75" customHeight="1">
      <c r="A888" s="39"/>
      <c r="B888" s="40"/>
      <c r="C888" s="237" t="s">
        <v>1604</v>
      </c>
      <c r="D888" s="237" t="s">
        <v>211</v>
      </c>
      <c r="E888" s="238" t="s">
        <v>1605</v>
      </c>
      <c r="F888" s="239" t="s">
        <v>1606</v>
      </c>
      <c r="G888" s="240" t="s">
        <v>320</v>
      </c>
      <c r="H888" s="241">
        <v>3.815</v>
      </c>
      <c r="I888" s="242"/>
      <c r="J888" s="243">
        <f>ROUND(I888*H888,2)</f>
        <v>0</v>
      </c>
      <c r="K888" s="239" t="s">
        <v>215</v>
      </c>
      <c r="L888" s="45"/>
      <c r="M888" s="244" t="s">
        <v>1</v>
      </c>
      <c r="N888" s="245" t="s">
        <v>42</v>
      </c>
      <c r="O888" s="92"/>
      <c r="P888" s="246">
        <f>O888*H888</f>
        <v>0</v>
      </c>
      <c r="Q888" s="246">
        <v>0</v>
      </c>
      <c r="R888" s="246">
        <f>Q888*H888</f>
        <v>0</v>
      </c>
      <c r="S888" s="246">
        <v>0</v>
      </c>
      <c r="T888" s="247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48" t="s">
        <v>297</v>
      </c>
      <c r="AT888" s="248" t="s">
        <v>211</v>
      </c>
      <c r="AU888" s="248" t="s">
        <v>152</v>
      </c>
      <c r="AY888" s="18" t="s">
        <v>209</v>
      </c>
      <c r="BE888" s="249">
        <f>IF(N888="základní",J888,0)</f>
        <v>0</v>
      </c>
      <c r="BF888" s="249">
        <f>IF(N888="snížená",J888,0)</f>
        <v>0</v>
      </c>
      <c r="BG888" s="249">
        <f>IF(N888="zákl. přenesená",J888,0)</f>
        <v>0</v>
      </c>
      <c r="BH888" s="249">
        <f>IF(N888="sníž. přenesená",J888,0)</f>
        <v>0</v>
      </c>
      <c r="BI888" s="249">
        <f>IF(N888="nulová",J888,0)</f>
        <v>0</v>
      </c>
      <c r="BJ888" s="18" t="s">
        <v>152</v>
      </c>
      <c r="BK888" s="249">
        <f>ROUND(I888*H888,2)</f>
        <v>0</v>
      </c>
      <c r="BL888" s="18" t="s">
        <v>297</v>
      </c>
      <c r="BM888" s="248" t="s">
        <v>1607</v>
      </c>
    </row>
    <row r="889" spans="1:63" s="12" customFormat="1" ht="22.8" customHeight="1">
      <c r="A889" s="12"/>
      <c r="B889" s="221"/>
      <c r="C889" s="222"/>
      <c r="D889" s="223" t="s">
        <v>75</v>
      </c>
      <c r="E889" s="235" t="s">
        <v>1608</v>
      </c>
      <c r="F889" s="235" t="s">
        <v>1609</v>
      </c>
      <c r="G889" s="222"/>
      <c r="H889" s="222"/>
      <c r="I889" s="225"/>
      <c r="J889" s="236">
        <f>BK889</f>
        <v>0</v>
      </c>
      <c r="K889" s="222"/>
      <c r="L889" s="227"/>
      <c r="M889" s="228"/>
      <c r="N889" s="229"/>
      <c r="O889" s="229"/>
      <c r="P889" s="230">
        <f>SUM(P890:P919)</f>
        <v>0</v>
      </c>
      <c r="Q889" s="229"/>
      <c r="R889" s="230">
        <f>SUM(R890:R919)</f>
        <v>0.20734100000000008</v>
      </c>
      <c r="S889" s="229"/>
      <c r="T889" s="231">
        <f>SUM(T890:T919)</f>
        <v>0</v>
      </c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R889" s="232" t="s">
        <v>152</v>
      </c>
      <c r="AT889" s="233" t="s">
        <v>75</v>
      </c>
      <c r="AU889" s="233" t="s">
        <v>84</v>
      </c>
      <c r="AY889" s="232" t="s">
        <v>209</v>
      </c>
      <c r="BK889" s="234">
        <f>SUM(BK890:BK919)</f>
        <v>0</v>
      </c>
    </row>
    <row r="890" spans="1:65" s="2" customFormat="1" ht="16.5" customHeight="1">
      <c r="A890" s="39"/>
      <c r="B890" s="40"/>
      <c r="C890" s="237" t="s">
        <v>1610</v>
      </c>
      <c r="D890" s="237" t="s">
        <v>211</v>
      </c>
      <c r="E890" s="238" t="s">
        <v>1611</v>
      </c>
      <c r="F890" s="239" t="s">
        <v>1612</v>
      </c>
      <c r="G890" s="240" t="s">
        <v>494</v>
      </c>
      <c r="H890" s="241">
        <v>2.06</v>
      </c>
      <c r="I890" s="242"/>
      <c r="J890" s="243">
        <f>ROUND(I890*H890,2)</f>
        <v>0</v>
      </c>
      <c r="K890" s="239" t="s">
        <v>1</v>
      </c>
      <c r="L890" s="45"/>
      <c r="M890" s="244" t="s">
        <v>1</v>
      </c>
      <c r="N890" s="245" t="s">
        <v>42</v>
      </c>
      <c r="O890" s="92"/>
      <c r="P890" s="246">
        <f>O890*H890</f>
        <v>0</v>
      </c>
      <c r="Q890" s="246">
        <v>1E-05</v>
      </c>
      <c r="R890" s="246">
        <f>Q890*H890</f>
        <v>2.0600000000000003E-05</v>
      </c>
      <c r="S890" s="246">
        <v>0</v>
      </c>
      <c r="T890" s="247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48" t="s">
        <v>297</v>
      </c>
      <c r="AT890" s="248" t="s">
        <v>211</v>
      </c>
      <c r="AU890" s="248" t="s">
        <v>152</v>
      </c>
      <c r="AY890" s="18" t="s">
        <v>209</v>
      </c>
      <c r="BE890" s="249">
        <f>IF(N890="základní",J890,0)</f>
        <v>0</v>
      </c>
      <c r="BF890" s="249">
        <f>IF(N890="snížená",J890,0)</f>
        <v>0</v>
      </c>
      <c r="BG890" s="249">
        <f>IF(N890="zákl. přenesená",J890,0)</f>
        <v>0</v>
      </c>
      <c r="BH890" s="249">
        <f>IF(N890="sníž. přenesená",J890,0)</f>
        <v>0</v>
      </c>
      <c r="BI890" s="249">
        <f>IF(N890="nulová",J890,0)</f>
        <v>0</v>
      </c>
      <c r="BJ890" s="18" t="s">
        <v>152</v>
      </c>
      <c r="BK890" s="249">
        <f>ROUND(I890*H890,2)</f>
        <v>0</v>
      </c>
      <c r="BL890" s="18" t="s">
        <v>297</v>
      </c>
      <c r="BM890" s="248" t="s">
        <v>1613</v>
      </c>
    </row>
    <row r="891" spans="1:51" s="13" customFormat="1" ht="12">
      <c r="A891" s="13"/>
      <c r="B891" s="250"/>
      <c r="C891" s="251"/>
      <c r="D891" s="252" t="s">
        <v>218</v>
      </c>
      <c r="E891" s="253" t="s">
        <v>1</v>
      </c>
      <c r="F891" s="254" t="s">
        <v>1614</v>
      </c>
      <c r="G891" s="251"/>
      <c r="H891" s="255">
        <v>2.06</v>
      </c>
      <c r="I891" s="256"/>
      <c r="J891" s="251"/>
      <c r="K891" s="251"/>
      <c r="L891" s="257"/>
      <c r="M891" s="258"/>
      <c r="N891" s="259"/>
      <c r="O891" s="259"/>
      <c r="P891" s="259"/>
      <c r="Q891" s="259"/>
      <c r="R891" s="259"/>
      <c r="S891" s="259"/>
      <c r="T891" s="260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1" t="s">
        <v>218</v>
      </c>
      <c r="AU891" s="261" t="s">
        <v>152</v>
      </c>
      <c r="AV891" s="13" t="s">
        <v>152</v>
      </c>
      <c r="AW891" s="13" t="s">
        <v>32</v>
      </c>
      <c r="AX891" s="13" t="s">
        <v>84</v>
      </c>
      <c r="AY891" s="261" t="s">
        <v>209</v>
      </c>
    </row>
    <row r="892" spans="1:65" s="2" customFormat="1" ht="16.5" customHeight="1">
      <c r="A892" s="39"/>
      <c r="B892" s="40"/>
      <c r="C892" s="237" t="s">
        <v>1615</v>
      </c>
      <c r="D892" s="237" t="s">
        <v>211</v>
      </c>
      <c r="E892" s="238" t="s">
        <v>1616</v>
      </c>
      <c r="F892" s="239" t="s">
        <v>1617</v>
      </c>
      <c r="G892" s="240" t="s">
        <v>494</v>
      </c>
      <c r="H892" s="241">
        <v>2.736</v>
      </c>
      <c r="I892" s="242"/>
      <c r="J892" s="243">
        <f>ROUND(I892*H892,2)</f>
        <v>0</v>
      </c>
      <c r="K892" s="239" t="s">
        <v>1</v>
      </c>
      <c r="L892" s="45"/>
      <c r="M892" s="244" t="s">
        <v>1</v>
      </c>
      <c r="N892" s="245" t="s">
        <v>42</v>
      </c>
      <c r="O892" s="92"/>
      <c r="P892" s="246">
        <f>O892*H892</f>
        <v>0</v>
      </c>
      <c r="Q892" s="246">
        <v>1E-05</v>
      </c>
      <c r="R892" s="246">
        <f>Q892*H892</f>
        <v>2.7360000000000006E-05</v>
      </c>
      <c r="S892" s="246">
        <v>0</v>
      </c>
      <c r="T892" s="247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48" t="s">
        <v>297</v>
      </c>
      <c r="AT892" s="248" t="s">
        <v>211</v>
      </c>
      <c r="AU892" s="248" t="s">
        <v>152</v>
      </c>
      <c r="AY892" s="18" t="s">
        <v>209</v>
      </c>
      <c r="BE892" s="249">
        <f>IF(N892="základní",J892,0)</f>
        <v>0</v>
      </c>
      <c r="BF892" s="249">
        <f>IF(N892="snížená",J892,0)</f>
        <v>0</v>
      </c>
      <c r="BG892" s="249">
        <f>IF(N892="zákl. přenesená",J892,0)</f>
        <v>0</v>
      </c>
      <c r="BH892" s="249">
        <f>IF(N892="sníž. přenesená",J892,0)</f>
        <v>0</v>
      </c>
      <c r="BI892" s="249">
        <f>IF(N892="nulová",J892,0)</f>
        <v>0</v>
      </c>
      <c r="BJ892" s="18" t="s">
        <v>152</v>
      </c>
      <c r="BK892" s="249">
        <f>ROUND(I892*H892,2)</f>
        <v>0</v>
      </c>
      <c r="BL892" s="18" t="s">
        <v>297</v>
      </c>
      <c r="BM892" s="248" t="s">
        <v>1618</v>
      </c>
    </row>
    <row r="893" spans="1:51" s="13" customFormat="1" ht="12">
      <c r="A893" s="13"/>
      <c r="B893" s="250"/>
      <c r="C893" s="251"/>
      <c r="D893" s="252" t="s">
        <v>218</v>
      </c>
      <c r="E893" s="253" t="s">
        <v>1</v>
      </c>
      <c r="F893" s="254" t="s">
        <v>1619</v>
      </c>
      <c r="G893" s="251"/>
      <c r="H893" s="255">
        <v>2.736</v>
      </c>
      <c r="I893" s="256"/>
      <c r="J893" s="251"/>
      <c r="K893" s="251"/>
      <c r="L893" s="257"/>
      <c r="M893" s="258"/>
      <c r="N893" s="259"/>
      <c r="O893" s="259"/>
      <c r="P893" s="259"/>
      <c r="Q893" s="259"/>
      <c r="R893" s="259"/>
      <c r="S893" s="259"/>
      <c r="T893" s="26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1" t="s">
        <v>218</v>
      </c>
      <c r="AU893" s="261" t="s">
        <v>152</v>
      </c>
      <c r="AV893" s="13" t="s">
        <v>152</v>
      </c>
      <c r="AW893" s="13" t="s">
        <v>32</v>
      </c>
      <c r="AX893" s="13" t="s">
        <v>84</v>
      </c>
      <c r="AY893" s="261" t="s">
        <v>209</v>
      </c>
    </row>
    <row r="894" spans="1:65" s="2" customFormat="1" ht="16.5" customHeight="1">
      <c r="A894" s="39"/>
      <c r="B894" s="40"/>
      <c r="C894" s="237" t="s">
        <v>1620</v>
      </c>
      <c r="D894" s="237" t="s">
        <v>211</v>
      </c>
      <c r="E894" s="238" t="s">
        <v>1621</v>
      </c>
      <c r="F894" s="239" t="s">
        <v>1622</v>
      </c>
      <c r="G894" s="240" t="s">
        <v>214</v>
      </c>
      <c r="H894" s="241">
        <v>1</v>
      </c>
      <c r="I894" s="242"/>
      <c r="J894" s="243">
        <f>ROUND(I894*H894,2)</f>
        <v>0</v>
      </c>
      <c r="K894" s="239" t="s">
        <v>1</v>
      </c>
      <c r="L894" s="45"/>
      <c r="M894" s="244" t="s">
        <v>1</v>
      </c>
      <c r="N894" s="245" t="s">
        <v>42</v>
      </c>
      <c r="O894" s="92"/>
      <c r="P894" s="246">
        <f>O894*H894</f>
        <v>0</v>
      </c>
      <c r="Q894" s="246">
        <v>1E-05</v>
      </c>
      <c r="R894" s="246">
        <f>Q894*H894</f>
        <v>1E-05</v>
      </c>
      <c r="S894" s="246">
        <v>0</v>
      </c>
      <c r="T894" s="24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48" t="s">
        <v>297</v>
      </c>
      <c r="AT894" s="248" t="s">
        <v>211</v>
      </c>
      <c r="AU894" s="248" t="s">
        <v>152</v>
      </c>
      <c r="AY894" s="18" t="s">
        <v>209</v>
      </c>
      <c r="BE894" s="249">
        <f>IF(N894="základní",J894,0)</f>
        <v>0</v>
      </c>
      <c r="BF894" s="249">
        <f>IF(N894="snížená",J894,0)</f>
        <v>0</v>
      </c>
      <c r="BG894" s="249">
        <f>IF(N894="zákl. přenesená",J894,0)</f>
        <v>0</v>
      </c>
      <c r="BH894" s="249">
        <f>IF(N894="sníž. přenesená",J894,0)</f>
        <v>0</v>
      </c>
      <c r="BI894" s="249">
        <f>IF(N894="nulová",J894,0)</f>
        <v>0</v>
      </c>
      <c r="BJ894" s="18" t="s">
        <v>152</v>
      </c>
      <c r="BK894" s="249">
        <f>ROUND(I894*H894,2)</f>
        <v>0</v>
      </c>
      <c r="BL894" s="18" t="s">
        <v>297</v>
      </c>
      <c r="BM894" s="248" t="s">
        <v>1623</v>
      </c>
    </row>
    <row r="895" spans="1:51" s="13" customFormat="1" ht="12">
      <c r="A895" s="13"/>
      <c r="B895" s="250"/>
      <c r="C895" s="251"/>
      <c r="D895" s="252" t="s">
        <v>218</v>
      </c>
      <c r="E895" s="253" t="s">
        <v>1</v>
      </c>
      <c r="F895" s="254" t="s">
        <v>1624</v>
      </c>
      <c r="G895" s="251"/>
      <c r="H895" s="255">
        <v>1</v>
      </c>
      <c r="I895" s="256"/>
      <c r="J895" s="251"/>
      <c r="K895" s="251"/>
      <c r="L895" s="257"/>
      <c r="M895" s="258"/>
      <c r="N895" s="259"/>
      <c r="O895" s="259"/>
      <c r="P895" s="259"/>
      <c r="Q895" s="259"/>
      <c r="R895" s="259"/>
      <c r="S895" s="259"/>
      <c r="T895" s="26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1" t="s">
        <v>218</v>
      </c>
      <c r="AU895" s="261" t="s">
        <v>152</v>
      </c>
      <c r="AV895" s="13" t="s">
        <v>152</v>
      </c>
      <c r="AW895" s="13" t="s">
        <v>32</v>
      </c>
      <c r="AX895" s="13" t="s">
        <v>84</v>
      </c>
      <c r="AY895" s="261" t="s">
        <v>209</v>
      </c>
    </row>
    <row r="896" spans="1:65" s="2" customFormat="1" ht="16.5" customHeight="1">
      <c r="A896" s="39"/>
      <c r="B896" s="40"/>
      <c r="C896" s="237" t="s">
        <v>1625</v>
      </c>
      <c r="D896" s="237" t="s">
        <v>211</v>
      </c>
      <c r="E896" s="238" t="s">
        <v>1626</v>
      </c>
      <c r="F896" s="239" t="s">
        <v>1627</v>
      </c>
      <c r="G896" s="240" t="s">
        <v>214</v>
      </c>
      <c r="H896" s="241">
        <v>1</v>
      </c>
      <c r="I896" s="242"/>
      <c r="J896" s="243">
        <f>ROUND(I896*H896,2)</f>
        <v>0</v>
      </c>
      <c r="K896" s="239" t="s">
        <v>1</v>
      </c>
      <c r="L896" s="45"/>
      <c r="M896" s="244" t="s">
        <v>1</v>
      </c>
      <c r="N896" s="245" t="s">
        <v>42</v>
      </c>
      <c r="O896" s="92"/>
      <c r="P896" s="246">
        <f>O896*H896</f>
        <v>0</v>
      </c>
      <c r="Q896" s="246">
        <v>1E-05</v>
      </c>
      <c r="R896" s="246">
        <f>Q896*H896</f>
        <v>1E-05</v>
      </c>
      <c r="S896" s="246">
        <v>0</v>
      </c>
      <c r="T896" s="247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8" t="s">
        <v>297</v>
      </c>
      <c r="AT896" s="248" t="s">
        <v>211</v>
      </c>
      <c r="AU896" s="248" t="s">
        <v>152</v>
      </c>
      <c r="AY896" s="18" t="s">
        <v>209</v>
      </c>
      <c r="BE896" s="249">
        <f>IF(N896="základní",J896,0)</f>
        <v>0</v>
      </c>
      <c r="BF896" s="249">
        <f>IF(N896="snížená",J896,0)</f>
        <v>0</v>
      </c>
      <c r="BG896" s="249">
        <f>IF(N896="zákl. přenesená",J896,0)</f>
        <v>0</v>
      </c>
      <c r="BH896" s="249">
        <f>IF(N896="sníž. přenesená",J896,0)</f>
        <v>0</v>
      </c>
      <c r="BI896" s="249">
        <f>IF(N896="nulová",J896,0)</f>
        <v>0</v>
      </c>
      <c r="BJ896" s="18" t="s">
        <v>152</v>
      </c>
      <c r="BK896" s="249">
        <f>ROUND(I896*H896,2)</f>
        <v>0</v>
      </c>
      <c r="BL896" s="18" t="s">
        <v>297</v>
      </c>
      <c r="BM896" s="248" t="s">
        <v>1628</v>
      </c>
    </row>
    <row r="897" spans="1:51" s="13" customFormat="1" ht="12">
      <c r="A897" s="13"/>
      <c r="B897" s="250"/>
      <c r="C897" s="251"/>
      <c r="D897" s="252" t="s">
        <v>218</v>
      </c>
      <c r="E897" s="253" t="s">
        <v>1</v>
      </c>
      <c r="F897" s="254" t="s">
        <v>1629</v>
      </c>
      <c r="G897" s="251"/>
      <c r="H897" s="255">
        <v>1</v>
      </c>
      <c r="I897" s="256"/>
      <c r="J897" s="251"/>
      <c r="K897" s="251"/>
      <c r="L897" s="257"/>
      <c r="M897" s="258"/>
      <c r="N897" s="259"/>
      <c r="O897" s="259"/>
      <c r="P897" s="259"/>
      <c r="Q897" s="259"/>
      <c r="R897" s="259"/>
      <c r="S897" s="259"/>
      <c r="T897" s="26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61" t="s">
        <v>218</v>
      </c>
      <c r="AU897" s="261" t="s">
        <v>152</v>
      </c>
      <c r="AV897" s="13" t="s">
        <v>152</v>
      </c>
      <c r="AW897" s="13" t="s">
        <v>32</v>
      </c>
      <c r="AX897" s="13" t="s">
        <v>84</v>
      </c>
      <c r="AY897" s="261" t="s">
        <v>209</v>
      </c>
    </row>
    <row r="898" spans="1:65" s="2" customFormat="1" ht="16.5" customHeight="1">
      <c r="A898" s="39"/>
      <c r="B898" s="40"/>
      <c r="C898" s="237" t="s">
        <v>1630</v>
      </c>
      <c r="D898" s="237" t="s">
        <v>211</v>
      </c>
      <c r="E898" s="238" t="s">
        <v>1631</v>
      </c>
      <c r="F898" s="239" t="s">
        <v>1632</v>
      </c>
      <c r="G898" s="240" t="s">
        <v>214</v>
      </c>
      <c r="H898" s="241">
        <v>1</v>
      </c>
      <c r="I898" s="242"/>
      <c r="J898" s="243">
        <f>ROUND(I898*H898,2)</f>
        <v>0</v>
      </c>
      <c r="K898" s="239" t="s">
        <v>1</v>
      </c>
      <c r="L898" s="45"/>
      <c r="M898" s="244" t="s">
        <v>1</v>
      </c>
      <c r="N898" s="245" t="s">
        <v>42</v>
      </c>
      <c r="O898" s="92"/>
      <c r="P898" s="246">
        <f>O898*H898</f>
        <v>0</v>
      </c>
      <c r="Q898" s="246">
        <v>1E-05</v>
      </c>
      <c r="R898" s="246">
        <f>Q898*H898</f>
        <v>1E-05</v>
      </c>
      <c r="S898" s="246">
        <v>0</v>
      </c>
      <c r="T898" s="247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8" t="s">
        <v>297</v>
      </c>
      <c r="AT898" s="248" t="s">
        <v>211</v>
      </c>
      <c r="AU898" s="248" t="s">
        <v>152</v>
      </c>
      <c r="AY898" s="18" t="s">
        <v>209</v>
      </c>
      <c r="BE898" s="249">
        <f>IF(N898="základní",J898,0)</f>
        <v>0</v>
      </c>
      <c r="BF898" s="249">
        <f>IF(N898="snížená",J898,0)</f>
        <v>0</v>
      </c>
      <c r="BG898" s="249">
        <f>IF(N898="zákl. přenesená",J898,0)</f>
        <v>0</v>
      </c>
      <c r="BH898" s="249">
        <f>IF(N898="sníž. přenesená",J898,0)</f>
        <v>0</v>
      </c>
      <c r="BI898" s="249">
        <f>IF(N898="nulová",J898,0)</f>
        <v>0</v>
      </c>
      <c r="BJ898" s="18" t="s">
        <v>152</v>
      </c>
      <c r="BK898" s="249">
        <f>ROUND(I898*H898,2)</f>
        <v>0</v>
      </c>
      <c r="BL898" s="18" t="s">
        <v>297</v>
      </c>
      <c r="BM898" s="248" t="s">
        <v>1633</v>
      </c>
    </row>
    <row r="899" spans="1:51" s="13" customFormat="1" ht="12">
      <c r="A899" s="13"/>
      <c r="B899" s="250"/>
      <c r="C899" s="251"/>
      <c r="D899" s="252" t="s">
        <v>218</v>
      </c>
      <c r="E899" s="253" t="s">
        <v>1</v>
      </c>
      <c r="F899" s="254" t="s">
        <v>1634</v>
      </c>
      <c r="G899" s="251"/>
      <c r="H899" s="255">
        <v>1</v>
      </c>
      <c r="I899" s="256"/>
      <c r="J899" s="251"/>
      <c r="K899" s="251"/>
      <c r="L899" s="257"/>
      <c r="M899" s="258"/>
      <c r="N899" s="259"/>
      <c r="O899" s="259"/>
      <c r="P899" s="259"/>
      <c r="Q899" s="259"/>
      <c r="R899" s="259"/>
      <c r="S899" s="259"/>
      <c r="T899" s="260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1" t="s">
        <v>218</v>
      </c>
      <c r="AU899" s="261" t="s">
        <v>152</v>
      </c>
      <c r="AV899" s="13" t="s">
        <v>152</v>
      </c>
      <c r="AW899" s="13" t="s">
        <v>32</v>
      </c>
      <c r="AX899" s="13" t="s">
        <v>84</v>
      </c>
      <c r="AY899" s="261" t="s">
        <v>209</v>
      </c>
    </row>
    <row r="900" spans="1:65" s="2" customFormat="1" ht="16.5" customHeight="1">
      <c r="A900" s="39"/>
      <c r="B900" s="40"/>
      <c r="C900" s="237" t="s">
        <v>1635</v>
      </c>
      <c r="D900" s="237" t="s">
        <v>211</v>
      </c>
      <c r="E900" s="238" t="s">
        <v>1636</v>
      </c>
      <c r="F900" s="239" t="s">
        <v>1637</v>
      </c>
      <c r="G900" s="240" t="s">
        <v>214</v>
      </c>
      <c r="H900" s="241">
        <v>1</v>
      </c>
      <c r="I900" s="242"/>
      <c r="J900" s="243">
        <f>ROUND(I900*H900,2)</f>
        <v>0</v>
      </c>
      <c r="K900" s="239" t="s">
        <v>1</v>
      </c>
      <c r="L900" s="45"/>
      <c r="M900" s="244" t="s">
        <v>1</v>
      </c>
      <c r="N900" s="245" t="s">
        <v>42</v>
      </c>
      <c r="O900" s="92"/>
      <c r="P900" s="246">
        <f>O900*H900</f>
        <v>0</v>
      </c>
      <c r="Q900" s="246">
        <v>1E-05</v>
      </c>
      <c r="R900" s="246">
        <f>Q900*H900</f>
        <v>1E-05</v>
      </c>
      <c r="S900" s="246">
        <v>0</v>
      </c>
      <c r="T900" s="247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48" t="s">
        <v>297</v>
      </c>
      <c r="AT900" s="248" t="s">
        <v>211</v>
      </c>
      <c r="AU900" s="248" t="s">
        <v>152</v>
      </c>
      <c r="AY900" s="18" t="s">
        <v>209</v>
      </c>
      <c r="BE900" s="249">
        <f>IF(N900="základní",J900,0)</f>
        <v>0</v>
      </c>
      <c r="BF900" s="249">
        <f>IF(N900="snížená",J900,0)</f>
        <v>0</v>
      </c>
      <c r="BG900" s="249">
        <f>IF(N900="zákl. přenesená",J900,0)</f>
        <v>0</v>
      </c>
      <c r="BH900" s="249">
        <f>IF(N900="sníž. přenesená",J900,0)</f>
        <v>0</v>
      </c>
      <c r="BI900" s="249">
        <f>IF(N900="nulová",J900,0)</f>
        <v>0</v>
      </c>
      <c r="BJ900" s="18" t="s">
        <v>152</v>
      </c>
      <c r="BK900" s="249">
        <f>ROUND(I900*H900,2)</f>
        <v>0</v>
      </c>
      <c r="BL900" s="18" t="s">
        <v>297</v>
      </c>
      <c r="BM900" s="248" t="s">
        <v>1638</v>
      </c>
    </row>
    <row r="901" spans="1:51" s="13" customFormat="1" ht="12">
      <c r="A901" s="13"/>
      <c r="B901" s="250"/>
      <c r="C901" s="251"/>
      <c r="D901" s="252" t="s">
        <v>218</v>
      </c>
      <c r="E901" s="253" t="s">
        <v>1</v>
      </c>
      <c r="F901" s="254" t="s">
        <v>1639</v>
      </c>
      <c r="G901" s="251"/>
      <c r="H901" s="255">
        <v>1</v>
      </c>
      <c r="I901" s="256"/>
      <c r="J901" s="251"/>
      <c r="K901" s="251"/>
      <c r="L901" s="257"/>
      <c r="M901" s="258"/>
      <c r="N901" s="259"/>
      <c r="O901" s="259"/>
      <c r="P901" s="259"/>
      <c r="Q901" s="259"/>
      <c r="R901" s="259"/>
      <c r="S901" s="259"/>
      <c r="T901" s="260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1" t="s">
        <v>218</v>
      </c>
      <c r="AU901" s="261" t="s">
        <v>152</v>
      </c>
      <c r="AV901" s="13" t="s">
        <v>152</v>
      </c>
      <c r="AW901" s="13" t="s">
        <v>32</v>
      </c>
      <c r="AX901" s="13" t="s">
        <v>84</v>
      </c>
      <c r="AY901" s="261" t="s">
        <v>209</v>
      </c>
    </row>
    <row r="902" spans="1:65" s="2" customFormat="1" ht="21.75" customHeight="1">
      <c r="A902" s="39"/>
      <c r="B902" s="40"/>
      <c r="C902" s="237" t="s">
        <v>1640</v>
      </c>
      <c r="D902" s="237" t="s">
        <v>211</v>
      </c>
      <c r="E902" s="238" t="s">
        <v>1641</v>
      </c>
      <c r="F902" s="239" t="s">
        <v>1642</v>
      </c>
      <c r="G902" s="240" t="s">
        <v>214</v>
      </c>
      <c r="H902" s="241">
        <v>1</v>
      </c>
      <c r="I902" s="242"/>
      <c r="J902" s="243">
        <f>ROUND(I902*H902,2)</f>
        <v>0</v>
      </c>
      <c r="K902" s="239" t="s">
        <v>1</v>
      </c>
      <c r="L902" s="45"/>
      <c r="M902" s="244" t="s">
        <v>1</v>
      </c>
      <c r="N902" s="245" t="s">
        <v>42</v>
      </c>
      <c r="O902" s="92"/>
      <c r="P902" s="246">
        <f>O902*H902</f>
        <v>0</v>
      </c>
      <c r="Q902" s="246">
        <v>0</v>
      </c>
      <c r="R902" s="246">
        <f>Q902*H902</f>
        <v>0</v>
      </c>
      <c r="S902" s="246">
        <v>0</v>
      </c>
      <c r="T902" s="247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48" t="s">
        <v>297</v>
      </c>
      <c r="AT902" s="248" t="s">
        <v>211</v>
      </c>
      <c r="AU902" s="248" t="s">
        <v>152</v>
      </c>
      <c r="AY902" s="18" t="s">
        <v>209</v>
      </c>
      <c r="BE902" s="249">
        <f>IF(N902="základní",J902,0)</f>
        <v>0</v>
      </c>
      <c r="BF902" s="249">
        <f>IF(N902="snížená",J902,0)</f>
        <v>0</v>
      </c>
      <c r="BG902" s="249">
        <f>IF(N902="zákl. přenesená",J902,0)</f>
        <v>0</v>
      </c>
      <c r="BH902" s="249">
        <f>IF(N902="sníž. přenesená",J902,0)</f>
        <v>0</v>
      </c>
      <c r="BI902" s="249">
        <f>IF(N902="nulová",J902,0)</f>
        <v>0</v>
      </c>
      <c r="BJ902" s="18" t="s">
        <v>152</v>
      </c>
      <c r="BK902" s="249">
        <f>ROUND(I902*H902,2)</f>
        <v>0</v>
      </c>
      <c r="BL902" s="18" t="s">
        <v>297</v>
      </c>
      <c r="BM902" s="248" t="s">
        <v>1643</v>
      </c>
    </row>
    <row r="903" spans="1:51" s="13" customFormat="1" ht="12">
      <c r="A903" s="13"/>
      <c r="B903" s="250"/>
      <c r="C903" s="251"/>
      <c r="D903" s="252" t="s">
        <v>218</v>
      </c>
      <c r="E903" s="253" t="s">
        <v>1</v>
      </c>
      <c r="F903" s="254" t="s">
        <v>1644</v>
      </c>
      <c r="G903" s="251"/>
      <c r="H903" s="255">
        <v>1</v>
      </c>
      <c r="I903" s="256"/>
      <c r="J903" s="251"/>
      <c r="K903" s="251"/>
      <c r="L903" s="257"/>
      <c r="M903" s="258"/>
      <c r="N903" s="259"/>
      <c r="O903" s="259"/>
      <c r="P903" s="259"/>
      <c r="Q903" s="259"/>
      <c r="R903" s="259"/>
      <c r="S903" s="259"/>
      <c r="T903" s="260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1" t="s">
        <v>218</v>
      </c>
      <c r="AU903" s="261" t="s">
        <v>152</v>
      </c>
      <c r="AV903" s="13" t="s">
        <v>152</v>
      </c>
      <c r="AW903" s="13" t="s">
        <v>32</v>
      </c>
      <c r="AX903" s="13" t="s">
        <v>84</v>
      </c>
      <c r="AY903" s="261" t="s">
        <v>209</v>
      </c>
    </row>
    <row r="904" spans="1:65" s="2" customFormat="1" ht="21.75" customHeight="1">
      <c r="A904" s="39"/>
      <c r="B904" s="40"/>
      <c r="C904" s="237" t="s">
        <v>1645</v>
      </c>
      <c r="D904" s="237" t="s">
        <v>211</v>
      </c>
      <c r="E904" s="238" t="s">
        <v>1646</v>
      </c>
      <c r="F904" s="239" t="s">
        <v>1647</v>
      </c>
      <c r="G904" s="240" t="s">
        <v>225</v>
      </c>
      <c r="H904" s="241">
        <v>3.772</v>
      </c>
      <c r="I904" s="242"/>
      <c r="J904" s="243">
        <f>ROUND(I904*H904,2)</f>
        <v>0</v>
      </c>
      <c r="K904" s="239" t="s">
        <v>1</v>
      </c>
      <c r="L904" s="45"/>
      <c r="M904" s="244" t="s">
        <v>1</v>
      </c>
      <c r="N904" s="245" t="s">
        <v>42</v>
      </c>
      <c r="O904" s="92"/>
      <c r="P904" s="246">
        <f>O904*H904</f>
        <v>0</v>
      </c>
      <c r="Q904" s="246">
        <v>0.00082</v>
      </c>
      <c r="R904" s="246">
        <f>Q904*H904</f>
        <v>0.0030930399999999996</v>
      </c>
      <c r="S904" s="246">
        <v>0</v>
      </c>
      <c r="T904" s="247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48" t="s">
        <v>297</v>
      </c>
      <c r="AT904" s="248" t="s">
        <v>211</v>
      </c>
      <c r="AU904" s="248" t="s">
        <v>152</v>
      </c>
      <c r="AY904" s="18" t="s">
        <v>209</v>
      </c>
      <c r="BE904" s="249">
        <f>IF(N904="základní",J904,0)</f>
        <v>0</v>
      </c>
      <c r="BF904" s="249">
        <f>IF(N904="snížená",J904,0)</f>
        <v>0</v>
      </c>
      <c r="BG904" s="249">
        <f>IF(N904="zákl. přenesená",J904,0)</f>
        <v>0</v>
      </c>
      <c r="BH904" s="249">
        <f>IF(N904="sníž. přenesená",J904,0)</f>
        <v>0</v>
      </c>
      <c r="BI904" s="249">
        <f>IF(N904="nulová",J904,0)</f>
        <v>0</v>
      </c>
      <c r="BJ904" s="18" t="s">
        <v>152</v>
      </c>
      <c r="BK904" s="249">
        <f>ROUND(I904*H904,2)</f>
        <v>0</v>
      </c>
      <c r="BL904" s="18" t="s">
        <v>297</v>
      </c>
      <c r="BM904" s="248" t="s">
        <v>1648</v>
      </c>
    </row>
    <row r="905" spans="1:51" s="13" customFormat="1" ht="12">
      <c r="A905" s="13"/>
      <c r="B905" s="250"/>
      <c r="C905" s="251"/>
      <c r="D905" s="252" t="s">
        <v>218</v>
      </c>
      <c r="E905" s="253" t="s">
        <v>1</v>
      </c>
      <c r="F905" s="254" t="s">
        <v>1649</v>
      </c>
      <c r="G905" s="251"/>
      <c r="H905" s="255">
        <v>3.772</v>
      </c>
      <c r="I905" s="256"/>
      <c r="J905" s="251"/>
      <c r="K905" s="251"/>
      <c r="L905" s="257"/>
      <c r="M905" s="258"/>
      <c r="N905" s="259"/>
      <c r="O905" s="259"/>
      <c r="P905" s="259"/>
      <c r="Q905" s="259"/>
      <c r="R905" s="259"/>
      <c r="S905" s="259"/>
      <c r="T905" s="260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1" t="s">
        <v>218</v>
      </c>
      <c r="AU905" s="261" t="s">
        <v>152</v>
      </c>
      <c r="AV905" s="13" t="s">
        <v>152</v>
      </c>
      <c r="AW905" s="13" t="s">
        <v>32</v>
      </c>
      <c r="AX905" s="13" t="s">
        <v>84</v>
      </c>
      <c r="AY905" s="261" t="s">
        <v>209</v>
      </c>
    </row>
    <row r="906" spans="1:65" s="2" customFormat="1" ht="16.5" customHeight="1">
      <c r="A906" s="39"/>
      <c r="B906" s="40"/>
      <c r="C906" s="294" t="s">
        <v>1650</v>
      </c>
      <c r="D906" s="294" t="s">
        <v>736</v>
      </c>
      <c r="E906" s="295" t="s">
        <v>1651</v>
      </c>
      <c r="F906" s="296" t="s">
        <v>1652</v>
      </c>
      <c r="G906" s="297" t="s">
        <v>214</v>
      </c>
      <c r="H906" s="298">
        <v>1</v>
      </c>
      <c r="I906" s="299"/>
      <c r="J906" s="300">
        <f>ROUND(I906*H906,2)</f>
        <v>0</v>
      </c>
      <c r="K906" s="296" t="s">
        <v>1</v>
      </c>
      <c r="L906" s="301"/>
      <c r="M906" s="302" t="s">
        <v>1</v>
      </c>
      <c r="N906" s="303" t="s">
        <v>42</v>
      </c>
      <c r="O906" s="92"/>
      <c r="P906" s="246">
        <f>O906*H906</f>
        <v>0</v>
      </c>
      <c r="Q906" s="246">
        <v>0.023</v>
      </c>
      <c r="R906" s="246">
        <f>Q906*H906</f>
        <v>0.023</v>
      </c>
      <c r="S906" s="246">
        <v>0</v>
      </c>
      <c r="T906" s="247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8" t="s">
        <v>386</v>
      </c>
      <c r="AT906" s="248" t="s">
        <v>736</v>
      </c>
      <c r="AU906" s="248" t="s">
        <v>152</v>
      </c>
      <c r="AY906" s="18" t="s">
        <v>209</v>
      </c>
      <c r="BE906" s="249">
        <f>IF(N906="základní",J906,0)</f>
        <v>0</v>
      </c>
      <c r="BF906" s="249">
        <f>IF(N906="snížená",J906,0)</f>
        <v>0</v>
      </c>
      <c r="BG906" s="249">
        <f>IF(N906="zákl. přenesená",J906,0)</f>
        <v>0</v>
      </c>
      <c r="BH906" s="249">
        <f>IF(N906="sníž. přenesená",J906,0)</f>
        <v>0</v>
      </c>
      <c r="BI906" s="249">
        <f>IF(N906="nulová",J906,0)</f>
        <v>0</v>
      </c>
      <c r="BJ906" s="18" t="s">
        <v>152</v>
      </c>
      <c r="BK906" s="249">
        <f>ROUND(I906*H906,2)</f>
        <v>0</v>
      </c>
      <c r="BL906" s="18" t="s">
        <v>297</v>
      </c>
      <c r="BM906" s="248" t="s">
        <v>1653</v>
      </c>
    </row>
    <row r="907" spans="1:51" s="13" customFormat="1" ht="12">
      <c r="A907" s="13"/>
      <c r="B907" s="250"/>
      <c r="C907" s="251"/>
      <c r="D907" s="252" t="s">
        <v>218</v>
      </c>
      <c r="E907" s="253" t="s">
        <v>1</v>
      </c>
      <c r="F907" s="254" t="s">
        <v>1438</v>
      </c>
      <c r="G907" s="251"/>
      <c r="H907" s="255">
        <v>1</v>
      </c>
      <c r="I907" s="256"/>
      <c r="J907" s="251"/>
      <c r="K907" s="251"/>
      <c r="L907" s="257"/>
      <c r="M907" s="258"/>
      <c r="N907" s="259"/>
      <c r="O907" s="259"/>
      <c r="P907" s="259"/>
      <c r="Q907" s="259"/>
      <c r="R907" s="259"/>
      <c r="S907" s="259"/>
      <c r="T907" s="260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1" t="s">
        <v>218</v>
      </c>
      <c r="AU907" s="261" t="s">
        <v>152</v>
      </c>
      <c r="AV907" s="13" t="s">
        <v>152</v>
      </c>
      <c r="AW907" s="13" t="s">
        <v>32</v>
      </c>
      <c r="AX907" s="13" t="s">
        <v>84</v>
      </c>
      <c r="AY907" s="261" t="s">
        <v>209</v>
      </c>
    </row>
    <row r="908" spans="1:65" s="2" customFormat="1" ht="21.75" customHeight="1">
      <c r="A908" s="39"/>
      <c r="B908" s="40"/>
      <c r="C908" s="237" t="s">
        <v>1654</v>
      </c>
      <c r="D908" s="237" t="s">
        <v>211</v>
      </c>
      <c r="E908" s="238" t="s">
        <v>1655</v>
      </c>
      <c r="F908" s="239" t="s">
        <v>1656</v>
      </c>
      <c r="G908" s="240" t="s">
        <v>214</v>
      </c>
      <c r="H908" s="241">
        <v>1</v>
      </c>
      <c r="I908" s="242"/>
      <c r="J908" s="243">
        <f>ROUND(I908*H908,2)</f>
        <v>0</v>
      </c>
      <c r="K908" s="239" t="s">
        <v>215</v>
      </c>
      <c r="L908" s="45"/>
      <c r="M908" s="244" t="s">
        <v>1</v>
      </c>
      <c r="N908" s="245" t="s">
        <v>42</v>
      </c>
      <c r="O908" s="92"/>
      <c r="P908" s="246">
        <f>O908*H908</f>
        <v>0</v>
      </c>
      <c r="Q908" s="246">
        <v>0</v>
      </c>
      <c r="R908" s="246">
        <f>Q908*H908</f>
        <v>0</v>
      </c>
      <c r="S908" s="246">
        <v>0</v>
      </c>
      <c r="T908" s="247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48" t="s">
        <v>297</v>
      </c>
      <c r="AT908" s="248" t="s">
        <v>211</v>
      </c>
      <c r="AU908" s="248" t="s">
        <v>152</v>
      </c>
      <c r="AY908" s="18" t="s">
        <v>209</v>
      </c>
      <c r="BE908" s="249">
        <f>IF(N908="základní",J908,0)</f>
        <v>0</v>
      </c>
      <c r="BF908" s="249">
        <f>IF(N908="snížená",J908,0)</f>
        <v>0</v>
      </c>
      <c r="BG908" s="249">
        <f>IF(N908="zákl. přenesená",J908,0)</f>
        <v>0</v>
      </c>
      <c r="BH908" s="249">
        <f>IF(N908="sníž. přenesená",J908,0)</f>
        <v>0</v>
      </c>
      <c r="BI908" s="249">
        <f>IF(N908="nulová",J908,0)</f>
        <v>0</v>
      </c>
      <c r="BJ908" s="18" t="s">
        <v>152</v>
      </c>
      <c r="BK908" s="249">
        <f>ROUND(I908*H908,2)</f>
        <v>0</v>
      </c>
      <c r="BL908" s="18" t="s">
        <v>297</v>
      </c>
      <c r="BM908" s="248" t="s">
        <v>1657</v>
      </c>
    </row>
    <row r="909" spans="1:51" s="13" customFormat="1" ht="12">
      <c r="A909" s="13"/>
      <c r="B909" s="250"/>
      <c r="C909" s="251"/>
      <c r="D909" s="252" t="s">
        <v>218</v>
      </c>
      <c r="E909" s="253" t="s">
        <v>1</v>
      </c>
      <c r="F909" s="254" t="s">
        <v>1658</v>
      </c>
      <c r="G909" s="251"/>
      <c r="H909" s="255">
        <v>1</v>
      </c>
      <c r="I909" s="256"/>
      <c r="J909" s="251"/>
      <c r="K909" s="251"/>
      <c r="L909" s="257"/>
      <c r="M909" s="258"/>
      <c r="N909" s="259"/>
      <c r="O909" s="259"/>
      <c r="P909" s="259"/>
      <c r="Q909" s="259"/>
      <c r="R909" s="259"/>
      <c r="S909" s="259"/>
      <c r="T909" s="260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1" t="s">
        <v>218</v>
      </c>
      <c r="AU909" s="261" t="s">
        <v>152</v>
      </c>
      <c r="AV909" s="13" t="s">
        <v>152</v>
      </c>
      <c r="AW909" s="13" t="s">
        <v>32</v>
      </c>
      <c r="AX909" s="13" t="s">
        <v>84</v>
      </c>
      <c r="AY909" s="261" t="s">
        <v>209</v>
      </c>
    </row>
    <row r="910" spans="1:65" s="2" customFormat="1" ht="21.75" customHeight="1">
      <c r="A910" s="39"/>
      <c r="B910" s="40"/>
      <c r="C910" s="294" t="s">
        <v>1659</v>
      </c>
      <c r="D910" s="294" t="s">
        <v>736</v>
      </c>
      <c r="E910" s="295" t="s">
        <v>1660</v>
      </c>
      <c r="F910" s="296" t="s">
        <v>1661</v>
      </c>
      <c r="G910" s="297" t="s">
        <v>214</v>
      </c>
      <c r="H910" s="298">
        <v>1</v>
      </c>
      <c r="I910" s="299"/>
      <c r="J910" s="300">
        <f>ROUND(I910*H910,2)</f>
        <v>0</v>
      </c>
      <c r="K910" s="296" t="s">
        <v>1</v>
      </c>
      <c r="L910" s="301"/>
      <c r="M910" s="302" t="s">
        <v>1</v>
      </c>
      <c r="N910" s="303" t="s">
        <v>42</v>
      </c>
      <c r="O910" s="92"/>
      <c r="P910" s="246">
        <f>O910*H910</f>
        <v>0</v>
      </c>
      <c r="Q910" s="246">
        <v>0.181</v>
      </c>
      <c r="R910" s="246">
        <f>Q910*H910</f>
        <v>0.181</v>
      </c>
      <c r="S910" s="246">
        <v>0</v>
      </c>
      <c r="T910" s="247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8" t="s">
        <v>386</v>
      </c>
      <c r="AT910" s="248" t="s">
        <v>736</v>
      </c>
      <c r="AU910" s="248" t="s">
        <v>152</v>
      </c>
      <c r="AY910" s="18" t="s">
        <v>209</v>
      </c>
      <c r="BE910" s="249">
        <f>IF(N910="základní",J910,0)</f>
        <v>0</v>
      </c>
      <c r="BF910" s="249">
        <f>IF(N910="snížená",J910,0)</f>
        <v>0</v>
      </c>
      <c r="BG910" s="249">
        <f>IF(N910="zákl. přenesená",J910,0)</f>
        <v>0</v>
      </c>
      <c r="BH910" s="249">
        <f>IF(N910="sníž. přenesená",J910,0)</f>
        <v>0</v>
      </c>
      <c r="BI910" s="249">
        <f>IF(N910="nulová",J910,0)</f>
        <v>0</v>
      </c>
      <c r="BJ910" s="18" t="s">
        <v>152</v>
      </c>
      <c r="BK910" s="249">
        <f>ROUND(I910*H910,2)</f>
        <v>0</v>
      </c>
      <c r="BL910" s="18" t="s">
        <v>297</v>
      </c>
      <c r="BM910" s="248" t="s">
        <v>1662</v>
      </c>
    </row>
    <row r="911" spans="1:65" s="2" customFormat="1" ht="16.5" customHeight="1">
      <c r="A911" s="39"/>
      <c r="B911" s="40"/>
      <c r="C911" s="237" t="s">
        <v>1663</v>
      </c>
      <c r="D911" s="237" t="s">
        <v>211</v>
      </c>
      <c r="E911" s="238" t="s">
        <v>1664</v>
      </c>
      <c r="F911" s="239" t="s">
        <v>1665</v>
      </c>
      <c r="G911" s="240" t="s">
        <v>214</v>
      </c>
      <c r="H911" s="241">
        <v>1</v>
      </c>
      <c r="I911" s="242"/>
      <c r="J911" s="243">
        <f>ROUND(I911*H911,2)</f>
        <v>0</v>
      </c>
      <c r="K911" s="239" t="s">
        <v>1</v>
      </c>
      <c r="L911" s="45"/>
      <c r="M911" s="244" t="s">
        <v>1</v>
      </c>
      <c r="N911" s="245" t="s">
        <v>42</v>
      </c>
      <c r="O911" s="92"/>
      <c r="P911" s="246">
        <f>O911*H911</f>
        <v>0</v>
      </c>
      <c r="Q911" s="246">
        <v>4E-05</v>
      </c>
      <c r="R911" s="246">
        <f>Q911*H911</f>
        <v>4E-05</v>
      </c>
      <c r="S911" s="246">
        <v>0</v>
      </c>
      <c r="T911" s="247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48" t="s">
        <v>297</v>
      </c>
      <c r="AT911" s="248" t="s">
        <v>211</v>
      </c>
      <c r="AU911" s="248" t="s">
        <v>152</v>
      </c>
      <c r="AY911" s="18" t="s">
        <v>209</v>
      </c>
      <c r="BE911" s="249">
        <f>IF(N911="základní",J911,0)</f>
        <v>0</v>
      </c>
      <c r="BF911" s="249">
        <f>IF(N911="snížená",J911,0)</f>
        <v>0</v>
      </c>
      <c r="BG911" s="249">
        <f>IF(N911="zákl. přenesená",J911,0)</f>
        <v>0</v>
      </c>
      <c r="BH911" s="249">
        <f>IF(N911="sníž. přenesená",J911,0)</f>
        <v>0</v>
      </c>
      <c r="BI911" s="249">
        <f>IF(N911="nulová",J911,0)</f>
        <v>0</v>
      </c>
      <c r="BJ911" s="18" t="s">
        <v>152</v>
      </c>
      <c r="BK911" s="249">
        <f>ROUND(I911*H911,2)</f>
        <v>0</v>
      </c>
      <c r="BL911" s="18" t="s">
        <v>297</v>
      </c>
      <c r="BM911" s="248" t="s">
        <v>1666</v>
      </c>
    </row>
    <row r="912" spans="1:51" s="13" customFormat="1" ht="12">
      <c r="A912" s="13"/>
      <c r="B912" s="250"/>
      <c r="C912" s="251"/>
      <c r="D912" s="252" t="s">
        <v>218</v>
      </c>
      <c r="E912" s="253" t="s">
        <v>1</v>
      </c>
      <c r="F912" s="254" t="s">
        <v>1644</v>
      </c>
      <c r="G912" s="251"/>
      <c r="H912" s="255">
        <v>1</v>
      </c>
      <c r="I912" s="256"/>
      <c r="J912" s="251"/>
      <c r="K912" s="251"/>
      <c r="L912" s="257"/>
      <c r="M912" s="258"/>
      <c r="N912" s="259"/>
      <c r="O912" s="259"/>
      <c r="P912" s="259"/>
      <c r="Q912" s="259"/>
      <c r="R912" s="259"/>
      <c r="S912" s="259"/>
      <c r="T912" s="260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1" t="s">
        <v>218</v>
      </c>
      <c r="AU912" s="261" t="s">
        <v>152</v>
      </c>
      <c r="AV912" s="13" t="s">
        <v>152</v>
      </c>
      <c r="AW912" s="13" t="s">
        <v>32</v>
      </c>
      <c r="AX912" s="13" t="s">
        <v>84</v>
      </c>
      <c r="AY912" s="261" t="s">
        <v>209</v>
      </c>
    </row>
    <row r="913" spans="1:65" s="2" customFormat="1" ht="21.75" customHeight="1">
      <c r="A913" s="39"/>
      <c r="B913" s="40"/>
      <c r="C913" s="237" t="s">
        <v>1667</v>
      </c>
      <c r="D913" s="237" t="s">
        <v>211</v>
      </c>
      <c r="E913" s="238" t="s">
        <v>1668</v>
      </c>
      <c r="F913" s="239" t="s">
        <v>1669</v>
      </c>
      <c r="G913" s="240" t="s">
        <v>334</v>
      </c>
      <c r="H913" s="241">
        <v>1</v>
      </c>
      <c r="I913" s="242"/>
      <c r="J913" s="243">
        <f>ROUND(I913*H913,2)</f>
        <v>0</v>
      </c>
      <c r="K913" s="239" t="s">
        <v>1</v>
      </c>
      <c r="L913" s="45"/>
      <c r="M913" s="244" t="s">
        <v>1</v>
      </c>
      <c r="N913" s="245" t="s">
        <v>42</v>
      </c>
      <c r="O913" s="92"/>
      <c r="P913" s="246">
        <f>O913*H913</f>
        <v>0</v>
      </c>
      <c r="Q913" s="246">
        <v>4E-05</v>
      </c>
      <c r="R913" s="246">
        <f>Q913*H913</f>
        <v>4E-05</v>
      </c>
      <c r="S913" s="246">
        <v>0</v>
      </c>
      <c r="T913" s="247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48" t="s">
        <v>297</v>
      </c>
      <c r="AT913" s="248" t="s">
        <v>211</v>
      </c>
      <c r="AU913" s="248" t="s">
        <v>152</v>
      </c>
      <c r="AY913" s="18" t="s">
        <v>209</v>
      </c>
      <c r="BE913" s="249">
        <f>IF(N913="základní",J913,0)</f>
        <v>0</v>
      </c>
      <c r="BF913" s="249">
        <f>IF(N913="snížená",J913,0)</f>
        <v>0</v>
      </c>
      <c r="BG913" s="249">
        <f>IF(N913="zákl. přenesená",J913,0)</f>
        <v>0</v>
      </c>
      <c r="BH913" s="249">
        <f>IF(N913="sníž. přenesená",J913,0)</f>
        <v>0</v>
      </c>
      <c r="BI913" s="249">
        <f>IF(N913="nulová",J913,0)</f>
        <v>0</v>
      </c>
      <c r="BJ913" s="18" t="s">
        <v>152</v>
      </c>
      <c r="BK913" s="249">
        <f>ROUND(I913*H913,2)</f>
        <v>0</v>
      </c>
      <c r="BL913" s="18" t="s">
        <v>297</v>
      </c>
      <c r="BM913" s="248" t="s">
        <v>1670</v>
      </c>
    </row>
    <row r="914" spans="1:51" s="13" customFormat="1" ht="12">
      <c r="A914" s="13"/>
      <c r="B914" s="250"/>
      <c r="C914" s="251"/>
      <c r="D914" s="252" t="s">
        <v>218</v>
      </c>
      <c r="E914" s="253" t="s">
        <v>1</v>
      </c>
      <c r="F914" s="254" t="s">
        <v>1644</v>
      </c>
      <c r="G914" s="251"/>
      <c r="H914" s="255">
        <v>1</v>
      </c>
      <c r="I914" s="256"/>
      <c r="J914" s="251"/>
      <c r="K914" s="251"/>
      <c r="L914" s="257"/>
      <c r="M914" s="258"/>
      <c r="N914" s="259"/>
      <c r="O914" s="259"/>
      <c r="P914" s="259"/>
      <c r="Q914" s="259"/>
      <c r="R914" s="259"/>
      <c r="S914" s="259"/>
      <c r="T914" s="260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1" t="s">
        <v>218</v>
      </c>
      <c r="AU914" s="261" t="s">
        <v>152</v>
      </c>
      <c r="AV914" s="13" t="s">
        <v>152</v>
      </c>
      <c r="AW914" s="13" t="s">
        <v>32</v>
      </c>
      <c r="AX914" s="13" t="s">
        <v>84</v>
      </c>
      <c r="AY914" s="261" t="s">
        <v>209</v>
      </c>
    </row>
    <row r="915" spans="1:65" s="2" customFormat="1" ht="16.5" customHeight="1">
      <c r="A915" s="39"/>
      <c r="B915" s="40"/>
      <c r="C915" s="237" t="s">
        <v>1671</v>
      </c>
      <c r="D915" s="237" t="s">
        <v>211</v>
      </c>
      <c r="E915" s="238" t="s">
        <v>1672</v>
      </c>
      <c r="F915" s="239" t="s">
        <v>1673</v>
      </c>
      <c r="G915" s="240" t="s">
        <v>214</v>
      </c>
      <c r="H915" s="241">
        <v>1</v>
      </c>
      <c r="I915" s="242"/>
      <c r="J915" s="243">
        <f>ROUND(I915*H915,2)</f>
        <v>0</v>
      </c>
      <c r="K915" s="239" t="s">
        <v>1</v>
      </c>
      <c r="L915" s="45"/>
      <c r="M915" s="244" t="s">
        <v>1</v>
      </c>
      <c r="N915" s="245" t="s">
        <v>42</v>
      </c>
      <c r="O915" s="92"/>
      <c r="P915" s="246">
        <f>O915*H915</f>
        <v>0</v>
      </c>
      <c r="Q915" s="246">
        <v>4E-05</v>
      </c>
      <c r="R915" s="246">
        <f>Q915*H915</f>
        <v>4E-05</v>
      </c>
      <c r="S915" s="246">
        <v>0</v>
      </c>
      <c r="T915" s="24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48" t="s">
        <v>297</v>
      </c>
      <c r="AT915" s="248" t="s">
        <v>211</v>
      </c>
      <c r="AU915" s="248" t="s">
        <v>152</v>
      </c>
      <c r="AY915" s="18" t="s">
        <v>209</v>
      </c>
      <c r="BE915" s="249">
        <f>IF(N915="základní",J915,0)</f>
        <v>0</v>
      </c>
      <c r="BF915" s="249">
        <f>IF(N915="snížená",J915,0)</f>
        <v>0</v>
      </c>
      <c r="BG915" s="249">
        <f>IF(N915="zákl. přenesená",J915,0)</f>
        <v>0</v>
      </c>
      <c r="BH915" s="249">
        <f>IF(N915="sníž. přenesená",J915,0)</f>
        <v>0</v>
      </c>
      <c r="BI915" s="249">
        <f>IF(N915="nulová",J915,0)</f>
        <v>0</v>
      </c>
      <c r="BJ915" s="18" t="s">
        <v>152</v>
      </c>
      <c r="BK915" s="249">
        <f>ROUND(I915*H915,2)</f>
        <v>0</v>
      </c>
      <c r="BL915" s="18" t="s">
        <v>297</v>
      </c>
      <c r="BM915" s="248" t="s">
        <v>1674</v>
      </c>
    </row>
    <row r="916" spans="1:51" s="13" customFormat="1" ht="12">
      <c r="A916" s="13"/>
      <c r="B916" s="250"/>
      <c r="C916" s="251"/>
      <c r="D916" s="252" t="s">
        <v>218</v>
      </c>
      <c r="E916" s="253" t="s">
        <v>1</v>
      </c>
      <c r="F916" s="254" t="s">
        <v>1644</v>
      </c>
      <c r="G916" s="251"/>
      <c r="H916" s="255">
        <v>1</v>
      </c>
      <c r="I916" s="256"/>
      <c r="J916" s="251"/>
      <c r="K916" s="251"/>
      <c r="L916" s="257"/>
      <c r="M916" s="258"/>
      <c r="N916" s="259"/>
      <c r="O916" s="259"/>
      <c r="P916" s="259"/>
      <c r="Q916" s="259"/>
      <c r="R916" s="259"/>
      <c r="S916" s="259"/>
      <c r="T916" s="260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1" t="s">
        <v>218</v>
      </c>
      <c r="AU916" s="261" t="s">
        <v>152</v>
      </c>
      <c r="AV916" s="13" t="s">
        <v>152</v>
      </c>
      <c r="AW916" s="13" t="s">
        <v>32</v>
      </c>
      <c r="AX916" s="13" t="s">
        <v>84</v>
      </c>
      <c r="AY916" s="261" t="s">
        <v>209</v>
      </c>
    </row>
    <row r="917" spans="1:65" s="2" customFormat="1" ht="16.5" customHeight="1">
      <c r="A917" s="39"/>
      <c r="B917" s="40"/>
      <c r="C917" s="237" t="s">
        <v>1675</v>
      </c>
      <c r="D917" s="237" t="s">
        <v>211</v>
      </c>
      <c r="E917" s="238" t="s">
        <v>1676</v>
      </c>
      <c r="F917" s="239" t="s">
        <v>1677</v>
      </c>
      <c r="G917" s="240" t="s">
        <v>214</v>
      </c>
      <c r="H917" s="241">
        <v>1</v>
      </c>
      <c r="I917" s="242"/>
      <c r="J917" s="243">
        <f>ROUND(I917*H917,2)</f>
        <v>0</v>
      </c>
      <c r="K917" s="239" t="s">
        <v>1</v>
      </c>
      <c r="L917" s="45"/>
      <c r="M917" s="244" t="s">
        <v>1</v>
      </c>
      <c r="N917" s="245" t="s">
        <v>42</v>
      </c>
      <c r="O917" s="92"/>
      <c r="P917" s="246">
        <f>O917*H917</f>
        <v>0</v>
      </c>
      <c r="Q917" s="246">
        <v>4E-05</v>
      </c>
      <c r="R917" s="246">
        <f>Q917*H917</f>
        <v>4E-05</v>
      </c>
      <c r="S917" s="246">
        <v>0</v>
      </c>
      <c r="T917" s="247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48" t="s">
        <v>297</v>
      </c>
      <c r="AT917" s="248" t="s">
        <v>211</v>
      </c>
      <c r="AU917" s="248" t="s">
        <v>152</v>
      </c>
      <c r="AY917" s="18" t="s">
        <v>209</v>
      </c>
      <c r="BE917" s="249">
        <f>IF(N917="základní",J917,0)</f>
        <v>0</v>
      </c>
      <c r="BF917" s="249">
        <f>IF(N917="snížená",J917,0)</f>
        <v>0</v>
      </c>
      <c r="BG917" s="249">
        <f>IF(N917="zákl. přenesená",J917,0)</f>
        <v>0</v>
      </c>
      <c r="BH917" s="249">
        <f>IF(N917="sníž. přenesená",J917,0)</f>
        <v>0</v>
      </c>
      <c r="BI917" s="249">
        <f>IF(N917="nulová",J917,0)</f>
        <v>0</v>
      </c>
      <c r="BJ917" s="18" t="s">
        <v>152</v>
      </c>
      <c r="BK917" s="249">
        <f>ROUND(I917*H917,2)</f>
        <v>0</v>
      </c>
      <c r="BL917" s="18" t="s">
        <v>297</v>
      </c>
      <c r="BM917" s="248" t="s">
        <v>1678</v>
      </c>
    </row>
    <row r="918" spans="1:51" s="13" customFormat="1" ht="12">
      <c r="A918" s="13"/>
      <c r="B918" s="250"/>
      <c r="C918" s="251"/>
      <c r="D918" s="252" t="s">
        <v>218</v>
      </c>
      <c r="E918" s="253" t="s">
        <v>1</v>
      </c>
      <c r="F918" s="254" t="s">
        <v>1679</v>
      </c>
      <c r="G918" s="251"/>
      <c r="H918" s="255">
        <v>1</v>
      </c>
      <c r="I918" s="256"/>
      <c r="J918" s="251"/>
      <c r="K918" s="251"/>
      <c r="L918" s="257"/>
      <c r="M918" s="258"/>
      <c r="N918" s="259"/>
      <c r="O918" s="259"/>
      <c r="P918" s="259"/>
      <c r="Q918" s="259"/>
      <c r="R918" s="259"/>
      <c r="S918" s="259"/>
      <c r="T918" s="260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1" t="s">
        <v>218</v>
      </c>
      <c r="AU918" s="261" t="s">
        <v>152</v>
      </c>
      <c r="AV918" s="13" t="s">
        <v>152</v>
      </c>
      <c r="AW918" s="13" t="s">
        <v>32</v>
      </c>
      <c r="AX918" s="13" t="s">
        <v>84</v>
      </c>
      <c r="AY918" s="261" t="s">
        <v>209</v>
      </c>
    </row>
    <row r="919" spans="1:65" s="2" customFormat="1" ht="21.75" customHeight="1">
      <c r="A919" s="39"/>
      <c r="B919" s="40"/>
      <c r="C919" s="237" t="s">
        <v>1680</v>
      </c>
      <c r="D919" s="237" t="s">
        <v>211</v>
      </c>
      <c r="E919" s="238" t="s">
        <v>1681</v>
      </c>
      <c r="F919" s="239" t="s">
        <v>1682</v>
      </c>
      <c r="G919" s="240" t="s">
        <v>320</v>
      </c>
      <c r="H919" s="241">
        <v>1.23</v>
      </c>
      <c r="I919" s="242"/>
      <c r="J919" s="243">
        <f>ROUND(I919*H919,2)</f>
        <v>0</v>
      </c>
      <c r="K919" s="239" t="s">
        <v>215</v>
      </c>
      <c r="L919" s="45"/>
      <c r="M919" s="244" t="s">
        <v>1</v>
      </c>
      <c r="N919" s="245" t="s">
        <v>42</v>
      </c>
      <c r="O919" s="92"/>
      <c r="P919" s="246">
        <f>O919*H919</f>
        <v>0</v>
      </c>
      <c r="Q919" s="246">
        <v>0</v>
      </c>
      <c r="R919" s="246">
        <f>Q919*H919</f>
        <v>0</v>
      </c>
      <c r="S919" s="246">
        <v>0</v>
      </c>
      <c r="T919" s="247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48" t="s">
        <v>297</v>
      </c>
      <c r="AT919" s="248" t="s">
        <v>211</v>
      </c>
      <c r="AU919" s="248" t="s">
        <v>152</v>
      </c>
      <c r="AY919" s="18" t="s">
        <v>209</v>
      </c>
      <c r="BE919" s="249">
        <f>IF(N919="základní",J919,0)</f>
        <v>0</v>
      </c>
      <c r="BF919" s="249">
        <f>IF(N919="snížená",J919,0)</f>
        <v>0</v>
      </c>
      <c r="BG919" s="249">
        <f>IF(N919="zákl. přenesená",J919,0)</f>
        <v>0</v>
      </c>
      <c r="BH919" s="249">
        <f>IF(N919="sníž. přenesená",J919,0)</f>
        <v>0</v>
      </c>
      <c r="BI919" s="249">
        <f>IF(N919="nulová",J919,0)</f>
        <v>0</v>
      </c>
      <c r="BJ919" s="18" t="s">
        <v>152</v>
      </c>
      <c r="BK919" s="249">
        <f>ROUND(I919*H919,2)</f>
        <v>0</v>
      </c>
      <c r="BL919" s="18" t="s">
        <v>297</v>
      </c>
      <c r="BM919" s="248" t="s">
        <v>1683</v>
      </c>
    </row>
    <row r="920" spans="1:63" s="12" customFormat="1" ht="22.8" customHeight="1">
      <c r="A920" s="12"/>
      <c r="B920" s="221"/>
      <c r="C920" s="222"/>
      <c r="D920" s="223" t="s">
        <v>75</v>
      </c>
      <c r="E920" s="235" t="s">
        <v>1684</v>
      </c>
      <c r="F920" s="235" t="s">
        <v>1685</v>
      </c>
      <c r="G920" s="222"/>
      <c r="H920" s="222"/>
      <c r="I920" s="225"/>
      <c r="J920" s="236">
        <f>BK920</f>
        <v>0</v>
      </c>
      <c r="K920" s="222"/>
      <c r="L920" s="227"/>
      <c r="M920" s="228"/>
      <c r="N920" s="229"/>
      <c r="O920" s="229"/>
      <c r="P920" s="230">
        <f>SUM(P921:P958)</f>
        <v>0</v>
      </c>
      <c r="Q920" s="229"/>
      <c r="R920" s="230">
        <f>SUM(R921:R958)</f>
        <v>1.9730411</v>
      </c>
      <c r="S920" s="229"/>
      <c r="T920" s="231">
        <f>SUM(T921:T958)</f>
        <v>0</v>
      </c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R920" s="232" t="s">
        <v>152</v>
      </c>
      <c r="AT920" s="233" t="s">
        <v>75</v>
      </c>
      <c r="AU920" s="233" t="s">
        <v>84</v>
      </c>
      <c r="AY920" s="232" t="s">
        <v>209</v>
      </c>
      <c r="BK920" s="234">
        <f>SUM(BK921:BK958)</f>
        <v>0</v>
      </c>
    </row>
    <row r="921" spans="1:65" s="2" customFormat="1" ht="16.5" customHeight="1">
      <c r="A921" s="39"/>
      <c r="B921" s="40"/>
      <c r="C921" s="237" t="s">
        <v>1686</v>
      </c>
      <c r="D921" s="237" t="s">
        <v>211</v>
      </c>
      <c r="E921" s="238" t="s">
        <v>1687</v>
      </c>
      <c r="F921" s="239" t="s">
        <v>1688</v>
      </c>
      <c r="G921" s="240" t="s">
        <v>225</v>
      </c>
      <c r="H921" s="241">
        <v>74.83</v>
      </c>
      <c r="I921" s="242"/>
      <c r="J921" s="243">
        <f>ROUND(I921*H921,2)</f>
        <v>0</v>
      </c>
      <c r="K921" s="239" t="s">
        <v>215</v>
      </c>
      <c r="L921" s="45"/>
      <c r="M921" s="244" t="s">
        <v>1</v>
      </c>
      <c r="N921" s="245" t="s">
        <v>42</v>
      </c>
      <c r="O921" s="92"/>
      <c r="P921" s="246">
        <f>O921*H921</f>
        <v>0</v>
      </c>
      <c r="Q921" s="246">
        <v>0</v>
      </c>
      <c r="R921" s="246">
        <f>Q921*H921</f>
        <v>0</v>
      </c>
      <c r="S921" s="246">
        <v>0</v>
      </c>
      <c r="T921" s="247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48" t="s">
        <v>297</v>
      </c>
      <c r="AT921" s="248" t="s">
        <v>211</v>
      </c>
      <c r="AU921" s="248" t="s">
        <v>152</v>
      </c>
      <c r="AY921" s="18" t="s">
        <v>209</v>
      </c>
      <c r="BE921" s="249">
        <f>IF(N921="základní",J921,0)</f>
        <v>0</v>
      </c>
      <c r="BF921" s="249">
        <f>IF(N921="snížená",J921,0)</f>
        <v>0</v>
      </c>
      <c r="BG921" s="249">
        <f>IF(N921="zákl. přenesená",J921,0)</f>
        <v>0</v>
      </c>
      <c r="BH921" s="249">
        <f>IF(N921="sníž. přenesená",J921,0)</f>
        <v>0</v>
      </c>
      <c r="BI921" s="249">
        <f>IF(N921="nulová",J921,0)</f>
        <v>0</v>
      </c>
      <c r="BJ921" s="18" t="s">
        <v>152</v>
      </c>
      <c r="BK921" s="249">
        <f>ROUND(I921*H921,2)</f>
        <v>0</v>
      </c>
      <c r="BL921" s="18" t="s">
        <v>297</v>
      </c>
      <c r="BM921" s="248" t="s">
        <v>1689</v>
      </c>
    </row>
    <row r="922" spans="1:65" s="2" customFormat="1" ht="16.5" customHeight="1">
      <c r="A922" s="39"/>
      <c r="B922" s="40"/>
      <c r="C922" s="237" t="s">
        <v>1690</v>
      </c>
      <c r="D922" s="237" t="s">
        <v>211</v>
      </c>
      <c r="E922" s="238" t="s">
        <v>1691</v>
      </c>
      <c r="F922" s="239" t="s">
        <v>1692</v>
      </c>
      <c r="G922" s="240" t="s">
        <v>225</v>
      </c>
      <c r="H922" s="241">
        <v>74.83</v>
      </c>
      <c r="I922" s="242"/>
      <c r="J922" s="243">
        <f>ROUND(I922*H922,2)</f>
        <v>0</v>
      </c>
      <c r="K922" s="239" t="s">
        <v>215</v>
      </c>
      <c r="L922" s="45"/>
      <c r="M922" s="244" t="s">
        <v>1</v>
      </c>
      <c r="N922" s="245" t="s">
        <v>42</v>
      </c>
      <c r="O922" s="92"/>
      <c r="P922" s="246">
        <f>O922*H922</f>
        <v>0</v>
      </c>
      <c r="Q922" s="246">
        <v>0.0003</v>
      </c>
      <c r="R922" s="246">
        <f>Q922*H922</f>
        <v>0.022448999999999997</v>
      </c>
      <c r="S922" s="246">
        <v>0</v>
      </c>
      <c r="T922" s="247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48" t="s">
        <v>297</v>
      </c>
      <c r="AT922" s="248" t="s">
        <v>211</v>
      </c>
      <c r="AU922" s="248" t="s">
        <v>152</v>
      </c>
      <c r="AY922" s="18" t="s">
        <v>209</v>
      </c>
      <c r="BE922" s="249">
        <f>IF(N922="základní",J922,0)</f>
        <v>0</v>
      </c>
      <c r="BF922" s="249">
        <f>IF(N922="snížená",J922,0)</f>
        <v>0</v>
      </c>
      <c r="BG922" s="249">
        <f>IF(N922="zákl. přenesená",J922,0)</f>
        <v>0</v>
      </c>
      <c r="BH922" s="249">
        <f>IF(N922="sníž. přenesená",J922,0)</f>
        <v>0</v>
      </c>
      <c r="BI922" s="249">
        <f>IF(N922="nulová",J922,0)</f>
        <v>0</v>
      </c>
      <c r="BJ922" s="18" t="s">
        <v>152</v>
      </c>
      <c r="BK922" s="249">
        <f>ROUND(I922*H922,2)</f>
        <v>0</v>
      </c>
      <c r="BL922" s="18" t="s">
        <v>297</v>
      </c>
      <c r="BM922" s="248" t="s">
        <v>1693</v>
      </c>
    </row>
    <row r="923" spans="1:65" s="2" customFormat="1" ht="21.75" customHeight="1">
      <c r="A923" s="39"/>
      <c r="B923" s="40"/>
      <c r="C923" s="237" t="s">
        <v>1694</v>
      </c>
      <c r="D923" s="237" t="s">
        <v>211</v>
      </c>
      <c r="E923" s="238" t="s">
        <v>1695</v>
      </c>
      <c r="F923" s="239" t="s">
        <v>1696</v>
      </c>
      <c r="G923" s="240" t="s">
        <v>494</v>
      </c>
      <c r="H923" s="241">
        <v>8.5</v>
      </c>
      <c r="I923" s="242"/>
      <c r="J923" s="243">
        <f>ROUND(I923*H923,2)</f>
        <v>0</v>
      </c>
      <c r="K923" s="239" t="s">
        <v>215</v>
      </c>
      <c r="L923" s="45"/>
      <c r="M923" s="244" t="s">
        <v>1</v>
      </c>
      <c r="N923" s="245" t="s">
        <v>42</v>
      </c>
      <c r="O923" s="92"/>
      <c r="P923" s="246">
        <f>O923*H923</f>
        <v>0</v>
      </c>
      <c r="Q923" s="246">
        <v>0.00153</v>
      </c>
      <c r="R923" s="246">
        <f>Q923*H923</f>
        <v>0.013005</v>
      </c>
      <c r="S923" s="246">
        <v>0</v>
      </c>
      <c r="T923" s="247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48" t="s">
        <v>297</v>
      </c>
      <c r="AT923" s="248" t="s">
        <v>211</v>
      </c>
      <c r="AU923" s="248" t="s">
        <v>152</v>
      </c>
      <c r="AY923" s="18" t="s">
        <v>209</v>
      </c>
      <c r="BE923" s="249">
        <f>IF(N923="základní",J923,0)</f>
        <v>0</v>
      </c>
      <c r="BF923" s="249">
        <f>IF(N923="snížená",J923,0)</f>
        <v>0</v>
      </c>
      <c r="BG923" s="249">
        <f>IF(N923="zákl. přenesená",J923,0)</f>
        <v>0</v>
      </c>
      <c r="BH923" s="249">
        <f>IF(N923="sníž. přenesená",J923,0)</f>
        <v>0</v>
      </c>
      <c r="BI923" s="249">
        <f>IF(N923="nulová",J923,0)</f>
        <v>0</v>
      </c>
      <c r="BJ923" s="18" t="s">
        <v>152</v>
      </c>
      <c r="BK923" s="249">
        <f>ROUND(I923*H923,2)</f>
        <v>0</v>
      </c>
      <c r="BL923" s="18" t="s">
        <v>297</v>
      </c>
      <c r="BM923" s="248" t="s">
        <v>1697</v>
      </c>
    </row>
    <row r="924" spans="1:51" s="13" customFormat="1" ht="12">
      <c r="A924" s="13"/>
      <c r="B924" s="250"/>
      <c r="C924" s="251"/>
      <c r="D924" s="252" t="s">
        <v>218</v>
      </c>
      <c r="E924" s="253" t="s">
        <v>1</v>
      </c>
      <c r="F924" s="254" t="s">
        <v>1698</v>
      </c>
      <c r="G924" s="251"/>
      <c r="H924" s="255">
        <v>8.5</v>
      </c>
      <c r="I924" s="256"/>
      <c r="J924" s="251"/>
      <c r="K924" s="251"/>
      <c r="L924" s="257"/>
      <c r="M924" s="258"/>
      <c r="N924" s="259"/>
      <c r="O924" s="259"/>
      <c r="P924" s="259"/>
      <c r="Q924" s="259"/>
      <c r="R924" s="259"/>
      <c r="S924" s="259"/>
      <c r="T924" s="26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61" t="s">
        <v>218</v>
      </c>
      <c r="AU924" s="261" t="s">
        <v>152</v>
      </c>
      <c r="AV924" s="13" t="s">
        <v>152</v>
      </c>
      <c r="AW924" s="13" t="s">
        <v>32</v>
      </c>
      <c r="AX924" s="13" t="s">
        <v>84</v>
      </c>
      <c r="AY924" s="261" t="s">
        <v>209</v>
      </c>
    </row>
    <row r="925" spans="1:65" s="2" customFormat="1" ht="21.75" customHeight="1">
      <c r="A925" s="39"/>
      <c r="B925" s="40"/>
      <c r="C925" s="237" t="s">
        <v>1699</v>
      </c>
      <c r="D925" s="237" t="s">
        <v>211</v>
      </c>
      <c r="E925" s="238" t="s">
        <v>1700</v>
      </c>
      <c r="F925" s="239" t="s">
        <v>1701</v>
      </c>
      <c r="G925" s="240" t="s">
        <v>494</v>
      </c>
      <c r="H925" s="241">
        <v>10.2</v>
      </c>
      <c r="I925" s="242"/>
      <c r="J925" s="243">
        <f>ROUND(I925*H925,2)</f>
        <v>0</v>
      </c>
      <c r="K925" s="239" t="s">
        <v>215</v>
      </c>
      <c r="L925" s="45"/>
      <c r="M925" s="244" t="s">
        <v>1</v>
      </c>
      <c r="N925" s="245" t="s">
        <v>42</v>
      </c>
      <c r="O925" s="92"/>
      <c r="P925" s="246">
        <f>O925*H925</f>
        <v>0</v>
      </c>
      <c r="Q925" s="246">
        <v>0.00102</v>
      </c>
      <c r="R925" s="246">
        <f>Q925*H925</f>
        <v>0.010404</v>
      </c>
      <c r="S925" s="246">
        <v>0</v>
      </c>
      <c r="T925" s="247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48" t="s">
        <v>297</v>
      </c>
      <c r="AT925" s="248" t="s">
        <v>211</v>
      </c>
      <c r="AU925" s="248" t="s">
        <v>152</v>
      </c>
      <c r="AY925" s="18" t="s">
        <v>209</v>
      </c>
      <c r="BE925" s="249">
        <f>IF(N925="základní",J925,0)</f>
        <v>0</v>
      </c>
      <c r="BF925" s="249">
        <f>IF(N925="snížená",J925,0)</f>
        <v>0</v>
      </c>
      <c r="BG925" s="249">
        <f>IF(N925="zákl. přenesená",J925,0)</f>
        <v>0</v>
      </c>
      <c r="BH925" s="249">
        <f>IF(N925="sníž. přenesená",J925,0)</f>
        <v>0</v>
      </c>
      <c r="BI925" s="249">
        <f>IF(N925="nulová",J925,0)</f>
        <v>0</v>
      </c>
      <c r="BJ925" s="18" t="s">
        <v>152</v>
      </c>
      <c r="BK925" s="249">
        <f>ROUND(I925*H925,2)</f>
        <v>0</v>
      </c>
      <c r="BL925" s="18" t="s">
        <v>297</v>
      </c>
      <c r="BM925" s="248" t="s">
        <v>1702</v>
      </c>
    </row>
    <row r="926" spans="1:51" s="13" customFormat="1" ht="12">
      <c r="A926" s="13"/>
      <c r="B926" s="250"/>
      <c r="C926" s="251"/>
      <c r="D926" s="252" t="s">
        <v>218</v>
      </c>
      <c r="E926" s="253" t="s">
        <v>1</v>
      </c>
      <c r="F926" s="254" t="s">
        <v>1703</v>
      </c>
      <c r="G926" s="251"/>
      <c r="H926" s="255">
        <v>10.2</v>
      </c>
      <c r="I926" s="256"/>
      <c r="J926" s="251"/>
      <c r="K926" s="251"/>
      <c r="L926" s="257"/>
      <c r="M926" s="258"/>
      <c r="N926" s="259"/>
      <c r="O926" s="259"/>
      <c r="P926" s="259"/>
      <c r="Q926" s="259"/>
      <c r="R926" s="259"/>
      <c r="S926" s="259"/>
      <c r="T926" s="260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1" t="s">
        <v>218</v>
      </c>
      <c r="AU926" s="261" t="s">
        <v>152</v>
      </c>
      <c r="AV926" s="13" t="s">
        <v>152</v>
      </c>
      <c r="AW926" s="13" t="s">
        <v>32</v>
      </c>
      <c r="AX926" s="13" t="s">
        <v>84</v>
      </c>
      <c r="AY926" s="261" t="s">
        <v>209</v>
      </c>
    </row>
    <row r="927" spans="1:65" s="2" customFormat="1" ht="21.75" customHeight="1">
      <c r="A927" s="39"/>
      <c r="B927" s="40"/>
      <c r="C927" s="237" t="s">
        <v>1704</v>
      </c>
      <c r="D927" s="237" t="s">
        <v>211</v>
      </c>
      <c r="E927" s="238" t="s">
        <v>1705</v>
      </c>
      <c r="F927" s="239" t="s">
        <v>1706</v>
      </c>
      <c r="G927" s="240" t="s">
        <v>494</v>
      </c>
      <c r="H927" s="241">
        <v>5.21</v>
      </c>
      <c r="I927" s="242"/>
      <c r="J927" s="243">
        <f>ROUND(I927*H927,2)</f>
        <v>0</v>
      </c>
      <c r="K927" s="239" t="s">
        <v>215</v>
      </c>
      <c r="L927" s="45"/>
      <c r="M927" s="244" t="s">
        <v>1</v>
      </c>
      <c r="N927" s="245" t="s">
        <v>42</v>
      </c>
      <c r="O927" s="92"/>
      <c r="P927" s="246">
        <f>O927*H927</f>
        <v>0</v>
      </c>
      <c r="Q927" s="246">
        <v>0.00043</v>
      </c>
      <c r="R927" s="246">
        <f>Q927*H927</f>
        <v>0.0022402999999999998</v>
      </c>
      <c r="S927" s="246">
        <v>0</v>
      </c>
      <c r="T927" s="247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48" t="s">
        <v>297</v>
      </c>
      <c r="AT927" s="248" t="s">
        <v>211</v>
      </c>
      <c r="AU927" s="248" t="s">
        <v>152</v>
      </c>
      <c r="AY927" s="18" t="s">
        <v>209</v>
      </c>
      <c r="BE927" s="249">
        <f>IF(N927="základní",J927,0)</f>
        <v>0</v>
      </c>
      <c r="BF927" s="249">
        <f>IF(N927="snížená",J927,0)</f>
        <v>0</v>
      </c>
      <c r="BG927" s="249">
        <f>IF(N927="zákl. přenesená",J927,0)</f>
        <v>0</v>
      </c>
      <c r="BH927" s="249">
        <f>IF(N927="sníž. přenesená",J927,0)</f>
        <v>0</v>
      </c>
      <c r="BI927" s="249">
        <f>IF(N927="nulová",J927,0)</f>
        <v>0</v>
      </c>
      <c r="BJ927" s="18" t="s">
        <v>152</v>
      </c>
      <c r="BK927" s="249">
        <f>ROUND(I927*H927,2)</f>
        <v>0</v>
      </c>
      <c r="BL927" s="18" t="s">
        <v>297</v>
      </c>
      <c r="BM927" s="248" t="s">
        <v>1707</v>
      </c>
    </row>
    <row r="928" spans="1:65" s="2" customFormat="1" ht="16.5" customHeight="1">
      <c r="A928" s="39"/>
      <c r="B928" s="40"/>
      <c r="C928" s="294" t="s">
        <v>1708</v>
      </c>
      <c r="D928" s="294" t="s">
        <v>736</v>
      </c>
      <c r="E928" s="295" t="s">
        <v>1709</v>
      </c>
      <c r="F928" s="296" t="s">
        <v>1710</v>
      </c>
      <c r="G928" s="297" t="s">
        <v>225</v>
      </c>
      <c r="H928" s="298">
        <v>10.545</v>
      </c>
      <c r="I928" s="299"/>
      <c r="J928" s="300">
        <f>ROUND(I928*H928,2)</f>
        <v>0</v>
      </c>
      <c r="K928" s="296" t="s">
        <v>1</v>
      </c>
      <c r="L928" s="301"/>
      <c r="M928" s="302" t="s">
        <v>1</v>
      </c>
      <c r="N928" s="303" t="s">
        <v>42</v>
      </c>
      <c r="O928" s="92"/>
      <c r="P928" s="246">
        <f>O928*H928</f>
        <v>0</v>
      </c>
      <c r="Q928" s="246">
        <v>0.004</v>
      </c>
      <c r="R928" s="246">
        <f>Q928*H928</f>
        <v>0.04218</v>
      </c>
      <c r="S928" s="246">
        <v>0</v>
      </c>
      <c r="T928" s="247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48" t="s">
        <v>386</v>
      </c>
      <c r="AT928" s="248" t="s">
        <v>736</v>
      </c>
      <c r="AU928" s="248" t="s">
        <v>152</v>
      </c>
      <c r="AY928" s="18" t="s">
        <v>209</v>
      </c>
      <c r="BE928" s="249">
        <f>IF(N928="základní",J928,0)</f>
        <v>0</v>
      </c>
      <c r="BF928" s="249">
        <f>IF(N928="snížená",J928,0)</f>
        <v>0</v>
      </c>
      <c r="BG928" s="249">
        <f>IF(N928="zákl. přenesená",J928,0)</f>
        <v>0</v>
      </c>
      <c r="BH928" s="249">
        <f>IF(N928="sníž. přenesená",J928,0)</f>
        <v>0</v>
      </c>
      <c r="BI928" s="249">
        <f>IF(N928="nulová",J928,0)</f>
        <v>0</v>
      </c>
      <c r="BJ928" s="18" t="s">
        <v>152</v>
      </c>
      <c r="BK928" s="249">
        <f>ROUND(I928*H928,2)</f>
        <v>0</v>
      </c>
      <c r="BL928" s="18" t="s">
        <v>297</v>
      </c>
      <c r="BM928" s="248" t="s">
        <v>1711</v>
      </c>
    </row>
    <row r="929" spans="1:51" s="13" customFormat="1" ht="12">
      <c r="A929" s="13"/>
      <c r="B929" s="250"/>
      <c r="C929" s="251"/>
      <c r="D929" s="252" t="s">
        <v>218</v>
      </c>
      <c r="E929" s="253" t="s">
        <v>1</v>
      </c>
      <c r="F929" s="254" t="s">
        <v>1712</v>
      </c>
      <c r="G929" s="251"/>
      <c r="H929" s="255">
        <v>10.545</v>
      </c>
      <c r="I929" s="256"/>
      <c r="J929" s="251"/>
      <c r="K929" s="251"/>
      <c r="L929" s="257"/>
      <c r="M929" s="258"/>
      <c r="N929" s="259"/>
      <c r="O929" s="259"/>
      <c r="P929" s="259"/>
      <c r="Q929" s="259"/>
      <c r="R929" s="259"/>
      <c r="S929" s="259"/>
      <c r="T929" s="260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1" t="s">
        <v>218</v>
      </c>
      <c r="AU929" s="261" t="s">
        <v>152</v>
      </c>
      <c r="AV929" s="13" t="s">
        <v>152</v>
      </c>
      <c r="AW929" s="13" t="s">
        <v>32</v>
      </c>
      <c r="AX929" s="13" t="s">
        <v>84</v>
      </c>
      <c r="AY929" s="261" t="s">
        <v>209</v>
      </c>
    </row>
    <row r="930" spans="1:65" s="2" customFormat="1" ht="21.75" customHeight="1">
      <c r="A930" s="39"/>
      <c r="B930" s="40"/>
      <c r="C930" s="237" t="s">
        <v>1713</v>
      </c>
      <c r="D930" s="237" t="s">
        <v>211</v>
      </c>
      <c r="E930" s="238" t="s">
        <v>1714</v>
      </c>
      <c r="F930" s="239" t="s">
        <v>1715</v>
      </c>
      <c r="G930" s="240" t="s">
        <v>225</v>
      </c>
      <c r="H930" s="241">
        <v>74.83</v>
      </c>
      <c r="I930" s="242"/>
      <c r="J930" s="243">
        <f>ROUND(I930*H930,2)</f>
        <v>0</v>
      </c>
      <c r="K930" s="239" t="s">
        <v>215</v>
      </c>
      <c r="L930" s="45"/>
      <c r="M930" s="244" t="s">
        <v>1</v>
      </c>
      <c r="N930" s="245" t="s">
        <v>42</v>
      </c>
      <c r="O930" s="92"/>
      <c r="P930" s="246">
        <f>O930*H930</f>
        <v>0</v>
      </c>
      <c r="Q930" s="246">
        <v>0.00635</v>
      </c>
      <c r="R930" s="246">
        <f>Q930*H930</f>
        <v>0.4751705</v>
      </c>
      <c r="S930" s="246">
        <v>0</v>
      </c>
      <c r="T930" s="247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48" t="s">
        <v>297</v>
      </c>
      <c r="AT930" s="248" t="s">
        <v>211</v>
      </c>
      <c r="AU930" s="248" t="s">
        <v>152</v>
      </c>
      <c r="AY930" s="18" t="s">
        <v>209</v>
      </c>
      <c r="BE930" s="249">
        <f>IF(N930="základní",J930,0)</f>
        <v>0</v>
      </c>
      <c r="BF930" s="249">
        <f>IF(N930="snížená",J930,0)</f>
        <v>0</v>
      </c>
      <c r="BG930" s="249">
        <f>IF(N930="zákl. přenesená",J930,0)</f>
        <v>0</v>
      </c>
      <c r="BH930" s="249">
        <f>IF(N930="sníž. přenesená",J930,0)</f>
        <v>0</v>
      </c>
      <c r="BI930" s="249">
        <f>IF(N930="nulová",J930,0)</f>
        <v>0</v>
      </c>
      <c r="BJ930" s="18" t="s">
        <v>152</v>
      </c>
      <c r="BK930" s="249">
        <f>ROUND(I930*H930,2)</f>
        <v>0</v>
      </c>
      <c r="BL930" s="18" t="s">
        <v>297</v>
      </c>
      <c r="BM930" s="248" t="s">
        <v>1716</v>
      </c>
    </row>
    <row r="931" spans="1:51" s="13" customFormat="1" ht="12">
      <c r="A931" s="13"/>
      <c r="B931" s="250"/>
      <c r="C931" s="251"/>
      <c r="D931" s="252" t="s">
        <v>218</v>
      </c>
      <c r="E931" s="253" t="s">
        <v>1</v>
      </c>
      <c r="F931" s="254" t="s">
        <v>1717</v>
      </c>
      <c r="G931" s="251"/>
      <c r="H931" s="255">
        <v>31.36</v>
      </c>
      <c r="I931" s="256"/>
      <c r="J931" s="251"/>
      <c r="K931" s="251"/>
      <c r="L931" s="257"/>
      <c r="M931" s="258"/>
      <c r="N931" s="259"/>
      <c r="O931" s="259"/>
      <c r="P931" s="259"/>
      <c r="Q931" s="259"/>
      <c r="R931" s="259"/>
      <c r="S931" s="259"/>
      <c r="T931" s="260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61" t="s">
        <v>218</v>
      </c>
      <c r="AU931" s="261" t="s">
        <v>152</v>
      </c>
      <c r="AV931" s="13" t="s">
        <v>152</v>
      </c>
      <c r="AW931" s="13" t="s">
        <v>32</v>
      </c>
      <c r="AX931" s="13" t="s">
        <v>76</v>
      </c>
      <c r="AY931" s="261" t="s">
        <v>209</v>
      </c>
    </row>
    <row r="932" spans="1:51" s="13" customFormat="1" ht="12">
      <c r="A932" s="13"/>
      <c r="B932" s="250"/>
      <c r="C932" s="251"/>
      <c r="D932" s="252" t="s">
        <v>218</v>
      </c>
      <c r="E932" s="253" t="s">
        <v>1</v>
      </c>
      <c r="F932" s="254" t="s">
        <v>852</v>
      </c>
      <c r="G932" s="251"/>
      <c r="H932" s="255">
        <v>20.29</v>
      </c>
      <c r="I932" s="256"/>
      <c r="J932" s="251"/>
      <c r="K932" s="251"/>
      <c r="L932" s="257"/>
      <c r="M932" s="258"/>
      <c r="N932" s="259"/>
      <c r="O932" s="259"/>
      <c r="P932" s="259"/>
      <c r="Q932" s="259"/>
      <c r="R932" s="259"/>
      <c r="S932" s="259"/>
      <c r="T932" s="260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1" t="s">
        <v>218</v>
      </c>
      <c r="AU932" s="261" t="s">
        <v>152</v>
      </c>
      <c r="AV932" s="13" t="s">
        <v>152</v>
      </c>
      <c r="AW932" s="13" t="s">
        <v>32</v>
      </c>
      <c r="AX932" s="13" t="s">
        <v>76</v>
      </c>
      <c r="AY932" s="261" t="s">
        <v>209</v>
      </c>
    </row>
    <row r="933" spans="1:51" s="13" customFormat="1" ht="12">
      <c r="A933" s="13"/>
      <c r="B933" s="250"/>
      <c r="C933" s="251"/>
      <c r="D933" s="252" t="s">
        <v>218</v>
      </c>
      <c r="E933" s="253" t="s">
        <v>1</v>
      </c>
      <c r="F933" s="254" t="s">
        <v>853</v>
      </c>
      <c r="G933" s="251"/>
      <c r="H933" s="255">
        <v>3.55</v>
      </c>
      <c r="I933" s="256"/>
      <c r="J933" s="251"/>
      <c r="K933" s="251"/>
      <c r="L933" s="257"/>
      <c r="M933" s="258"/>
      <c r="N933" s="259"/>
      <c r="O933" s="259"/>
      <c r="P933" s="259"/>
      <c r="Q933" s="259"/>
      <c r="R933" s="259"/>
      <c r="S933" s="259"/>
      <c r="T933" s="260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1" t="s">
        <v>218</v>
      </c>
      <c r="AU933" s="261" t="s">
        <v>152</v>
      </c>
      <c r="AV933" s="13" t="s">
        <v>152</v>
      </c>
      <c r="AW933" s="13" t="s">
        <v>32</v>
      </c>
      <c r="AX933" s="13" t="s">
        <v>76</v>
      </c>
      <c r="AY933" s="261" t="s">
        <v>209</v>
      </c>
    </row>
    <row r="934" spans="1:51" s="13" customFormat="1" ht="12">
      <c r="A934" s="13"/>
      <c r="B934" s="250"/>
      <c r="C934" s="251"/>
      <c r="D934" s="252" t="s">
        <v>218</v>
      </c>
      <c r="E934" s="253" t="s">
        <v>1</v>
      </c>
      <c r="F934" s="254" t="s">
        <v>1718</v>
      </c>
      <c r="G934" s="251"/>
      <c r="H934" s="255">
        <v>19.63</v>
      </c>
      <c r="I934" s="256"/>
      <c r="J934" s="251"/>
      <c r="K934" s="251"/>
      <c r="L934" s="257"/>
      <c r="M934" s="258"/>
      <c r="N934" s="259"/>
      <c r="O934" s="259"/>
      <c r="P934" s="259"/>
      <c r="Q934" s="259"/>
      <c r="R934" s="259"/>
      <c r="S934" s="259"/>
      <c r="T934" s="260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1" t="s">
        <v>218</v>
      </c>
      <c r="AU934" s="261" t="s">
        <v>152</v>
      </c>
      <c r="AV934" s="13" t="s">
        <v>152</v>
      </c>
      <c r="AW934" s="13" t="s">
        <v>32</v>
      </c>
      <c r="AX934" s="13" t="s">
        <v>76</v>
      </c>
      <c r="AY934" s="261" t="s">
        <v>209</v>
      </c>
    </row>
    <row r="935" spans="1:51" s="15" customFormat="1" ht="12">
      <c r="A935" s="15"/>
      <c r="B935" s="272"/>
      <c r="C935" s="273"/>
      <c r="D935" s="252" t="s">
        <v>218</v>
      </c>
      <c r="E935" s="274" t="s">
        <v>1</v>
      </c>
      <c r="F935" s="275" t="s">
        <v>262</v>
      </c>
      <c r="G935" s="273"/>
      <c r="H935" s="276">
        <v>74.83</v>
      </c>
      <c r="I935" s="277"/>
      <c r="J935" s="273"/>
      <c r="K935" s="273"/>
      <c r="L935" s="278"/>
      <c r="M935" s="279"/>
      <c r="N935" s="280"/>
      <c r="O935" s="280"/>
      <c r="P935" s="280"/>
      <c r="Q935" s="280"/>
      <c r="R935" s="280"/>
      <c r="S935" s="280"/>
      <c r="T935" s="281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82" t="s">
        <v>218</v>
      </c>
      <c r="AU935" s="282" t="s">
        <v>152</v>
      </c>
      <c r="AV935" s="15" t="s">
        <v>216</v>
      </c>
      <c r="AW935" s="15" t="s">
        <v>32</v>
      </c>
      <c r="AX935" s="15" t="s">
        <v>84</v>
      </c>
      <c r="AY935" s="282" t="s">
        <v>209</v>
      </c>
    </row>
    <row r="936" spans="1:65" s="2" customFormat="1" ht="33" customHeight="1">
      <c r="A936" s="39"/>
      <c r="B936" s="40"/>
      <c r="C936" s="294" t="s">
        <v>1719</v>
      </c>
      <c r="D936" s="294" t="s">
        <v>736</v>
      </c>
      <c r="E936" s="295" t="s">
        <v>1720</v>
      </c>
      <c r="F936" s="296" t="s">
        <v>1721</v>
      </c>
      <c r="G936" s="297" t="s">
        <v>225</v>
      </c>
      <c r="H936" s="298">
        <v>31.64</v>
      </c>
      <c r="I936" s="299"/>
      <c r="J936" s="300">
        <f>ROUND(I936*H936,2)</f>
        <v>0</v>
      </c>
      <c r="K936" s="296" t="s">
        <v>215</v>
      </c>
      <c r="L936" s="301"/>
      <c r="M936" s="302" t="s">
        <v>1</v>
      </c>
      <c r="N936" s="303" t="s">
        <v>42</v>
      </c>
      <c r="O936" s="92"/>
      <c r="P936" s="246">
        <f>O936*H936</f>
        <v>0</v>
      </c>
      <c r="Q936" s="246">
        <v>0.0192</v>
      </c>
      <c r="R936" s="246">
        <f>Q936*H936</f>
        <v>0.6074879999999999</v>
      </c>
      <c r="S936" s="246">
        <v>0</v>
      </c>
      <c r="T936" s="247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48" t="s">
        <v>386</v>
      </c>
      <c r="AT936" s="248" t="s">
        <v>736</v>
      </c>
      <c r="AU936" s="248" t="s">
        <v>152</v>
      </c>
      <c r="AY936" s="18" t="s">
        <v>209</v>
      </c>
      <c r="BE936" s="249">
        <f>IF(N936="základní",J936,0)</f>
        <v>0</v>
      </c>
      <c r="BF936" s="249">
        <f>IF(N936="snížená",J936,0)</f>
        <v>0</v>
      </c>
      <c r="BG936" s="249">
        <f>IF(N936="zákl. přenesená",J936,0)</f>
        <v>0</v>
      </c>
      <c r="BH936" s="249">
        <f>IF(N936="sníž. přenesená",J936,0)</f>
        <v>0</v>
      </c>
      <c r="BI936" s="249">
        <f>IF(N936="nulová",J936,0)</f>
        <v>0</v>
      </c>
      <c r="BJ936" s="18" t="s">
        <v>152</v>
      </c>
      <c r="BK936" s="249">
        <f>ROUND(I936*H936,2)</f>
        <v>0</v>
      </c>
      <c r="BL936" s="18" t="s">
        <v>297</v>
      </c>
      <c r="BM936" s="248" t="s">
        <v>1722</v>
      </c>
    </row>
    <row r="937" spans="1:51" s="13" customFormat="1" ht="12">
      <c r="A937" s="13"/>
      <c r="B937" s="250"/>
      <c r="C937" s="251"/>
      <c r="D937" s="252" t="s">
        <v>218</v>
      </c>
      <c r="E937" s="251"/>
      <c r="F937" s="254" t="s">
        <v>1723</v>
      </c>
      <c r="G937" s="251"/>
      <c r="H937" s="255">
        <v>31.64</v>
      </c>
      <c r="I937" s="256"/>
      <c r="J937" s="251"/>
      <c r="K937" s="251"/>
      <c r="L937" s="257"/>
      <c r="M937" s="258"/>
      <c r="N937" s="259"/>
      <c r="O937" s="259"/>
      <c r="P937" s="259"/>
      <c r="Q937" s="259"/>
      <c r="R937" s="259"/>
      <c r="S937" s="259"/>
      <c r="T937" s="260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1" t="s">
        <v>218</v>
      </c>
      <c r="AU937" s="261" t="s">
        <v>152</v>
      </c>
      <c r="AV937" s="13" t="s">
        <v>152</v>
      </c>
      <c r="AW937" s="13" t="s">
        <v>4</v>
      </c>
      <c r="AX937" s="13" t="s">
        <v>84</v>
      </c>
      <c r="AY937" s="261" t="s">
        <v>209</v>
      </c>
    </row>
    <row r="938" spans="1:65" s="2" customFormat="1" ht="21.75" customHeight="1">
      <c r="A938" s="39"/>
      <c r="B938" s="40"/>
      <c r="C938" s="294" t="s">
        <v>1724</v>
      </c>
      <c r="D938" s="294" t="s">
        <v>736</v>
      </c>
      <c r="E938" s="295" t="s">
        <v>1725</v>
      </c>
      <c r="F938" s="296" t="s">
        <v>1726</v>
      </c>
      <c r="G938" s="297" t="s">
        <v>225</v>
      </c>
      <c r="H938" s="298">
        <v>40.013</v>
      </c>
      <c r="I938" s="299"/>
      <c r="J938" s="300">
        <f>ROUND(I938*H938,2)</f>
        <v>0</v>
      </c>
      <c r="K938" s="296" t="s">
        <v>215</v>
      </c>
      <c r="L938" s="301"/>
      <c r="M938" s="302" t="s">
        <v>1</v>
      </c>
      <c r="N938" s="303" t="s">
        <v>42</v>
      </c>
      <c r="O938" s="92"/>
      <c r="P938" s="246">
        <f>O938*H938</f>
        <v>0</v>
      </c>
      <c r="Q938" s="246">
        <v>0.018</v>
      </c>
      <c r="R938" s="246">
        <f>Q938*H938</f>
        <v>0.7202339999999999</v>
      </c>
      <c r="S938" s="246">
        <v>0</v>
      </c>
      <c r="T938" s="247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48" t="s">
        <v>386</v>
      </c>
      <c r="AT938" s="248" t="s">
        <v>736</v>
      </c>
      <c r="AU938" s="248" t="s">
        <v>152</v>
      </c>
      <c r="AY938" s="18" t="s">
        <v>209</v>
      </c>
      <c r="BE938" s="249">
        <f>IF(N938="základní",J938,0)</f>
        <v>0</v>
      </c>
      <c r="BF938" s="249">
        <f>IF(N938="snížená",J938,0)</f>
        <v>0</v>
      </c>
      <c r="BG938" s="249">
        <f>IF(N938="zákl. přenesená",J938,0)</f>
        <v>0</v>
      </c>
      <c r="BH938" s="249">
        <f>IF(N938="sníž. přenesená",J938,0)</f>
        <v>0</v>
      </c>
      <c r="BI938" s="249">
        <f>IF(N938="nulová",J938,0)</f>
        <v>0</v>
      </c>
      <c r="BJ938" s="18" t="s">
        <v>152</v>
      </c>
      <c r="BK938" s="249">
        <f>ROUND(I938*H938,2)</f>
        <v>0</v>
      </c>
      <c r="BL938" s="18" t="s">
        <v>297</v>
      </c>
      <c r="BM938" s="248" t="s">
        <v>1727</v>
      </c>
    </row>
    <row r="939" spans="1:51" s="13" customFormat="1" ht="12">
      <c r="A939" s="13"/>
      <c r="B939" s="250"/>
      <c r="C939" s="251"/>
      <c r="D939" s="252" t="s">
        <v>218</v>
      </c>
      <c r="E939" s="251"/>
      <c r="F939" s="254" t="s">
        <v>1728</v>
      </c>
      <c r="G939" s="251"/>
      <c r="H939" s="255">
        <v>40.013</v>
      </c>
      <c r="I939" s="256"/>
      <c r="J939" s="251"/>
      <c r="K939" s="251"/>
      <c r="L939" s="257"/>
      <c r="M939" s="258"/>
      <c r="N939" s="259"/>
      <c r="O939" s="259"/>
      <c r="P939" s="259"/>
      <c r="Q939" s="259"/>
      <c r="R939" s="259"/>
      <c r="S939" s="259"/>
      <c r="T939" s="26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1" t="s">
        <v>218</v>
      </c>
      <c r="AU939" s="261" t="s">
        <v>152</v>
      </c>
      <c r="AV939" s="13" t="s">
        <v>152</v>
      </c>
      <c r="AW939" s="13" t="s">
        <v>4</v>
      </c>
      <c r="AX939" s="13" t="s">
        <v>84</v>
      </c>
      <c r="AY939" s="261" t="s">
        <v>209</v>
      </c>
    </row>
    <row r="940" spans="1:65" s="2" customFormat="1" ht="21.75" customHeight="1">
      <c r="A940" s="39"/>
      <c r="B940" s="40"/>
      <c r="C940" s="237" t="s">
        <v>1729</v>
      </c>
      <c r="D940" s="237" t="s">
        <v>211</v>
      </c>
      <c r="E940" s="238" t="s">
        <v>1730</v>
      </c>
      <c r="F940" s="239" t="s">
        <v>1731</v>
      </c>
      <c r="G940" s="240" t="s">
        <v>494</v>
      </c>
      <c r="H940" s="241">
        <v>71.11</v>
      </c>
      <c r="I940" s="242"/>
      <c r="J940" s="243">
        <f>ROUND(I940*H940,2)</f>
        <v>0</v>
      </c>
      <c r="K940" s="239" t="s">
        <v>215</v>
      </c>
      <c r="L940" s="45"/>
      <c r="M940" s="244" t="s">
        <v>1</v>
      </c>
      <c r="N940" s="245" t="s">
        <v>42</v>
      </c>
      <c r="O940" s="92"/>
      <c r="P940" s="246">
        <f>O940*H940</f>
        <v>0</v>
      </c>
      <c r="Q940" s="246">
        <v>0.00043</v>
      </c>
      <c r="R940" s="246">
        <f>Q940*H940</f>
        <v>0.030577299999999998</v>
      </c>
      <c r="S940" s="246">
        <v>0</v>
      </c>
      <c r="T940" s="247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48" t="s">
        <v>297</v>
      </c>
      <c r="AT940" s="248" t="s">
        <v>211</v>
      </c>
      <c r="AU940" s="248" t="s">
        <v>152</v>
      </c>
      <c r="AY940" s="18" t="s">
        <v>209</v>
      </c>
      <c r="BE940" s="249">
        <f>IF(N940="základní",J940,0)</f>
        <v>0</v>
      </c>
      <c r="BF940" s="249">
        <f>IF(N940="snížená",J940,0)</f>
        <v>0</v>
      </c>
      <c r="BG940" s="249">
        <f>IF(N940="zákl. přenesená",J940,0)</f>
        <v>0</v>
      </c>
      <c r="BH940" s="249">
        <f>IF(N940="sníž. přenesená",J940,0)</f>
        <v>0</v>
      </c>
      <c r="BI940" s="249">
        <f>IF(N940="nulová",J940,0)</f>
        <v>0</v>
      </c>
      <c r="BJ940" s="18" t="s">
        <v>152</v>
      </c>
      <c r="BK940" s="249">
        <f>ROUND(I940*H940,2)</f>
        <v>0</v>
      </c>
      <c r="BL940" s="18" t="s">
        <v>297</v>
      </c>
      <c r="BM940" s="248" t="s">
        <v>1732</v>
      </c>
    </row>
    <row r="941" spans="1:51" s="13" customFormat="1" ht="12">
      <c r="A941" s="13"/>
      <c r="B941" s="250"/>
      <c r="C941" s="251"/>
      <c r="D941" s="252" t="s">
        <v>218</v>
      </c>
      <c r="E941" s="253" t="s">
        <v>1</v>
      </c>
      <c r="F941" s="254" t="s">
        <v>1733</v>
      </c>
      <c r="G941" s="251"/>
      <c r="H941" s="255">
        <v>12.454</v>
      </c>
      <c r="I941" s="256"/>
      <c r="J941" s="251"/>
      <c r="K941" s="251"/>
      <c r="L941" s="257"/>
      <c r="M941" s="258"/>
      <c r="N941" s="259"/>
      <c r="O941" s="259"/>
      <c r="P941" s="259"/>
      <c r="Q941" s="259"/>
      <c r="R941" s="259"/>
      <c r="S941" s="259"/>
      <c r="T941" s="260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61" t="s">
        <v>218</v>
      </c>
      <c r="AU941" s="261" t="s">
        <v>152</v>
      </c>
      <c r="AV941" s="13" t="s">
        <v>152</v>
      </c>
      <c r="AW941" s="13" t="s">
        <v>32</v>
      </c>
      <c r="AX941" s="13" t="s">
        <v>76</v>
      </c>
      <c r="AY941" s="261" t="s">
        <v>209</v>
      </c>
    </row>
    <row r="942" spans="1:51" s="13" customFormat="1" ht="12">
      <c r="A942" s="13"/>
      <c r="B942" s="250"/>
      <c r="C942" s="251"/>
      <c r="D942" s="252" t="s">
        <v>218</v>
      </c>
      <c r="E942" s="253" t="s">
        <v>1</v>
      </c>
      <c r="F942" s="254" t="s">
        <v>1734</v>
      </c>
      <c r="G942" s="251"/>
      <c r="H942" s="255">
        <v>12.246</v>
      </c>
      <c r="I942" s="256"/>
      <c r="J942" s="251"/>
      <c r="K942" s="251"/>
      <c r="L942" s="257"/>
      <c r="M942" s="258"/>
      <c r="N942" s="259"/>
      <c r="O942" s="259"/>
      <c r="P942" s="259"/>
      <c r="Q942" s="259"/>
      <c r="R942" s="259"/>
      <c r="S942" s="259"/>
      <c r="T942" s="260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61" t="s">
        <v>218</v>
      </c>
      <c r="AU942" s="261" t="s">
        <v>152</v>
      </c>
      <c r="AV942" s="13" t="s">
        <v>152</v>
      </c>
      <c r="AW942" s="13" t="s">
        <v>32</v>
      </c>
      <c r="AX942" s="13" t="s">
        <v>76</v>
      </c>
      <c r="AY942" s="261" t="s">
        <v>209</v>
      </c>
    </row>
    <row r="943" spans="1:51" s="13" customFormat="1" ht="12">
      <c r="A943" s="13"/>
      <c r="B943" s="250"/>
      <c r="C943" s="251"/>
      <c r="D943" s="252" t="s">
        <v>218</v>
      </c>
      <c r="E943" s="253" t="s">
        <v>1</v>
      </c>
      <c r="F943" s="254" t="s">
        <v>1735</v>
      </c>
      <c r="G943" s="251"/>
      <c r="H943" s="255">
        <v>7.46</v>
      </c>
      <c r="I943" s="256"/>
      <c r="J943" s="251"/>
      <c r="K943" s="251"/>
      <c r="L943" s="257"/>
      <c r="M943" s="258"/>
      <c r="N943" s="259"/>
      <c r="O943" s="259"/>
      <c r="P943" s="259"/>
      <c r="Q943" s="259"/>
      <c r="R943" s="259"/>
      <c r="S943" s="259"/>
      <c r="T943" s="26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1" t="s">
        <v>218</v>
      </c>
      <c r="AU943" s="261" t="s">
        <v>152</v>
      </c>
      <c r="AV943" s="13" t="s">
        <v>152</v>
      </c>
      <c r="AW943" s="13" t="s">
        <v>32</v>
      </c>
      <c r="AX943" s="13" t="s">
        <v>76</v>
      </c>
      <c r="AY943" s="261" t="s">
        <v>209</v>
      </c>
    </row>
    <row r="944" spans="1:51" s="13" customFormat="1" ht="12">
      <c r="A944" s="13"/>
      <c r="B944" s="250"/>
      <c r="C944" s="251"/>
      <c r="D944" s="252" t="s">
        <v>218</v>
      </c>
      <c r="E944" s="253" t="s">
        <v>1</v>
      </c>
      <c r="F944" s="254" t="s">
        <v>1736</v>
      </c>
      <c r="G944" s="251"/>
      <c r="H944" s="255">
        <v>6.1</v>
      </c>
      <c r="I944" s="256"/>
      <c r="J944" s="251"/>
      <c r="K944" s="251"/>
      <c r="L944" s="257"/>
      <c r="M944" s="258"/>
      <c r="N944" s="259"/>
      <c r="O944" s="259"/>
      <c r="P944" s="259"/>
      <c r="Q944" s="259"/>
      <c r="R944" s="259"/>
      <c r="S944" s="259"/>
      <c r="T944" s="260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1" t="s">
        <v>218</v>
      </c>
      <c r="AU944" s="261" t="s">
        <v>152</v>
      </c>
      <c r="AV944" s="13" t="s">
        <v>152</v>
      </c>
      <c r="AW944" s="13" t="s">
        <v>32</v>
      </c>
      <c r="AX944" s="13" t="s">
        <v>76</v>
      </c>
      <c r="AY944" s="261" t="s">
        <v>209</v>
      </c>
    </row>
    <row r="945" spans="1:51" s="13" customFormat="1" ht="12">
      <c r="A945" s="13"/>
      <c r="B945" s="250"/>
      <c r="C945" s="251"/>
      <c r="D945" s="252" t="s">
        <v>218</v>
      </c>
      <c r="E945" s="253" t="s">
        <v>1</v>
      </c>
      <c r="F945" s="254" t="s">
        <v>1737</v>
      </c>
      <c r="G945" s="251"/>
      <c r="H945" s="255">
        <v>5.41</v>
      </c>
      <c r="I945" s="256"/>
      <c r="J945" s="251"/>
      <c r="K945" s="251"/>
      <c r="L945" s="257"/>
      <c r="M945" s="258"/>
      <c r="N945" s="259"/>
      <c r="O945" s="259"/>
      <c r="P945" s="259"/>
      <c r="Q945" s="259"/>
      <c r="R945" s="259"/>
      <c r="S945" s="259"/>
      <c r="T945" s="260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1" t="s">
        <v>218</v>
      </c>
      <c r="AU945" s="261" t="s">
        <v>152</v>
      </c>
      <c r="AV945" s="13" t="s">
        <v>152</v>
      </c>
      <c r="AW945" s="13" t="s">
        <v>32</v>
      </c>
      <c r="AX945" s="13" t="s">
        <v>76</v>
      </c>
      <c r="AY945" s="261" t="s">
        <v>209</v>
      </c>
    </row>
    <row r="946" spans="1:51" s="13" customFormat="1" ht="12">
      <c r="A946" s="13"/>
      <c r="B946" s="250"/>
      <c r="C946" s="251"/>
      <c r="D946" s="252" t="s">
        <v>218</v>
      </c>
      <c r="E946" s="253" t="s">
        <v>1</v>
      </c>
      <c r="F946" s="254" t="s">
        <v>1738</v>
      </c>
      <c r="G946" s="251"/>
      <c r="H946" s="255">
        <v>10.66</v>
      </c>
      <c r="I946" s="256"/>
      <c r="J946" s="251"/>
      <c r="K946" s="251"/>
      <c r="L946" s="257"/>
      <c r="M946" s="258"/>
      <c r="N946" s="259"/>
      <c r="O946" s="259"/>
      <c r="P946" s="259"/>
      <c r="Q946" s="259"/>
      <c r="R946" s="259"/>
      <c r="S946" s="259"/>
      <c r="T946" s="26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61" t="s">
        <v>218</v>
      </c>
      <c r="AU946" s="261" t="s">
        <v>152</v>
      </c>
      <c r="AV946" s="13" t="s">
        <v>152</v>
      </c>
      <c r="AW946" s="13" t="s">
        <v>32</v>
      </c>
      <c r="AX946" s="13" t="s">
        <v>76</v>
      </c>
      <c r="AY946" s="261" t="s">
        <v>209</v>
      </c>
    </row>
    <row r="947" spans="1:51" s="13" customFormat="1" ht="12">
      <c r="A947" s="13"/>
      <c r="B947" s="250"/>
      <c r="C947" s="251"/>
      <c r="D947" s="252" t="s">
        <v>218</v>
      </c>
      <c r="E947" s="253" t="s">
        <v>1</v>
      </c>
      <c r="F947" s="254" t="s">
        <v>1739</v>
      </c>
      <c r="G947" s="251"/>
      <c r="H947" s="255">
        <v>6.6</v>
      </c>
      <c r="I947" s="256"/>
      <c r="J947" s="251"/>
      <c r="K947" s="251"/>
      <c r="L947" s="257"/>
      <c r="M947" s="258"/>
      <c r="N947" s="259"/>
      <c r="O947" s="259"/>
      <c r="P947" s="259"/>
      <c r="Q947" s="259"/>
      <c r="R947" s="259"/>
      <c r="S947" s="259"/>
      <c r="T947" s="260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61" t="s">
        <v>218</v>
      </c>
      <c r="AU947" s="261" t="s">
        <v>152</v>
      </c>
      <c r="AV947" s="13" t="s">
        <v>152</v>
      </c>
      <c r="AW947" s="13" t="s">
        <v>32</v>
      </c>
      <c r="AX947" s="13" t="s">
        <v>76</v>
      </c>
      <c r="AY947" s="261" t="s">
        <v>209</v>
      </c>
    </row>
    <row r="948" spans="1:51" s="13" customFormat="1" ht="12">
      <c r="A948" s="13"/>
      <c r="B948" s="250"/>
      <c r="C948" s="251"/>
      <c r="D948" s="252" t="s">
        <v>218</v>
      </c>
      <c r="E948" s="253" t="s">
        <v>1</v>
      </c>
      <c r="F948" s="254" t="s">
        <v>1740</v>
      </c>
      <c r="G948" s="251"/>
      <c r="H948" s="255">
        <v>10.18</v>
      </c>
      <c r="I948" s="256"/>
      <c r="J948" s="251"/>
      <c r="K948" s="251"/>
      <c r="L948" s="257"/>
      <c r="M948" s="258"/>
      <c r="N948" s="259"/>
      <c r="O948" s="259"/>
      <c r="P948" s="259"/>
      <c r="Q948" s="259"/>
      <c r="R948" s="259"/>
      <c r="S948" s="259"/>
      <c r="T948" s="260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61" t="s">
        <v>218</v>
      </c>
      <c r="AU948" s="261" t="s">
        <v>152</v>
      </c>
      <c r="AV948" s="13" t="s">
        <v>152</v>
      </c>
      <c r="AW948" s="13" t="s">
        <v>32</v>
      </c>
      <c r="AX948" s="13" t="s">
        <v>76</v>
      </c>
      <c r="AY948" s="261" t="s">
        <v>209</v>
      </c>
    </row>
    <row r="949" spans="1:51" s="15" customFormat="1" ht="12">
      <c r="A949" s="15"/>
      <c r="B949" s="272"/>
      <c r="C949" s="273"/>
      <c r="D949" s="252" t="s">
        <v>218</v>
      </c>
      <c r="E949" s="274" t="s">
        <v>1</v>
      </c>
      <c r="F949" s="275" t="s">
        <v>262</v>
      </c>
      <c r="G949" s="273"/>
      <c r="H949" s="276">
        <v>71.11</v>
      </c>
      <c r="I949" s="277"/>
      <c r="J949" s="273"/>
      <c r="K949" s="273"/>
      <c r="L949" s="278"/>
      <c r="M949" s="279"/>
      <c r="N949" s="280"/>
      <c r="O949" s="280"/>
      <c r="P949" s="280"/>
      <c r="Q949" s="280"/>
      <c r="R949" s="280"/>
      <c r="S949" s="280"/>
      <c r="T949" s="281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82" t="s">
        <v>218</v>
      </c>
      <c r="AU949" s="282" t="s">
        <v>152</v>
      </c>
      <c r="AV949" s="15" t="s">
        <v>216</v>
      </c>
      <c r="AW949" s="15" t="s">
        <v>32</v>
      </c>
      <c r="AX949" s="15" t="s">
        <v>84</v>
      </c>
      <c r="AY949" s="282" t="s">
        <v>209</v>
      </c>
    </row>
    <row r="950" spans="1:65" s="2" customFormat="1" ht="21.75" customHeight="1">
      <c r="A950" s="39"/>
      <c r="B950" s="40"/>
      <c r="C950" s="237" t="s">
        <v>1741</v>
      </c>
      <c r="D950" s="237" t="s">
        <v>211</v>
      </c>
      <c r="E950" s="238" t="s">
        <v>1742</v>
      </c>
      <c r="F950" s="239" t="s">
        <v>1743</v>
      </c>
      <c r="G950" s="240" t="s">
        <v>225</v>
      </c>
      <c r="H950" s="241">
        <v>11.84</v>
      </c>
      <c r="I950" s="242"/>
      <c r="J950" s="243">
        <f>ROUND(I950*H950,2)</f>
        <v>0</v>
      </c>
      <c r="K950" s="239" t="s">
        <v>215</v>
      </c>
      <c r="L950" s="45"/>
      <c r="M950" s="244" t="s">
        <v>1</v>
      </c>
      <c r="N950" s="245" t="s">
        <v>42</v>
      </c>
      <c r="O950" s="92"/>
      <c r="P950" s="246">
        <f>O950*H950</f>
        <v>0</v>
      </c>
      <c r="Q950" s="246">
        <v>0</v>
      </c>
      <c r="R950" s="246">
        <f>Q950*H950</f>
        <v>0</v>
      </c>
      <c r="S950" s="246">
        <v>0</v>
      </c>
      <c r="T950" s="247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48" t="s">
        <v>297</v>
      </c>
      <c r="AT950" s="248" t="s">
        <v>211</v>
      </c>
      <c r="AU950" s="248" t="s">
        <v>152</v>
      </c>
      <c r="AY950" s="18" t="s">
        <v>209</v>
      </c>
      <c r="BE950" s="249">
        <f>IF(N950="základní",J950,0)</f>
        <v>0</v>
      </c>
      <c r="BF950" s="249">
        <f>IF(N950="snížená",J950,0)</f>
        <v>0</v>
      </c>
      <c r="BG950" s="249">
        <f>IF(N950="zákl. přenesená",J950,0)</f>
        <v>0</v>
      </c>
      <c r="BH950" s="249">
        <f>IF(N950="sníž. přenesená",J950,0)</f>
        <v>0</v>
      </c>
      <c r="BI950" s="249">
        <f>IF(N950="nulová",J950,0)</f>
        <v>0</v>
      </c>
      <c r="BJ950" s="18" t="s">
        <v>152</v>
      </c>
      <c r="BK950" s="249">
        <f>ROUND(I950*H950,2)</f>
        <v>0</v>
      </c>
      <c r="BL950" s="18" t="s">
        <v>297</v>
      </c>
      <c r="BM950" s="248" t="s">
        <v>1744</v>
      </c>
    </row>
    <row r="951" spans="1:51" s="13" customFormat="1" ht="12">
      <c r="A951" s="13"/>
      <c r="B951" s="250"/>
      <c r="C951" s="251"/>
      <c r="D951" s="252" t="s">
        <v>218</v>
      </c>
      <c r="E951" s="253" t="s">
        <v>1</v>
      </c>
      <c r="F951" s="254" t="s">
        <v>1745</v>
      </c>
      <c r="G951" s="251"/>
      <c r="H951" s="255">
        <v>11.84</v>
      </c>
      <c r="I951" s="256"/>
      <c r="J951" s="251"/>
      <c r="K951" s="251"/>
      <c r="L951" s="257"/>
      <c r="M951" s="258"/>
      <c r="N951" s="259"/>
      <c r="O951" s="259"/>
      <c r="P951" s="259"/>
      <c r="Q951" s="259"/>
      <c r="R951" s="259"/>
      <c r="S951" s="259"/>
      <c r="T951" s="260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1" t="s">
        <v>218</v>
      </c>
      <c r="AU951" s="261" t="s">
        <v>152</v>
      </c>
      <c r="AV951" s="13" t="s">
        <v>152</v>
      </c>
      <c r="AW951" s="13" t="s">
        <v>32</v>
      </c>
      <c r="AX951" s="13" t="s">
        <v>84</v>
      </c>
      <c r="AY951" s="261" t="s">
        <v>209</v>
      </c>
    </row>
    <row r="952" spans="1:65" s="2" customFormat="1" ht="21.75" customHeight="1">
      <c r="A952" s="39"/>
      <c r="B952" s="40"/>
      <c r="C952" s="237" t="s">
        <v>1746</v>
      </c>
      <c r="D952" s="237" t="s">
        <v>211</v>
      </c>
      <c r="E952" s="238" t="s">
        <v>1747</v>
      </c>
      <c r="F952" s="239" t="s">
        <v>1748</v>
      </c>
      <c r="G952" s="240" t="s">
        <v>225</v>
      </c>
      <c r="H952" s="241">
        <v>74.83</v>
      </c>
      <c r="I952" s="242"/>
      <c r="J952" s="243">
        <f>ROUND(I952*H952,2)</f>
        <v>0</v>
      </c>
      <c r="K952" s="239" t="s">
        <v>215</v>
      </c>
      <c r="L952" s="45"/>
      <c r="M952" s="244" t="s">
        <v>1</v>
      </c>
      <c r="N952" s="245" t="s">
        <v>42</v>
      </c>
      <c r="O952" s="92"/>
      <c r="P952" s="246">
        <f>O952*H952</f>
        <v>0</v>
      </c>
      <c r="Q952" s="246">
        <v>0</v>
      </c>
      <c r="R952" s="246">
        <f>Q952*H952</f>
        <v>0</v>
      </c>
      <c r="S952" s="246">
        <v>0</v>
      </c>
      <c r="T952" s="247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48" t="s">
        <v>297</v>
      </c>
      <c r="AT952" s="248" t="s">
        <v>211</v>
      </c>
      <c r="AU952" s="248" t="s">
        <v>152</v>
      </c>
      <c r="AY952" s="18" t="s">
        <v>209</v>
      </c>
      <c r="BE952" s="249">
        <f>IF(N952="základní",J952,0)</f>
        <v>0</v>
      </c>
      <c r="BF952" s="249">
        <f>IF(N952="snížená",J952,0)</f>
        <v>0</v>
      </c>
      <c r="BG952" s="249">
        <f>IF(N952="zákl. přenesená",J952,0)</f>
        <v>0</v>
      </c>
      <c r="BH952" s="249">
        <f>IF(N952="sníž. přenesená",J952,0)</f>
        <v>0</v>
      </c>
      <c r="BI952" s="249">
        <f>IF(N952="nulová",J952,0)</f>
        <v>0</v>
      </c>
      <c r="BJ952" s="18" t="s">
        <v>152</v>
      </c>
      <c r="BK952" s="249">
        <f>ROUND(I952*H952,2)</f>
        <v>0</v>
      </c>
      <c r="BL952" s="18" t="s">
        <v>297</v>
      </c>
      <c r="BM952" s="248" t="s">
        <v>1749</v>
      </c>
    </row>
    <row r="953" spans="1:65" s="2" customFormat="1" ht="21.75" customHeight="1">
      <c r="A953" s="39"/>
      <c r="B953" s="40"/>
      <c r="C953" s="237" t="s">
        <v>1750</v>
      </c>
      <c r="D953" s="237" t="s">
        <v>211</v>
      </c>
      <c r="E953" s="238" t="s">
        <v>1751</v>
      </c>
      <c r="F953" s="239" t="s">
        <v>1752</v>
      </c>
      <c r="G953" s="240" t="s">
        <v>225</v>
      </c>
      <c r="H953" s="241">
        <v>32.862</v>
      </c>
      <c r="I953" s="242"/>
      <c r="J953" s="243">
        <f>ROUND(I953*H953,2)</f>
        <v>0</v>
      </c>
      <c r="K953" s="239" t="s">
        <v>215</v>
      </c>
      <c r="L953" s="45"/>
      <c r="M953" s="244" t="s">
        <v>1</v>
      </c>
      <c r="N953" s="245" t="s">
        <v>42</v>
      </c>
      <c r="O953" s="92"/>
      <c r="P953" s="246">
        <f>O953*H953</f>
        <v>0</v>
      </c>
      <c r="Q953" s="246">
        <v>0.0015</v>
      </c>
      <c r="R953" s="246">
        <f>Q953*H953</f>
        <v>0.049293000000000003</v>
      </c>
      <c r="S953" s="246">
        <v>0</v>
      </c>
      <c r="T953" s="247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48" t="s">
        <v>297</v>
      </c>
      <c r="AT953" s="248" t="s">
        <v>211</v>
      </c>
      <c r="AU953" s="248" t="s">
        <v>152</v>
      </c>
      <c r="AY953" s="18" t="s">
        <v>209</v>
      </c>
      <c r="BE953" s="249">
        <f>IF(N953="základní",J953,0)</f>
        <v>0</v>
      </c>
      <c r="BF953" s="249">
        <f>IF(N953="snížená",J953,0)</f>
        <v>0</v>
      </c>
      <c r="BG953" s="249">
        <f>IF(N953="zákl. přenesená",J953,0)</f>
        <v>0</v>
      </c>
      <c r="BH953" s="249">
        <f>IF(N953="sníž. přenesená",J953,0)</f>
        <v>0</v>
      </c>
      <c r="BI953" s="249">
        <f>IF(N953="nulová",J953,0)</f>
        <v>0</v>
      </c>
      <c r="BJ953" s="18" t="s">
        <v>152</v>
      </c>
      <c r="BK953" s="249">
        <f>ROUND(I953*H953,2)</f>
        <v>0</v>
      </c>
      <c r="BL953" s="18" t="s">
        <v>297</v>
      </c>
      <c r="BM953" s="248" t="s">
        <v>1753</v>
      </c>
    </row>
    <row r="954" spans="1:51" s="13" customFormat="1" ht="12">
      <c r="A954" s="13"/>
      <c r="B954" s="250"/>
      <c r="C954" s="251"/>
      <c r="D954" s="252" t="s">
        <v>218</v>
      </c>
      <c r="E954" s="253" t="s">
        <v>1</v>
      </c>
      <c r="F954" s="254" t="s">
        <v>853</v>
      </c>
      <c r="G954" s="251"/>
      <c r="H954" s="255">
        <v>3.55</v>
      </c>
      <c r="I954" s="256"/>
      <c r="J954" s="251"/>
      <c r="K954" s="251"/>
      <c r="L954" s="257"/>
      <c r="M954" s="258"/>
      <c r="N954" s="259"/>
      <c r="O954" s="259"/>
      <c r="P954" s="259"/>
      <c r="Q954" s="259"/>
      <c r="R954" s="259"/>
      <c r="S954" s="259"/>
      <c r="T954" s="260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61" t="s">
        <v>218</v>
      </c>
      <c r="AU954" s="261" t="s">
        <v>152</v>
      </c>
      <c r="AV954" s="13" t="s">
        <v>152</v>
      </c>
      <c r="AW954" s="13" t="s">
        <v>32</v>
      </c>
      <c r="AX954" s="13" t="s">
        <v>76</v>
      </c>
      <c r="AY954" s="261" t="s">
        <v>209</v>
      </c>
    </row>
    <row r="955" spans="1:51" s="13" customFormat="1" ht="12">
      <c r="A955" s="13"/>
      <c r="B955" s="250"/>
      <c r="C955" s="251"/>
      <c r="D955" s="252" t="s">
        <v>218</v>
      </c>
      <c r="E955" s="253" t="s">
        <v>1</v>
      </c>
      <c r="F955" s="254" t="s">
        <v>1718</v>
      </c>
      <c r="G955" s="251"/>
      <c r="H955" s="255">
        <v>19.63</v>
      </c>
      <c r="I955" s="256"/>
      <c r="J955" s="251"/>
      <c r="K955" s="251"/>
      <c r="L955" s="257"/>
      <c r="M955" s="258"/>
      <c r="N955" s="259"/>
      <c r="O955" s="259"/>
      <c r="P955" s="259"/>
      <c r="Q955" s="259"/>
      <c r="R955" s="259"/>
      <c r="S955" s="259"/>
      <c r="T955" s="260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1" t="s">
        <v>218</v>
      </c>
      <c r="AU955" s="261" t="s">
        <v>152</v>
      </c>
      <c r="AV955" s="13" t="s">
        <v>152</v>
      </c>
      <c r="AW955" s="13" t="s">
        <v>32</v>
      </c>
      <c r="AX955" s="13" t="s">
        <v>76</v>
      </c>
      <c r="AY955" s="261" t="s">
        <v>209</v>
      </c>
    </row>
    <row r="956" spans="1:51" s="13" customFormat="1" ht="12">
      <c r="A956" s="13"/>
      <c r="B956" s="250"/>
      <c r="C956" s="251"/>
      <c r="D956" s="252" t="s">
        <v>218</v>
      </c>
      <c r="E956" s="253" t="s">
        <v>1</v>
      </c>
      <c r="F956" s="254" t="s">
        <v>1754</v>
      </c>
      <c r="G956" s="251"/>
      <c r="H956" s="255">
        <v>9.682</v>
      </c>
      <c r="I956" s="256"/>
      <c r="J956" s="251"/>
      <c r="K956" s="251"/>
      <c r="L956" s="257"/>
      <c r="M956" s="258"/>
      <c r="N956" s="259"/>
      <c r="O956" s="259"/>
      <c r="P956" s="259"/>
      <c r="Q956" s="259"/>
      <c r="R956" s="259"/>
      <c r="S956" s="259"/>
      <c r="T956" s="260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1" t="s">
        <v>218</v>
      </c>
      <c r="AU956" s="261" t="s">
        <v>152</v>
      </c>
      <c r="AV956" s="13" t="s">
        <v>152</v>
      </c>
      <c r="AW956" s="13" t="s">
        <v>32</v>
      </c>
      <c r="AX956" s="13" t="s">
        <v>76</v>
      </c>
      <c r="AY956" s="261" t="s">
        <v>209</v>
      </c>
    </row>
    <row r="957" spans="1:51" s="15" customFormat="1" ht="12">
      <c r="A957" s="15"/>
      <c r="B957" s="272"/>
      <c r="C957" s="273"/>
      <c r="D957" s="252" t="s">
        <v>218</v>
      </c>
      <c r="E957" s="274" t="s">
        <v>1</v>
      </c>
      <c r="F957" s="275" t="s">
        <v>262</v>
      </c>
      <c r="G957" s="273"/>
      <c r="H957" s="276">
        <v>32.862</v>
      </c>
      <c r="I957" s="277"/>
      <c r="J957" s="273"/>
      <c r="K957" s="273"/>
      <c r="L957" s="278"/>
      <c r="M957" s="279"/>
      <c r="N957" s="280"/>
      <c r="O957" s="280"/>
      <c r="P957" s="280"/>
      <c r="Q957" s="280"/>
      <c r="R957" s="280"/>
      <c r="S957" s="280"/>
      <c r="T957" s="281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82" t="s">
        <v>218</v>
      </c>
      <c r="AU957" s="282" t="s">
        <v>152</v>
      </c>
      <c r="AV957" s="15" t="s">
        <v>216</v>
      </c>
      <c r="AW957" s="15" t="s">
        <v>32</v>
      </c>
      <c r="AX957" s="15" t="s">
        <v>84</v>
      </c>
      <c r="AY957" s="282" t="s">
        <v>209</v>
      </c>
    </row>
    <row r="958" spans="1:65" s="2" customFormat="1" ht="21.75" customHeight="1">
      <c r="A958" s="39"/>
      <c r="B958" s="40"/>
      <c r="C958" s="237" t="s">
        <v>1755</v>
      </c>
      <c r="D958" s="237" t="s">
        <v>211</v>
      </c>
      <c r="E958" s="238" t="s">
        <v>1756</v>
      </c>
      <c r="F958" s="239" t="s">
        <v>1757</v>
      </c>
      <c r="G958" s="240" t="s">
        <v>320</v>
      </c>
      <c r="H958" s="241">
        <v>1.973</v>
      </c>
      <c r="I958" s="242"/>
      <c r="J958" s="243">
        <f>ROUND(I958*H958,2)</f>
        <v>0</v>
      </c>
      <c r="K958" s="239" t="s">
        <v>215</v>
      </c>
      <c r="L958" s="45"/>
      <c r="M958" s="244" t="s">
        <v>1</v>
      </c>
      <c r="N958" s="245" t="s">
        <v>42</v>
      </c>
      <c r="O958" s="92"/>
      <c r="P958" s="246">
        <f>O958*H958</f>
        <v>0</v>
      </c>
      <c r="Q958" s="246">
        <v>0</v>
      </c>
      <c r="R958" s="246">
        <f>Q958*H958</f>
        <v>0</v>
      </c>
      <c r="S958" s="246">
        <v>0</v>
      </c>
      <c r="T958" s="247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48" t="s">
        <v>297</v>
      </c>
      <c r="AT958" s="248" t="s">
        <v>211</v>
      </c>
      <c r="AU958" s="248" t="s">
        <v>152</v>
      </c>
      <c r="AY958" s="18" t="s">
        <v>209</v>
      </c>
      <c r="BE958" s="249">
        <f>IF(N958="základní",J958,0)</f>
        <v>0</v>
      </c>
      <c r="BF958" s="249">
        <f>IF(N958="snížená",J958,0)</f>
        <v>0</v>
      </c>
      <c r="BG958" s="249">
        <f>IF(N958="zákl. přenesená",J958,0)</f>
        <v>0</v>
      </c>
      <c r="BH958" s="249">
        <f>IF(N958="sníž. přenesená",J958,0)</f>
        <v>0</v>
      </c>
      <c r="BI958" s="249">
        <f>IF(N958="nulová",J958,0)</f>
        <v>0</v>
      </c>
      <c r="BJ958" s="18" t="s">
        <v>152</v>
      </c>
      <c r="BK958" s="249">
        <f>ROUND(I958*H958,2)</f>
        <v>0</v>
      </c>
      <c r="BL958" s="18" t="s">
        <v>297</v>
      </c>
      <c r="BM958" s="248" t="s">
        <v>1758</v>
      </c>
    </row>
    <row r="959" spans="1:63" s="12" customFormat="1" ht="22.8" customHeight="1">
      <c r="A959" s="12"/>
      <c r="B959" s="221"/>
      <c r="C959" s="222"/>
      <c r="D959" s="223" t="s">
        <v>75</v>
      </c>
      <c r="E959" s="235" t="s">
        <v>1759</v>
      </c>
      <c r="F959" s="235" t="s">
        <v>1760</v>
      </c>
      <c r="G959" s="222"/>
      <c r="H959" s="222"/>
      <c r="I959" s="225"/>
      <c r="J959" s="236">
        <f>BK959</f>
        <v>0</v>
      </c>
      <c r="K959" s="222"/>
      <c r="L959" s="227"/>
      <c r="M959" s="228"/>
      <c r="N959" s="229"/>
      <c r="O959" s="229"/>
      <c r="P959" s="230">
        <f>SUM(P960:P978)</f>
        <v>0</v>
      </c>
      <c r="Q959" s="229"/>
      <c r="R959" s="230">
        <f>SUM(R960:R978)</f>
        <v>1.6689380000000003</v>
      </c>
      <c r="S959" s="229"/>
      <c r="T959" s="231">
        <f>SUM(T960:T978)</f>
        <v>0</v>
      </c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R959" s="232" t="s">
        <v>152</v>
      </c>
      <c r="AT959" s="233" t="s">
        <v>75</v>
      </c>
      <c r="AU959" s="233" t="s">
        <v>84</v>
      </c>
      <c r="AY959" s="232" t="s">
        <v>209</v>
      </c>
      <c r="BK959" s="234">
        <f>SUM(BK960:BK978)</f>
        <v>0</v>
      </c>
    </row>
    <row r="960" spans="1:65" s="2" customFormat="1" ht="16.5" customHeight="1">
      <c r="A960" s="39"/>
      <c r="B960" s="40"/>
      <c r="C960" s="237" t="s">
        <v>1761</v>
      </c>
      <c r="D960" s="237" t="s">
        <v>211</v>
      </c>
      <c r="E960" s="238" t="s">
        <v>1762</v>
      </c>
      <c r="F960" s="239" t="s">
        <v>1763</v>
      </c>
      <c r="G960" s="240" t="s">
        <v>225</v>
      </c>
      <c r="H960" s="241">
        <v>177.22</v>
      </c>
      <c r="I960" s="242"/>
      <c r="J960" s="243">
        <f>ROUND(I960*H960,2)</f>
        <v>0</v>
      </c>
      <c r="K960" s="239" t="s">
        <v>215</v>
      </c>
      <c r="L960" s="45"/>
      <c r="M960" s="244" t="s">
        <v>1</v>
      </c>
      <c r="N960" s="245" t="s">
        <v>42</v>
      </c>
      <c r="O960" s="92"/>
      <c r="P960" s="246">
        <f>O960*H960</f>
        <v>0</v>
      </c>
      <c r="Q960" s="246">
        <v>0</v>
      </c>
      <c r="R960" s="246">
        <f>Q960*H960</f>
        <v>0</v>
      </c>
      <c r="S960" s="246">
        <v>0</v>
      </c>
      <c r="T960" s="247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48" t="s">
        <v>297</v>
      </c>
      <c r="AT960" s="248" t="s">
        <v>211</v>
      </c>
      <c r="AU960" s="248" t="s">
        <v>152</v>
      </c>
      <c r="AY960" s="18" t="s">
        <v>209</v>
      </c>
      <c r="BE960" s="249">
        <f>IF(N960="základní",J960,0)</f>
        <v>0</v>
      </c>
      <c r="BF960" s="249">
        <f>IF(N960="snížená",J960,0)</f>
        <v>0</v>
      </c>
      <c r="BG960" s="249">
        <f>IF(N960="zákl. přenesená",J960,0)</f>
        <v>0</v>
      </c>
      <c r="BH960" s="249">
        <f>IF(N960="sníž. přenesená",J960,0)</f>
        <v>0</v>
      </c>
      <c r="BI960" s="249">
        <f>IF(N960="nulová",J960,0)</f>
        <v>0</v>
      </c>
      <c r="BJ960" s="18" t="s">
        <v>152</v>
      </c>
      <c r="BK960" s="249">
        <f>ROUND(I960*H960,2)</f>
        <v>0</v>
      </c>
      <c r="BL960" s="18" t="s">
        <v>297</v>
      </c>
      <c r="BM960" s="248" t="s">
        <v>1764</v>
      </c>
    </row>
    <row r="961" spans="1:65" s="2" customFormat="1" ht="16.5" customHeight="1">
      <c r="A961" s="39"/>
      <c r="B961" s="40"/>
      <c r="C961" s="237" t="s">
        <v>1765</v>
      </c>
      <c r="D961" s="237" t="s">
        <v>211</v>
      </c>
      <c r="E961" s="238" t="s">
        <v>1766</v>
      </c>
      <c r="F961" s="239" t="s">
        <v>1767</v>
      </c>
      <c r="G961" s="240" t="s">
        <v>494</v>
      </c>
      <c r="H961" s="241">
        <v>143.28</v>
      </c>
      <c r="I961" s="242"/>
      <c r="J961" s="243">
        <f>ROUND(I961*H961,2)</f>
        <v>0</v>
      </c>
      <c r="K961" s="239" t="s">
        <v>215</v>
      </c>
      <c r="L961" s="45"/>
      <c r="M961" s="244" t="s">
        <v>1</v>
      </c>
      <c r="N961" s="245" t="s">
        <v>42</v>
      </c>
      <c r="O961" s="92"/>
      <c r="P961" s="246">
        <f>O961*H961</f>
        <v>0</v>
      </c>
      <c r="Q961" s="246">
        <v>0</v>
      </c>
      <c r="R961" s="246">
        <f>Q961*H961</f>
        <v>0</v>
      </c>
      <c r="S961" s="246">
        <v>0</v>
      </c>
      <c r="T961" s="247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48" t="s">
        <v>297</v>
      </c>
      <c r="AT961" s="248" t="s">
        <v>211</v>
      </c>
      <c r="AU961" s="248" t="s">
        <v>152</v>
      </c>
      <c r="AY961" s="18" t="s">
        <v>209</v>
      </c>
      <c r="BE961" s="249">
        <f>IF(N961="základní",J961,0)</f>
        <v>0</v>
      </c>
      <c r="BF961" s="249">
        <f>IF(N961="snížená",J961,0)</f>
        <v>0</v>
      </c>
      <c r="BG961" s="249">
        <f>IF(N961="zákl. přenesená",J961,0)</f>
        <v>0</v>
      </c>
      <c r="BH961" s="249">
        <f>IF(N961="sníž. přenesená",J961,0)</f>
        <v>0</v>
      </c>
      <c r="BI961" s="249">
        <f>IF(N961="nulová",J961,0)</f>
        <v>0</v>
      </c>
      <c r="BJ961" s="18" t="s">
        <v>152</v>
      </c>
      <c r="BK961" s="249">
        <f>ROUND(I961*H961,2)</f>
        <v>0</v>
      </c>
      <c r="BL961" s="18" t="s">
        <v>297</v>
      </c>
      <c r="BM961" s="248" t="s">
        <v>1768</v>
      </c>
    </row>
    <row r="962" spans="1:51" s="13" customFormat="1" ht="12">
      <c r="A962" s="13"/>
      <c r="B962" s="250"/>
      <c r="C962" s="251"/>
      <c r="D962" s="252" t="s">
        <v>218</v>
      </c>
      <c r="E962" s="253" t="s">
        <v>1</v>
      </c>
      <c r="F962" s="254" t="s">
        <v>1769</v>
      </c>
      <c r="G962" s="251"/>
      <c r="H962" s="255">
        <v>143.28</v>
      </c>
      <c r="I962" s="256"/>
      <c r="J962" s="251"/>
      <c r="K962" s="251"/>
      <c r="L962" s="257"/>
      <c r="M962" s="258"/>
      <c r="N962" s="259"/>
      <c r="O962" s="259"/>
      <c r="P962" s="259"/>
      <c r="Q962" s="259"/>
      <c r="R962" s="259"/>
      <c r="S962" s="259"/>
      <c r="T962" s="260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61" t="s">
        <v>218</v>
      </c>
      <c r="AU962" s="261" t="s">
        <v>152</v>
      </c>
      <c r="AV962" s="13" t="s">
        <v>152</v>
      </c>
      <c r="AW962" s="13" t="s">
        <v>32</v>
      </c>
      <c r="AX962" s="13" t="s">
        <v>84</v>
      </c>
      <c r="AY962" s="261" t="s">
        <v>209</v>
      </c>
    </row>
    <row r="963" spans="1:65" s="2" customFormat="1" ht="16.5" customHeight="1">
      <c r="A963" s="39"/>
      <c r="B963" s="40"/>
      <c r="C963" s="294" t="s">
        <v>1770</v>
      </c>
      <c r="D963" s="294" t="s">
        <v>736</v>
      </c>
      <c r="E963" s="295" t="s">
        <v>1771</v>
      </c>
      <c r="F963" s="296" t="s">
        <v>1772</v>
      </c>
      <c r="G963" s="297" t="s">
        <v>494</v>
      </c>
      <c r="H963" s="298">
        <v>146.146</v>
      </c>
      <c r="I963" s="299"/>
      <c r="J963" s="300">
        <f>ROUND(I963*H963,2)</f>
        <v>0</v>
      </c>
      <c r="K963" s="296" t="s">
        <v>215</v>
      </c>
      <c r="L963" s="301"/>
      <c r="M963" s="302" t="s">
        <v>1</v>
      </c>
      <c r="N963" s="303" t="s">
        <v>42</v>
      </c>
      <c r="O963" s="92"/>
      <c r="P963" s="246">
        <f>O963*H963</f>
        <v>0</v>
      </c>
      <c r="Q963" s="246">
        <v>5E-05</v>
      </c>
      <c r="R963" s="246">
        <f>Q963*H963</f>
        <v>0.0073073</v>
      </c>
      <c r="S963" s="246">
        <v>0</v>
      </c>
      <c r="T963" s="247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8" t="s">
        <v>386</v>
      </c>
      <c r="AT963" s="248" t="s">
        <v>736</v>
      </c>
      <c r="AU963" s="248" t="s">
        <v>152</v>
      </c>
      <c r="AY963" s="18" t="s">
        <v>209</v>
      </c>
      <c r="BE963" s="249">
        <f>IF(N963="základní",J963,0)</f>
        <v>0</v>
      </c>
      <c r="BF963" s="249">
        <f>IF(N963="snížená",J963,0)</f>
        <v>0</v>
      </c>
      <c r="BG963" s="249">
        <f>IF(N963="zákl. přenesená",J963,0)</f>
        <v>0</v>
      </c>
      <c r="BH963" s="249">
        <f>IF(N963="sníž. přenesená",J963,0)</f>
        <v>0</v>
      </c>
      <c r="BI963" s="249">
        <f>IF(N963="nulová",J963,0)</f>
        <v>0</v>
      </c>
      <c r="BJ963" s="18" t="s">
        <v>152</v>
      </c>
      <c r="BK963" s="249">
        <f>ROUND(I963*H963,2)</f>
        <v>0</v>
      </c>
      <c r="BL963" s="18" t="s">
        <v>297</v>
      </c>
      <c r="BM963" s="248" t="s">
        <v>1773</v>
      </c>
    </row>
    <row r="964" spans="1:51" s="13" customFormat="1" ht="12">
      <c r="A964" s="13"/>
      <c r="B964" s="250"/>
      <c r="C964" s="251"/>
      <c r="D964" s="252" t="s">
        <v>218</v>
      </c>
      <c r="E964" s="251"/>
      <c r="F964" s="254" t="s">
        <v>1774</v>
      </c>
      <c r="G964" s="251"/>
      <c r="H964" s="255">
        <v>146.146</v>
      </c>
      <c r="I964" s="256"/>
      <c r="J964" s="251"/>
      <c r="K964" s="251"/>
      <c r="L964" s="257"/>
      <c r="M964" s="258"/>
      <c r="N964" s="259"/>
      <c r="O964" s="259"/>
      <c r="P964" s="259"/>
      <c r="Q964" s="259"/>
      <c r="R964" s="259"/>
      <c r="S964" s="259"/>
      <c r="T964" s="260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1" t="s">
        <v>218</v>
      </c>
      <c r="AU964" s="261" t="s">
        <v>152</v>
      </c>
      <c r="AV964" s="13" t="s">
        <v>152</v>
      </c>
      <c r="AW964" s="13" t="s">
        <v>4</v>
      </c>
      <c r="AX964" s="13" t="s">
        <v>84</v>
      </c>
      <c r="AY964" s="261" t="s">
        <v>209</v>
      </c>
    </row>
    <row r="965" spans="1:65" s="2" customFormat="1" ht="21.75" customHeight="1">
      <c r="A965" s="39"/>
      <c r="B965" s="40"/>
      <c r="C965" s="237" t="s">
        <v>1775</v>
      </c>
      <c r="D965" s="237" t="s">
        <v>211</v>
      </c>
      <c r="E965" s="238" t="s">
        <v>1776</v>
      </c>
      <c r="F965" s="239" t="s">
        <v>1777</v>
      </c>
      <c r="G965" s="240" t="s">
        <v>225</v>
      </c>
      <c r="H965" s="241">
        <v>177.22</v>
      </c>
      <c r="I965" s="242"/>
      <c r="J965" s="243">
        <f>ROUND(I965*H965,2)</f>
        <v>0</v>
      </c>
      <c r="K965" s="239" t="s">
        <v>215</v>
      </c>
      <c r="L965" s="45"/>
      <c r="M965" s="244" t="s">
        <v>1</v>
      </c>
      <c r="N965" s="245" t="s">
        <v>42</v>
      </c>
      <c r="O965" s="92"/>
      <c r="P965" s="246">
        <f>O965*H965</f>
        <v>0</v>
      </c>
      <c r="Q965" s="246">
        <v>3E-05</v>
      </c>
      <c r="R965" s="246">
        <f>Q965*H965</f>
        <v>0.0053166</v>
      </c>
      <c r="S965" s="246">
        <v>0</v>
      </c>
      <c r="T965" s="247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48" t="s">
        <v>297</v>
      </c>
      <c r="AT965" s="248" t="s">
        <v>211</v>
      </c>
      <c r="AU965" s="248" t="s">
        <v>152</v>
      </c>
      <c r="AY965" s="18" t="s">
        <v>209</v>
      </c>
      <c r="BE965" s="249">
        <f>IF(N965="základní",J965,0)</f>
        <v>0</v>
      </c>
      <c r="BF965" s="249">
        <f>IF(N965="snížená",J965,0)</f>
        <v>0</v>
      </c>
      <c r="BG965" s="249">
        <f>IF(N965="zákl. přenesená",J965,0)</f>
        <v>0</v>
      </c>
      <c r="BH965" s="249">
        <f>IF(N965="sníž. přenesená",J965,0)</f>
        <v>0</v>
      </c>
      <c r="BI965" s="249">
        <f>IF(N965="nulová",J965,0)</f>
        <v>0</v>
      </c>
      <c r="BJ965" s="18" t="s">
        <v>152</v>
      </c>
      <c r="BK965" s="249">
        <f>ROUND(I965*H965,2)</f>
        <v>0</v>
      </c>
      <c r="BL965" s="18" t="s">
        <v>297</v>
      </c>
      <c r="BM965" s="248" t="s">
        <v>1778</v>
      </c>
    </row>
    <row r="966" spans="1:65" s="2" customFormat="1" ht="21.75" customHeight="1">
      <c r="A966" s="39"/>
      <c r="B966" s="40"/>
      <c r="C966" s="237" t="s">
        <v>1779</v>
      </c>
      <c r="D966" s="237" t="s">
        <v>211</v>
      </c>
      <c r="E966" s="238" t="s">
        <v>1780</v>
      </c>
      <c r="F966" s="239" t="s">
        <v>1781</v>
      </c>
      <c r="G966" s="240" t="s">
        <v>225</v>
      </c>
      <c r="H966" s="241">
        <v>177.22</v>
      </c>
      <c r="I966" s="242"/>
      <c r="J966" s="243">
        <f>ROUND(I966*H966,2)</f>
        <v>0</v>
      </c>
      <c r="K966" s="239" t="s">
        <v>215</v>
      </c>
      <c r="L966" s="45"/>
      <c r="M966" s="244" t="s">
        <v>1</v>
      </c>
      <c r="N966" s="245" t="s">
        <v>42</v>
      </c>
      <c r="O966" s="92"/>
      <c r="P966" s="246">
        <f>O966*H966</f>
        <v>0</v>
      </c>
      <c r="Q966" s="246">
        <v>0.00455</v>
      </c>
      <c r="R966" s="246">
        <f>Q966*H966</f>
        <v>0.806351</v>
      </c>
      <c r="S966" s="246">
        <v>0</v>
      </c>
      <c r="T966" s="247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48" t="s">
        <v>297</v>
      </c>
      <c r="AT966" s="248" t="s">
        <v>211</v>
      </c>
      <c r="AU966" s="248" t="s">
        <v>152</v>
      </c>
      <c r="AY966" s="18" t="s">
        <v>209</v>
      </c>
      <c r="BE966" s="249">
        <f>IF(N966="základní",J966,0)</f>
        <v>0</v>
      </c>
      <c r="BF966" s="249">
        <f>IF(N966="snížená",J966,0)</f>
        <v>0</v>
      </c>
      <c r="BG966" s="249">
        <f>IF(N966="zákl. přenesená",J966,0)</f>
        <v>0</v>
      </c>
      <c r="BH966" s="249">
        <f>IF(N966="sníž. přenesená",J966,0)</f>
        <v>0</v>
      </c>
      <c r="BI966" s="249">
        <f>IF(N966="nulová",J966,0)</f>
        <v>0</v>
      </c>
      <c r="BJ966" s="18" t="s">
        <v>152</v>
      </c>
      <c r="BK966" s="249">
        <f>ROUND(I966*H966,2)</f>
        <v>0</v>
      </c>
      <c r="BL966" s="18" t="s">
        <v>297</v>
      </c>
      <c r="BM966" s="248" t="s">
        <v>1782</v>
      </c>
    </row>
    <row r="967" spans="1:51" s="13" customFormat="1" ht="12">
      <c r="A967" s="13"/>
      <c r="B967" s="250"/>
      <c r="C967" s="251"/>
      <c r="D967" s="252" t="s">
        <v>218</v>
      </c>
      <c r="E967" s="253" t="s">
        <v>1</v>
      </c>
      <c r="F967" s="254" t="s">
        <v>1783</v>
      </c>
      <c r="G967" s="251"/>
      <c r="H967" s="255">
        <v>177.22</v>
      </c>
      <c r="I967" s="256"/>
      <c r="J967" s="251"/>
      <c r="K967" s="251"/>
      <c r="L967" s="257"/>
      <c r="M967" s="258"/>
      <c r="N967" s="259"/>
      <c r="O967" s="259"/>
      <c r="P967" s="259"/>
      <c r="Q967" s="259"/>
      <c r="R967" s="259"/>
      <c r="S967" s="259"/>
      <c r="T967" s="260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1" t="s">
        <v>218</v>
      </c>
      <c r="AU967" s="261" t="s">
        <v>152</v>
      </c>
      <c r="AV967" s="13" t="s">
        <v>152</v>
      </c>
      <c r="AW967" s="13" t="s">
        <v>32</v>
      </c>
      <c r="AX967" s="13" t="s">
        <v>84</v>
      </c>
      <c r="AY967" s="261" t="s">
        <v>209</v>
      </c>
    </row>
    <row r="968" spans="1:65" s="2" customFormat="1" ht="16.5" customHeight="1">
      <c r="A968" s="39"/>
      <c r="B968" s="40"/>
      <c r="C968" s="237" t="s">
        <v>1784</v>
      </c>
      <c r="D968" s="237" t="s">
        <v>211</v>
      </c>
      <c r="E968" s="238" t="s">
        <v>1785</v>
      </c>
      <c r="F968" s="239" t="s">
        <v>1786</v>
      </c>
      <c r="G968" s="240" t="s">
        <v>225</v>
      </c>
      <c r="H968" s="241">
        <v>177.22</v>
      </c>
      <c r="I968" s="242"/>
      <c r="J968" s="243">
        <f>ROUND(I968*H968,2)</f>
        <v>0</v>
      </c>
      <c r="K968" s="239" t="s">
        <v>215</v>
      </c>
      <c r="L968" s="45"/>
      <c r="M968" s="244" t="s">
        <v>1</v>
      </c>
      <c r="N968" s="245" t="s">
        <v>42</v>
      </c>
      <c r="O968" s="92"/>
      <c r="P968" s="246">
        <f>O968*H968</f>
        <v>0</v>
      </c>
      <c r="Q968" s="246">
        <v>0.0003</v>
      </c>
      <c r="R968" s="246">
        <f>Q968*H968</f>
        <v>0.053166</v>
      </c>
      <c r="S968" s="246">
        <v>0</v>
      </c>
      <c r="T968" s="247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48" t="s">
        <v>297</v>
      </c>
      <c r="AT968" s="248" t="s">
        <v>211</v>
      </c>
      <c r="AU968" s="248" t="s">
        <v>152</v>
      </c>
      <c r="AY968" s="18" t="s">
        <v>209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18" t="s">
        <v>152</v>
      </c>
      <c r="BK968" s="249">
        <f>ROUND(I968*H968,2)</f>
        <v>0</v>
      </c>
      <c r="BL968" s="18" t="s">
        <v>297</v>
      </c>
      <c r="BM968" s="248" t="s">
        <v>1787</v>
      </c>
    </row>
    <row r="969" spans="1:51" s="13" customFormat="1" ht="12">
      <c r="A969" s="13"/>
      <c r="B969" s="250"/>
      <c r="C969" s="251"/>
      <c r="D969" s="252" t="s">
        <v>218</v>
      </c>
      <c r="E969" s="253" t="s">
        <v>1</v>
      </c>
      <c r="F969" s="254" t="s">
        <v>855</v>
      </c>
      <c r="G969" s="251"/>
      <c r="H969" s="255">
        <v>86.54</v>
      </c>
      <c r="I969" s="256"/>
      <c r="J969" s="251"/>
      <c r="K969" s="251"/>
      <c r="L969" s="257"/>
      <c r="M969" s="258"/>
      <c r="N969" s="259"/>
      <c r="O969" s="259"/>
      <c r="P969" s="259"/>
      <c r="Q969" s="259"/>
      <c r="R969" s="259"/>
      <c r="S969" s="259"/>
      <c r="T969" s="260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61" t="s">
        <v>218</v>
      </c>
      <c r="AU969" s="261" t="s">
        <v>152</v>
      </c>
      <c r="AV969" s="13" t="s">
        <v>152</v>
      </c>
      <c r="AW969" s="13" t="s">
        <v>32</v>
      </c>
      <c r="AX969" s="13" t="s">
        <v>76</v>
      </c>
      <c r="AY969" s="261" t="s">
        <v>209</v>
      </c>
    </row>
    <row r="970" spans="1:51" s="13" customFormat="1" ht="12">
      <c r="A970" s="13"/>
      <c r="B970" s="250"/>
      <c r="C970" s="251"/>
      <c r="D970" s="252" t="s">
        <v>218</v>
      </c>
      <c r="E970" s="253" t="s">
        <v>1</v>
      </c>
      <c r="F970" s="254" t="s">
        <v>856</v>
      </c>
      <c r="G970" s="251"/>
      <c r="H970" s="255">
        <v>90.68</v>
      </c>
      <c r="I970" s="256"/>
      <c r="J970" s="251"/>
      <c r="K970" s="251"/>
      <c r="L970" s="257"/>
      <c r="M970" s="258"/>
      <c r="N970" s="259"/>
      <c r="O970" s="259"/>
      <c r="P970" s="259"/>
      <c r="Q970" s="259"/>
      <c r="R970" s="259"/>
      <c r="S970" s="259"/>
      <c r="T970" s="260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61" t="s">
        <v>218</v>
      </c>
      <c r="AU970" s="261" t="s">
        <v>152</v>
      </c>
      <c r="AV970" s="13" t="s">
        <v>152</v>
      </c>
      <c r="AW970" s="13" t="s">
        <v>32</v>
      </c>
      <c r="AX970" s="13" t="s">
        <v>76</v>
      </c>
      <c r="AY970" s="261" t="s">
        <v>209</v>
      </c>
    </row>
    <row r="971" spans="1:51" s="15" customFormat="1" ht="12">
      <c r="A971" s="15"/>
      <c r="B971" s="272"/>
      <c r="C971" s="273"/>
      <c r="D971" s="252" t="s">
        <v>218</v>
      </c>
      <c r="E971" s="274" t="s">
        <v>1</v>
      </c>
      <c r="F971" s="275" t="s">
        <v>262</v>
      </c>
      <c r="G971" s="273"/>
      <c r="H971" s="276">
        <v>177.22</v>
      </c>
      <c r="I971" s="277"/>
      <c r="J971" s="273"/>
      <c r="K971" s="273"/>
      <c r="L971" s="278"/>
      <c r="M971" s="279"/>
      <c r="N971" s="280"/>
      <c r="O971" s="280"/>
      <c r="P971" s="280"/>
      <c r="Q971" s="280"/>
      <c r="R971" s="280"/>
      <c r="S971" s="280"/>
      <c r="T971" s="281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82" t="s">
        <v>218</v>
      </c>
      <c r="AU971" s="282" t="s">
        <v>152</v>
      </c>
      <c r="AV971" s="15" t="s">
        <v>216</v>
      </c>
      <c r="AW971" s="15" t="s">
        <v>32</v>
      </c>
      <c r="AX971" s="15" t="s">
        <v>84</v>
      </c>
      <c r="AY971" s="282" t="s">
        <v>209</v>
      </c>
    </row>
    <row r="972" spans="1:65" s="2" customFormat="1" ht="33" customHeight="1">
      <c r="A972" s="39"/>
      <c r="B972" s="40"/>
      <c r="C972" s="294" t="s">
        <v>1788</v>
      </c>
      <c r="D972" s="294" t="s">
        <v>736</v>
      </c>
      <c r="E972" s="295" t="s">
        <v>1789</v>
      </c>
      <c r="F972" s="296" t="s">
        <v>1790</v>
      </c>
      <c r="G972" s="297" t="s">
        <v>225</v>
      </c>
      <c r="H972" s="298">
        <v>220.206</v>
      </c>
      <c r="I972" s="299"/>
      <c r="J972" s="300">
        <f>ROUND(I972*H972,2)</f>
        <v>0</v>
      </c>
      <c r="K972" s="296" t="s">
        <v>215</v>
      </c>
      <c r="L972" s="301"/>
      <c r="M972" s="302" t="s">
        <v>1</v>
      </c>
      <c r="N972" s="303" t="s">
        <v>42</v>
      </c>
      <c r="O972" s="92"/>
      <c r="P972" s="246">
        <f>O972*H972</f>
        <v>0</v>
      </c>
      <c r="Q972" s="246">
        <v>0.0032</v>
      </c>
      <c r="R972" s="246">
        <f>Q972*H972</f>
        <v>0.7046592</v>
      </c>
      <c r="S972" s="246">
        <v>0</v>
      </c>
      <c r="T972" s="247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48" t="s">
        <v>386</v>
      </c>
      <c r="AT972" s="248" t="s">
        <v>736</v>
      </c>
      <c r="AU972" s="248" t="s">
        <v>152</v>
      </c>
      <c r="AY972" s="18" t="s">
        <v>209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18" t="s">
        <v>152</v>
      </c>
      <c r="BK972" s="249">
        <f>ROUND(I972*H972,2)</f>
        <v>0</v>
      </c>
      <c r="BL972" s="18" t="s">
        <v>297</v>
      </c>
      <c r="BM972" s="248" t="s">
        <v>1791</v>
      </c>
    </row>
    <row r="973" spans="1:65" s="2" customFormat="1" ht="16.5" customHeight="1">
      <c r="A973" s="39"/>
      <c r="B973" s="40"/>
      <c r="C973" s="237" t="s">
        <v>1792</v>
      </c>
      <c r="D973" s="237" t="s">
        <v>211</v>
      </c>
      <c r="E973" s="238" t="s">
        <v>1793</v>
      </c>
      <c r="F973" s="239" t="s">
        <v>1794</v>
      </c>
      <c r="G973" s="240" t="s">
        <v>494</v>
      </c>
      <c r="H973" s="241">
        <v>228.8</v>
      </c>
      <c r="I973" s="242"/>
      <c r="J973" s="243">
        <f>ROUND(I973*H973,2)</f>
        <v>0</v>
      </c>
      <c r="K973" s="239" t="s">
        <v>215</v>
      </c>
      <c r="L973" s="45"/>
      <c r="M973" s="244" t="s">
        <v>1</v>
      </c>
      <c r="N973" s="245" t="s">
        <v>42</v>
      </c>
      <c r="O973" s="92"/>
      <c r="P973" s="246">
        <f>O973*H973</f>
        <v>0</v>
      </c>
      <c r="Q973" s="246">
        <v>1E-05</v>
      </c>
      <c r="R973" s="246">
        <f>Q973*H973</f>
        <v>0.002288</v>
      </c>
      <c r="S973" s="246">
        <v>0</v>
      </c>
      <c r="T973" s="247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8" t="s">
        <v>297</v>
      </c>
      <c r="AT973" s="248" t="s">
        <v>211</v>
      </c>
      <c r="AU973" s="248" t="s">
        <v>152</v>
      </c>
      <c r="AY973" s="18" t="s">
        <v>209</v>
      </c>
      <c r="BE973" s="249">
        <f>IF(N973="základní",J973,0)</f>
        <v>0</v>
      </c>
      <c r="BF973" s="249">
        <f>IF(N973="snížená",J973,0)</f>
        <v>0</v>
      </c>
      <c r="BG973" s="249">
        <f>IF(N973="zákl. přenesená",J973,0)</f>
        <v>0</v>
      </c>
      <c r="BH973" s="249">
        <f>IF(N973="sníž. přenesená",J973,0)</f>
        <v>0</v>
      </c>
      <c r="BI973" s="249">
        <f>IF(N973="nulová",J973,0)</f>
        <v>0</v>
      </c>
      <c r="BJ973" s="18" t="s">
        <v>152</v>
      </c>
      <c r="BK973" s="249">
        <f>ROUND(I973*H973,2)</f>
        <v>0</v>
      </c>
      <c r="BL973" s="18" t="s">
        <v>297</v>
      </c>
      <c r="BM973" s="248" t="s">
        <v>1795</v>
      </c>
    </row>
    <row r="974" spans="1:65" s="2" customFormat="1" ht="16.5" customHeight="1">
      <c r="A974" s="39"/>
      <c r="B974" s="40"/>
      <c r="C974" s="294" t="s">
        <v>1796</v>
      </c>
      <c r="D974" s="294" t="s">
        <v>736</v>
      </c>
      <c r="E974" s="295" t="s">
        <v>1797</v>
      </c>
      <c r="F974" s="296" t="s">
        <v>1798</v>
      </c>
      <c r="G974" s="297" t="s">
        <v>494</v>
      </c>
      <c r="H974" s="298">
        <v>256.714</v>
      </c>
      <c r="I974" s="299"/>
      <c r="J974" s="300">
        <f>ROUND(I974*H974,2)</f>
        <v>0</v>
      </c>
      <c r="K974" s="296" t="s">
        <v>215</v>
      </c>
      <c r="L974" s="301"/>
      <c r="M974" s="302" t="s">
        <v>1</v>
      </c>
      <c r="N974" s="303" t="s">
        <v>42</v>
      </c>
      <c r="O974" s="92"/>
      <c r="P974" s="246">
        <f>O974*H974</f>
        <v>0</v>
      </c>
      <c r="Q974" s="246">
        <v>0.00035</v>
      </c>
      <c r="R974" s="246">
        <f>Q974*H974</f>
        <v>0.0898499</v>
      </c>
      <c r="S974" s="246">
        <v>0</v>
      </c>
      <c r="T974" s="247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48" t="s">
        <v>386</v>
      </c>
      <c r="AT974" s="248" t="s">
        <v>736</v>
      </c>
      <c r="AU974" s="248" t="s">
        <v>152</v>
      </c>
      <c r="AY974" s="18" t="s">
        <v>209</v>
      </c>
      <c r="BE974" s="249">
        <f>IF(N974="základní",J974,0)</f>
        <v>0</v>
      </c>
      <c r="BF974" s="249">
        <f>IF(N974="snížená",J974,0)</f>
        <v>0</v>
      </c>
      <c r="BG974" s="249">
        <f>IF(N974="zákl. přenesená",J974,0)</f>
        <v>0</v>
      </c>
      <c r="BH974" s="249">
        <f>IF(N974="sníž. přenesená",J974,0)</f>
        <v>0</v>
      </c>
      <c r="BI974" s="249">
        <f>IF(N974="nulová",J974,0)</f>
        <v>0</v>
      </c>
      <c r="BJ974" s="18" t="s">
        <v>152</v>
      </c>
      <c r="BK974" s="249">
        <f>ROUND(I974*H974,2)</f>
        <v>0</v>
      </c>
      <c r="BL974" s="18" t="s">
        <v>297</v>
      </c>
      <c r="BM974" s="248" t="s">
        <v>1799</v>
      </c>
    </row>
    <row r="975" spans="1:51" s="13" customFormat="1" ht="12">
      <c r="A975" s="13"/>
      <c r="B975" s="250"/>
      <c r="C975" s="251"/>
      <c r="D975" s="252" t="s">
        <v>218</v>
      </c>
      <c r="E975" s="253" t="s">
        <v>1</v>
      </c>
      <c r="F975" s="254" t="s">
        <v>1800</v>
      </c>
      <c r="G975" s="251"/>
      <c r="H975" s="255">
        <v>251.68</v>
      </c>
      <c r="I975" s="256"/>
      <c r="J975" s="251"/>
      <c r="K975" s="251"/>
      <c r="L975" s="257"/>
      <c r="M975" s="258"/>
      <c r="N975" s="259"/>
      <c r="O975" s="259"/>
      <c r="P975" s="259"/>
      <c r="Q975" s="259"/>
      <c r="R975" s="259"/>
      <c r="S975" s="259"/>
      <c r="T975" s="260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1" t="s">
        <v>218</v>
      </c>
      <c r="AU975" s="261" t="s">
        <v>152</v>
      </c>
      <c r="AV975" s="13" t="s">
        <v>152</v>
      </c>
      <c r="AW975" s="13" t="s">
        <v>32</v>
      </c>
      <c r="AX975" s="13" t="s">
        <v>84</v>
      </c>
      <c r="AY975" s="261" t="s">
        <v>209</v>
      </c>
    </row>
    <row r="976" spans="1:51" s="13" customFormat="1" ht="12">
      <c r="A976" s="13"/>
      <c r="B976" s="250"/>
      <c r="C976" s="251"/>
      <c r="D976" s="252" t="s">
        <v>218</v>
      </c>
      <c r="E976" s="251"/>
      <c r="F976" s="254" t="s">
        <v>1801</v>
      </c>
      <c r="G976" s="251"/>
      <c r="H976" s="255">
        <v>256.714</v>
      </c>
      <c r="I976" s="256"/>
      <c r="J976" s="251"/>
      <c r="K976" s="251"/>
      <c r="L976" s="257"/>
      <c r="M976" s="258"/>
      <c r="N976" s="259"/>
      <c r="O976" s="259"/>
      <c r="P976" s="259"/>
      <c r="Q976" s="259"/>
      <c r="R976" s="259"/>
      <c r="S976" s="259"/>
      <c r="T976" s="260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61" t="s">
        <v>218</v>
      </c>
      <c r="AU976" s="261" t="s">
        <v>152</v>
      </c>
      <c r="AV976" s="13" t="s">
        <v>152</v>
      </c>
      <c r="AW976" s="13" t="s">
        <v>4</v>
      </c>
      <c r="AX976" s="13" t="s">
        <v>84</v>
      </c>
      <c r="AY976" s="261" t="s">
        <v>209</v>
      </c>
    </row>
    <row r="977" spans="1:65" s="2" customFormat="1" ht="21.75" customHeight="1">
      <c r="A977" s="39"/>
      <c r="B977" s="40"/>
      <c r="C977" s="237" t="s">
        <v>1802</v>
      </c>
      <c r="D977" s="237" t="s">
        <v>211</v>
      </c>
      <c r="E977" s="238" t="s">
        <v>1803</v>
      </c>
      <c r="F977" s="239" t="s">
        <v>1804</v>
      </c>
      <c r="G977" s="240" t="s">
        <v>225</v>
      </c>
      <c r="H977" s="241">
        <v>177.22</v>
      </c>
      <c r="I977" s="242"/>
      <c r="J977" s="243">
        <f>ROUND(I977*H977,2)</f>
        <v>0</v>
      </c>
      <c r="K977" s="239" t="s">
        <v>215</v>
      </c>
      <c r="L977" s="45"/>
      <c r="M977" s="244" t="s">
        <v>1</v>
      </c>
      <c r="N977" s="245" t="s">
        <v>42</v>
      </c>
      <c r="O977" s="92"/>
      <c r="P977" s="246">
        <f>O977*H977</f>
        <v>0</v>
      </c>
      <c r="Q977" s="246">
        <v>0</v>
      </c>
      <c r="R977" s="246">
        <f>Q977*H977</f>
        <v>0</v>
      </c>
      <c r="S977" s="246">
        <v>0</v>
      </c>
      <c r="T977" s="247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48" t="s">
        <v>297</v>
      </c>
      <c r="AT977" s="248" t="s">
        <v>211</v>
      </c>
      <c r="AU977" s="248" t="s">
        <v>152</v>
      </c>
      <c r="AY977" s="18" t="s">
        <v>209</v>
      </c>
      <c r="BE977" s="249">
        <f>IF(N977="základní",J977,0)</f>
        <v>0</v>
      </c>
      <c r="BF977" s="249">
        <f>IF(N977="snížená",J977,0)</f>
        <v>0</v>
      </c>
      <c r="BG977" s="249">
        <f>IF(N977="zákl. přenesená",J977,0)</f>
        <v>0</v>
      </c>
      <c r="BH977" s="249">
        <f>IF(N977="sníž. přenesená",J977,0)</f>
        <v>0</v>
      </c>
      <c r="BI977" s="249">
        <f>IF(N977="nulová",J977,0)</f>
        <v>0</v>
      </c>
      <c r="BJ977" s="18" t="s">
        <v>152</v>
      </c>
      <c r="BK977" s="249">
        <f>ROUND(I977*H977,2)</f>
        <v>0</v>
      </c>
      <c r="BL977" s="18" t="s">
        <v>297</v>
      </c>
      <c r="BM977" s="248" t="s">
        <v>1805</v>
      </c>
    </row>
    <row r="978" spans="1:65" s="2" customFormat="1" ht="21.75" customHeight="1">
      <c r="A978" s="39"/>
      <c r="B978" s="40"/>
      <c r="C978" s="237" t="s">
        <v>1806</v>
      </c>
      <c r="D978" s="237" t="s">
        <v>211</v>
      </c>
      <c r="E978" s="238" t="s">
        <v>1807</v>
      </c>
      <c r="F978" s="239" t="s">
        <v>1808</v>
      </c>
      <c r="G978" s="240" t="s">
        <v>320</v>
      </c>
      <c r="H978" s="241">
        <v>1.669</v>
      </c>
      <c r="I978" s="242"/>
      <c r="J978" s="243">
        <f>ROUND(I978*H978,2)</f>
        <v>0</v>
      </c>
      <c r="K978" s="239" t="s">
        <v>215</v>
      </c>
      <c r="L978" s="45"/>
      <c r="M978" s="244" t="s">
        <v>1</v>
      </c>
      <c r="N978" s="245" t="s">
        <v>42</v>
      </c>
      <c r="O978" s="92"/>
      <c r="P978" s="246">
        <f>O978*H978</f>
        <v>0</v>
      </c>
      <c r="Q978" s="246">
        <v>0</v>
      </c>
      <c r="R978" s="246">
        <f>Q978*H978</f>
        <v>0</v>
      </c>
      <c r="S978" s="246">
        <v>0</v>
      </c>
      <c r="T978" s="247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48" t="s">
        <v>297</v>
      </c>
      <c r="AT978" s="248" t="s">
        <v>211</v>
      </c>
      <c r="AU978" s="248" t="s">
        <v>152</v>
      </c>
      <c r="AY978" s="18" t="s">
        <v>209</v>
      </c>
      <c r="BE978" s="249">
        <f>IF(N978="základní",J978,0)</f>
        <v>0</v>
      </c>
      <c r="BF978" s="249">
        <f>IF(N978="snížená",J978,0)</f>
        <v>0</v>
      </c>
      <c r="BG978" s="249">
        <f>IF(N978="zákl. přenesená",J978,0)</f>
        <v>0</v>
      </c>
      <c r="BH978" s="249">
        <f>IF(N978="sníž. přenesená",J978,0)</f>
        <v>0</v>
      </c>
      <c r="BI978" s="249">
        <f>IF(N978="nulová",J978,0)</f>
        <v>0</v>
      </c>
      <c r="BJ978" s="18" t="s">
        <v>152</v>
      </c>
      <c r="BK978" s="249">
        <f>ROUND(I978*H978,2)</f>
        <v>0</v>
      </c>
      <c r="BL978" s="18" t="s">
        <v>297</v>
      </c>
      <c r="BM978" s="248" t="s">
        <v>1809</v>
      </c>
    </row>
    <row r="979" spans="1:63" s="12" customFormat="1" ht="22.8" customHeight="1">
      <c r="A979" s="12"/>
      <c r="B979" s="221"/>
      <c r="C979" s="222"/>
      <c r="D979" s="223" t="s">
        <v>75</v>
      </c>
      <c r="E979" s="235" t="s">
        <v>1810</v>
      </c>
      <c r="F979" s="235" t="s">
        <v>1811</v>
      </c>
      <c r="G979" s="222"/>
      <c r="H979" s="222"/>
      <c r="I979" s="225"/>
      <c r="J979" s="236">
        <f>BK979</f>
        <v>0</v>
      </c>
      <c r="K979" s="222"/>
      <c r="L979" s="227"/>
      <c r="M979" s="228"/>
      <c r="N979" s="229"/>
      <c r="O979" s="229"/>
      <c r="P979" s="230">
        <f>SUM(P980:P1006)</f>
        <v>0</v>
      </c>
      <c r="Q979" s="229"/>
      <c r="R979" s="230">
        <f>SUM(R980:R1006)</f>
        <v>1.6792527000000002</v>
      </c>
      <c r="S979" s="229"/>
      <c r="T979" s="231">
        <f>SUM(T980:T1006)</f>
        <v>0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32" t="s">
        <v>152</v>
      </c>
      <c r="AT979" s="233" t="s">
        <v>75</v>
      </c>
      <c r="AU979" s="233" t="s">
        <v>84</v>
      </c>
      <c r="AY979" s="232" t="s">
        <v>209</v>
      </c>
      <c r="BK979" s="234">
        <f>SUM(BK980:BK1006)</f>
        <v>0</v>
      </c>
    </row>
    <row r="980" spans="1:65" s="2" customFormat="1" ht="16.5" customHeight="1">
      <c r="A980" s="39"/>
      <c r="B980" s="40"/>
      <c r="C980" s="237" t="s">
        <v>1812</v>
      </c>
      <c r="D980" s="237" t="s">
        <v>211</v>
      </c>
      <c r="E980" s="238" t="s">
        <v>1813</v>
      </c>
      <c r="F980" s="239" t="s">
        <v>1814</v>
      </c>
      <c r="G980" s="240" t="s">
        <v>225</v>
      </c>
      <c r="H980" s="241">
        <v>69.5</v>
      </c>
      <c r="I980" s="242"/>
      <c r="J980" s="243">
        <f>ROUND(I980*H980,2)</f>
        <v>0</v>
      </c>
      <c r="K980" s="239" t="s">
        <v>215</v>
      </c>
      <c r="L980" s="45"/>
      <c r="M980" s="244" t="s">
        <v>1</v>
      </c>
      <c r="N980" s="245" t="s">
        <v>42</v>
      </c>
      <c r="O980" s="92"/>
      <c r="P980" s="246">
        <f>O980*H980</f>
        <v>0</v>
      </c>
      <c r="Q980" s="246">
        <v>0</v>
      </c>
      <c r="R980" s="246">
        <f>Q980*H980</f>
        <v>0</v>
      </c>
      <c r="S980" s="246">
        <v>0</v>
      </c>
      <c r="T980" s="247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48" t="s">
        <v>297</v>
      </c>
      <c r="AT980" s="248" t="s">
        <v>211</v>
      </c>
      <c r="AU980" s="248" t="s">
        <v>152</v>
      </c>
      <c r="AY980" s="18" t="s">
        <v>209</v>
      </c>
      <c r="BE980" s="249">
        <f>IF(N980="základní",J980,0)</f>
        <v>0</v>
      </c>
      <c r="BF980" s="249">
        <f>IF(N980="snížená",J980,0)</f>
        <v>0</v>
      </c>
      <c r="BG980" s="249">
        <f>IF(N980="zákl. přenesená",J980,0)</f>
        <v>0</v>
      </c>
      <c r="BH980" s="249">
        <f>IF(N980="sníž. přenesená",J980,0)</f>
        <v>0</v>
      </c>
      <c r="BI980" s="249">
        <f>IF(N980="nulová",J980,0)</f>
        <v>0</v>
      </c>
      <c r="BJ980" s="18" t="s">
        <v>152</v>
      </c>
      <c r="BK980" s="249">
        <f>ROUND(I980*H980,2)</f>
        <v>0</v>
      </c>
      <c r="BL980" s="18" t="s">
        <v>297</v>
      </c>
      <c r="BM980" s="248" t="s">
        <v>1815</v>
      </c>
    </row>
    <row r="981" spans="1:65" s="2" customFormat="1" ht="16.5" customHeight="1">
      <c r="A981" s="39"/>
      <c r="B981" s="40"/>
      <c r="C981" s="237" t="s">
        <v>1816</v>
      </c>
      <c r="D981" s="237" t="s">
        <v>211</v>
      </c>
      <c r="E981" s="238" t="s">
        <v>1817</v>
      </c>
      <c r="F981" s="239" t="s">
        <v>1818</v>
      </c>
      <c r="G981" s="240" t="s">
        <v>225</v>
      </c>
      <c r="H981" s="241">
        <v>69.5</v>
      </c>
      <c r="I981" s="242"/>
      <c r="J981" s="243">
        <f>ROUND(I981*H981,2)</f>
        <v>0</v>
      </c>
      <c r="K981" s="239" t="s">
        <v>215</v>
      </c>
      <c r="L981" s="45"/>
      <c r="M981" s="244" t="s">
        <v>1</v>
      </c>
      <c r="N981" s="245" t="s">
        <v>42</v>
      </c>
      <c r="O981" s="92"/>
      <c r="P981" s="246">
        <f>O981*H981</f>
        <v>0</v>
      </c>
      <c r="Q981" s="246">
        <v>0.0003</v>
      </c>
      <c r="R981" s="246">
        <f>Q981*H981</f>
        <v>0.020849999999999997</v>
      </c>
      <c r="S981" s="246">
        <v>0</v>
      </c>
      <c r="T981" s="247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48" t="s">
        <v>297</v>
      </c>
      <c r="AT981" s="248" t="s">
        <v>211</v>
      </c>
      <c r="AU981" s="248" t="s">
        <v>152</v>
      </c>
      <c r="AY981" s="18" t="s">
        <v>209</v>
      </c>
      <c r="BE981" s="249">
        <f>IF(N981="základní",J981,0)</f>
        <v>0</v>
      </c>
      <c r="BF981" s="249">
        <f>IF(N981="snížená",J981,0)</f>
        <v>0</v>
      </c>
      <c r="BG981" s="249">
        <f>IF(N981="zákl. přenesená",J981,0)</f>
        <v>0</v>
      </c>
      <c r="BH981" s="249">
        <f>IF(N981="sníž. přenesená",J981,0)</f>
        <v>0</v>
      </c>
      <c r="BI981" s="249">
        <f>IF(N981="nulová",J981,0)</f>
        <v>0</v>
      </c>
      <c r="BJ981" s="18" t="s">
        <v>152</v>
      </c>
      <c r="BK981" s="249">
        <f>ROUND(I981*H981,2)</f>
        <v>0</v>
      </c>
      <c r="BL981" s="18" t="s">
        <v>297</v>
      </c>
      <c r="BM981" s="248" t="s">
        <v>1819</v>
      </c>
    </row>
    <row r="982" spans="1:65" s="2" customFormat="1" ht="21.75" customHeight="1">
      <c r="A982" s="39"/>
      <c r="B982" s="40"/>
      <c r="C982" s="237" t="s">
        <v>1820</v>
      </c>
      <c r="D982" s="237" t="s">
        <v>211</v>
      </c>
      <c r="E982" s="238" t="s">
        <v>1821</v>
      </c>
      <c r="F982" s="239" t="s">
        <v>1822</v>
      </c>
      <c r="G982" s="240" t="s">
        <v>225</v>
      </c>
      <c r="H982" s="241">
        <v>69.59</v>
      </c>
      <c r="I982" s="242"/>
      <c r="J982" s="243">
        <f>ROUND(I982*H982,2)</f>
        <v>0</v>
      </c>
      <c r="K982" s="239" t="s">
        <v>215</v>
      </c>
      <c r="L982" s="45"/>
      <c r="M982" s="244" t="s">
        <v>1</v>
      </c>
      <c r="N982" s="245" t="s">
        <v>42</v>
      </c>
      <c r="O982" s="92"/>
      <c r="P982" s="246">
        <f>O982*H982</f>
        <v>0</v>
      </c>
      <c r="Q982" s="246">
        <v>0.0073</v>
      </c>
      <c r="R982" s="246">
        <f>Q982*H982</f>
        <v>0.508007</v>
      </c>
      <c r="S982" s="246">
        <v>0</v>
      </c>
      <c r="T982" s="247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48" t="s">
        <v>297</v>
      </c>
      <c r="AT982" s="248" t="s">
        <v>211</v>
      </c>
      <c r="AU982" s="248" t="s">
        <v>152</v>
      </c>
      <c r="AY982" s="18" t="s">
        <v>209</v>
      </c>
      <c r="BE982" s="249">
        <f>IF(N982="základní",J982,0)</f>
        <v>0</v>
      </c>
      <c r="BF982" s="249">
        <f>IF(N982="snížená",J982,0)</f>
        <v>0</v>
      </c>
      <c r="BG982" s="249">
        <f>IF(N982="zákl. přenesená",J982,0)</f>
        <v>0</v>
      </c>
      <c r="BH982" s="249">
        <f>IF(N982="sníž. přenesená",J982,0)</f>
        <v>0</v>
      </c>
      <c r="BI982" s="249">
        <f>IF(N982="nulová",J982,0)</f>
        <v>0</v>
      </c>
      <c r="BJ982" s="18" t="s">
        <v>152</v>
      </c>
      <c r="BK982" s="249">
        <f>ROUND(I982*H982,2)</f>
        <v>0</v>
      </c>
      <c r="BL982" s="18" t="s">
        <v>297</v>
      </c>
      <c r="BM982" s="248" t="s">
        <v>1823</v>
      </c>
    </row>
    <row r="983" spans="1:51" s="13" customFormat="1" ht="12">
      <c r="A983" s="13"/>
      <c r="B983" s="250"/>
      <c r="C983" s="251"/>
      <c r="D983" s="252" t="s">
        <v>218</v>
      </c>
      <c r="E983" s="253" t="s">
        <v>1</v>
      </c>
      <c r="F983" s="254" t="s">
        <v>1824</v>
      </c>
      <c r="G983" s="251"/>
      <c r="H983" s="255">
        <v>21.578</v>
      </c>
      <c r="I983" s="256"/>
      <c r="J983" s="251"/>
      <c r="K983" s="251"/>
      <c r="L983" s="257"/>
      <c r="M983" s="258"/>
      <c r="N983" s="259"/>
      <c r="O983" s="259"/>
      <c r="P983" s="259"/>
      <c r="Q983" s="259"/>
      <c r="R983" s="259"/>
      <c r="S983" s="259"/>
      <c r="T983" s="260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1" t="s">
        <v>218</v>
      </c>
      <c r="AU983" s="261" t="s">
        <v>152</v>
      </c>
      <c r="AV983" s="13" t="s">
        <v>152</v>
      </c>
      <c r="AW983" s="13" t="s">
        <v>32</v>
      </c>
      <c r="AX983" s="13" t="s">
        <v>76</v>
      </c>
      <c r="AY983" s="261" t="s">
        <v>209</v>
      </c>
    </row>
    <row r="984" spans="1:51" s="13" customFormat="1" ht="12">
      <c r="A984" s="13"/>
      <c r="B984" s="250"/>
      <c r="C984" s="251"/>
      <c r="D984" s="252" t="s">
        <v>218</v>
      </c>
      <c r="E984" s="253" t="s">
        <v>1</v>
      </c>
      <c r="F984" s="254" t="s">
        <v>1825</v>
      </c>
      <c r="G984" s="251"/>
      <c r="H984" s="255">
        <v>10.782</v>
      </c>
      <c r="I984" s="256"/>
      <c r="J984" s="251"/>
      <c r="K984" s="251"/>
      <c r="L984" s="257"/>
      <c r="M984" s="258"/>
      <c r="N984" s="259"/>
      <c r="O984" s="259"/>
      <c r="P984" s="259"/>
      <c r="Q984" s="259"/>
      <c r="R984" s="259"/>
      <c r="S984" s="259"/>
      <c r="T984" s="260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1" t="s">
        <v>218</v>
      </c>
      <c r="AU984" s="261" t="s">
        <v>152</v>
      </c>
      <c r="AV984" s="13" t="s">
        <v>152</v>
      </c>
      <c r="AW984" s="13" t="s">
        <v>32</v>
      </c>
      <c r="AX984" s="13" t="s">
        <v>76</v>
      </c>
      <c r="AY984" s="261" t="s">
        <v>209</v>
      </c>
    </row>
    <row r="985" spans="1:51" s="13" customFormat="1" ht="12">
      <c r="A985" s="13"/>
      <c r="B985" s="250"/>
      <c r="C985" s="251"/>
      <c r="D985" s="252" t="s">
        <v>218</v>
      </c>
      <c r="E985" s="253" t="s">
        <v>1</v>
      </c>
      <c r="F985" s="254" t="s">
        <v>1826</v>
      </c>
      <c r="G985" s="251"/>
      <c r="H985" s="255">
        <v>7.92</v>
      </c>
      <c r="I985" s="256"/>
      <c r="J985" s="251"/>
      <c r="K985" s="251"/>
      <c r="L985" s="257"/>
      <c r="M985" s="258"/>
      <c r="N985" s="259"/>
      <c r="O985" s="259"/>
      <c r="P985" s="259"/>
      <c r="Q985" s="259"/>
      <c r="R985" s="259"/>
      <c r="S985" s="259"/>
      <c r="T985" s="260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1" t="s">
        <v>218</v>
      </c>
      <c r="AU985" s="261" t="s">
        <v>152</v>
      </c>
      <c r="AV985" s="13" t="s">
        <v>152</v>
      </c>
      <c r="AW985" s="13" t="s">
        <v>32</v>
      </c>
      <c r="AX985" s="13" t="s">
        <v>76</v>
      </c>
      <c r="AY985" s="261" t="s">
        <v>209</v>
      </c>
    </row>
    <row r="986" spans="1:51" s="13" customFormat="1" ht="12">
      <c r="A986" s="13"/>
      <c r="B986" s="250"/>
      <c r="C986" s="251"/>
      <c r="D986" s="252" t="s">
        <v>218</v>
      </c>
      <c r="E986" s="253" t="s">
        <v>1</v>
      </c>
      <c r="F986" s="254" t="s">
        <v>1827</v>
      </c>
      <c r="G986" s="251"/>
      <c r="H986" s="255">
        <v>22.05</v>
      </c>
      <c r="I986" s="256"/>
      <c r="J986" s="251"/>
      <c r="K986" s="251"/>
      <c r="L986" s="257"/>
      <c r="M986" s="258"/>
      <c r="N986" s="259"/>
      <c r="O986" s="259"/>
      <c r="P986" s="259"/>
      <c r="Q986" s="259"/>
      <c r="R986" s="259"/>
      <c r="S986" s="259"/>
      <c r="T986" s="260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61" t="s">
        <v>218</v>
      </c>
      <c r="AU986" s="261" t="s">
        <v>152</v>
      </c>
      <c r="AV986" s="13" t="s">
        <v>152</v>
      </c>
      <c r="AW986" s="13" t="s">
        <v>32</v>
      </c>
      <c r="AX986" s="13" t="s">
        <v>76</v>
      </c>
      <c r="AY986" s="261" t="s">
        <v>209</v>
      </c>
    </row>
    <row r="987" spans="1:51" s="13" customFormat="1" ht="12">
      <c r="A987" s="13"/>
      <c r="B987" s="250"/>
      <c r="C987" s="251"/>
      <c r="D987" s="252" t="s">
        <v>218</v>
      </c>
      <c r="E987" s="253" t="s">
        <v>1</v>
      </c>
      <c r="F987" s="254" t="s">
        <v>1828</v>
      </c>
      <c r="G987" s="251"/>
      <c r="H987" s="255">
        <v>7.26</v>
      </c>
      <c r="I987" s="256"/>
      <c r="J987" s="251"/>
      <c r="K987" s="251"/>
      <c r="L987" s="257"/>
      <c r="M987" s="258"/>
      <c r="N987" s="259"/>
      <c r="O987" s="259"/>
      <c r="P987" s="259"/>
      <c r="Q987" s="259"/>
      <c r="R987" s="259"/>
      <c r="S987" s="259"/>
      <c r="T987" s="260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1" t="s">
        <v>218</v>
      </c>
      <c r="AU987" s="261" t="s">
        <v>152</v>
      </c>
      <c r="AV987" s="13" t="s">
        <v>152</v>
      </c>
      <c r="AW987" s="13" t="s">
        <v>32</v>
      </c>
      <c r="AX987" s="13" t="s">
        <v>76</v>
      </c>
      <c r="AY987" s="261" t="s">
        <v>209</v>
      </c>
    </row>
    <row r="988" spans="1:51" s="15" customFormat="1" ht="12">
      <c r="A988" s="15"/>
      <c r="B988" s="272"/>
      <c r="C988" s="273"/>
      <c r="D988" s="252" t="s">
        <v>218</v>
      </c>
      <c r="E988" s="274" t="s">
        <v>1</v>
      </c>
      <c r="F988" s="275" t="s">
        <v>262</v>
      </c>
      <c r="G988" s="273"/>
      <c r="H988" s="276">
        <v>69.59</v>
      </c>
      <c r="I988" s="277"/>
      <c r="J988" s="273"/>
      <c r="K988" s="273"/>
      <c r="L988" s="278"/>
      <c r="M988" s="279"/>
      <c r="N988" s="280"/>
      <c r="O988" s="280"/>
      <c r="P988" s="280"/>
      <c r="Q988" s="280"/>
      <c r="R988" s="280"/>
      <c r="S988" s="280"/>
      <c r="T988" s="281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82" t="s">
        <v>218</v>
      </c>
      <c r="AU988" s="282" t="s">
        <v>152</v>
      </c>
      <c r="AV988" s="15" t="s">
        <v>216</v>
      </c>
      <c r="AW988" s="15" t="s">
        <v>32</v>
      </c>
      <c r="AX988" s="15" t="s">
        <v>84</v>
      </c>
      <c r="AY988" s="282" t="s">
        <v>209</v>
      </c>
    </row>
    <row r="989" spans="1:65" s="2" customFormat="1" ht="21.75" customHeight="1">
      <c r="A989" s="39"/>
      <c r="B989" s="40"/>
      <c r="C989" s="294" t="s">
        <v>1829</v>
      </c>
      <c r="D989" s="294" t="s">
        <v>736</v>
      </c>
      <c r="E989" s="295" t="s">
        <v>1830</v>
      </c>
      <c r="F989" s="296" t="s">
        <v>1831</v>
      </c>
      <c r="G989" s="297" t="s">
        <v>225</v>
      </c>
      <c r="H989" s="298">
        <v>7.986</v>
      </c>
      <c r="I989" s="299"/>
      <c r="J989" s="300">
        <f>ROUND(I989*H989,2)</f>
        <v>0</v>
      </c>
      <c r="K989" s="296" t="s">
        <v>215</v>
      </c>
      <c r="L989" s="301"/>
      <c r="M989" s="302" t="s">
        <v>1</v>
      </c>
      <c r="N989" s="303" t="s">
        <v>42</v>
      </c>
      <c r="O989" s="92"/>
      <c r="P989" s="246">
        <f>O989*H989</f>
        <v>0</v>
      </c>
      <c r="Q989" s="246">
        <v>0.02</v>
      </c>
      <c r="R989" s="246">
        <f>Q989*H989</f>
        <v>0.15972</v>
      </c>
      <c r="S989" s="246">
        <v>0</v>
      </c>
      <c r="T989" s="247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48" t="s">
        <v>386</v>
      </c>
      <c r="AT989" s="248" t="s">
        <v>736</v>
      </c>
      <c r="AU989" s="248" t="s">
        <v>152</v>
      </c>
      <c r="AY989" s="18" t="s">
        <v>209</v>
      </c>
      <c r="BE989" s="249">
        <f>IF(N989="základní",J989,0)</f>
        <v>0</v>
      </c>
      <c r="BF989" s="249">
        <f>IF(N989="snížená",J989,0)</f>
        <v>0</v>
      </c>
      <c r="BG989" s="249">
        <f>IF(N989="zákl. přenesená",J989,0)</f>
        <v>0</v>
      </c>
      <c r="BH989" s="249">
        <f>IF(N989="sníž. přenesená",J989,0)</f>
        <v>0</v>
      </c>
      <c r="BI989" s="249">
        <f>IF(N989="nulová",J989,0)</f>
        <v>0</v>
      </c>
      <c r="BJ989" s="18" t="s">
        <v>152</v>
      </c>
      <c r="BK989" s="249">
        <f>ROUND(I989*H989,2)</f>
        <v>0</v>
      </c>
      <c r="BL989" s="18" t="s">
        <v>297</v>
      </c>
      <c r="BM989" s="248" t="s">
        <v>1832</v>
      </c>
    </row>
    <row r="990" spans="1:51" s="13" customFormat="1" ht="12">
      <c r="A990" s="13"/>
      <c r="B990" s="250"/>
      <c r="C990" s="251"/>
      <c r="D990" s="252" t="s">
        <v>218</v>
      </c>
      <c r="E990" s="253" t="s">
        <v>1</v>
      </c>
      <c r="F990" s="254" t="s">
        <v>1828</v>
      </c>
      <c r="G990" s="251"/>
      <c r="H990" s="255">
        <v>7.26</v>
      </c>
      <c r="I990" s="256"/>
      <c r="J990" s="251"/>
      <c r="K990" s="251"/>
      <c r="L990" s="257"/>
      <c r="M990" s="258"/>
      <c r="N990" s="259"/>
      <c r="O990" s="259"/>
      <c r="P990" s="259"/>
      <c r="Q990" s="259"/>
      <c r="R990" s="259"/>
      <c r="S990" s="259"/>
      <c r="T990" s="260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61" t="s">
        <v>218</v>
      </c>
      <c r="AU990" s="261" t="s">
        <v>152</v>
      </c>
      <c r="AV990" s="13" t="s">
        <v>152</v>
      </c>
      <c r="AW990" s="13" t="s">
        <v>32</v>
      </c>
      <c r="AX990" s="13" t="s">
        <v>84</v>
      </c>
      <c r="AY990" s="261" t="s">
        <v>209</v>
      </c>
    </row>
    <row r="991" spans="1:51" s="13" customFormat="1" ht="12">
      <c r="A991" s="13"/>
      <c r="B991" s="250"/>
      <c r="C991" s="251"/>
      <c r="D991" s="252" t="s">
        <v>218</v>
      </c>
      <c r="E991" s="251"/>
      <c r="F991" s="254" t="s">
        <v>1833</v>
      </c>
      <c r="G991" s="251"/>
      <c r="H991" s="255">
        <v>7.986</v>
      </c>
      <c r="I991" s="256"/>
      <c r="J991" s="251"/>
      <c r="K991" s="251"/>
      <c r="L991" s="257"/>
      <c r="M991" s="258"/>
      <c r="N991" s="259"/>
      <c r="O991" s="259"/>
      <c r="P991" s="259"/>
      <c r="Q991" s="259"/>
      <c r="R991" s="259"/>
      <c r="S991" s="259"/>
      <c r="T991" s="260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1" t="s">
        <v>218</v>
      </c>
      <c r="AU991" s="261" t="s">
        <v>152</v>
      </c>
      <c r="AV991" s="13" t="s">
        <v>152</v>
      </c>
      <c r="AW991" s="13" t="s">
        <v>4</v>
      </c>
      <c r="AX991" s="13" t="s">
        <v>84</v>
      </c>
      <c r="AY991" s="261" t="s">
        <v>209</v>
      </c>
    </row>
    <row r="992" spans="1:65" s="2" customFormat="1" ht="16.5" customHeight="1">
      <c r="A992" s="39"/>
      <c r="B992" s="40"/>
      <c r="C992" s="294" t="s">
        <v>1834</v>
      </c>
      <c r="D992" s="294" t="s">
        <v>736</v>
      </c>
      <c r="E992" s="295" t="s">
        <v>1835</v>
      </c>
      <c r="F992" s="296" t="s">
        <v>1836</v>
      </c>
      <c r="G992" s="297" t="s">
        <v>225</v>
      </c>
      <c r="H992" s="298">
        <v>68.563</v>
      </c>
      <c r="I992" s="299"/>
      <c r="J992" s="300">
        <f>ROUND(I992*H992,2)</f>
        <v>0</v>
      </c>
      <c r="K992" s="296" t="s">
        <v>215</v>
      </c>
      <c r="L992" s="301"/>
      <c r="M992" s="302" t="s">
        <v>1</v>
      </c>
      <c r="N992" s="303" t="s">
        <v>42</v>
      </c>
      <c r="O992" s="92"/>
      <c r="P992" s="246">
        <f>O992*H992</f>
        <v>0</v>
      </c>
      <c r="Q992" s="246">
        <v>0.0129</v>
      </c>
      <c r="R992" s="246">
        <f>Q992*H992</f>
        <v>0.8844627</v>
      </c>
      <c r="S992" s="246">
        <v>0</v>
      </c>
      <c r="T992" s="247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48" t="s">
        <v>386</v>
      </c>
      <c r="AT992" s="248" t="s">
        <v>736</v>
      </c>
      <c r="AU992" s="248" t="s">
        <v>152</v>
      </c>
      <c r="AY992" s="18" t="s">
        <v>209</v>
      </c>
      <c r="BE992" s="249">
        <f>IF(N992="základní",J992,0)</f>
        <v>0</v>
      </c>
      <c r="BF992" s="249">
        <f>IF(N992="snížená",J992,0)</f>
        <v>0</v>
      </c>
      <c r="BG992" s="249">
        <f>IF(N992="zákl. přenesená",J992,0)</f>
        <v>0</v>
      </c>
      <c r="BH992" s="249">
        <f>IF(N992="sníž. přenesená",J992,0)</f>
        <v>0</v>
      </c>
      <c r="BI992" s="249">
        <f>IF(N992="nulová",J992,0)</f>
        <v>0</v>
      </c>
      <c r="BJ992" s="18" t="s">
        <v>152</v>
      </c>
      <c r="BK992" s="249">
        <f>ROUND(I992*H992,2)</f>
        <v>0</v>
      </c>
      <c r="BL992" s="18" t="s">
        <v>297</v>
      </c>
      <c r="BM992" s="248" t="s">
        <v>1837</v>
      </c>
    </row>
    <row r="993" spans="1:51" s="13" customFormat="1" ht="12">
      <c r="A993" s="13"/>
      <c r="B993" s="250"/>
      <c r="C993" s="251"/>
      <c r="D993" s="252" t="s">
        <v>218</v>
      </c>
      <c r="E993" s="251"/>
      <c r="F993" s="254" t="s">
        <v>1838</v>
      </c>
      <c r="G993" s="251"/>
      <c r="H993" s="255">
        <v>68.563</v>
      </c>
      <c r="I993" s="256"/>
      <c r="J993" s="251"/>
      <c r="K993" s="251"/>
      <c r="L993" s="257"/>
      <c r="M993" s="258"/>
      <c r="N993" s="259"/>
      <c r="O993" s="259"/>
      <c r="P993" s="259"/>
      <c r="Q993" s="259"/>
      <c r="R993" s="259"/>
      <c r="S993" s="259"/>
      <c r="T993" s="26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1" t="s">
        <v>218</v>
      </c>
      <c r="AU993" s="261" t="s">
        <v>152</v>
      </c>
      <c r="AV993" s="13" t="s">
        <v>152</v>
      </c>
      <c r="AW993" s="13" t="s">
        <v>4</v>
      </c>
      <c r="AX993" s="13" t="s">
        <v>84</v>
      </c>
      <c r="AY993" s="261" t="s">
        <v>209</v>
      </c>
    </row>
    <row r="994" spans="1:65" s="2" customFormat="1" ht="21.75" customHeight="1">
      <c r="A994" s="39"/>
      <c r="B994" s="40"/>
      <c r="C994" s="237" t="s">
        <v>1839</v>
      </c>
      <c r="D994" s="237" t="s">
        <v>211</v>
      </c>
      <c r="E994" s="238" t="s">
        <v>1840</v>
      </c>
      <c r="F994" s="239" t="s">
        <v>1841</v>
      </c>
      <c r="G994" s="240" t="s">
        <v>214</v>
      </c>
      <c r="H994" s="241">
        <v>2</v>
      </c>
      <c r="I994" s="242"/>
      <c r="J994" s="243">
        <f>ROUND(I994*H994,2)</f>
        <v>0</v>
      </c>
      <c r="K994" s="239" t="s">
        <v>1</v>
      </c>
      <c r="L994" s="45"/>
      <c r="M994" s="244" t="s">
        <v>1</v>
      </c>
      <c r="N994" s="245" t="s">
        <v>42</v>
      </c>
      <c r="O994" s="92"/>
      <c r="P994" s="246">
        <f>O994*H994</f>
        <v>0</v>
      </c>
      <c r="Q994" s="246">
        <v>0.0002</v>
      </c>
      <c r="R994" s="246">
        <f>Q994*H994</f>
        <v>0.0004</v>
      </c>
      <c r="S994" s="246">
        <v>0</v>
      </c>
      <c r="T994" s="247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48" t="s">
        <v>297</v>
      </c>
      <c r="AT994" s="248" t="s">
        <v>211</v>
      </c>
      <c r="AU994" s="248" t="s">
        <v>152</v>
      </c>
      <c r="AY994" s="18" t="s">
        <v>209</v>
      </c>
      <c r="BE994" s="249">
        <f>IF(N994="základní",J994,0)</f>
        <v>0</v>
      </c>
      <c r="BF994" s="249">
        <f>IF(N994="snížená",J994,0)</f>
        <v>0</v>
      </c>
      <c r="BG994" s="249">
        <f>IF(N994="zákl. přenesená",J994,0)</f>
        <v>0</v>
      </c>
      <c r="BH994" s="249">
        <f>IF(N994="sníž. přenesená",J994,0)</f>
        <v>0</v>
      </c>
      <c r="BI994" s="249">
        <f>IF(N994="nulová",J994,0)</f>
        <v>0</v>
      </c>
      <c r="BJ994" s="18" t="s">
        <v>152</v>
      </c>
      <c r="BK994" s="249">
        <f>ROUND(I994*H994,2)</f>
        <v>0</v>
      </c>
      <c r="BL994" s="18" t="s">
        <v>297</v>
      </c>
      <c r="BM994" s="248" t="s">
        <v>1842</v>
      </c>
    </row>
    <row r="995" spans="1:51" s="13" customFormat="1" ht="12">
      <c r="A995" s="13"/>
      <c r="B995" s="250"/>
      <c r="C995" s="251"/>
      <c r="D995" s="252" t="s">
        <v>218</v>
      </c>
      <c r="E995" s="253" t="s">
        <v>1</v>
      </c>
      <c r="F995" s="254" t="s">
        <v>1843</v>
      </c>
      <c r="G995" s="251"/>
      <c r="H995" s="255">
        <v>2</v>
      </c>
      <c r="I995" s="256"/>
      <c r="J995" s="251"/>
      <c r="K995" s="251"/>
      <c r="L995" s="257"/>
      <c r="M995" s="258"/>
      <c r="N995" s="259"/>
      <c r="O995" s="259"/>
      <c r="P995" s="259"/>
      <c r="Q995" s="259"/>
      <c r="R995" s="259"/>
      <c r="S995" s="259"/>
      <c r="T995" s="260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1" t="s">
        <v>218</v>
      </c>
      <c r="AU995" s="261" t="s">
        <v>152</v>
      </c>
      <c r="AV995" s="13" t="s">
        <v>152</v>
      </c>
      <c r="AW995" s="13" t="s">
        <v>32</v>
      </c>
      <c r="AX995" s="13" t="s">
        <v>84</v>
      </c>
      <c r="AY995" s="261" t="s">
        <v>209</v>
      </c>
    </row>
    <row r="996" spans="1:65" s="2" customFormat="1" ht="21.75" customHeight="1">
      <c r="A996" s="39"/>
      <c r="B996" s="40"/>
      <c r="C996" s="237" t="s">
        <v>1844</v>
      </c>
      <c r="D996" s="237" t="s">
        <v>211</v>
      </c>
      <c r="E996" s="238" t="s">
        <v>1845</v>
      </c>
      <c r="F996" s="239" t="s">
        <v>1846</v>
      </c>
      <c r="G996" s="240" t="s">
        <v>214</v>
      </c>
      <c r="H996" s="241">
        <v>1</v>
      </c>
      <c r="I996" s="242"/>
      <c r="J996" s="243">
        <f>ROUND(I996*H996,2)</f>
        <v>0</v>
      </c>
      <c r="K996" s="239" t="s">
        <v>1</v>
      </c>
      <c r="L996" s="45"/>
      <c r="M996" s="244" t="s">
        <v>1</v>
      </c>
      <c r="N996" s="245" t="s">
        <v>42</v>
      </c>
      <c r="O996" s="92"/>
      <c r="P996" s="246">
        <f>O996*H996</f>
        <v>0</v>
      </c>
      <c r="Q996" s="246">
        <v>0.0002</v>
      </c>
      <c r="R996" s="246">
        <f>Q996*H996</f>
        <v>0.0002</v>
      </c>
      <c r="S996" s="246">
        <v>0</v>
      </c>
      <c r="T996" s="247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48" t="s">
        <v>297</v>
      </c>
      <c r="AT996" s="248" t="s">
        <v>211</v>
      </c>
      <c r="AU996" s="248" t="s">
        <v>152</v>
      </c>
      <c r="AY996" s="18" t="s">
        <v>209</v>
      </c>
      <c r="BE996" s="249">
        <f>IF(N996="základní",J996,0)</f>
        <v>0</v>
      </c>
      <c r="BF996" s="249">
        <f>IF(N996="snížená",J996,0)</f>
        <v>0</v>
      </c>
      <c r="BG996" s="249">
        <f>IF(N996="zákl. přenesená",J996,0)</f>
        <v>0</v>
      </c>
      <c r="BH996" s="249">
        <f>IF(N996="sníž. přenesená",J996,0)</f>
        <v>0</v>
      </c>
      <c r="BI996" s="249">
        <f>IF(N996="nulová",J996,0)</f>
        <v>0</v>
      </c>
      <c r="BJ996" s="18" t="s">
        <v>152</v>
      </c>
      <c r="BK996" s="249">
        <f>ROUND(I996*H996,2)</f>
        <v>0</v>
      </c>
      <c r="BL996" s="18" t="s">
        <v>297</v>
      </c>
      <c r="BM996" s="248" t="s">
        <v>1847</v>
      </c>
    </row>
    <row r="997" spans="1:51" s="13" customFormat="1" ht="12">
      <c r="A997" s="13"/>
      <c r="B997" s="250"/>
      <c r="C997" s="251"/>
      <c r="D997" s="252" t="s">
        <v>218</v>
      </c>
      <c r="E997" s="253" t="s">
        <v>1</v>
      </c>
      <c r="F997" s="254" t="s">
        <v>1644</v>
      </c>
      <c r="G997" s="251"/>
      <c r="H997" s="255">
        <v>1</v>
      </c>
      <c r="I997" s="256"/>
      <c r="J997" s="251"/>
      <c r="K997" s="251"/>
      <c r="L997" s="257"/>
      <c r="M997" s="258"/>
      <c r="N997" s="259"/>
      <c r="O997" s="259"/>
      <c r="P997" s="259"/>
      <c r="Q997" s="259"/>
      <c r="R997" s="259"/>
      <c r="S997" s="259"/>
      <c r="T997" s="260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61" t="s">
        <v>218</v>
      </c>
      <c r="AU997" s="261" t="s">
        <v>152</v>
      </c>
      <c r="AV997" s="13" t="s">
        <v>152</v>
      </c>
      <c r="AW997" s="13" t="s">
        <v>32</v>
      </c>
      <c r="AX997" s="13" t="s">
        <v>84</v>
      </c>
      <c r="AY997" s="261" t="s">
        <v>209</v>
      </c>
    </row>
    <row r="998" spans="1:65" s="2" customFormat="1" ht="16.5" customHeight="1">
      <c r="A998" s="39"/>
      <c r="B998" s="40"/>
      <c r="C998" s="237" t="s">
        <v>1848</v>
      </c>
      <c r="D998" s="237" t="s">
        <v>211</v>
      </c>
      <c r="E998" s="238" t="s">
        <v>1849</v>
      </c>
      <c r="F998" s="239" t="s">
        <v>1850</v>
      </c>
      <c r="G998" s="240" t="s">
        <v>334</v>
      </c>
      <c r="H998" s="241">
        <v>1</v>
      </c>
      <c r="I998" s="242"/>
      <c r="J998" s="243">
        <f>ROUND(I998*H998,2)</f>
        <v>0</v>
      </c>
      <c r="K998" s="239" t="s">
        <v>1</v>
      </c>
      <c r="L998" s="45"/>
      <c r="M998" s="244" t="s">
        <v>1</v>
      </c>
      <c r="N998" s="245" t="s">
        <v>42</v>
      </c>
      <c r="O998" s="92"/>
      <c r="P998" s="246">
        <f>O998*H998</f>
        <v>0</v>
      </c>
      <c r="Q998" s="246">
        <v>0.0002</v>
      </c>
      <c r="R998" s="246">
        <f>Q998*H998</f>
        <v>0.0002</v>
      </c>
      <c r="S998" s="246">
        <v>0</v>
      </c>
      <c r="T998" s="247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48" t="s">
        <v>297</v>
      </c>
      <c r="AT998" s="248" t="s">
        <v>211</v>
      </c>
      <c r="AU998" s="248" t="s">
        <v>152</v>
      </c>
      <c r="AY998" s="18" t="s">
        <v>209</v>
      </c>
      <c r="BE998" s="249">
        <f>IF(N998="základní",J998,0)</f>
        <v>0</v>
      </c>
      <c r="BF998" s="249">
        <f>IF(N998="snížená",J998,0)</f>
        <v>0</v>
      </c>
      <c r="BG998" s="249">
        <f>IF(N998="zákl. přenesená",J998,0)</f>
        <v>0</v>
      </c>
      <c r="BH998" s="249">
        <f>IF(N998="sníž. přenesená",J998,0)</f>
        <v>0</v>
      </c>
      <c r="BI998" s="249">
        <f>IF(N998="nulová",J998,0)</f>
        <v>0</v>
      </c>
      <c r="BJ998" s="18" t="s">
        <v>152</v>
      </c>
      <c r="BK998" s="249">
        <f>ROUND(I998*H998,2)</f>
        <v>0</v>
      </c>
      <c r="BL998" s="18" t="s">
        <v>297</v>
      </c>
      <c r="BM998" s="248" t="s">
        <v>1851</v>
      </c>
    </row>
    <row r="999" spans="1:65" s="2" customFormat="1" ht="16.5" customHeight="1">
      <c r="A999" s="39"/>
      <c r="B999" s="40"/>
      <c r="C999" s="237" t="s">
        <v>1852</v>
      </c>
      <c r="D999" s="237" t="s">
        <v>211</v>
      </c>
      <c r="E999" s="238" t="s">
        <v>1853</v>
      </c>
      <c r="F999" s="239" t="s">
        <v>1854</v>
      </c>
      <c r="G999" s="240" t="s">
        <v>494</v>
      </c>
      <c r="H999" s="241">
        <v>191.66</v>
      </c>
      <c r="I999" s="242"/>
      <c r="J999" s="243">
        <f>ROUND(I999*H999,2)</f>
        <v>0</v>
      </c>
      <c r="K999" s="239" t="s">
        <v>215</v>
      </c>
      <c r="L999" s="45"/>
      <c r="M999" s="244" t="s">
        <v>1</v>
      </c>
      <c r="N999" s="245" t="s">
        <v>42</v>
      </c>
      <c r="O999" s="92"/>
      <c r="P999" s="246">
        <f>O999*H999</f>
        <v>0</v>
      </c>
      <c r="Q999" s="246">
        <v>0.00055</v>
      </c>
      <c r="R999" s="246">
        <f>Q999*H999</f>
        <v>0.105413</v>
      </c>
      <c r="S999" s="246">
        <v>0</v>
      </c>
      <c r="T999" s="247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48" t="s">
        <v>297</v>
      </c>
      <c r="AT999" s="248" t="s">
        <v>211</v>
      </c>
      <c r="AU999" s="248" t="s">
        <v>152</v>
      </c>
      <c r="AY999" s="18" t="s">
        <v>209</v>
      </c>
      <c r="BE999" s="249">
        <f>IF(N999="základní",J999,0)</f>
        <v>0</v>
      </c>
      <c r="BF999" s="249">
        <f>IF(N999="snížená",J999,0)</f>
        <v>0</v>
      </c>
      <c r="BG999" s="249">
        <f>IF(N999="zákl. přenesená",J999,0)</f>
        <v>0</v>
      </c>
      <c r="BH999" s="249">
        <f>IF(N999="sníž. přenesená",J999,0)</f>
        <v>0</v>
      </c>
      <c r="BI999" s="249">
        <f>IF(N999="nulová",J999,0)</f>
        <v>0</v>
      </c>
      <c r="BJ999" s="18" t="s">
        <v>152</v>
      </c>
      <c r="BK999" s="249">
        <f>ROUND(I999*H999,2)</f>
        <v>0</v>
      </c>
      <c r="BL999" s="18" t="s">
        <v>297</v>
      </c>
      <c r="BM999" s="248" t="s">
        <v>1855</v>
      </c>
    </row>
    <row r="1000" spans="1:51" s="13" customFormat="1" ht="12">
      <c r="A1000" s="13"/>
      <c r="B1000" s="250"/>
      <c r="C1000" s="251"/>
      <c r="D1000" s="252" t="s">
        <v>218</v>
      </c>
      <c r="E1000" s="253" t="s">
        <v>1</v>
      </c>
      <c r="F1000" s="254" t="s">
        <v>1856</v>
      </c>
      <c r="G1000" s="251"/>
      <c r="H1000" s="255">
        <v>95.2</v>
      </c>
      <c r="I1000" s="256"/>
      <c r="J1000" s="251"/>
      <c r="K1000" s="251"/>
      <c r="L1000" s="257"/>
      <c r="M1000" s="258"/>
      <c r="N1000" s="259"/>
      <c r="O1000" s="259"/>
      <c r="P1000" s="259"/>
      <c r="Q1000" s="259"/>
      <c r="R1000" s="259"/>
      <c r="S1000" s="259"/>
      <c r="T1000" s="260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61" t="s">
        <v>218</v>
      </c>
      <c r="AU1000" s="261" t="s">
        <v>152</v>
      </c>
      <c r="AV1000" s="13" t="s">
        <v>152</v>
      </c>
      <c r="AW1000" s="13" t="s">
        <v>32</v>
      </c>
      <c r="AX1000" s="13" t="s">
        <v>76</v>
      </c>
      <c r="AY1000" s="261" t="s">
        <v>209</v>
      </c>
    </row>
    <row r="1001" spans="1:51" s="13" customFormat="1" ht="12">
      <c r="A1001" s="13"/>
      <c r="B1001" s="250"/>
      <c r="C1001" s="251"/>
      <c r="D1001" s="252" t="s">
        <v>218</v>
      </c>
      <c r="E1001" s="253" t="s">
        <v>1</v>
      </c>
      <c r="F1001" s="254" t="s">
        <v>1857</v>
      </c>
      <c r="G1001" s="251"/>
      <c r="H1001" s="255">
        <v>60.6</v>
      </c>
      <c r="I1001" s="256"/>
      <c r="J1001" s="251"/>
      <c r="K1001" s="251"/>
      <c r="L1001" s="257"/>
      <c r="M1001" s="258"/>
      <c r="N1001" s="259"/>
      <c r="O1001" s="259"/>
      <c r="P1001" s="259"/>
      <c r="Q1001" s="259"/>
      <c r="R1001" s="259"/>
      <c r="S1001" s="259"/>
      <c r="T1001" s="260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61" t="s">
        <v>218</v>
      </c>
      <c r="AU1001" s="261" t="s">
        <v>152</v>
      </c>
      <c r="AV1001" s="13" t="s">
        <v>152</v>
      </c>
      <c r="AW1001" s="13" t="s">
        <v>32</v>
      </c>
      <c r="AX1001" s="13" t="s">
        <v>76</v>
      </c>
      <c r="AY1001" s="261" t="s">
        <v>209</v>
      </c>
    </row>
    <row r="1002" spans="1:51" s="13" customFormat="1" ht="12">
      <c r="A1002" s="13"/>
      <c r="B1002" s="250"/>
      <c r="C1002" s="251"/>
      <c r="D1002" s="252" t="s">
        <v>218</v>
      </c>
      <c r="E1002" s="253" t="s">
        <v>1</v>
      </c>
      <c r="F1002" s="254" t="s">
        <v>1858</v>
      </c>
      <c r="G1002" s="251"/>
      <c r="H1002" s="255">
        <v>35.86</v>
      </c>
      <c r="I1002" s="256"/>
      <c r="J1002" s="251"/>
      <c r="K1002" s="251"/>
      <c r="L1002" s="257"/>
      <c r="M1002" s="258"/>
      <c r="N1002" s="259"/>
      <c r="O1002" s="259"/>
      <c r="P1002" s="259"/>
      <c r="Q1002" s="259"/>
      <c r="R1002" s="259"/>
      <c r="S1002" s="259"/>
      <c r="T1002" s="260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1" t="s">
        <v>218</v>
      </c>
      <c r="AU1002" s="261" t="s">
        <v>152</v>
      </c>
      <c r="AV1002" s="13" t="s">
        <v>152</v>
      </c>
      <c r="AW1002" s="13" t="s">
        <v>32</v>
      </c>
      <c r="AX1002" s="13" t="s">
        <v>76</v>
      </c>
      <c r="AY1002" s="261" t="s">
        <v>209</v>
      </c>
    </row>
    <row r="1003" spans="1:51" s="15" customFormat="1" ht="12">
      <c r="A1003" s="15"/>
      <c r="B1003" s="272"/>
      <c r="C1003" s="273"/>
      <c r="D1003" s="252" t="s">
        <v>218</v>
      </c>
      <c r="E1003" s="274" t="s">
        <v>1</v>
      </c>
      <c r="F1003" s="275" t="s">
        <v>262</v>
      </c>
      <c r="G1003" s="273"/>
      <c r="H1003" s="276">
        <v>191.66</v>
      </c>
      <c r="I1003" s="277"/>
      <c r="J1003" s="273"/>
      <c r="K1003" s="273"/>
      <c r="L1003" s="278"/>
      <c r="M1003" s="279"/>
      <c r="N1003" s="280"/>
      <c r="O1003" s="280"/>
      <c r="P1003" s="280"/>
      <c r="Q1003" s="280"/>
      <c r="R1003" s="280"/>
      <c r="S1003" s="280"/>
      <c r="T1003" s="281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T1003" s="282" t="s">
        <v>218</v>
      </c>
      <c r="AU1003" s="282" t="s">
        <v>152</v>
      </c>
      <c r="AV1003" s="15" t="s">
        <v>216</v>
      </c>
      <c r="AW1003" s="15" t="s">
        <v>32</v>
      </c>
      <c r="AX1003" s="15" t="s">
        <v>84</v>
      </c>
      <c r="AY1003" s="282" t="s">
        <v>209</v>
      </c>
    </row>
    <row r="1004" spans="1:65" s="2" customFormat="1" ht="16.5" customHeight="1">
      <c r="A1004" s="39"/>
      <c r="B1004" s="40"/>
      <c r="C1004" s="237" t="s">
        <v>1859</v>
      </c>
      <c r="D1004" s="237" t="s">
        <v>211</v>
      </c>
      <c r="E1004" s="238" t="s">
        <v>1860</v>
      </c>
      <c r="F1004" s="239" t="s">
        <v>1861</v>
      </c>
      <c r="G1004" s="240" t="s">
        <v>214</v>
      </c>
      <c r="H1004" s="241">
        <v>28</v>
      </c>
      <c r="I1004" s="242"/>
      <c r="J1004" s="243">
        <f>ROUND(I1004*H1004,2)</f>
        <v>0</v>
      </c>
      <c r="K1004" s="239" t="s">
        <v>215</v>
      </c>
      <c r="L1004" s="45"/>
      <c r="M1004" s="244" t="s">
        <v>1</v>
      </c>
      <c r="N1004" s="245" t="s">
        <v>42</v>
      </c>
      <c r="O1004" s="92"/>
      <c r="P1004" s="246">
        <f>O1004*H1004</f>
        <v>0</v>
      </c>
      <c r="Q1004" s="246">
        <v>0</v>
      </c>
      <c r="R1004" s="246">
        <f>Q1004*H1004</f>
        <v>0</v>
      </c>
      <c r="S1004" s="246">
        <v>0</v>
      </c>
      <c r="T1004" s="247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48" t="s">
        <v>297</v>
      </c>
      <c r="AT1004" s="248" t="s">
        <v>211</v>
      </c>
      <c r="AU1004" s="248" t="s">
        <v>152</v>
      </c>
      <c r="AY1004" s="18" t="s">
        <v>209</v>
      </c>
      <c r="BE1004" s="249">
        <f>IF(N1004="základní",J1004,0)</f>
        <v>0</v>
      </c>
      <c r="BF1004" s="249">
        <f>IF(N1004="snížená",J1004,0)</f>
        <v>0</v>
      </c>
      <c r="BG1004" s="249">
        <f>IF(N1004="zákl. přenesená",J1004,0)</f>
        <v>0</v>
      </c>
      <c r="BH1004" s="249">
        <f>IF(N1004="sníž. přenesená",J1004,0)</f>
        <v>0</v>
      </c>
      <c r="BI1004" s="249">
        <f>IF(N1004="nulová",J1004,0)</f>
        <v>0</v>
      </c>
      <c r="BJ1004" s="18" t="s">
        <v>152</v>
      </c>
      <c r="BK1004" s="249">
        <f>ROUND(I1004*H1004,2)</f>
        <v>0</v>
      </c>
      <c r="BL1004" s="18" t="s">
        <v>297</v>
      </c>
      <c r="BM1004" s="248" t="s">
        <v>1862</v>
      </c>
    </row>
    <row r="1005" spans="1:65" s="2" customFormat="1" ht="16.5" customHeight="1">
      <c r="A1005" s="39"/>
      <c r="B1005" s="40"/>
      <c r="C1005" s="237" t="s">
        <v>1863</v>
      </c>
      <c r="D1005" s="237" t="s">
        <v>211</v>
      </c>
      <c r="E1005" s="238" t="s">
        <v>1864</v>
      </c>
      <c r="F1005" s="239" t="s">
        <v>1865</v>
      </c>
      <c r="G1005" s="240" t="s">
        <v>214</v>
      </c>
      <c r="H1005" s="241">
        <v>4</v>
      </c>
      <c r="I1005" s="242"/>
      <c r="J1005" s="243">
        <f>ROUND(I1005*H1005,2)</f>
        <v>0</v>
      </c>
      <c r="K1005" s="239" t="s">
        <v>215</v>
      </c>
      <c r="L1005" s="45"/>
      <c r="M1005" s="244" t="s">
        <v>1</v>
      </c>
      <c r="N1005" s="245" t="s">
        <v>42</v>
      </c>
      <c r="O1005" s="92"/>
      <c r="P1005" s="246">
        <f>O1005*H1005</f>
        <v>0</v>
      </c>
      <c r="Q1005" s="246">
        <v>0</v>
      </c>
      <c r="R1005" s="246">
        <f>Q1005*H1005</f>
        <v>0</v>
      </c>
      <c r="S1005" s="246">
        <v>0</v>
      </c>
      <c r="T1005" s="247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48" t="s">
        <v>297</v>
      </c>
      <c r="AT1005" s="248" t="s">
        <v>211</v>
      </c>
      <c r="AU1005" s="248" t="s">
        <v>152</v>
      </c>
      <c r="AY1005" s="18" t="s">
        <v>209</v>
      </c>
      <c r="BE1005" s="249">
        <f>IF(N1005="základní",J1005,0)</f>
        <v>0</v>
      </c>
      <c r="BF1005" s="249">
        <f>IF(N1005="snížená",J1005,0)</f>
        <v>0</v>
      </c>
      <c r="BG1005" s="249">
        <f>IF(N1005="zákl. přenesená",J1005,0)</f>
        <v>0</v>
      </c>
      <c r="BH1005" s="249">
        <f>IF(N1005="sníž. přenesená",J1005,0)</f>
        <v>0</v>
      </c>
      <c r="BI1005" s="249">
        <f>IF(N1005="nulová",J1005,0)</f>
        <v>0</v>
      </c>
      <c r="BJ1005" s="18" t="s">
        <v>152</v>
      </c>
      <c r="BK1005" s="249">
        <f>ROUND(I1005*H1005,2)</f>
        <v>0</v>
      </c>
      <c r="BL1005" s="18" t="s">
        <v>297</v>
      </c>
      <c r="BM1005" s="248" t="s">
        <v>1866</v>
      </c>
    </row>
    <row r="1006" spans="1:65" s="2" customFormat="1" ht="21.75" customHeight="1">
      <c r="A1006" s="39"/>
      <c r="B1006" s="40"/>
      <c r="C1006" s="237" t="s">
        <v>1867</v>
      </c>
      <c r="D1006" s="237" t="s">
        <v>211</v>
      </c>
      <c r="E1006" s="238" t="s">
        <v>1868</v>
      </c>
      <c r="F1006" s="239" t="s">
        <v>1869</v>
      </c>
      <c r="G1006" s="240" t="s">
        <v>320</v>
      </c>
      <c r="H1006" s="241">
        <v>1.679</v>
      </c>
      <c r="I1006" s="242"/>
      <c r="J1006" s="243">
        <f>ROUND(I1006*H1006,2)</f>
        <v>0</v>
      </c>
      <c r="K1006" s="239" t="s">
        <v>215</v>
      </c>
      <c r="L1006" s="45"/>
      <c r="M1006" s="244" t="s">
        <v>1</v>
      </c>
      <c r="N1006" s="245" t="s">
        <v>42</v>
      </c>
      <c r="O1006" s="92"/>
      <c r="P1006" s="246">
        <f>O1006*H1006</f>
        <v>0</v>
      </c>
      <c r="Q1006" s="246">
        <v>0</v>
      </c>
      <c r="R1006" s="246">
        <f>Q1006*H1006</f>
        <v>0</v>
      </c>
      <c r="S1006" s="246">
        <v>0</v>
      </c>
      <c r="T1006" s="247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48" t="s">
        <v>297</v>
      </c>
      <c r="AT1006" s="248" t="s">
        <v>211</v>
      </c>
      <c r="AU1006" s="248" t="s">
        <v>152</v>
      </c>
      <c r="AY1006" s="18" t="s">
        <v>209</v>
      </c>
      <c r="BE1006" s="249">
        <f>IF(N1006="základní",J1006,0)</f>
        <v>0</v>
      </c>
      <c r="BF1006" s="249">
        <f>IF(N1006="snížená",J1006,0)</f>
        <v>0</v>
      </c>
      <c r="BG1006" s="249">
        <f>IF(N1006="zákl. přenesená",J1006,0)</f>
        <v>0</v>
      </c>
      <c r="BH1006" s="249">
        <f>IF(N1006="sníž. přenesená",J1006,0)</f>
        <v>0</v>
      </c>
      <c r="BI1006" s="249">
        <f>IF(N1006="nulová",J1006,0)</f>
        <v>0</v>
      </c>
      <c r="BJ1006" s="18" t="s">
        <v>152</v>
      </c>
      <c r="BK1006" s="249">
        <f>ROUND(I1006*H1006,2)</f>
        <v>0</v>
      </c>
      <c r="BL1006" s="18" t="s">
        <v>297</v>
      </c>
      <c r="BM1006" s="248" t="s">
        <v>1870</v>
      </c>
    </row>
    <row r="1007" spans="1:63" s="12" customFormat="1" ht="22.8" customHeight="1">
      <c r="A1007" s="12"/>
      <c r="B1007" s="221"/>
      <c r="C1007" s="222"/>
      <c r="D1007" s="223" t="s">
        <v>75</v>
      </c>
      <c r="E1007" s="235" t="s">
        <v>1871</v>
      </c>
      <c r="F1007" s="235" t="s">
        <v>1872</v>
      </c>
      <c r="G1007" s="222"/>
      <c r="H1007" s="222"/>
      <c r="I1007" s="225"/>
      <c r="J1007" s="236">
        <f>BK1007</f>
        <v>0</v>
      </c>
      <c r="K1007" s="222"/>
      <c r="L1007" s="227"/>
      <c r="M1007" s="228"/>
      <c r="N1007" s="229"/>
      <c r="O1007" s="229"/>
      <c r="P1007" s="230">
        <f>SUM(P1008:P1012)</f>
        <v>0</v>
      </c>
      <c r="Q1007" s="229"/>
      <c r="R1007" s="230">
        <f>SUM(R1008:R1012)</f>
        <v>2.4723772000000004</v>
      </c>
      <c r="S1007" s="229"/>
      <c r="T1007" s="231">
        <f>SUM(T1008:T1012)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232" t="s">
        <v>152</v>
      </c>
      <c r="AT1007" s="233" t="s">
        <v>75</v>
      </c>
      <c r="AU1007" s="233" t="s">
        <v>84</v>
      </c>
      <c r="AY1007" s="232" t="s">
        <v>209</v>
      </c>
      <c r="BK1007" s="234">
        <f>SUM(BK1008:BK1012)</f>
        <v>0</v>
      </c>
    </row>
    <row r="1008" spans="1:65" s="2" customFormat="1" ht="21.75" customHeight="1">
      <c r="A1008" s="39"/>
      <c r="B1008" s="40"/>
      <c r="C1008" s="237" t="s">
        <v>1873</v>
      </c>
      <c r="D1008" s="237" t="s">
        <v>211</v>
      </c>
      <c r="E1008" s="238" t="s">
        <v>1874</v>
      </c>
      <c r="F1008" s="239" t="s">
        <v>1875</v>
      </c>
      <c r="G1008" s="240" t="s">
        <v>225</v>
      </c>
      <c r="H1008" s="241">
        <v>53.399</v>
      </c>
      <c r="I1008" s="242"/>
      <c r="J1008" s="243">
        <f>ROUND(I1008*H1008,2)</f>
        <v>0</v>
      </c>
      <c r="K1008" s="239" t="s">
        <v>215</v>
      </c>
      <c r="L1008" s="45"/>
      <c r="M1008" s="244" t="s">
        <v>1</v>
      </c>
      <c r="N1008" s="245" t="s">
        <v>42</v>
      </c>
      <c r="O1008" s="92"/>
      <c r="P1008" s="246">
        <f>O1008*H1008</f>
        <v>0</v>
      </c>
      <c r="Q1008" s="246">
        <v>0.0078</v>
      </c>
      <c r="R1008" s="246">
        <f>Q1008*H1008</f>
        <v>0.4165122</v>
      </c>
      <c r="S1008" s="246">
        <v>0</v>
      </c>
      <c r="T1008" s="247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48" t="s">
        <v>297</v>
      </c>
      <c r="AT1008" s="248" t="s">
        <v>211</v>
      </c>
      <c r="AU1008" s="248" t="s">
        <v>152</v>
      </c>
      <c r="AY1008" s="18" t="s">
        <v>209</v>
      </c>
      <c r="BE1008" s="249">
        <f>IF(N1008="základní",J1008,0)</f>
        <v>0</v>
      </c>
      <c r="BF1008" s="249">
        <f>IF(N1008="snížená",J1008,0)</f>
        <v>0</v>
      </c>
      <c r="BG1008" s="249">
        <f>IF(N1008="zákl. přenesená",J1008,0)</f>
        <v>0</v>
      </c>
      <c r="BH1008" s="249">
        <f>IF(N1008="sníž. přenesená",J1008,0)</f>
        <v>0</v>
      </c>
      <c r="BI1008" s="249">
        <f>IF(N1008="nulová",J1008,0)</f>
        <v>0</v>
      </c>
      <c r="BJ1008" s="18" t="s">
        <v>152</v>
      </c>
      <c r="BK1008" s="249">
        <f>ROUND(I1008*H1008,2)</f>
        <v>0</v>
      </c>
      <c r="BL1008" s="18" t="s">
        <v>297</v>
      </c>
      <c r="BM1008" s="248" t="s">
        <v>1876</v>
      </c>
    </row>
    <row r="1009" spans="1:51" s="13" customFormat="1" ht="12">
      <c r="A1009" s="13"/>
      <c r="B1009" s="250"/>
      <c r="C1009" s="251"/>
      <c r="D1009" s="252" t="s">
        <v>218</v>
      </c>
      <c r="E1009" s="253" t="s">
        <v>1</v>
      </c>
      <c r="F1009" s="254" t="s">
        <v>1877</v>
      </c>
      <c r="G1009" s="251"/>
      <c r="H1009" s="255">
        <v>53.399</v>
      </c>
      <c r="I1009" s="256"/>
      <c r="J1009" s="251"/>
      <c r="K1009" s="251"/>
      <c r="L1009" s="257"/>
      <c r="M1009" s="258"/>
      <c r="N1009" s="259"/>
      <c r="O1009" s="259"/>
      <c r="P1009" s="259"/>
      <c r="Q1009" s="259"/>
      <c r="R1009" s="259"/>
      <c r="S1009" s="259"/>
      <c r="T1009" s="260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1" t="s">
        <v>218</v>
      </c>
      <c r="AU1009" s="261" t="s">
        <v>152</v>
      </c>
      <c r="AV1009" s="13" t="s">
        <v>152</v>
      </c>
      <c r="AW1009" s="13" t="s">
        <v>32</v>
      </c>
      <c r="AX1009" s="13" t="s">
        <v>84</v>
      </c>
      <c r="AY1009" s="261" t="s">
        <v>209</v>
      </c>
    </row>
    <row r="1010" spans="1:65" s="2" customFormat="1" ht="16.5" customHeight="1">
      <c r="A1010" s="39"/>
      <c r="B1010" s="40"/>
      <c r="C1010" s="294" t="s">
        <v>1878</v>
      </c>
      <c r="D1010" s="294" t="s">
        <v>736</v>
      </c>
      <c r="E1010" s="295" t="s">
        <v>1879</v>
      </c>
      <c r="F1010" s="296" t="s">
        <v>1880</v>
      </c>
      <c r="G1010" s="297" t="s">
        <v>225</v>
      </c>
      <c r="H1010" s="298">
        <v>58.739</v>
      </c>
      <c r="I1010" s="299"/>
      <c r="J1010" s="300">
        <f>ROUND(I1010*H1010,2)</f>
        <v>0</v>
      </c>
      <c r="K1010" s="296" t="s">
        <v>1</v>
      </c>
      <c r="L1010" s="301"/>
      <c r="M1010" s="302" t="s">
        <v>1</v>
      </c>
      <c r="N1010" s="303" t="s">
        <v>42</v>
      </c>
      <c r="O1010" s="92"/>
      <c r="P1010" s="246">
        <f>O1010*H1010</f>
        <v>0</v>
      </c>
      <c r="Q1010" s="246">
        <v>0.035</v>
      </c>
      <c r="R1010" s="246">
        <f>Q1010*H1010</f>
        <v>2.0558650000000003</v>
      </c>
      <c r="S1010" s="246">
        <v>0</v>
      </c>
      <c r="T1010" s="247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48" t="s">
        <v>386</v>
      </c>
      <c r="AT1010" s="248" t="s">
        <v>736</v>
      </c>
      <c r="AU1010" s="248" t="s">
        <v>152</v>
      </c>
      <c r="AY1010" s="18" t="s">
        <v>209</v>
      </c>
      <c r="BE1010" s="249">
        <f>IF(N1010="základní",J1010,0)</f>
        <v>0</v>
      </c>
      <c r="BF1010" s="249">
        <f>IF(N1010="snížená",J1010,0)</f>
        <v>0</v>
      </c>
      <c r="BG1010" s="249">
        <f>IF(N1010="zákl. přenesená",J1010,0)</f>
        <v>0</v>
      </c>
      <c r="BH1010" s="249">
        <f>IF(N1010="sníž. přenesená",J1010,0)</f>
        <v>0</v>
      </c>
      <c r="BI1010" s="249">
        <f>IF(N1010="nulová",J1010,0)</f>
        <v>0</v>
      </c>
      <c r="BJ1010" s="18" t="s">
        <v>152</v>
      </c>
      <c r="BK1010" s="249">
        <f>ROUND(I1010*H1010,2)</f>
        <v>0</v>
      </c>
      <c r="BL1010" s="18" t="s">
        <v>297</v>
      </c>
      <c r="BM1010" s="248" t="s">
        <v>1881</v>
      </c>
    </row>
    <row r="1011" spans="1:51" s="13" customFormat="1" ht="12">
      <c r="A1011" s="13"/>
      <c r="B1011" s="250"/>
      <c r="C1011" s="251"/>
      <c r="D1011" s="252" t="s">
        <v>218</v>
      </c>
      <c r="E1011" s="253" t="s">
        <v>1</v>
      </c>
      <c r="F1011" s="254" t="s">
        <v>1882</v>
      </c>
      <c r="G1011" s="251"/>
      <c r="H1011" s="255">
        <v>58.739</v>
      </c>
      <c r="I1011" s="256"/>
      <c r="J1011" s="251"/>
      <c r="K1011" s="251"/>
      <c r="L1011" s="257"/>
      <c r="M1011" s="258"/>
      <c r="N1011" s="259"/>
      <c r="O1011" s="259"/>
      <c r="P1011" s="259"/>
      <c r="Q1011" s="259"/>
      <c r="R1011" s="259"/>
      <c r="S1011" s="259"/>
      <c r="T1011" s="260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61" t="s">
        <v>218</v>
      </c>
      <c r="AU1011" s="261" t="s">
        <v>152</v>
      </c>
      <c r="AV1011" s="13" t="s">
        <v>152</v>
      </c>
      <c r="AW1011" s="13" t="s">
        <v>32</v>
      </c>
      <c r="AX1011" s="13" t="s">
        <v>84</v>
      </c>
      <c r="AY1011" s="261" t="s">
        <v>209</v>
      </c>
    </row>
    <row r="1012" spans="1:65" s="2" customFormat="1" ht="21.75" customHeight="1">
      <c r="A1012" s="39"/>
      <c r="B1012" s="40"/>
      <c r="C1012" s="237" t="s">
        <v>1883</v>
      </c>
      <c r="D1012" s="237" t="s">
        <v>211</v>
      </c>
      <c r="E1012" s="238" t="s">
        <v>1884</v>
      </c>
      <c r="F1012" s="239" t="s">
        <v>1885</v>
      </c>
      <c r="G1012" s="240" t="s">
        <v>320</v>
      </c>
      <c r="H1012" s="241">
        <v>2.472</v>
      </c>
      <c r="I1012" s="242"/>
      <c r="J1012" s="243">
        <f>ROUND(I1012*H1012,2)</f>
        <v>0</v>
      </c>
      <c r="K1012" s="239" t="s">
        <v>215</v>
      </c>
      <c r="L1012" s="45"/>
      <c r="M1012" s="244" t="s">
        <v>1</v>
      </c>
      <c r="N1012" s="245" t="s">
        <v>42</v>
      </c>
      <c r="O1012" s="92"/>
      <c r="P1012" s="246">
        <f>O1012*H1012</f>
        <v>0</v>
      </c>
      <c r="Q1012" s="246">
        <v>0</v>
      </c>
      <c r="R1012" s="246">
        <f>Q1012*H1012</f>
        <v>0</v>
      </c>
      <c r="S1012" s="246">
        <v>0</v>
      </c>
      <c r="T1012" s="247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48" t="s">
        <v>297</v>
      </c>
      <c r="AT1012" s="248" t="s">
        <v>211</v>
      </c>
      <c r="AU1012" s="248" t="s">
        <v>152</v>
      </c>
      <c r="AY1012" s="18" t="s">
        <v>209</v>
      </c>
      <c r="BE1012" s="249">
        <f>IF(N1012="základní",J1012,0)</f>
        <v>0</v>
      </c>
      <c r="BF1012" s="249">
        <f>IF(N1012="snížená",J1012,0)</f>
        <v>0</v>
      </c>
      <c r="BG1012" s="249">
        <f>IF(N1012="zákl. přenesená",J1012,0)</f>
        <v>0</v>
      </c>
      <c r="BH1012" s="249">
        <f>IF(N1012="sníž. přenesená",J1012,0)</f>
        <v>0</v>
      </c>
      <c r="BI1012" s="249">
        <f>IF(N1012="nulová",J1012,0)</f>
        <v>0</v>
      </c>
      <c r="BJ1012" s="18" t="s">
        <v>152</v>
      </c>
      <c r="BK1012" s="249">
        <f>ROUND(I1012*H1012,2)</f>
        <v>0</v>
      </c>
      <c r="BL1012" s="18" t="s">
        <v>297</v>
      </c>
      <c r="BM1012" s="248" t="s">
        <v>1886</v>
      </c>
    </row>
    <row r="1013" spans="1:63" s="12" customFormat="1" ht="22.8" customHeight="1">
      <c r="A1013" s="12"/>
      <c r="B1013" s="221"/>
      <c r="C1013" s="222"/>
      <c r="D1013" s="223" t="s">
        <v>75</v>
      </c>
      <c r="E1013" s="235" t="s">
        <v>1887</v>
      </c>
      <c r="F1013" s="235" t="s">
        <v>1888</v>
      </c>
      <c r="G1013" s="222"/>
      <c r="H1013" s="222"/>
      <c r="I1013" s="225"/>
      <c r="J1013" s="236">
        <f>BK1013</f>
        <v>0</v>
      </c>
      <c r="K1013" s="222"/>
      <c r="L1013" s="227"/>
      <c r="M1013" s="228"/>
      <c r="N1013" s="229"/>
      <c r="O1013" s="229"/>
      <c r="P1013" s="230">
        <f>SUM(P1014:P1015)</f>
        <v>0</v>
      </c>
      <c r="Q1013" s="229"/>
      <c r="R1013" s="230">
        <f>SUM(R1014:R1015)</f>
        <v>0.01708768</v>
      </c>
      <c r="S1013" s="229"/>
      <c r="T1013" s="231">
        <f>SUM(T1014:T1015)</f>
        <v>0</v>
      </c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R1013" s="232" t="s">
        <v>152</v>
      </c>
      <c r="AT1013" s="233" t="s">
        <v>75</v>
      </c>
      <c r="AU1013" s="233" t="s">
        <v>84</v>
      </c>
      <c r="AY1013" s="232" t="s">
        <v>209</v>
      </c>
      <c r="BK1013" s="234">
        <f>SUM(BK1014:BK1015)</f>
        <v>0</v>
      </c>
    </row>
    <row r="1014" spans="1:65" s="2" customFormat="1" ht="21.75" customHeight="1">
      <c r="A1014" s="39"/>
      <c r="B1014" s="40"/>
      <c r="C1014" s="237" t="s">
        <v>1889</v>
      </c>
      <c r="D1014" s="237" t="s">
        <v>211</v>
      </c>
      <c r="E1014" s="238" t="s">
        <v>1890</v>
      </c>
      <c r="F1014" s="239" t="s">
        <v>1891</v>
      </c>
      <c r="G1014" s="240" t="s">
        <v>225</v>
      </c>
      <c r="H1014" s="241">
        <v>53.399</v>
      </c>
      <c r="I1014" s="242"/>
      <c r="J1014" s="243">
        <f>ROUND(I1014*H1014,2)</f>
        <v>0</v>
      </c>
      <c r="K1014" s="239" t="s">
        <v>215</v>
      </c>
      <c r="L1014" s="45"/>
      <c r="M1014" s="244" t="s">
        <v>1</v>
      </c>
      <c r="N1014" s="245" t="s">
        <v>42</v>
      </c>
      <c r="O1014" s="92"/>
      <c r="P1014" s="246">
        <f>O1014*H1014</f>
        <v>0</v>
      </c>
      <c r="Q1014" s="246">
        <v>0.00032</v>
      </c>
      <c r="R1014" s="246">
        <f>Q1014*H1014</f>
        <v>0.01708768</v>
      </c>
      <c r="S1014" s="246">
        <v>0</v>
      </c>
      <c r="T1014" s="247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48" t="s">
        <v>297</v>
      </c>
      <c r="AT1014" s="248" t="s">
        <v>211</v>
      </c>
      <c r="AU1014" s="248" t="s">
        <v>152</v>
      </c>
      <c r="AY1014" s="18" t="s">
        <v>209</v>
      </c>
      <c r="BE1014" s="249">
        <f>IF(N1014="základní",J1014,0)</f>
        <v>0</v>
      </c>
      <c r="BF1014" s="249">
        <f>IF(N1014="snížená",J1014,0)</f>
        <v>0</v>
      </c>
      <c r="BG1014" s="249">
        <f>IF(N1014="zákl. přenesená",J1014,0)</f>
        <v>0</v>
      </c>
      <c r="BH1014" s="249">
        <f>IF(N1014="sníž. přenesená",J1014,0)</f>
        <v>0</v>
      </c>
      <c r="BI1014" s="249">
        <f>IF(N1014="nulová",J1014,0)</f>
        <v>0</v>
      </c>
      <c r="BJ1014" s="18" t="s">
        <v>152</v>
      </c>
      <c r="BK1014" s="249">
        <f>ROUND(I1014*H1014,2)</f>
        <v>0</v>
      </c>
      <c r="BL1014" s="18" t="s">
        <v>297</v>
      </c>
      <c r="BM1014" s="248" t="s">
        <v>1892</v>
      </c>
    </row>
    <row r="1015" spans="1:51" s="13" customFormat="1" ht="12">
      <c r="A1015" s="13"/>
      <c r="B1015" s="250"/>
      <c r="C1015" s="251"/>
      <c r="D1015" s="252" t="s">
        <v>218</v>
      </c>
      <c r="E1015" s="253" t="s">
        <v>1</v>
      </c>
      <c r="F1015" s="254" t="s">
        <v>1877</v>
      </c>
      <c r="G1015" s="251"/>
      <c r="H1015" s="255">
        <v>53.399</v>
      </c>
      <c r="I1015" s="256"/>
      <c r="J1015" s="251"/>
      <c r="K1015" s="251"/>
      <c r="L1015" s="257"/>
      <c r="M1015" s="258"/>
      <c r="N1015" s="259"/>
      <c r="O1015" s="259"/>
      <c r="P1015" s="259"/>
      <c r="Q1015" s="259"/>
      <c r="R1015" s="259"/>
      <c r="S1015" s="259"/>
      <c r="T1015" s="260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1" t="s">
        <v>218</v>
      </c>
      <c r="AU1015" s="261" t="s">
        <v>152</v>
      </c>
      <c r="AV1015" s="13" t="s">
        <v>152</v>
      </c>
      <c r="AW1015" s="13" t="s">
        <v>32</v>
      </c>
      <c r="AX1015" s="13" t="s">
        <v>84</v>
      </c>
      <c r="AY1015" s="261" t="s">
        <v>209</v>
      </c>
    </row>
    <row r="1016" spans="1:63" s="12" customFormat="1" ht="22.8" customHeight="1">
      <c r="A1016" s="12"/>
      <c r="B1016" s="221"/>
      <c r="C1016" s="222"/>
      <c r="D1016" s="223" t="s">
        <v>75</v>
      </c>
      <c r="E1016" s="235" t="s">
        <v>1893</v>
      </c>
      <c r="F1016" s="235" t="s">
        <v>1894</v>
      </c>
      <c r="G1016" s="222"/>
      <c r="H1016" s="222"/>
      <c r="I1016" s="225"/>
      <c r="J1016" s="236">
        <f>BK1016</f>
        <v>0</v>
      </c>
      <c r="K1016" s="222"/>
      <c r="L1016" s="227"/>
      <c r="M1016" s="228"/>
      <c r="N1016" s="229"/>
      <c r="O1016" s="229"/>
      <c r="P1016" s="230">
        <f>SUM(P1017:P1030)</f>
        <v>0</v>
      </c>
      <c r="Q1016" s="229"/>
      <c r="R1016" s="230">
        <f>SUM(R1017:R1030)</f>
        <v>0.57777923</v>
      </c>
      <c r="S1016" s="229"/>
      <c r="T1016" s="231">
        <f>SUM(T1017:T1030)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232" t="s">
        <v>152</v>
      </c>
      <c r="AT1016" s="233" t="s">
        <v>75</v>
      </c>
      <c r="AU1016" s="233" t="s">
        <v>84</v>
      </c>
      <c r="AY1016" s="232" t="s">
        <v>209</v>
      </c>
      <c r="BK1016" s="234">
        <f>SUM(BK1017:BK1030)</f>
        <v>0</v>
      </c>
    </row>
    <row r="1017" spans="1:65" s="2" customFormat="1" ht="21.75" customHeight="1">
      <c r="A1017" s="39"/>
      <c r="B1017" s="40"/>
      <c r="C1017" s="237" t="s">
        <v>1895</v>
      </c>
      <c r="D1017" s="237" t="s">
        <v>211</v>
      </c>
      <c r="E1017" s="238" t="s">
        <v>1896</v>
      </c>
      <c r="F1017" s="239" t="s">
        <v>1897</v>
      </c>
      <c r="G1017" s="240" t="s">
        <v>225</v>
      </c>
      <c r="H1017" s="241">
        <v>1031.699</v>
      </c>
      <c r="I1017" s="242"/>
      <c r="J1017" s="243">
        <f>ROUND(I1017*H1017,2)</f>
        <v>0</v>
      </c>
      <c r="K1017" s="239" t="s">
        <v>215</v>
      </c>
      <c r="L1017" s="45"/>
      <c r="M1017" s="244" t="s">
        <v>1</v>
      </c>
      <c r="N1017" s="245" t="s">
        <v>42</v>
      </c>
      <c r="O1017" s="92"/>
      <c r="P1017" s="246">
        <f>O1017*H1017</f>
        <v>0</v>
      </c>
      <c r="Q1017" s="246">
        <v>0</v>
      </c>
      <c r="R1017" s="246">
        <f>Q1017*H1017</f>
        <v>0</v>
      </c>
      <c r="S1017" s="246">
        <v>0</v>
      </c>
      <c r="T1017" s="247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48" t="s">
        <v>297</v>
      </c>
      <c r="AT1017" s="248" t="s">
        <v>211</v>
      </c>
      <c r="AU1017" s="248" t="s">
        <v>152</v>
      </c>
      <c r="AY1017" s="18" t="s">
        <v>209</v>
      </c>
      <c r="BE1017" s="249">
        <f>IF(N1017="základní",J1017,0)</f>
        <v>0</v>
      </c>
      <c r="BF1017" s="249">
        <f>IF(N1017="snížená",J1017,0)</f>
        <v>0</v>
      </c>
      <c r="BG1017" s="249">
        <f>IF(N1017="zákl. přenesená",J1017,0)</f>
        <v>0</v>
      </c>
      <c r="BH1017" s="249">
        <f>IF(N1017="sníž. přenesená",J1017,0)</f>
        <v>0</v>
      </c>
      <c r="BI1017" s="249">
        <f>IF(N1017="nulová",J1017,0)</f>
        <v>0</v>
      </c>
      <c r="BJ1017" s="18" t="s">
        <v>152</v>
      </c>
      <c r="BK1017" s="249">
        <f>ROUND(I1017*H1017,2)</f>
        <v>0</v>
      </c>
      <c r="BL1017" s="18" t="s">
        <v>297</v>
      </c>
      <c r="BM1017" s="248" t="s">
        <v>1898</v>
      </c>
    </row>
    <row r="1018" spans="1:51" s="13" customFormat="1" ht="12">
      <c r="A1018" s="13"/>
      <c r="B1018" s="250"/>
      <c r="C1018" s="251"/>
      <c r="D1018" s="252" t="s">
        <v>218</v>
      </c>
      <c r="E1018" s="253" t="s">
        <v>1</v>
      </c>
      <c r="F1018" s="254" t="s">
        <v>1899</v>
      </c>
      <c r="G1018" s="251"/>
      <c r="H1018" s="255">
        <v>1031.699</v>
      </c>
      <c r="I1018" s="256"/>
      <c r="J1018" s="251"/>
      <c r="K1018" s="251"/>
      <c r="L1018" s="257"/>
      <c r="M1018" s="258"/>
      <c r="N1018" s="259"/>
      <c r="O1018" s="259"/>
      <c r="P1018" s="259"/>
      <c r="Q1018" s="259"/>
      <c r="R1018" s="259"/>
      <c r="S1018" s="259"/>
      <c r="T1018" s="260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1" t="s">
        <v>218</v>
      </c>
      <c r="AU1018" s="261" t="s">
        <v>152</v>
      </c>
      <c r="AV1018" s="13" t="s">
        <v>152</v>
      </c>
      <c r="AW1018" s="13" t="s">
        <v>32</v>
      </c>
      <c r="AX1018" s="13" t="s">
        <v>84</v>
      </c>
      <c r="AY1018" s="261" t="s">
        <v>209</v>
      </c>
    </row>
    <row r="1019" spans="1:65" s="2" customFormat="1" ht="21.75" customHeight="1">
      <c r="A1019" s="39"/>
      <c r="B1019" s="40"/>
      <c r="C1019" s="237" t="s">
        <v>1900</v>
      </c>
      <c r="D1019" s="237" t="s">
        <v>211</v>
      </c>
      <c r="E1019" s="238" t="s">
        <v>1901</v>
      </c>
      <c r="F1019" s="239" t="s">
        <v>1902</v>
      </c>
      <c r="G1019" s="240" t="s">
        <v>225</v>
      </c>
      <c r="H1019" s="241">
        <v>18.56</v>
      </c>
      <c r="I1019" s="242"/>
      <c r="J1019" s="243">
        <f>ROUND(I1019*H1019,2)</f>
        <v>0</v>
      </c>
      <c r="K1019" s="239" t="s">
        <v>215</v>
      </c>
      <c r="L1019" s="45"/>
      <c r="M1019" s="244" t="s">
        <v>1</v>
      </c>
      <c r="N1019" s="245" t="s">
        <v>42</v>
      </c>
      <c r="O1019" s="92"/>
      <c r="P1019" s="246">
        <f>O1019*H1019</f>
        <v>0</v>
      </c>
      <c r="Q1019" s="246">
        <v>0.00318</v>
      </c>
      <c r="R1019" s="246">
        <f>Q1019*H1019</f>
        <v>0.0590208</v>
      </c>
      <c r="S1019" s="246">
        <v>0</v>
      </c>
      <c r="T1019" s="247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48" t="s">
        <v>297</v>
      </c>
      <c r="AT1019" s="248" t="s">
        <v>211</v>
      </c>
      <c r="AU1019" s="248" t="s">
        <v>152</v>
      </c>
      <c r="AY1019" s="18" t="s">
        <v>209</v>
      </c>
      <c r="BE1019" s="249">
        <f>IF(N1019="základní",J1019,0)</f>
        <v>0</v>
      </c>
      <c r="BF1019" s="249">
        <f>IF(N1019="snížená",J1019,0)</f>
        <v>0</v>
      </c>
      <c r="BG1019" s="249">
        <f>IF(N1019="zákl. přenesená",J1019,0)</f>
        <v>0</v>
      </c>
      <c r="BH1019" s="249">
        <f>IF(N1019="sníž. přenesená",J1019,0)</f>
        <v>0</v>
      </c>
      <c r="BI1019" s="249">
        <f>IF(N1019="nulová",J1019,0)</f>
        <v>0</v>
      </c>
      <c r="BJ1019" s="18" t="s">
        <v>152</v>
      </c>
      <c r="BK1019" s="249">
        <f>ROUND(I1019*H1019,2)</f>
        <v>0</v>
      </c>
      <c r="BL1019" s="18" t="s">
        <v>297</v>
      </c>
      <c r="BM1019" s="248" t="s">
        <v>1903</v>
      </c>
    </row>
    <row r="1020" spans="1:51" s="13" customFormat="1" ht="12">
      <c r="A1020" s="13"/>
      <c r="B1020" s="250"/>
      <c r="C1020" s="251"/>
      <c r="D1020" s="252" t="s">
        <v>218</v>
      </c>
      <c r="E1020" s="253" t="s">
        <v>1</v>
      </c>
      <c r="F1020" s="254" t="s">
        <v>1904</v>
      </c>
      <c r="G1020" s="251"/>
      <c r="H1020" s="255">
        <v>18.56</v>
      </c>
      <c r="I1020" s="256"/>
      <c r="J1020" s="251"/>
      <c r="K1020" s="251"/>
      <c r="L1020" s="257"/>
      <c r="M1020" s="258"/>
      <c r="N1020" s="259"/>
      <c r="O1020" s="259"/>
      <c r="P1020" s="259"/>
      <c r="Q1020" s="259"/>
      <c r="R1020" s="259"/>
      <c r="S1020" s="259"/>
      <c r="T1020" s="260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1" t="s">
        <v>218</v>
      </c>
      <c r="AU1020" s="261" t="s">
        <v>152</v>
      </c>
      <c r="AV1020" s="13" t="s">
        <v>152</v>
      </c>
      <c r="AW1020" s="13" t="s">
        <v>32</v>
      </c>
      <c r="AX1020" s="13" t="s">
        <v>84</v>
      </c>
      <c r="AY1020" s="261" t="s">
        <v>209</v>
      </c>
    </row>
    <row r="1021" spans="1:65" s="2" customFormat="1" ht="21.75" customHeight="1">
      <c r="A1021" s="39"/>
      <c r="B1021" s="40"/>
      <c r="C1021" s="237" t="s">
        <v>1905</v>
      </c>
      <c r="D1021" s="237" t="s">
        <v>211</v>
      </c>
      <c r="E1021" s="238" t="s">
        <v>1906</v>
      </c>
      <c r="F1021" s="239" t="s">
        <v>1907</v>
      </c>
      <c r="G1021" s="240" t="s">
        <v>225</v>
      </c>
      <c r="H1021" s="241">
        <v>1031.699</v>
      </c>
      <c r="I1021" s="242"/>
      <c r="J1021" s="243">
        <f>ROUND(I1021*H1021,2)</f>
        <v>0</v>
      </c>
      <c r="K1021" s="239" t="s">
        <v>215</v>
      </c>
      <c r="L1021" s="45"/>
      <c r="M1021" s="244" t="s">
        <v>1</v>
      </c>
      <c r="N1021" s="245" t="s">
        <v>42</v>
      </c>
      <c r="O1021" s="92"/>
      <c r="P1021" s="246">
        <f>O1021*H1021</f>
        <v>0</v>
      </c>
      <c r="Q1021" s="246">
        <v>0.0002</v>
      </c>
      <c r="R1021" s="246">
        <f>Q1021*H1021</f>
        <v>0.20633980000000002</v>
      </c>
      <c r="S1021" s="246">
        <v>0</v>
      </c>
      <c r="T1021" s="247">
        <f>S1021*H1021</f>
        <v>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48" t="s">
        <v>297</v>
      </c>
      <c r="AT1021" s="248" t="s">
        <v>211</v>
      </c>
      <c r="AU1021" s="248" t="s">
        <v>152</v>
      </c>
      <c r="AY1021" s="18" t="s">
        <v>209</v>
      </c>
      <c r="BE1021" s="249">
        <f>IF(N1021="základní",J1021,0)</f>
        <v>0</v>
      </c>
      <c r="BF1021" s="249">
        <f>IF(N1021="snížená",J1021,0)</f>
        <v>0</v>
      </c>
      <c r="BG1021" s="249">
        <f>IF(N1021="zákl. přenesená",J1021,0)</f>
        <v>0</v>
      </c>
      <c r="BH1021" s="249">
        <f>IF(N1021="sníž. přenesená",J1021,0)</f>
        <v>0</v>
      </c>
      <c r="BI1021" s="249">
        <f>IF(N1021="nulová",J1021,0)</f>
        <v>0</v>
      </c>
      <c r="BJ1021" s="18" t="s">
        <v>152</v>
      </c>
      <c r="BK1021" s="249">
        <f>ROUND(I1021*H1021,2)</f>
        <v>0</v>
      </c>
      <c r="BL1021" s="18" t="s">
        <v>297</v>
      </c>
      <c r="BM1021" s="248" t="s">
        <v>1908</v>
      </c>
    </row>
    <row r="1022" spans="1:65" s="2" customFormat="1" ht="21.75" customHeight="1">
      <c r="A1022" s="39"/>
      <c r="B1022" s="40"/>
      <c r="C1022" s="237" t="s">
        <v>1909</v>
      </c>
      <c r="D1022" s="237" t="s">
        <v>211</v>
      </c>
      <c r="E1022" s="238" t="s">
        <v>1910</v>
      </c>
      <c r="F1022" s="239" t="s">
        <v>1911</v>
      </c>
      <c r="G1022" s="240" t="s">
        <v>225</v>
      </c>
      <c r="H1022" s="241">
        <v>102.302</v>
      </c>
      <c r="I1022" s="242"/>
      <c r="J1022" s="243">
        <f>ROUND(I1022*H1022,2)</f>
        <v>0</v>
      </c>
      <c r="K1022" s="239" t="s">
        <v>215</v>
      </c>
      <c r="L1022" s="45"/>
      <c r="M1022" s="244" t="s">
        <v>1</v>
      </c>
      <c r="N1022" s="245" t="s">
        <v>42</v>
      </c>
      <c r="O1022" s="92"/>
      <c r="P1022" s="246">
        <f>O1022*H1022</f>
        <v>0</v>
      </c>
      <c r="Q1022" s="246">
        <v>2E-05</v>
      </c>
      <c r="R1022" s="246">
        <f>Q1022*H1022</f>
        <v>0.0020460400000000003</v>
      </c>
      <c r="S1022" s="246">
        <v>0</v>
      </c>
      <c r="T1022" s="247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48" t="s">
        <v>297</v>
      </c>
      <c r="AT1022" s="248" t="s">
        <v>211</v>
      </c>
      <c r="AU1022" s="248" t="s">
        <v>152</v>
      </c>
      <c r="AY1022" s="18" t="s">
        <v>209</v>
      </c>
      <c r="BE1022" s="249">
        <f>IF(N1022="základní",J1022,0)</f>
        <v>0</v>
      </c>
      <c r="BF1022" s="249">
        <f>IF(N1022="snížená",J1022,0)</f>
        <v>0</v>
      </c>
      <c r="BG1022" s="249">
        <f>IF(N1022="zákl. přenesená",J1022,0)</f>
        <v>0</v>
      </c>
      <c r="BH1022" s="249">
        <f>IF(N1022="sníž. přenesená",J1022,0)</f>
        <v>0</v>
      </c>
      <c r="BI1022" s="249">
        <f>IF(N1022="nulová",J1022,0)</f>
        <v>0</v>
      </c>
      <c r="BJ1022" s="18" t="s">
        <v>152</v>
      </c>
      <c r="BK1022" s="249">
        <f>ROUND(I1022*H1022,2)</f>
        <v>0</v>
      </c>
      <c r="BL1022" s="18" t="s">
        <v>297</v>
      </c>
      <c r="BM1022" s="248" t="s">
        <v>1912</v>
      </c>
    </row>
    <row r="1023" spans="1:51" s="13" customFormat="1" ht="12">
      <c r="A1023" s="13"/>
      <c r="B1023" s="250"/>
      <c r="C1023" s="251"/>
      <c r="D1023" s="252" t="s">
        <v>218</v>
      </c>
      <c r="E1023" s="253" t="s">
        <v>1</v>
      </c>
      <c r="F1023" s="254" t="s">
        <v>1913</v>
      </c>
      <c r="G1023" s="251"/>
      <c r="H1023" s="255">
        <v>102.302</v>
      </c>
      <c r="I1023" s="256"/>
      <c r="J1023" s="251"/>
      <c r="K1023" s="251"/>
      <c r="L1023" s="257"/>
      <c r="M1023" s="258"/>
      <c r="N1023" s="259"/>
      <c r="O1023" s="259"/>
      <c r="P1023" s="259"/>
      <c r="Q1023" s="259"/>
      <c r="R1023" s="259"/>
      <c r="S1023" s="259"/>
      <c r="T1023" s="260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1" t="s">
        <v>218</v>
      </c>
      <c r="AU1023" s="261" t="s">
        <v>152</v>
      </c>
      <c r="AV1023" s="13" t="s">
        <v>152</v>
      </c>
      <c r="AW1023" s="13" t="s">
        <v>32</v>
      </c>
      <c r="AX1023" s="13" t="s">
        <v>84</v>
      </c>
      <c r="AY1023" s="261" t="s">
        <v>209</v>
      </c>
    </row>
    <row r="1024" spans="1:65" s="2" customFormat="1" ht="21.75" customHeight="1">
      <c r="A1024" s="39"/>
      <c r="B1024" s="40"/>
      <c r="C1024" s="237" t="s">
        <v>1914</v>
      </c>
      <c r="D1024" s="237" t="s">
        <v>211</v>
      </c>
      <c r="E1024" s="238" t="s">
        <v>1915</v>
      </c>
      <c r="F1024" s="239" t="s">
        <v>1916</v>
      </c>
      <c r="G1024" s="240" t="s">
        <v>225</v>
      </c>
      <c r="H1024" s="241">
        <v>90.488</v>
      </c>
      <c r="I1024" s="242"/>
      <c r="J1024" s="243">
        <f>ROUND(I1024*H1024,2)</f>
        <v>0</v>
      </c>
      <c r="K1024" s="239" t="s">
        <v>215</v>
      </c>
      <c r="L1024" s="45"/>
      <c r="M1024" s="244" t="s">
        <v>1</v>
      </c>
      <c r="N1024" s="245" t="s">
        <v>42</v>
      </c>
      <c r="O1024" s="92"/>
      <c r="P1024" s="246">
        <f>O1024*H1024</f>
        <v>0</v>
      </c>
      <c r="Q1024" s="246">
        <v>1E-05</v>
      </c>
      <c r="R1024" s="246">
        <f>Q1024*H1024</f>
        <v>0.00090488</v>
      </c>
      <c r="S1024" s="246">
        <v>0</v>
      </c>
      <c r="T1024" s="247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48" t="s">
        <v>297</v>
      </c>
      <c r="AT1024" s="248" t="s">
        <v>211</v>
      </c>
      <c r="AU1024" s="248" t="s">
        <v>152</v>
      </c>
      <c r="AY1024" s="18" t="s">
        <v>209</v>
      </c>
      <c r="BE1024" s="249">
        <f>IF(N1024="základní",J1024,0)</f>
        <v>0</v>
      </c>
      <c r="BF1024" s="249">
        <f>IF(N1024="snížená",J1024,0)</f>
        <v>0</v>
      </c>
      <c r="BG1024" s="249">
        <f>IF(N1024="zákl. přenesená",J1024,0)</f>
        <v>0</v>
      </c>
      <c r="BH1024" s="249">
        <f>IF(N1024="sníž. přenesená",J1024,0)</f>
        <v>0</v>
      </c>
      <c r="BI1024" s="249">
        <f>IF(N1024="nulová",J1024,0)</f>
        <v>0</v>
      </c>
      <c r="BJ1024" s="18" t="s">
        <v>152</v>
      </c>
      <c r="BK1024" s="249">
        <f>ROUND(I1024*H1024,2)</f>
        <v>0</v>
      </c>
      <c r="BL1024" s="18" t="s">
        <v>297</v>
      </c>
      <c r="BM1024" s="248" t="s">
        <v>1917</v>
      </c>
    </row>
    <row r="1025" spans="1:51" s="13" customFormat="1" ht="12">
      <c r="A1025" s="13"/>
      <c r="B1025" s="250"/>
      <c r="C1025" s="251"/>
      <c r="D1025" s="252" t="s">
        <v>218</v>
      </c>
      <c r="E1025" s="253" t="s">
        <v>1</v>
      </c>
      <c r="F1025" s="254" t="s">
        <v>1918</v>
      </c>
      <c r="G1025" s="251"/>
      <c r="H1025" s="255">
        <v>17.598</v>
      </c>
      <c r="I1025" s="256"/>
      <c r="J1025" s="251"/>
      <c r="K1025" s="251"/>
      <c r="L1025" s="257"/>
      <c r="M1025" s="258"/>
      <c r="N1025" s="259"/>
      <c r="O1025" s="259"/>
      <c r="P1025" s="259"/>
      <c r="Q1025" s="259"/>
      <c r="R1025" s="259"/>
      <c r="S1025" s="259"/>
      <c r="T1025" s="260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61" t="s">
        <v>218</v>
      </c>
      <c r="AU1025" s="261" t="s">
        <v>152</v>
      </c>
      <c r="AV1025" s="13" t="s">
        <v>152</v>
      </c>
      <c r="AW1025" s="13" t="s">
        <v>32</v>
      </c>
      <c r="AX1025" s="13" t="s">
        <v>76</v>
      </c>
      <c r="AY1025" s="261" t="s">
        <v>209</v>
      </c>
    </row>
    <row r="1026" spans="1:51" s="13" customFormat="1" ht="12">
      <c r="A1026" s="13"/>
      <c r="B1026" s="250"/>
      <c r="C1026" s="251"/>
      <c r="D1026" s="252" t="s">
        <v>218</v>
      </c>
      <c r="E1026" s="253" t="s">
        <v>1</v>
      </c>
      <c r="F1026" s="254" t="s">
        <v>1919</v>
      </c>
      <c r="G1026" s="251"/>
      <c r="H1026" s="255">
        <v>72.89</v>
      </c>
      <c r="I1026" s="256"/>
      <c r="J1026" s="251"/>
      <c r="K1026" s="251"/>
      <c r="L1026" s="257"/>
      <c r="M1026" s="258"/>
      <c r="N1026" s="259"/>
      <c r="O1026" s="259"/>
      <c r="P1026" s="259"/>
      <c r="Q1026" s="259"/>
      <c r="R1026" s="259"/>
      <c r="S1026" s="259"/>
      <c r="T1026" s="260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1" t="s">
        <v>218</v>
      </c>
      <c r="AU1026" s="261" t="s">
        <v>152</v>
      </c>
      <c r="AV1026" s="13" t="s">
        <v>152</v>
      </c>
      <c r="AW1026" s="13" t="s">
        <v>32</v>
      </c>
      <c r="AX1026" s="13" t="s">
        <v>76</v>
      </c>
      <c r="AY1026" s="261" t="s">
        <v>209</v>
      </c>
    </row>
    <row r="1027" spans="1:51" s="15" customFormat="1" ht="12">
      <c r="A1027" s="15"/>
      <c r="B1027" s="272"/>
      <c r="C1027" s="273"/>
      <c r="D1027" s="252" t="s">
        <v>218</v>
      </c>
      <c r="E1027" s="274" t="s">
        <v>1</v>
      </c>
      <c r="F1027" s="275" t="s">
        <v>262</v>
      </c>
      <c r="G1027" s="273"/>
      <c r="H1027" s="276">
        <v>90.488</v>
      </c>
      <c r="I1027" s="277"/>
      <c r="J1027" s="273"/>
      <c r="K1027" s="273"/>
      <c r="L1027" s="278"/>
      <c r="M1027" s="279"/>
      <c r="N1027" s="280"/>
      <c r="O1027" s="280"/>
      <c r="P1027" s="280"/>
      <c r="Q1027" s="280"/>
      <c r="R1027" s="280"/>
      <c r="S1027" s="280"/>
      <c r="T1027" s="281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82" t="s">
        <v>218</v>
      </c>
      <c r="AU1027" s="282" t="s">
        <v>152</v>
      </c>
      <c r="AV1027" s="15" t="s">
        <v>216</v>
      </c>
      <c r="AW1027" s="15" t="s">
        <v>32</v>
      </c>
      <c r="AX1027" s="15" t="s">
        <v>84</v>
      </c>
      <c r="AY1027" s="282" t="s">
        <v>209</v>
      </c>
    </row>
    <row r="1028" spans="1:65" s="2" customFormat="1" ht="21.75" customHeight="1">
      <c r="A1028" s="39"/>
      <c r="B1028" s="40"/>
      <c r="C1028" s="237" t="s">
        <v>1920</v>
      </c>
      <c r="D1028" s="237" t="s">
        <v>211</v>
      </c>
      <c r="E1028" s="238" t="s">
        <v>1921</v>
      </c>
      <c r="F1028" s="239" t="s">
        <v>1922</v>
      </c>
      <c r="G1028" s="240" t="s">
        <v>225</v>
      </c>
      <c r="H1028" s="241">
        <v>1027.5</v>
      </c>
      <c r="I1028" s="242"/>
      <c r="J1028" s="243">
        <f>ROUND(I1028*H1028,2)</f>
        <v>0</v>
      </c>
      <c r="K1028" s="239" t="s">
        <v>215</v>
      </c>
      <c r="L1028" s="45"/>
      <c r="M1028" s="244" t="s">
        <v>1</v>
      </c>
      <c r="N1028" s="245" t="s">
        <v>42</v>
      </c>
      <c r="O1028" s="92"/>
      <c r="P1028" s="246">
        <f>O1028*H1028</f>
        <v>0</v>
      </c>
      <c r="Q1028" s="246">
        <v>1E-05</v>
      </c>
      <c r="R1028" s="246">
        <f>Q1028*H1028</f>
        <v>0.010275000000000001</v>
      </c>
      <c r="S1028" s="246">
        <v>0</v>
      </c>
      <c r="T1028" s="247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48" t="s">
        <v>297</v>
      </c>
      <c r="AT1028" s="248" t="s">
        <v>211</v>
      </c>
      <c r="AU1028" s="248" t="s">
        <v>152</v>
      </c>
      <c r="AY1028" s="18" t="s">
        <v>209</v>
      </c>
      <c r="BE1028" s="249">
        <f>IF(N1028="základní",J1028,0)</f>
        <v>0</v>
      </c>
      <c r="BF1028" s="249">
        <f>IF(N1028="snížená",J1028,0)</f>
        <v>0</v>
      </c>
      <c r="BG1028" s="249">
        <f>IF(N1028="zákl. přenesená",J1028,0)</f>
        <v>0</v>
      </c>
      <c r="BH1028" s="249">
        <f>IF(N1028="sníž. přenesená",J1028,0)</f>
        <v>0</v>
      </c>
      <c r="BI1028" s="249">
        <f>IF(N1028="nulová",J1028,0)</f>
        <v>0</v>
      </c>
      <c r="BJ1028" s="18" t="s">
        <v>152</v>
      </c>
      <c r="BK1028" s="249">
        <f>ROUND(I1028*H1028,2)</f>
        <v>0</v>
      </c>
      <c r="BL1028" s="18" t="s">
        <v>297</v>
      </c>
      <c r="BM1028" s="248" t="s">
        <v>1923</v>
      </c>
    </row>
    <row r="1029" spans="1:51" s="13" customFormat="1" ht="12">
      <c r="A1029" s="13"/>
      <c r="B1029" s="250"/>
      <c r="C1029" s="251"/>
      <c r="D1029" s="252" t="s">
        <v>218</v>
      </c>
      <c r="E1029" s="253" t="s">
        <v>1</v>
      </c>
      <c r="F1029" s="254" t="s">
        <v>1924</v>
      </c>
      <c r="G1029" s="251"/>
      <c r="H1029" s="255">
        <v>1027.5</v>
      </c>
      <c r="I1029" s="256"/>
      <c r="J1029" s="251"/>
      <c r="K1029" s="251"/>
      <c r="L1029" s="257"/>
      <c r="M1029" s="258"/>
      <c r="N1029" s="259"/>
      <c r="O1029" s="259"/>
      <c r="P1029" s="259"/>
      <c r="Q1029" s="259"/>
      <c r="R1029" s="259"/>
      <c r="S1029" s="259"/>
      <c r="T1029" s="260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61" t="s">
        <v>218</v>
      </c>
      <c r="AU1029" s="261" t="s">
        <v>152</v>
      </c>
      <c r="AV1029" s="13" t="s">
        <v>152</v>
      </c>
      <c r="AW1029" s="13" t="s">
        <v>32</v>
      </c>
      <c r="AX1029" s="13" t="s">
        <v>84</v>
      </c>
      <c r="AY1029" s="261" t="s">
        <v>209</v>
      </c>
    </row>
    <row r="1030" spans="1:65" s="2" customFormat="1" ht="21.75" customHeight="1">
      <c r="A1030" s="39"/>
      <c r="B1030" s="40"/>
      <c r="C1030" s="237" t="s">
        <v>1925</v>
      </c>
      <c r="D1030" s="237" t="s">
        <v>211</v>
      </c>
      <c r="E1030" s="238" t="s">
        <v>1926</v>
      </c>
      <c r="F1030" s="239" t="s">
        <v>1927</v>
      </c>
      <c r="G1030" s="240" t="s">
        <v>225</v>
      </c>
      <c r="H1030" s="241">
        <v>1031.699</v>
      </c>
      <c r="I1030" s="242"/>
      <c r="J1030" s="243">
        <f>ROUND(I1030*H1030,2)</f>
        <v>0</v>
      </c>
      <c r="K1030" s="239" t="s">
        <v>215</v>
      </c>
      <c r="L1030" s="45"/>
      <c r="M1030" s="244" t="s">
        <v>1</v>
      </c>
      <c r="N1030" s="245" t="s">
        <v>42</v>
      </c>
      <c r="O1030" s="92"/>
      <c r="P1030" s="246">
        <f>O1030*H1030</f>
        <v>0</v>
      </c>
      <c r="Q1030" s="246">
        <v>0.00029</v>
      </c>
      <c r="R1030" s="246">
        <f>Q1030*H1030</f>
        <v>0.29919271000000003</v>
      </c>
      <c r="S1030" s="246">
        <v>0</v>
      </c>
      <c r="T1030" s="247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48" t="s">
        <v>297</v>
      </c>
      <c r="AT1030" s="248" t="s">
        <v>211</v>
      </c>
      <c r="AU1030" s="248" t="s">
        <v>152</v>
      </c>
      <c r="AY1030" s="18" t="s">
        <v>209</v>
      </c>
      <c r="BE1030" s="249">
        <f>IF(N1030="základní",J1030,0)</f>
        <v>0</v>
      </c>
      <c r="BF1030" s="249">
        <f>IF(N1030="snížená",J1030,0)</f>
        <v>0</v>
      </c>
      <c r="BG1030" s="249">
        <f>IF(N1030="zákl. přenesená",J1030,0)</f>
        <v>0</v>
      </c>
      <c r="BH1030" s="249">
        <f>IF(N1030="sníž. přenesená",J1030,0)</f>
        <v>0</v>
      </c>
      <c r="BI1030" s="249">
        <f>IF(N1030="nulová",J1030,0)</f>
        <v>0</v>
      </c>
      <c r="BJ1030" s="18" t="s">
        <v>152</v>
      </c>
      <c r="BK1030" s="249">
        <f>ROUND(I1030*H1030,2)</f>
        <v>0</v>
      </c>
      <c r="BL1030" s="18" t="s">
        <v>297</v>
      </c>
      <c r="BM1030" s="248" t="s">
        <v>1928</v>
      </c>
    </row>
    <row r="1031" spans="1:63" s="12" customFormat="1" ht="25.9" customHeight="1">
      <c r="A1031" s="12"/>
      <c r="B1031" s="221"/>
      <c r="C1031" s="222"/>
      <c r="D1031" s="223" t="s">
        <v>75</v>
      </c>
      <c r="E1031" s="224" t="s">
        <v>736</v>
      </c>
      <c r="F1031" s="224" t="s">
        <v>1929</v>
      </c>
      <c r="G1031" s="222"/>
      <c r="H1031" s="222"/>
      <c r="I1031" s="225"/>
      <c r="J1031" s="226">
        <f>BK1031</f>
        <v>0</v>
      </c>
      <c r="K1031" s="222"/>
      <c r="L1031" s="227"/>
      <c r="M1031" s="228"/>
      <c r="N1031" s="229"/>
      <c r="O1031" s="229"/>
      <c r="P1031" s="230">
        <f>P1032</f>
        <v>0</v>
      </c>
      <c r="Q1031" s="229"/>
      <c r="R1031" s="230">
        <f>R1032</f>
        <v>0</v>
      </c>
      <c r="S1031" s="229"/>
      <c r="T1031" s="231">
        <f>T1032</f>
        <v>0</v>
      </c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R1031" s="232" t="s">
        <v>160</v>
      </c>
      <c r="AT1031" s="233" t="s">
        <v>75</v>
      </c>
      <c r="AU1031" s="233" t="s">
        <v>76</v>
      </c>
      <c r="AY1031" s="232" t="s">
        <v>209</v>
      </c>
      <c r="BK1031" s="234">
        <f>BK1032</f>
        <v>0</v>
      </c>
    </row>
    <row r="1032" spans="1:63" s="12" customFormat="1" ht="22.8" customHeight="1">
      <c r="A1032" s="12"/>
      <c r="B1032" s="221"/>
      <c r="C1032" s="222"/>
      <c r="D1032" s="223" t="s">
        <v>75</v>
      </c>
      <c r="E1032" s="235" t="s">
        <v>1930</v>
      </c>
      <c r="F1032" s="235" t="s">
        <v>1931</v>
      </c>
      <c r="G1032" s="222"/>
      <c r="H1032" s="222"/>
      <c r="I1032" s="225"/>
      <c r="J1032" s="236">
        <f>BK1032</f>
        <v>0</v>
      </c>
      <c r="K1032" s="222"/>
      <c r="L1032" s="227"/>
      <c r="M1032" s="228"/>
      <c r="N1032" s="229"/>
      <c r="O1032" s="229"/>
      <c r="P1032" s="230">
        <f>SUM(P1033:P1044)</f>
        <v>0</v>
      </c>
      <c r="Q1032" s="229"/>
      <c r="R1032" s="230">
        <f>SUM(R1033:R1044)</f>
        <v>0</v>
      </c>
      <c r="S1032" s="229"/>
      <c r="T1032" s="231">
        <f>SUM(T1033:T1044)</f>
        <v>0</v>
      </c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R1032" s="232" t="s">
        <v>160</v>
      </c>
      <c r="AT1032" s="233" t="s">
        <v>75</v>
      </c>
      <c r="AU1032" s="233" t="s">
        <v>84</v>
      </c>
      <c r="AY1032" s="232" t="s">
        <v>209</v>
      </c>
      <c r="BK1032" s="234">
        <f>SUM(BK1033:BK1044)</f>
        <v>0</v>
      </c>
    </row>
    <row r="1033" spans="1:65" s="2" customFormat="1" ht="21.75" customHeight="1">
      <c r="A1033" s="39"/>
      <c r="B1033" s="40"/>
      <c r="C1033" s="237" t="s">
        <v>1932</v>
      </c>
      <c r="D1033" s="237" t="s">
        <v>211</v>
      </c>
      <c r="E1033" s="238" t="s">
        <v>1933</v>
      </c>
      <c r="F1033" s="239" t="s">
        <v>1934</v>
      </c>
      <c r="G1033" s="240" t="s">
        <v>334</v>
      </c>
      <c r="H1033" s="241">
        <v>2</v>
      </c>
      <c r="I1033" s="242"/>
      <c r="J1033" s="243">
        <f>ROUND(I1033*H1033,2)</f>
        <v>0</v>
      </c>
      <c r="K1033" s="239" t="s">
        <v>1</v>
      </c>
      <c r="L1033" s="45"/>
      <c r="M1033" s="244" t="s">
        <v>1</v>
      </c>
      <c r="N1033" s="245" t="s">
        <v>42</v>
      </c>
      <c r="O1033" s="92"/>
      <c r="P1033" s="246">
        <f>O1033*H1033</f>
        <v>0</v>
      </c>
      <c r="Q1033" s="246">
        <v>0</v>
      </c>
      <c r="R1033" s="246">
        <f>Q1033*H1033</f>
        <v>0</v>
      </c>
      <c r="S1033" s="246">
        <v>0</v>
      </c>
      <c r="T1033" s="247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48" t="s">
        <v>569</v>
      </c>
      <c r="AT1033" s="248" t="s">
        <v>211</v>
      </c>
      <c r="AU1033" s="248" t="s">
        <v>152</v>
      </c>
      <c r="AY1033" s="18" t="s">
        <v>209</v>
      </c>
      <c r="BE1033" s="249">
        <f>IF(N1033="základní",J1033,0)</f>
        <v>0</v>
      </c>
      <c r="BF1033" s="249">
        <f>IF(N1033="snížená",J1033,0)</f>
        <v>0</v>
      </c>
      <c r="BG1033" s="249">
        <f>IF(N1033="zákl. přenesená",J1033,0)</f>
        <v>0</v>
      </c>
      <c r="BH1033" s="249">
        <f>IF(N1033="sníž. přenesená",J1033,0)</f>
        <v>0</v>
      </c>
      <c r="BI1033" s="249">
        <f>IF(N1033="nulová",J1033,0)</f>
        <v>0</v>
      </c>
      <c r="BJ1033" s="18" t="s">
        <v>152</v>
      </c>
      <c r="BK1033" s="249">
        <f>ROUND(I1033*H1033,2)</f>
        <v>0</v>
      </c>
      <c r="BL1033" s="18" t="s">
        <v>569</v>
      </c>
      <c r="BM1033" s="248" t="s">
        <v>1935</v>
      </c>
    </row>
    <row r="1034" spans="1:51" s="13" customFormat="1" ht="12">
      <c r="A1034" s="13"/>
      <c r="B1034" s="250"/>
      <c r="C1034" s="251"/>
      <c r="D1034" s="252" t="s">
        <v>218</v>
      </c>
      <c r="E1034" s="253" t="s">
        <v>1</v>
      </c>
      <c r="F1034" s="254" t="s">
        <v>1936</v>
      </c>
      <c r="G1034" s="251"/>
      <c r="H1034" s="255">
        <v>2</v>
      </c>
      <c r="I1034" s="256"/>
      <c r="J1034" s="251"/>
      <c r="K1034" s="251"/>
      <c r="L1034" s="257"/>
      <c r="M1034" s="258"/>
      <c r="N1034" s="259"/>
      <c r="O1034" s="259"/>
      <c r="P1034" s="259"/>
      <c r="Q1034" s="259"/>
      <c r="R1034" s="259"/>
      <c r="S1034" s="259"/>
      <c r="T1034" s="260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61" t="s">
        <v>218</v>
      </c>
      <c r="AU1034" s="261" t="s">
        <v>152</v>
      </c>
      <c r="AV1034" s="13" t="s">
        <v>152</v>
      </c>
      <c r="AW1034" s="13" t="s">
        <v>32</v>
      </c>
      <c r="AX1034" s="13" t="s">
        <v>84</v>
      </c>
      <c r="AY1034" s="261" t="s">
        <v>209</v>
      </c>
    </row>
    <row r="1035" spans="1:65" s="2" customFormat="1" ht="21.75" customHeight="1">
      <c r="A1035" s="39"/>
      <c r="B1035" s="40"/>
      <c r="C1035" s="237" t="s">
        <v>1937</v>
      </c>
      <c r="D1035" s="237" t="s">
        <v>211</v>
      </c>
      <c r="E1035" s="238" t="s">
        <v>1938</v>
      </c>
      <c r="F1035" s="239" t="s">
        <v>1939</v>
      </c>
      <c r="G1035" s="240" t="s">
        <v>334</v>
      </c>
      <c r="H1035" s="241">
        <v>2</v>
      </c>
      <c r="I1035" s="242"/>
      <c r="J1035" s="243">
        <f>ROUND(I1035*H1035,2)</f>
        <v>0</v>
      </c>
      <c r="K1035" s="239" t="s">
        <v>1</v>
      </c>
      <c r="L1035" s="45"/>
      <c r="M1035" s="244" t="s">
        <v>1</v>
      </c>
      <c r="N1035" s="245" t="s">
        <v>42</v>
      </c>
      <c r="O1035" s="92"/>
      <c r="P1035" s="246">
        <f>O1035*H1035</f>
        <v>0</v>
      </c>
      <c r="Q1035" s="246">
        <v>0</v>
      </c>
      <c r="R1035" s="246">
        <f>Q1035*H1035</f>
        <v>0</v>
      </c>
      <c r="S1035" s="246">
        <v>0</v>
      </c>
      <c r="T1035" s="247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48" t="s">
        <v>569</v>
      </c>
      <c r="AT1035" s="248" t="s">
        <v>211</v>
      </c>
      <c r="AU1035" s="248" t="s">
        <v>152</v>
      </c>
      <c r="AY1035" s="18" t="s">
        <v>209</v>
      </c>
      <c r="BE1035" s="249">
        <f>IF(N1035="základní",J1035,0)</f>
        <v>0</v>
      </c>
      <c r="BF1035" s="249">
        <f>IF(N1035="snížená",J1035,0)</f>
        <v>0</v>
      </c>
      <c r="BG1035" s="249">
        <f>IF(N1035="zákl. přenesená",J1035,0)</f>
        <v>0</v>
      </c>
      <c r="BH1035" s="249">
        <f>IF(N1035="sníž. přenesená",J1035,0)</f>
        <v>0</v>
      </c>
      <c r="BI1035" s="249">
        <f>IF(N1035="nulová",J1035,0)</f>
        <v>0</v>
      </c>
      <c r="BJ1035" s="18" t="s">
        <v>152</v>
      </c>
      <c r="BK1035" s="249">
        <f>ROUND(I1035*H1035,2)</f>
        <v>0</v>
      </c>
      <c r="BL1035" s="18" t="s">
        <v>569</v>
      </c>
      <c r="BM1035" s="248" t="s">
        <v>1940</v>
      </c>
    </row>
    <row r="1036" spans="1:51" s="13" customFormat="1" ht="12">
      <c r="A1036" s="13"/>
      <c r="B1036" s="250"/>
      <c r="C1036" s="251"/>
      <c r="D1036" s="252" t="s">
        <v>218</v>
      </c>
      <c r="E1036" s="253" t="s">
        <v>1</v>
      </c>
      <c r="F1036" s="254" t="s">
        <v>1843</v>
      </c>
      <c r="G1036" s="251"/>
      <c r="H1036" s="255">
        <v>2</v>
      </c>
      <c r="I1036" s="256"/>
      <c r="J1036" s="251"/>
      <c r="K1036" s="251"/>
      <c r="L1036" s="257"/>
      <c r="M1036" s="258"/>
      <c r="N1036" s="259"/>
      <c r="O1036" s="259"/>
      <c r="P1036" s="259"/>
      <c r="Q1036" s="259"/>
      <c r="R1036" s="259"/>
      <c r="S1036" s="259"/>
      <c r="T1036" s="260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1" t="s">
        <v>218</v>
      </c>
      <c r="AU1036" s="261" t="s">
        <v>152</v>
      </c>
      <c r="AV1036" s="13" t="s">
        <v>152</v>
      </c>
      <c r="AW1036" s="13" t="s">
        <v>32</v>
      </c>
      <c r="AX1036" s="13" t="s">
        <v>84</v>
      </c>
      <c r="AY1036" s="261" t="s">
        <v>209</v>
      </c>
    </row>
    <row r="1037" spans="1:65" s="2" customFormat="1" ht="21.75" customHeight="1">
      <c r="A1037" s="39"/>
      <c r="B1037" s="40"/>
      <c r="C1037" s="237" t="s">
        <v>1941</v>
      </c>
      <c r="D1037" s="237" t="s">
        <v>211</v>
      </c>
      <c r="E1037" s="238" t="s">
        <v>1942</v>
      </c>
      <c r="F1037" s="239" t="s">
        <v>1943</v>
      </c>
      <c r="G1037" s="240" t="s">
        <v>334</v>
      </c>
      <c r="H1037" s="241">
        <v>2</v>
      </c>
      <c r="I1037" s="242"/>
      <c r="J1037" s="243">
        <f>ROUND(I1037*H1037,2)</f>
        <v>0</v>
      </c>
      <c r="K1037" s="239" t="s">
        <v>1</v>
      </c>
      <c r="L1037" s="45"/>
      <c r="M1037" s="244" t="s">
        <v>1</v>
      </c>
      <c r="N1037" s="245" t="s">
        <v>42</v>
      </c>
      <c r="O1037" s="92"/>
      <c r="P1037" s="246">
        <f>O1037*H1037</f>
        <v>0</v>
      </c>
      <c r="Q1037" s="246">
        <v>0</v>
      </c>
      <c r="R1037" s="246">
        <f>Q1037*H1037</f>
        <v>0</v>
      </c>
      <c r="S1037" s="246">
        <v>0</v>
      </c>
      <c r="T1037" s="247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48" t="s">
        <v>569</v>
      </c>
      <c r="AT1037" s="248" t="s">
        <v>211</v>
      </c>
      <c r="AU1037" s="248" t="s">
        <v>152</v>
      </c>
      <c r="AY1037" s="18" t="s">
        <v>209</v>
      </c>
      <c r="BE1037" s="249">
        <f>IF(N1037="základní",J1037,0)</f>
        <v>0</v>
      </c>
      <c r="BF1037" s="249">
        <f>IF(N1037="snížená",J1037,0)</f>
        <v>0</v>
      </c>
      <c r="BG1037" s="249">
        <f>IF(N1037="zákl. přenesená",J1037,0)</f>
        <v>0</v>
      </c>
      <c r="BH1037" s="249">
        <f>IF(N1037="sníž. přenesená",J1037,0)</f>
        <v>0</v>
      </c>
      <c r="BI1037" s="249">
        <f>IF(N1037="nulová",J1037,0)</f>
        <v>0</v>
      </c>
      <c r="BJ1037" s="18" t="s">
        <v>152</v>
      </c>
      <c r="BK1037" s="249">
        <f>ROUND(I1037*H1037,2)</f>
        <v>0</v>
      </c>
      <c r="BL1037" s="18" t="s">
        <v>569</v>
      </c>
      <c r="BM1037" s="248" t="s">
        <v>1944</v>
      </c>
    </row>
    <row r="1038" spans="1:51" s="13" customFormat="1" ht="12">
      <c r="A1038" s="13"/>
      <c r="B1038" s="250"/>
      <c r="C1038" s="251"/>
      <c r="D1038" s="252" t="s">
        <v>218</v>
      </c>
      <c r="E1038" s="253" t="s">
        <v>1</v>
      </c>
      <c r="F1038" s="254" t="s">
        <v>1936</v>
      </c>
      <c r="G1038" s="251"/>
      <c r="H1038" s="255">
        <v>2</v>
      </c>
      <c r="I1038" s="256"/>
      <c r="J1038" s="251"/>
      <c r="K1038" s="251"/>
      <c r="L1038" s="257"/>
      <c r="M1038" s="258"/>
      <c r="N1038" s="259"/>
      <c r="O1038" s="259"/>
      <c r="P1038" s="259"/>
      <c r="Q1038" s="259"/>
      <c r="R1038" s="259"/>
      <c r="S1038" s="259"/>
      <c r="T1038" s="260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61" t="s">
        <v>218</v>
      </c>
      <c r="AU1038" s="261" t="s">
        <v>152</v>
      </c>
      <c r="AV1038" s="13" t="s">
        <v>152</v>
      </c>
      <c r="AW1038" s="13" t="s">
        <v>32</v>
      </c>
      <c r="AX1038" s="13" t="s">
        <v>84</v>
      </c>
      <c r="AY1038" s="261" t="s">
        <v>209</v>
      </c>
    </row>
    <row r="1039" spans="1:65" s="2" customFormat="1" ht="21.75" customHeight="1">
      <c r="A1039" s="39"/>
      <c r="B1039" s="40"/>
      <c r="C1039" s="237" t="s">
        <v>1945</v>
      </c>
      <c r="D1039" s="237" t="s">
        <v>211</v>
      </c>
      <c r="E1039" s="238" t="s">
        <v>1946</v>
      </c>
      <c r="F1039" s="239" t="s">
        <v>1947</v>
      </c>
      <c r="G1039" s="240" t="s">
        <v>334</v>
      </c>
      <c r="H1039" s="241">
        <v>2</v>
      </c>
      <c r="I1039" s="242"/>
      <c r="J1039" s="243">
        <f>ROUND(I1039*H1039,2)</f>
        <v>0</v>
      </c>
      <c r="K1039" s="239" t="s">
        <v>1</v>
      </c>
      <c r="L1039" s="45"/>
      <c r="M1039" s="244" t="s">
        <v>1</v>
      </c>
      <c r="N1039" s="245" t="s">
        <v>42</v>
      </c>
      <c r="O1039" s="92"/>
      <c r="P1039" s="246">
        <f>O1039*H1039</f>
        <v>0</v>
      </c>
      <c r="Q1039" s="246">
        <v>0</v>
      </c>
      <c r="R1039" s="246">
        <f>Q1039*H1039</f>
        <v>0</v>
      </c>
      <c r="S1039" s="246">
        <v>0</v>
      </c>
      <c r="T1039" s="247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48" t="s">
        <v>569</v>
      </c>
      <c r="AT1039" s="248" t="s">
        <v>211</v>
      </c>
      <c r="AU1039" s="248" t="s">
        <v>152</v>
      </c>
      <c r="AY1039" s="18" t="s">
        <v>209</v>
      </c>
      <c r="BE1039" s="249">
        <f>IF(N1039="základní",J1039,0)</f>
        <v>0</v>
      </c>
      <c r="BF1039" s="249">
        <f>IF(N1039="snížená",J1039,0)</f>
        <v>0</v>
      </c>
      <c r="BG1039" s="249">
        <f>IF(N1039="zákl. přenesená",J1039,0)</f>
        <v>0</v>
      </c>
      <c r="BH1039" s="249">
        <f>IF(N1039="sníž. přenesená",J1039,0)</f>
        <v>0</v>
      </c>
      <c r="BI1039" s="249">
        <f>IF(N1039="nulová",J1039,0)</f>
        <v>0</v>
      </c>
      <c r="BJ1039" s="18" t="s">
        <v>152</v>
      </c>
      <c r="BK1039" s="249">
        <f>ROUND(I1039*H1039,2)</f>
        <v>0</v>
      </c>
      <c r="BL1039" s="18" t="s">
        <v>569</v>
      </c>
      <c r="BM1039" s="248" t="s">
        <v>1948</v>
      </c>
    </row>
    <row r="1040" spans="1:51" s="13" customFormat="1" ht="12">
      <c r="A1040" s="13"/>
      <c r="B1040" s="250"/>
      <c r="C1040" s="251"/>
      <c r="D1040" s="252" t="s">
        <v>218</v>
      </c>
      <c r="E1040" s="253" t="s">
        <v>1</v>
      </c>
      <c r="F1040" s="254" t="s">
        <v>1936</v>
      </c>
      <c r="G1040" s="251"/>
      <c r="H1040" s="255">
        <v>2</v>
      </c>
      <c r="I1040" s="256"/>
      <c r="J1040" s="251"/>
      <c r="K1040" s="251"/>
      <c r="L1040" s="257"/>
      <c r="M1040" s="258"/>
      <c r="N1040" s="259"/>
      <c r="O1040" s="259"/>
      <c r="P1040" s="259"/>
      <c r="Q1040" s="259"/>
      <c r="R1040" s="259"/>
      <c r="S1040" s="259"/>
      <c r="T1040" s="260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61" t="s">
        <v>218</v>
      </c>
      <c r="AU1040" s="261" t="s">
        <v>152</v>
      </c>
      <c r="AV1040" s="13" t="s">
        <v>152</v>
      </c>
      <c r="AW1040" s="13" t="s">
        <v>32</v>
      </c>
      <c r="AX1040" s="13" t="s">
        <v>84</v>
      </c>
      <c r="AY1040" s="261" t="s">
        <v>209</v>
      </c>
    </row>
    <row r="1041" spans="1:65" s="2" customFormat="1" ht="21.75" customHeight="1">
      <c r="A1041" s="39"/>
      <c r="B1041" s="40"/>
      <c r="C1041" s="237" t="s">
        <v>1949</v>
      </c>
      <c r="D1041" s="237" t="s">
        <v>211</v>
      </c>
      <c r="E1041" s="238" t="s">
        <v>1950</v>
      </c>
      <c r="F1041" s="239" t="s">
        <v>1951</v>
      </c>
      <c r="G1041" s="240" t="s">
        <v>334</v>
      </c>
      <c r="H1041" s="241">
        <v>2</v>
      </c>
      <c r="I1041" s="242"/>
      <c r="J1041" s="243">
        <f>ROUND(I1041*H1041,2)</f>
        <v>0</v>
      </c>
      <c r="K1041" s="239" t="s">
        <v>1</v>
      </c>
      <c r="L1041" s="45"/>
      <c r="M1041" s="244" t="s">
        <v>1</v>
      </c>
      <c r="N1041" s="245" t="s">
        <v>42</v>
      </c>
      <c r="O1041" s="92"/>
      <c r="P1041" s="246">
        <f>O1041*H1041</f>
        <v>0</v>
      </c>
      <c r="Q1041" s="246">
        <v>0</v>
      </c>
      <c r="R1041" s="246">
        <f>Q1041*H1041</f>
        <v>0</v>
      </c>
      <c r="S1041" s="246">
        <v>0</v>
      </c>
      <c r="T1041" s="247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48" t="s">
        <v>569</v>
      </c>
      <c r="AT1041" s="248" t="s">
        <v>211</v>
      </c>
      <c r="AU1041" s="248" t="s">
        <v>152</v>
      </c>
      <c r="AY1041" s="18" t="s">
        <v>209</v>
      </c>
      <c r="BE1041" s="249">
        <f>IF(N1041="základní",J1041,0)</f>
        <v>0</v>
      </c>
      <c r="BF1041" s="249">
        <f>IF(N1041="snížená",J1041,0)</f>
        <v>0</v>
      </c>
      <c r="BG1041" s="249">
        <f>IF(N1041="zákl. přenesená",J1041,0)</f>
        <v>0</v>
      </c>
      <c r="BH1041" s="249">
        <f>IF(N1041="sníž. přenesená",J1041,0)</f>
        <v>0</v>
      </c>
      <c r="BI1041" s="249">
        <f>IF(N1041="nulová",J1041,0)</f>
        <v>0</v>
      </c>
      <c r="BJ1041" s="18" t="s">
        <v>152</v>
      </c>
      <c r="BK1041" s="249">
        <f>ROUND(I1041*H1041,2)</f>
        <v>0</v>
      </c>
      <c r="BL1041" s="18" t="s">
        <v>569</v>
      </c>
      <c r="BM1041" s="248" t="s">
        <v>1952</v>
      </c>
    </row>
    <row r="1042" spans="1:51" s="13" customFormat="1" ht="12">
      <c r="A1042" s="13"/>
      <c r="B1042" s="250"/>
      <c r="C1042" s="251"/>
      <c r="D1042" s="252" t="s">
        <v>218</v>
      </c>
      <c r="E1042" s="253" t="s">
        <v>1</v>
      </c>
      <c r="F1042" s="254" t="s">
        <v>1843</v>
      </c>
      <c r="G1042" s="251"/>
      <c r="H1042" s="255">
        <v>2</v>
      </c>
      <c r="I1042" s="256"/>
      <c r="J1042" s="251"/>
      <c r="K1042" s="251"/>
      <c r="L1042" s="257"/>
      <c r="M1042" s="258"/>
      <c r="N1042" s="259"/>
      <c r="O1042" s="259"/>
      <c r="P1042" s="259"/>
      <c r="Q1042" s="259"/>
      <c r="R1042" s="259"/>
      <c r="S1042" s="259"/>
      <c r="T1042" s="260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1" t="s">
        <v>218</v>
      </c>
      <c r="AU1042" s="261" t="s">
        <v>152</v>
      </c>
      <c r="AV1042" s="13" t="s">
        <v>152</v>
      </c>
      <c r="AW1042" s="13" t="s">
        <v>32</v>
      </c>
      <c r="AX1042" s="13" t="s">
        <v>84</v>
      </c>
      <c r="AY1042" s="261" t="s">
        <v>209</v>
      </c>
    </row>
    <row r="1043" spans="1:65" s="2" customFormat="1" ht="21.75" customHeight="1">
      <c r="A1043" s="39"/>
      <c r="B1043" s="40"/>
      <c r="C1043" s="237" t="s">
        <v>1953</v>
      </c>
      <c r="D1043" s="237" t="s">
        <v>211</v>
      </c>
      <c r="E1043" s="238" t="s">
        <v>1954</v>
      </c>
      <c r="F1043" s="239" t="s">
        <v>1955</v>
      </c>
      <c r="G1043" s="240" t="s">
        <v>334</v>
      </c>
      <c r="H1043" s="241">
        <v>2</v>
      </c>
      <c r="I1043" s="242"/>
      <c r="J1043" s="243">
        <f>ROUND(I1043*H1043,2)</f>
        <v>0</v>
      </c>
      <c r="K1043" s="239" t="s">
        <v>1</v>
      </c>
      <c r="L1043" s="45"/>
      <c r="M1043" s="244" t="s">
        <v>1</v>
      </c>
      <c r="N1043" s="245" t="s">
        <v>42</v>
      </c>
      <c r="O1043" s="92"/>
      <c r="P1043" s="246">
        <f>O1043*H1043</f>
        <v>0</v>
      </c>
      <c r="Q1043" s="246">
        <v>0</v>
      </c>
      <c r="R1043" s="246">
        <f>Q1043*H1043</f>
        <v>0</v>
      </c>
      <c r="S1043" s="246">
        <v>0</v>
      </c>
      <c r="T1043" s="247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48" t="s">
        <v>569</v>
      </c>
      <c r="AT1043" s="248" t="s">
        <v>211</v>
      </c>
      <c r="AU1043" s="248" t="s">
        <v>152</v>
      </c>
      <c r="AY1043" s="18" t="s">
        <v>209</v>
      </c>
      <c r="BE1043" s="249">
        <f>IF(N1043="základní",J1043,0)</f>
        <v>0</v>
      </c>
      <c r="BF1043" s="249">
        <f>IF(N1043="snížená",J1043,0)</f>
        <v>0</v>
      </c>
      <c r="BG1043" s="249">
        <f>IF(N1043="zákl. přenesená",J1043,0)</f>
        <v>0</v>
      </c>
      <c r="BH1043" s="249">
        <f>IF(N1043="sníž. přenesená",J1043,0)</f>
        <v>0</v>
      </c>
      <c r="BI1043" s="249">
        <f>IF(N1043="nulová",J1043,0)</f>
        <v>0</v>
      </c>
      <c r="BJ1043" s="18" t="s">
        <v>152</v>
      </c>
      <c r="BK1043" s="249">
        <f>ROUND(I1043*H1043,2)</f>
        <v>0</v>
      </c>
      <c r="BL1043" s="18" t="s">
        <v>569</v>
      </c>
      <c r="BM1043" s="248" t="s">
        <v>1956</v>
      </c>
    </row>
    <row r="1044" spans="1:51" s="13" customFormat="1" ht="12">
      <c r="A1044" s="13"/>
      <c r="B1044" s="250"/>
      <c r="C1044" s="251"/>
      <c r="D1044" s="252" t="s">
        <v>218</v>
      </c>
      <c r="E1044" s="253" t="s">
        <v>1</v>
      </c>
      <c r="F1044" s="254" t="s">
        <v>1843</v>
      </c>
      <c r="G1044" s="251"/>
      <c r="H1044" s="255">
        <v>2</v>
      </c>
      <c r="I1044" s="256"/>
      <c r="J1044" s="251"/>
      <c r="K1044" s="251"/>
      <c r="L1044" s="257"/>
      <c r="M1044" s="258"/>
      <c r="N1044" s="259"/>
      <c r="O1044" s="259"/>
      <c r="P1044" s="259"/>
      <c r="Q1044" s="259"/>
      <c r="R1044" s="259"/>
      <c r="S1044" s="259"/>
      <c r="T1044" s="260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1" t="s">
        <v>218</v>
      </c>
      <c r="AU1044" s="261" t="s">
        <v>152</v>
      </c>
      <c r="AV1044" s="13" t="s">
        <v>152</v>
      </c>
      <c r="AW1044" s="13" t="s">
        <v>32</v>
      </c>
      <c r="AX1044" s="13" t="s">
        <v>84</v>
      </c>
      <c r="AY1044" s="261" t="s">
        <v>209</v>
      </c>
    </row>
    <row r="1045" spans="1:63" s="12" customFormat="1" ht="25.9" customHeight="1">
      <c r="A1045" s="12"/>
      <c r="B1045" s="221"/>
      <c r="C1045" s="222"/>
      <c r="D1045" s="223" t="s">
        <v>75</v>
      </c>
      <c r="E1045" s="224" t="s">
        <v>1957</v>
      </c>
      <c r="F1045" s="224" t="s">
        <v>1958</v>
      </c>
      <c r="G1045" s="222"/>
      <c r="H1045" s="222"/>
      <c r="I1045" s="225"/>
      <c r="J1045" s="226">
        <f>BK1045</f>
        <v>0</v>
      </c>
      <c r="K1045" s="222"/>
      <c r="L1045" s="227"/>
      <c r="M1045" s="228"/>
      <c r="N1045" s="229"/>
      <c r="O1045" s="229"/>
      <c r="P1045" s="230">
        <f>P1046</f>
        <v>0</v>
      </c>
      <c r="Q1045" s="229"/>
      <c r="R1045" s="230">
        <f>R1046</f>
        <v>0</v>
      </c>
      <c r="S1045" s="229"/>
      <c r="T1045" s="231">
        <f>T1046</f>
        <v>0</v>
      </c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R1045" s="232" t="s">
        <v>216</v>
      </c>
      <c r="AT1045" s="233" t="s">
        <v>75</v>
      </c>
      <c r="AU1045" s="233" t="s">
        <v>76</v>
      </c>
      <c r="AY1045" s="232" t="s">
        <v>209</v>
      </c>
      <c r="BK1045" s="234">
        <f>BK1046</f>
        <v>0</v>
      </c>
    </row>
    <row r="1046" spans="1:65" s="2" customFormat="1" ht="16.5" customHeight="1">
      <c r="A1046" s="39"/>
      <c r="B1046" s="40"/>
      <c r="C1046" s="237" t="s">
        <v>1959</v>
      </c>
      <c r="D1046" s="237" t="s">
        <v>211</v>
      </c>
      <c r="E1046" s="238" t="s">
        <v>1960</v>
      </c>
      <c r="F1046" s="239" t="s">
        <v>1961</v>
      </c>
      <c r="G1046" s="240" t="s">
        <v>1962</v>
      </c>
      <c r="H1046" s="241">
        <v>20</v>
      </c>
      <c r="I1046" s="242"/>
      <c r="J1046" s="243">
        <f>ROUND(I1046*H1046,2)</f>
        <v>0</v>
      </c>
      <c r="K1046" s="239" t="s">
        <v>1</v>
      </c>
      <c r="L1046" s="45"/>
      <c r="M1046" s="304" t="s">
        <v>1</v>
      </c>
      <c r="N1046" s="305" t="s">
        <v>42</v>
      </c>
      <c r="O1046" s="306"/>
      <c r="P1046" s="307">
        <f>O1046*H1046</f>
        <v>0</v>
      </c>
      <c r="Q1046" s="307">
        <v>0</v>
      </c>
      <c r="R1046" s="307">
        <f>Q1046*H1046</f>
        <v>0</v>
      </c>
      <c r="S1046" s="307">
        <v>0</v>
      </c>
      <c r="T1046" s="308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8" t="s">
        <v>1963</v>
      </c>
      <c r="AT1046" s="248" t="s">
        <v>211</v>
      </c>
      <c r="AU1046" s="248" t="s">
        <v>84</v>
      </c>
      <c r="AY1046" s="18" t="s">
        <v>209</v>
      </c>
      <c r="BE1046" s="249">
        <f>IF(N1046="základní",J1046,0)</f>
        <v>0</v>
      </c>
      <c r="BF1046" s="249">
        <f>IF(N1046="snížená",J1046,0)</f>
        <v>0</v>
      </c>
      <c r="BG1046" s="249">
        <f>IF(N1046="zákl. přenesená",J1046,0)</f>
        <v>0</v>
      </c>
      <c r="BH1046" s="249">
        <f>IF(N1046="sníž. přenesená",J1046,0)</f>
        <v>0</v>
      </c>
      <c r="BI1046" s="249">
        <f>IF(N1046="nulová",J1046,0)</f>
        <v>0</v>
      </c>
      <c r="BJ1046" s="18" t="s">
        <v>152</v>
      </c>
      <c r="BK1046" s="249">
        <f>ROUND(I1046*H1046,2)</f>
        <v>0</v>
      </c>
      <c r="BL1046" s="18" t="s">
        <v>1963</v>
      </c>
      <c r="BM1046" s="248" t="s">
        <v>1964</v>
      </c>
    </row>
    <row r="1047" spans="1:31" s="2" customFormat="1" ht="6.95" customHeight="1">
      <c r="A1047" s="39"/>
      <c r="B1047" s="67"/>
      <c r="C1047" s="68"/>
      <c r="D1047" s="68"/>
      <c r="E1047" s="68"/>
      <c r="F1047" s="68"/>
      <c r="G1047" s="68"/>
      <c r="H1047" s="68"/>
      <c r="I1047" s="185"/>
      <c r="J1047" s="68"/>
      <c r="K1047" s="68"/>
      <c r="L1047" s="45"/>
      <c r="M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</row>
  </sheetData>
  <sheetProtection password="CC35" sheet="1" objects="1" scenarios="1" formatColumns="0" formatRows="0" autoFilter="0"/>
  <autoFilter ref="C141:K1046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47" t="s">
        <v>3732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ROUND((SUM(BE122:BE160)),2)</f>
        <v>0</v>
      </c>
      <c r="G33" s="39"/>
      <c r="H33" s="39"/>
      <c r="I33" s="164">
        <v>0.21</v>
      </c>
      <c r="J33" s="163">
        <f>ROUND(((SUM(BE122:BE160))*I33),2)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ROUND((SUM(BF122:BF160)),2)</f>
        <v>0</v>
      </c>
      <c r="G34" s="39"/>
      <c r="H34" s="39"/>
      <c r="I34" s="164">
        <v>0.15</v>
      </c>
      <c r="J34" s="163">
        <f>ROUND(((SUM(BF122:BF160))*I34),2)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ROUND((SUM(BG122:BG160)),2)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ROUND((SUM(BH122:BH160)),2)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ROUND((SUM(BI122:BI160)),2)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41"/>
      <c r="D87" s="41"/>
      <c r="E87" s="77" t="str">
        <f>E9</f>
        <v>3 02 - Nezpůsobilé náklady projektu - Přípojka kanalizace, venkovní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J146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2699</v>
      </c>
      <c r="E100" s="205"/>
      <c r="F100" s="205"/>
      <c r="G100" s="205"/>
      <c r="H100" s="205"/>
      <c r="I100" s="206"/>
      <c r="J100" s="207">
        <f>J149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5"/>
      <c r="C101" s="196"/>
      <c r="D101" s="197" t="s">
        <v>191</v>
      </c>
      <c r="E101" s="198"/>
      <c r="F101" s="198"/>
      <c r="G101" s="198"/>
      <c r="H101" s="198"/>
      <c r="I101" s="199"/>
      <c r="J101" s="200">
        <f>J158</f>
        <v>0</v>
      </c>
      <c r="K101" s="196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J159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75" customHeight="1">
      <c r="A114" s="39"/>
      <c r="B114" s="40"/>
      <c r="C114" s="41"/>
      <c r="D114" s="41"/>
      <c r="E114" s="77" t="str">
        <f>E9</f>
        <v>3 02 - Nezpůsobilé náklady projektu - Přípojka kanalizace, venkovní přípojka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P123+P158</f>
        <v>0</v>
      </c>
      <c r="Q122" s="105"/>
      <c r="R122" s="218">
        <f>R123+R158</f>
        <v>3.1477343103999997</v>
      </c>
      <c r="S122" s="105"/>
      <c r="T122" s="219">
        <f>T123+T158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BK123+BK158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P124+P146+P149</f>
        <v>0</v>
      </c>
      <c r="Q123" s="229"/>
      <c r="R123" s="230">
        <f>R124+R146+R149</f>
        <v>3.1477343103999997</v>
      </c>
      <c r="S123" s="229"/>
      <c r="T123" s="231">
        <f>T124+T146+T149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BK124+BK146+BK149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SUM(P125:P145)</f>
        <v>0</v>
      </c>
      <c r="Q124" s="229"/>
      <c r="R124" s="230">
        <f>SUM(R125:R145)</f>
        <v>3.0646733104</v>
      </c>
      <c r="S124" s="229"/>
      <c r="T124" s="231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SUM(BK125:BK145)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2918</v>
      </c>
      <c r="F125" s="239" t="s">
        <v>2919</v>
      </c>
      <c r="G125" s="240" t="s">
        <v>247</v>
      </c>
      <c r="H125" s="241">
        <v>8.112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3733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3734</v>
      </c>
      <c r="G126" s="251"/>
      <c r="H126" s="255">
        <v>8.112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16.5" customHeight="1">
      <c r="A127" s="39"/>
      <c r="B127" s="40"/>
      <c r="C127" s="237" t="s">
        <v>152</v>
      </c>
      <c r="D127" s="237" t="s">
        <v>211</v>
      </c>
      <c r="E127" s="238" t="s">
        <v>2714</v>
      </c>
      <c r="F127" s="239" t="s">
        <v>2715</v>
      </c>
      <c r="G127" s="240" t="s">
        <v>225</v>
      </c>
      <c r="H127" s="241">
        <v>27.04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0.00083851</v>
      </c>
      <c r="R127" s="246">
        <f>Q127*H127</f>
        <v>0.0226733104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2978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3735</v>
      </c>
      <c r="G128" s="251"/>
      <c r="H128" s="255">
        <v>27.04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21.75" customHeight="1">
      <c r="A129" s="39"/>
      <c r="B129" s="40"/>
      <c r="C129" s="237" t="s">
        <v>160</v>
      </c>
      <c r="D129" s="237" t="s">
        <v>211</v>
      </c>
      <c r="E129" s="238" t="s">
        <v>2718</v>
      </c>
      <c r="F129" s="239" t="s">
        <v>2719</v>
      </c>
      <c r="G129" s="240" t="s">
        <v>225</v>
      </c>
      <c r="H129" s="241">
        <v>27.04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2980</v>
      </c>
    </row>
    <row r="130" spans="1:65" s="2" customFormat="1" ht="21.75" customHeight="1">
      <c r="A130" s="39"/>
      <c r="B130" s="40"/>
      <c r="C130" s="237" t="s">
        <v>216</v>
      </c>
      <c r="D130" s="237" t="s">
        <v>211</v>
      </c>
      <c r="E130" s="238" t="s">
        <v>278</v>
      </c>
      <c r="F130" s="239" t="s">
        <v>279</v>
      </c>
      <c r="G130" s="240" t="s">
        <v>247</v>
      </c>
      <c r="H130" s="241">
        <v>6.084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3736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3737</v>
      </c>
      <c r="G131" s="251"/>
      <c r="H131" s="255">
        <v>6.084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293</v>
      </c>
      <c r="F132" s="239" t="s">
        <v>294</v>
      </c>
      <c r="G132" s="240" t="s">
        <v>247</v>
      </c>
      <c r="H132" s="241">
        <v>5.07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3738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3739</v>
      </c>
      <c r="G133" s="251"/>
      <c r="H133" s="255">
        <v>5.07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33" customHeight="1">
      <c r="A134" s="39"/>
      <c r="B134" s="40"/>
      <c r="C134" s="237" t="s">
        <v>235</v>
      </c>
      <c r="D134" s="237" t="s">
        <v>211</v>
      </c>
      <c r="E134" s="238" t="s">
        <v>298</v>
      </c>
      <c r="F134" s="239" t="s">
        <v>299</v>
      </c>
      <c r="G134" s="240" t="s">
        <v>247</v>
      </c>
      <c r="H134" s="241">
        <v>91.26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3740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3741</v>
      </c>
      <c r="G135" s="251"/>
      <c r="H135" s="255">
        <v>91.26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239</v>
      </c>
      <c r="D136" s="237" t="s">
        <v>211</v>
      </c>
      <c r="E136" s="238" t="s">
        <v>2877</v>
      </c>
      <c r="F136" s="239" t="s">
        <v>2878</v>
      </c>
      <c r="G136" s="240" t="s">
        <v>247</v>
      </c>
      <c r="H136" s="241">
        <v>11.154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3742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3743</v>
      </c>
      <c r="G137" s="251"/>
      <c r="H137" s="255">
        <v>11.154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244</v>
      </c>
      <c r="D138" s="237" t="s">
        <v>211</v>
      </c>
      <c r="E138" s="238" t="s">
        <v>318</v>
      </c>
      <c r="F138" s="239" t="s">
        <v>319</v>
      </c>
      <c r="G138" s="240" t="s">
        <v>320</v>
      </c>
      <c r="H138" s="241">
        <v>9.126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3744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3745</v>
      </c>
      <c r="G139" s="251"/>
      <c r="H139" s="255">
        <v>9.126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323</v>
      </c>
      <c r="F140" s="239" t="s">
        <v>324</v>
      </c>
      <c r="G140" s="240" t="s">
        <v>247</v>
      </c>
      <c r="H140" s="241">
        <v>3.042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2991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3746</v>
      </c>
      <c r="G141" s="251"/>
      <c r="H141" s="255">
        <v>3.042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2736</v>
      </c>
      <c r="F142" s="239" t="s">
        <v>2737</v>
      </c>
      <c r="G142" s="240" t="s">
        <v>247</v>
      </c>
      <c r="H142" s="241">
        <v>3.042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2993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3747</v>
      </c>
      <c r="G143" s="251"/>
      <c r="H143" s="255">
        <v>3.042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16.5" customHeight="1">
      <c r="A144" s="39"/>
      <c r="B144" s="40"/>
      <c r="C144" s="294" t="s">
        <v>263</v>
      </c>
      <c r="D144" s="294" t="s">
        <v>736</v>
      </c>
      <c r="E144" s="295" t="s">
        <v>2742</v>
      </c>
      <c r="F144" s="296" t="s">
        <v>2743</v>
      </c>
      <c r="G144" s="297" t="s">
        <v>320</v>
      </c>
      <c r="H144" s="298">
        <v>3.042</v>
      </c>
      <c r="I144" s="299"/>
      <c r="J144" s="300">
        <f>ROUND(I144*H144,2)</f>
        <v>0</v>
      </c>
      <c r="K144" s="296" t="s">
        <v>215</v>
      </c>
      <c r="L144" s="301"/>
      <c r="M144" s="302" t="s">
        <v>1</v>
      </c>
      <c r="N144" s="303" t="s">
        <v>42</v>
      </c>
      <c r="O144" s="92"/>
      <c r="P144" s="246">
        <f>O144*H144</f>
        <v>0</v>
      </c>
      <c r="Q144" s="246">
        <v>1</v>
      </c>
      <c r="R144" s="246">
        <f>Q144*H144</f>
        <v>3.042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244</v>
      </c>
      <c r="AT144" s="248" t="s">
        <v>736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2995</v>
      </c>
    </row>
    <row r="145" spans="1:65" s="2" customFormat="1" ht="21.75" customHeight="1">
      <c r="A145" s="39"/>
      <c r="B145" s="40"/>
      <c r="C145" s="237" t="s">
        <v>277</v>
      </c>
      <c r="D145" s="237" t="s">
        <v>211</v>
      </c>
      <c r="E145" s="238" t="s">
        <v>2746</v>
      </c>
      <c r="F145" s="239" t="s">
        <v>2747</v>
      </c>
      <c r="G145" s="240" t="s">
        <v>247</v>
      </c>
      <c r="H145" s="241">
        <v>3.042</v>
      </c>
      <c r="I145" s="242"/>
      <c r="J145" s="243">
        <f>ROUND(I145*H145,2)</f>
        <v>0</v>
      </c>
      <c r="K145" s="239" t="s">
        <v>215</v>
      </c>
      <c r="L145" s="45"/>
      <c r="M145" s="244" t="s">
        <v>1</v>
      </c>
      <c r="N145" s="245" t="s">
        <v>42</v>
      </c>
      <c r="O145" s="92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216</v>
      </c>
      <c r="AT145" s="248" t="s">
        <v>211</v>
      </c>
      <c r="AU145" s="248" t="s">
        <v>152</v>
      </c>
      <c r="AY145" s="18" t="s">
        <v>209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152</v>
      </c>
      <c r="BK145" s="249">
        <f>ROUND(I145*H145,2)</f>
        <v>0</v>
      </c>
      <c r="BL145" s="18" t="s">
        <v>216</v>
      </c>
      <c r="BM145" s="248" t="s">
        <v>2996</v>
      </c>
    </row>
    <row r="146" spans="1:63" s="12" customFormat="1" ht="22.8" customHeight="1">
      <c r="A146" s="12"/>
      <c r="B146" s="221"/>
      <c r="C146" s="222"/>
      <c r="D146" s="223" t="s">
        <v>75</v>
      </c>
      <c r="E146" s="235" t="s">
        <v>216</v>
      </c>
      <c r="F146" s="235" t="s">
        <v>533</v>
      </c>
      <c r="G146" s="222"/>
      <c r="H146" s="222"/>
      <c r="I146" s="225"/>
      <c r="J146" s="236">
        <f>BK146</f>
        <v>0</v>
      </c>
      <c r="K146" s="222"/>
      <c r="L146" s="227"/>
      <c r="M146" s="228"/>
      <c r="N146" s="229"/>
      <c r="O146" s="229"/>
      <c r="P146" s="230">
        <f>SUM(P147:P148)</f>
        <v>0</v>
      </c>
      <c r="Q146" s="229"/>
      <c r="R146" s="230">
        <f>SUM(R147:R148)</f>
        <v>0</v>
      </c>
      <c r="S146" s="229"/>
      <c r="T146" s="231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2" t="s">
        <v>84</v>
      </c>
      <c r="AT146" s="233" t="s">
        <v>75</v>
      </c>
      <c r="AU146" s="233" t="s">
        <v>84</v>
      </c>
      <c r="AY146" s="232" t="s">
        <v>209</v>
      </c>
      <c r="BK146" s="234">
        <f>SUM(BK147:BK148)</f>
        <v>0</v>
      </c>
    </row>
    <row r="147" spans="1:65" s="2" customFormat="1" ht="16.5" customHeight="1">
      <c r="A147" s="39"/>
      <c r="B147" s="40"/>
      <c r="C147" s="237" t="s">
        <v>283</v>
      </c>
      <c r="D147" s="237" t="s">
        <v>211</v>
      </c>
      <c r="E147" s="238" t="s">
        <v>2764</v>
      </c>
      <c r="F147" s="239" t="s">
        <v>2765</v>
      </c>
      <c r="G147" s="240" t="s">
        <v>247</v>
      </c>
      <c r="H147" s="241">
        <v>1.014</v>
      </c>
      <c r="I147" s="242"/>
      <c r="J147" s="243">
        <f>ROUND(I147*H147,2)</f>
        <v>0</v>
      </c>
      <c r="K147" s="239" t="s">
        <v>215</v>
      </c>
      <c r="L147" s="45"/>
      <c r="M147" s="244" t="s">
        <v>1</v>
      </c>
      <c r="N147" s="245" t="s">
        <v>42</v>
      </c>
      <c r="O147" s="92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216</v>
      </c>
      <c r="AT147" s="248" t="s">
        <v>211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216</v>
      </c>
      <c r="BM147" s="248" t="s">
        <v>2997</v>
      </c>
    </row>
    <row r="148" spans="1:51" s="13" customFormat="1" ht="12">
      <c r="A148" s="13"/>
      <c r="B148" s="250"/>
      <c r="C148" s="251"/>
      <c r="D148" s="252" t="s">
        <v>218</v>
      </c>
      <c r="E148" s="253" t="s">
        <v>1</v>
      </c>
      <c r="F148" s="254" t="s">
        <v>3748</v>
      </c>
      <c r="G148" s="251"/>
      <c r="H148" s="255">
        <v>1.014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218</v>
      </c>
      <c r="AU148" s="261" t="s">
        <v>152</v>
      </c>
      <c r="AV148" s="13" t="s">
        <v>152</v>
      </c>
      <c r="AW148" s="13" t="s">
        <v>32</v>
      </c>
      <c r="AX148" s="13" t="s">
        <v>84</v>
      </c>
      <c r="AY148" s="261" t="s">
        <v>209</v>
      </c>
    </row>
    <row r="149" spans="1:63" s="12" customFormat="1" ht="22.8" customHeight="1">
      <c r="A149" s="12"/>
      <c r="B149" s="221"/>
      <c r="C149" s="222"/>
      <c r="D149" s="223" t="s">
        <v>75</v>
      </c>
      <c r="E149" s="235" t="s">
        <v>244</v>
      </c>
      <c r="F149" s="235" t="s">
        <v>2781</v>
      </c>
      <c r="G149" s="222"/>
      <c r="H149" s="222"/>
      <c r="I149" s="225"/>
      <c r="J149" s="236">
        <f>BK149</f>
        <v>0</v>
      </c>
      <c r="K149" s="222"/>
      <c r="L149" s="227"/>
      <c r="M149" s="228"/>
      <c r="N149" s="229"/>
      <c r="O149" s="229"/>
      <c r="P149" s="230">
        <f>SUM(P150:P157)</f>
        <v>0</v>
      </c>
      <c r="Q149" s="229"/>
      <c r="R149" s="230">
        <f>SUM(R150:R157)</f>
        <v>0.08306100000000001</v>
      </c>
      <c r="S149" s="229"/>
      <c r="T149" s="231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2" t="s">
        <v>84</v>
      </c>
      <c r="AT149" s="233" t="s">
        <v>75</v>
      </c>
      <c r="AU149" s="233" t="s">
        <v>84</v>
      </c>
      <c r="AY149" s="232" t="s">
        <v>209</v>
      </c>
      <c r="BK149" s="234">
        <f>SUM(BK150:BK157)</f>
        <v>0</v>
      </c>
    </row>
    <row r="150" spans="1:65" s="2" customFormat="1" ht="21.75" customHeight="1">
      <c r="A150" s="39"/>
      <c r="B150" s="40"/>
      <c r="C150" s="237" t="s">
        <v>288</v>
      </c>
      <c r="D150" s="237" t="s">
        <v>211</v>
      </c>
      <c r="E150" s="238" t="s">
        <v>3000</v>
      </c>
      <c r="F150" s="239" t="s">
        <v>3001</v>
      </c>
      <c r="G150" s="240" t="s">
        <v>494</v>
      </c>
      <c r="H150" s="241">
        <v>16.9</v>
      </c>
      <c r="I150" s="242"/>
      <c r="J150" s="243">
        <f>ROUND(I150*H150,2)</f>
        <v>0</v>
      </c>
      <c r="K150" s="239" t="s">
        <v>215</v>
      </c>
      <c r="L150" s="45"/>
      <c r="M150" s="244" t="s">
        <v>1</v>
      </c>
      <c r="N150" s="245" t="s">
        <v>42</v>
      </c>
      <c r="O150" s="92"/>
      <c r="P150" s="246">
        <f>O150*H150</f>
        <v>0</v>
      </c>
      <c r="Q150" s="246">
        <v>1.1E-05</v>
      </c>
      <c r="R150" s="246">
        <f>Q150*H150</f>
        <v>0.0001859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216</v>
      </c>
      <c r="AT150" s="248" t="s">
        <v>211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3002</v>
      </c>
    </row>
    <row r="151" spans="1:65" s="2" customFormat="1" ht="16.5" customHeight="1">
      <c r="A151" s="39"/>
      <c r="B151" s="40"/>
      <c r="C151" s="294" t="s">
        <v>8</v>
      </c>
      <c r="D151" s="294" t="s">
        <v>736</v>
      </c>
      <c r="E151" s="295" t="s">
        <v>3003</v>
      </c>
      <c r="F151" s="296" t="s">
        <v>3004</v>
      </c>
      <c r="G151" s="297" t="s">
        <v>494</v>
      </c>
      <c r="H151" s="298">
        <v>18.59</v>
      </c>
      <c r="I151" s="299"/>
      <c r="J151" s="300">
        <f>ROUND(I151*H151,2)</f>
        <v>0</v>
      </c>
      <c r="K151" s="296" t="s">
        <v>215</v>
      </c>
      <c r="L151" s="301"/>
      <c r="M151" s="302" t="s">
        <v>1</v>
      </c>
      <c r="N151" s="303" t="s">
        <v>42</v>
      </c>
      <c r="O151" s="92"/>
      <c r="P151" s="246">
        <f>O151*H151</f>
        <v>0</v>
      </c>
      <c r="Q151" s="246">
        <v>0.00267</v>
      </c>
      <c r="R151" s="246">
        <f>Q151*H151</f>
        <v>0.0496353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244</v>
      </c>
      <c r="AT151" s="248" t="s">
        <v>736</v>
      </c>
      <c r="AU151" s="248" t="s">
        <v>152</v>
      </c>
      <c r="AY151" s="18" t="s">
        <v>209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152</v>
      </c>
      <c r="BK151" s="249">
        <f>ROUND(I151*H151,2)</f>
        <v>0</v>
      </c>
      <c r="BL151" s="18" t="s">
        <v>216</v>
      </c>
      <c r="BM151" s="248" t="s">
        <v>3005</v>
      </c>
    </row>
    <row r="152" spans="1:51" s="13" customFormat="1" ht="12">
      <c r="A152" s="13"/>
      <c r="B152" s="250"/>
      <c r="C152" s="251"/>
      <c r="D152" s="252" t="s">
        <v>218</v>
      </c>
      <c r="E152" s="251"/>
      <c r="F152" s="254" t="s">
        <v>3749</v>
      </c>
      <c r="G152" s="251"/>
      <c r="H152" s="255">
        <v>18.59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218</v>
      </c>
      <c r="AU152" s="261" t="s">
        <v>152</v>
      </c>
      <c r="AV152" s="13" t="s">
        <v>152</v>
      </c>
      <c r="AW152" s="13" t="s">
        <v>4</v>
      </c>
      <c r="AX152" s="13" t="s">
        <v>84</v>
      </c>
      <c r="AY152" s="261" t="s">
        <v>209</v>
      </c>
    </row>
    <row r="153" spans="1:65" s="2" customFormat="1" ht="21.75" customHeight="1">
      <c r="A153" s="39"/>
      <c r="B153" s="40"/>
      <c r="C153" s="237" t="s">
        <v>297</v>
      </c>
      <c r="D153" s="237" t="s">
        <v>211</v>
      </c>
      <c r="E153" s="238" t="s">
        <v>3007</v>
      </c>
      <c r="F153" s="239" t="s">
        <v>3008</v>
      </c>
      <c r="G153" s="240" t="s">
        <v>214</v>
      </c>
      <c r="H153" s="241">
        <v>12</v>
      </c>
      <c r="I153" s="242"/>
      <c r="J153" s="243">
        <f>ROUND(I153*H153,2)</f>
        <v>0</v>
      </c>
      <c r="K153" s="239" t="s">
        <v>215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3.75E-06</v>
      </c>
      <c r="R153" s="246">
        <f>Q153*H153</f>
        <v>4.5E-05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216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216</v>
      </c>
      <c r="BM153" s="248" t="s">
        <v>3009</v>
      </c>
    </row>
    <row r="154" spans="1:65" s="2" customFormat="1" ht="16.5" customHeight="1">
      <c r="A154" s="39"/>
      <c r="B154" s="40"/>
      <c r="C154" s="294" t="s">
        <v>302</v>
      </c>
      <c r="D154" s="294" t="s">
        <v>736</v>
      </c>
      <c r="E154" s="295" t="s">
        <v>3010</v>
      </c>
      <c r="F154" s="296" t="s">
        <v>3011</v>
      </c>
      <c r="G154" s="297" t="s">
        <v>214</v>
      </c>
      <c r="H154" s="298">
        <v>12</v>
      </c>
      <c r="I154" s="299"/>
      <c r="J154" s="300">
        <f>ROUND(I154*H154,2)</f>
        <v>0</v>
      </c>
      <c r="K154" s="296" t="s">
        <v>1</v>
      </c>
      <c r="L154" s="301"/>
      <c r="M154" s="302" t="s">
        <v>1</v>
      </c>
      <c r="N154" s="303" t="s">
        <v>42</v>
      </c>
      <c r="O154" s="92"/>
      <c r="P154" s="246">
        <f>O154*H154</f>
        <v>0</v>
      </c>
      <c r="Q154" s="246">
        <v>0.0027</v>
      </c>
      <c r="R154" s="246">
        <f>Q154*H154</f>
        <v>0.0324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244</v>
      </c>
      <c r="AT154" s="248" t="s">
        <v>736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3012</v>
      </c>
    </row>
    <row r="155" spans="1:65" s="2" customFormat="1" ht="21.75" customHeight="1">
      <c r="A155" s="39"/>
      <c r="B155" s="40"/>
      <c r="C155" s="237" t="s">
        <v>306</v>
      </c>
      <c r="D155" s="237" t="s">
        <v>211</v>
      </c>
      <c r="E155" s="238" t="s">
        <v>3750</v>
      </c>
      <c r="F155" s="239" t="s">
        <v>3751</v>
      </c>
      <c r="G155" s="240" t="s">
        <v>214</v>
      </c>
      <c r="H155" s="241">
        <v>1</v>
      </c>
      <c r="I155" s="242"/>
      <c r="J155" s="243">
        <f>ROUND(I155*H155,2)</f>
        <v>0</v>
      </c>
      <c r="K155" s="239" t="s">
        <v>1</v>
      </c>
      <c r="L155" s="45"/>
      <c r="M155" s="244" t="s">
        <v>1</v>
      </c>
      <c r="N155" s="245" t="s">
        <v>42</v>
      </c>
      <c r="O155" s="92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216</v>
      </c>
      <c r="AT155" s="248" t="s">
        <v>211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216</v>
      </c>
      <c r="BM155" s="248" t="s">
        <v>3752</v>
      </c>
    </row>
    <row r="156" spans="1:65" s="2" customFormat="1" ht="16.5" customHeight="1">
      <c r="A156" s="39"/>
      <c r="B156" s="40"/>
      <c r="C156" s="237" t="s">
        <v>311</v>
      </c>
      <c r="D156" s="237" t="s">
        <v>211</v>
      </c>
      <c r="E156" s="238" t="s">
        <v>2211</v>
      </c>
      <c r="F156" s="239" t="s">
        <v>3753</v>
      </c>
      <c r="G156" s="240" t="s">
        <v>2085</v>
      </c>
      <c r="H156" s="241">
        <v>1</v>
      </c>
      <c r="I156" s="242"/>
      <c r="J156" s="243">
        <f>ROUND(I156*H156,2)</f>
        <v>0</v>
      </c>
      <c r="K156" s="239" t="s">
        <v>1</v>
      </c>
      <c r="L156" s="45"/>
      <c r="M156" s="244" t="s">
        <v>1</v>
      </c>
      <c r="N156" s="245" t="s">
        <v>42</v>
      </c>
      <c r="O156" s="92"/>
      <c r="P156" s="246">
        <f>O156*H156</f>
        <v>0</v>
      </c>
      <c r="Q156" s="246">
        <v>0.00019</v>
      </c>
      <c r="R156" s="246">
        <f>Q156*H156</f>
        <v>0.00019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216</v>
      </c>
      <c r="AT156" s="248" t="s">
        <v>211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216</v>
      </c>
      <c r="BM156" s="248" t="s">
        <v>3754</v>
      </c>
    </row>
    <row r="157" spans="1:65" s="2" customFormat="1" ht="16.5" customHeight="1">
      <c r="A157" s="39"/>
      <c r="B157" s="40"/>
      <c r="C157" s="237" t="s">
        <v>317</v>
      </c>
      <c r="D157" s="237" t="s">
        <v>211</v>
      </c>
      <c r="E157" s="238" t="s">
        <v>2968</v>
      </c>
      <c r="F157" s="239" t="s">
        <v>2969</v>
      </c>
      <c r="G157" s="240" t="s">
        <v>494</v>
      </c>
      <c r="H157" s="241">
        <v>6.4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9.45E-05</v>
      </c>
      <c r="R157" s="246">
        <f>Q157*H157</f>
        <v>0.0006048000000000001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3755</v>
      </c>
    </row>
    <row r="158" spans="1:63" s="12" customFormat="1" ht="25.9" customHeight="1">
      <c r="A158" s="12"/>
      <c r="B158" s="221"/>
      <c r="C158" s="222"/>
      <c r="D158" s="223" t="s">
        <v>75</v>
      </c>
      <c r="E158" s="224" t="s">
        <v>736</v>
      </c>
      <c r="F158" s="224" t="s">
        <v>1929</v>
      </c>
      <c r="G158" s="222"/>
      <c r="H158" s="222"/>
      <c r="I158" s="225"/>
      <c r="J158" s="226">
        <f>BK158</f>
        <v>0</v>
      </c>
      <c r="K158" s="222"/>
      <c r="L158" s="227"/>
      <c r="M158" s="228"/>
      <c r="N158" s="229"/>
      <c r="O158" s="229"/>
      <c r="P158" s="230">
        <f>P159</f>
        <v>0</v>
      </c>
      <c r="Q158" s="229"/>
      <c r="R158" s="230">
        <f>R159</f>
        <v>0</v>
      </c>
      <c r="S158" s="229"/>
      <c r="T158" s="231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2" t="s">
        <v>160</v>
      </c>
      <c r="AT158" s="233" t="s">
        <v>75</v>
      </c>
      <c r="AU158" s="233" t="s">
        <v>76</v>
      </c>
      <c r="AY158" s="232" t="s">
        <v>209</v>
      </c>
      <c r="BK158" s="234">
        <f>BK159</f>
        <v>0</v>
      </c>
    </row>
    <row r="159" spans="1:63" s="12" customFormat="1" ht="22.8" customHeight="1">
      <c r="A159" s="12"/>
      <c r="B159" s="221"/>
      <c r="C159" s="222"/>
      <c r="D159" s="223" t="s">
        <v>75</v>
      </c>
      <c r="E159" s="235" t="s">
        <v>1930</v>
      </c>
      <c r="F159" s="235" t="s">
        <v>1931</v>
      </c>
      <c r="G159" s="222"/>
      <c r="H159" s="222"/>
      <c r="I159" s="225"/>
      <c r="J159" s="236">
        <f>BK159</f>
        <v>0</v>
      </c>
      <c r="K159" s="222"/>
      <c r="L159" s="227"/>
      <c r="M159" s="228"/>
      <c r="N159" s="229"/>
      <c r="O159" s="229"/>
      <c r="P159" s="230">
        <f>P160</f>
        <v>0</v>
      </c>
      <c r="Q159" s="229"/>
      <c r="R159" s="230">
        <f>R160</f>
        <v>0</v>
      </c>
      <c r="S159" s="229"/>
      <c r="T159" s="23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2" t="s">
        <v>160</v>
      </c>
      <c r="AT159" s="233" t="s">
        <v>75</v>
      </c>
      <c r="AU159" s="233" t="s">
        <v>84</v>
      </c>
      <c r="AY159" s="232" t="s">
        <v>209</v>
      </c>
      <c r="BK159" s="234">
        <f>BK160</f>
        <v>0</v>
      </c>
    </row>
    <row r="160" spans="1:65" s="2" customFormat="1" ht="16.5" customHeight="1">
      <c r="A160" s="39"/>
      <c r="B160" s="40"/>
      <c r="C160" s="237" t="s">
        <v>7</v>
      </c>
      <c r="D160" s="237" t="s">
        <v>211</v>
      </c>
      <c r="E160" s="238" t="s">
        <v>2230</v>
      </c>
      <c r="F160" s="239" t="s">
        <v>3044</v>
      </c>
      <c r="G160" s="240" t="s">
        <v>1962</v>
      </c>
      <c r="H160" s="241">
        <v>6</v>
      </c>
      <c r="I160" s="242"/>
      <c r="J160" s="243">
        <f>ROUND(I160*H160,2)</f>
        <v>0</v>
      </c>
      <c r="K160" s="239" t="s">
        <v>1</v>
      </c>
      <c r="L160" s="45"/>
      <c r="M160" s="304" t="s">
        <v>1</v>
      </c>
      <c r="N160" s="305" t="s">
        <v>42</v>
      </c>
      <c r="O160" s="306"/>
      <c r="P160" s="307">
        <f>O160*H160</f>
        <v>0</v>
      </c>
      <c r="Q160" s="307">
        <v>0</v>
      </c>
      <c r="R160" s="307">
        <f>Q160*H160</f>
        <v>0</v>
      </c>
      <c r="S160" s="307">
        <v>0</v>
      </c>
      <c r="T160" s="30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569</v>
      </c>
      <c r="AT160" s="248" t="s">
        <v>211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569</v>
      </c>
      <c r="BM160" s="248" t="s">
        <v>3045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185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1:K16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47" t="s">
        <v>3756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ROUND((SUM(BE122:BE162)),2)</f>
        <v>0</v>
      </c>
      <c r="G33" s="39"/>
      <c r="H33" s="39"/>
      <c r="I33" s="164">
        <v>0.21</v>
      </c>
      <c r="J33" s="163">
        <f>ROUND(((SUM(BE122:BE162))*I33),2)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ROUND((SUM(BF122:BF162)),2)</f>
        <v>0</v>
      </c>
      <c r="G34" s="39"/>
      <c r="H34" s="39"/>
      <c r="I34" s="164">
        <v>0.15</v>
      </c>
      <c r="J34" s="163">
        <f>ROUND(((SUM(BF122:BF162))*I34),2)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ROUND((SUM(BG122:BG162)),2)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ROUND((SUM(BH122:BH162)),2)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ROUND((SUM(BI122:BI162)),2)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41"/>
      <c r="D87" s="41"/>
      <c r="E87" s="77" t="str">
        <f>E9</f>
        <v>3 03 - Nezpůsobilé aktivity projektu - Přípojka elektro, venkovní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J147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5"/>
      <c r="C100" s="196"/>
      <c r="D100" s="197" t="s">
        <v>191</v>
      </c>
      <c r="E100" s="198"/>
      <c r="F100" s="198"/>
      <c r="G100" s="198"/>
      <c r="H100" s="198"/>
      <c r="I100" s="199"/>
      <c r="J100" s="200">
        <f>J150</f>
        <v>0</v>
      </c>
      <c r="K100" s="196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2"/>
      <c r="C101" s="203"/>
      <c r="D101" s="204" t="s">
        <v>2191</v>
      </c>
      <c r="E101" s="205"/>
      <c r="F101" s="205"/>
      <c r="G101" s="205"/>
      <c r="H101" s="205"/>
      <c r="I101" s="206"/>
      <c r="J101" s="207">
        <f>J151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J160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75" customHeight="1">
      <c r="A114" s="39"/>
      <c r="B114" s="40"/>
      <c r="C114" s="41"/>
      <c r="D114" s="41"/>
      <c r="E114" s="77" t="str">
        <f>E9</f>
        <v>3 03 - Nezpůsobilé aktivity projektu - Přípojka elektro, venkovní přípojka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P123+P150</f>
        <v>0</v>
      </c>
      <c r="Q122" s="105"/>
      <c r="R122" s="218">
        <f>R123+R150</f>
        <v>0.547308266</v>
      </c>
      <c r="S122" s="105"/>
      <c r="T122" s="219">
        <f>T123+T150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BK123+BK150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P124+P147</f>
        <v>0</v>
      </c>
      <c r="Q123" s="229"/>
      <c r="R123" s="230">
        <f>R124+R147</f>
        <v>0.542012424</v>
      </c>
      <c r="S123" s="229"/>
      <c r="T123" s="231">
        <f>T124+T147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BK124+BK147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SUM(P125:P146)</f>
        <v>0</v>
      </c>
      <c r="Q124" s="229"/>
      <c r="R124" s="230">
        <f>SUM(R125:R146)</f>
        <v>0.542012424</v>
      </c>
      <c r="S124" s="229"/>
      <c r="T124" s="231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SUM(BK125:BK146)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2918</v>
      </c>
      <c r="F125" s="239" t="s">
        <v>2919</v>
      </c>
      <c r="G125" s="240" t="s">
        <v>247</v>
      </c>
      <c r="H125" s="241">
        <v>0.72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3757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3758</v>
      </c>
      <c r="G126" s="251"/>
      <c r="H126" s="255">
        <v>0.72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16.5" customHeight="1">
      <c r="A127" s="39"/>
      <c r="B127" s="40"/>
      <c r="C127" s="237" t="s">
        <v>152</v>
      </c>
      <c r="D127" s="237" t="s">
        <v>211</v>
      </c>
      <c r="E127" s="238" t="s">
        <v>2714</v>
      </c>
      <c r="F127" s="239" t="s">
        <v>2715</v>
      </c>
      <c r="G127" s="240" t="s">
        <v>225</v>
      </c>
      <c r="H127" s="241">
        <v>2.4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0.00083851</v>
      </c>
      <c r="R127" s="246">
        <f>Q127*H127</f>
        <v>0.002012424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3759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3760</v>
      </c>
      <c r="G128" s="251"/>
      <c r="H128" s="255">
        <v>2.4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21.75" customHeight="1">
      <c r="A129" s="39"/>
      <c r="B129" s="40"/>
      <c r="C129" s="237" t="s">
        <v>160</v>
      </c>
      <c r="D129" s="237" t="s">
        <v>211</v>
      </c>
      <c r="E129" s="238" t="s">
        <v>2718</v>
      </c>
      <c r="F129" s="239" t="s">
        <v>2719</v>
      </c>
      <c r="G129" s="240" t="s">
        <v>225</v>
      </c>
      <c r="H129" s="241">
        <v>2.4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3761</v>
      </c>
    </row>
    <row r="130" spans="1:65" s="2" customFormat="1" ht="21.75" customHeight="1">
      <c r="A130" s="39"/>
      <c r="B130" s="40"/>
      <c r="C130" s="237" t="s">
        <v>216</v>
      </c>
      <c r="D130" s="237" t="s">
        <v>211</v>
      </c>
      <c r="E130" s="238" t="s">
        <v>278</v>
      </c>
      <c r="F130" s="239" t="s">
        <v>279</v>
      </c>
      <c r="G130" s="240" t="s">
        <v>247</v>
      </c>
      <c r="H130" s="241">
        <v>0.54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3762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3763</v>
      </c>
      <c r="G131" s="251"/>
      <c r="H131" s="255">
        <v>0.54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293</v>
      </c>
      <c r="F132" s="239" t="s">
        <v>294</v>
      </c>
      <c r="G132" s="240" t="s">
        <v>247</v>
      </c>
      <c r="H132" s="241">
        <v>0.45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3764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3765</v>
      </c>
      <c r="G133" s="251"/>
      <c r="H133" s="255">
        <v>0.45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33" customHeight="1">
      <c r="A134" s="39"/>
      <c r="B134" s="40"/>
      <c r="C134" s="237" t="s">
        <v>235</v>
      </c>
      <c r="D134" s="237" t="s">
        <v>211</v>
      </c>
      <c r="E134" s="238" t="s">
        <v>298</v>
      </c>
      <c r="F134" s="239" t="s">
        <v>299</v>
      </c>
      <c r="G134" s="240" t="s">
        <v>247</v>
      </c>
      <c r="H134" s="241">
        <v>8.1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3766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3767</v>
      </c>
      <c r="G135" s="251"/>
      <c r="H135" s="255">
        <v>8.1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239</v>
      </c>
      <c r="D136" s="237" t="s">
        <v>211</v>
      </c>
      <c r="E136" s="238" t="s">
        <v>2877</v>
      </c>
      <c r="F136" s="239" t="s">
        <v>2878</v>
      </c>
      <c r="G136" s="240" t="s">
        <v>247</v>
      </c>
      <c r="H136" s="241">
        <v>0.99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3768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3769</v>
      </c>
      <c r="G137" s="251"/>
      <c r="H137" s="255">
        <v>0.99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244</v>
      </c>
      <c r="D138" s="237" t="s">
        <v>211</v>
      </c>
      <c r="E138" s="238" t="s">
        <v>318</v>
      </c>
      <c r="F138" s="239" t="s">
        <v>319</v>
      </c>
      <c r="G138" s="240" t="s">
        <v>320</v>
      </c>
      <c r="H138" s="241">
        <v>0.81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3770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3771</v>
      </c>
      <c r="G139" s="251"/>
      <c r="H139" s="255">
        <v>0.81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323</v>
      </c>
      <c r="F140" s="239" t="s">
        <v>324</v>
      </c>
      <c r="G140" s="240" t="s">
        <v>247</v>
      </c>
      <c r="H140" s="241">
        <v>0.27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3772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3773</v>
      </c>
      <c r="G141" s="251"/>
      <c r="H141" s="255">
        <v>0.27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2736</v>
      </c>
      <c r="F142" s="239" t="s">
        <v>2737</v>
      </c>
      <c r="G142" s="240" t="s">
        <v>247</v>
      </c>
      <c r="H142" s="241">
        <v>0.27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3774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3775</v>
      </c>
      <c r="G143" s="251"/>
      <c r="H143" s="255">
        <v>0.27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16.5" customHeight="1">
      <c r="A144" s="39"/>
      <c r="B144" s="40"/>
      <c r="C144" s="294" t="s">
        <v>263</v>
      </c>
      <c r="D144" s="294" t="s">
        <v>736</v>
      </c>
      <c r="E144" s="295" t="s">
        <v>2742</v>
      </c>
      <c r="F144" s="296" t="s">
        <v>2743</v>
      </c>
      <c r="G144" s="297" t="s">
        <v>320</v>
      </c>
      <c r="H144" s="298">
        <v>0.54</v>
      </c>
      <c r="I144" s="299"/>
      <c r="J144" s="300">
        <f>ROUND(I144*H144,2)</f>
        <v>0</v>
      </c>
      <c r="K144" s="296" t="s">
        <v>215</v>
      </c>
      <c r="L144" s="301"/>
      <c r="M144" s="302" t="s">
        <v>1</v>
      </c>
      <c r="N144" s="303" t="s">
        <v>42</v>
      </c>
      <c r="O144" s="92"/>
      <c r="P144" s="246">
        <f>O144*H144</f>
        <v>0</v>
      </c>
      <c r="Q144" s="246">
        <v>1</v>
      </c>
      <c r="R144" s="246">
        <f>Q144*H144</f>
        <v>0.54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244</v>
      </c>
      <c r="AT144" s="248" t="s">
        <v>736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3776</v>
      </c>
    </row>
    <row r="145" spans="1:51" s="13" customFormat="1" ht="12">
      <c r="A145" s="13"/>
      <c r="B145" s="250"/>
      <c r="C145" s="251"/>
      <c r="D145" s="252" t="s">
        <v>218</v>
      </c>
      <c r="E145" s="251"/>
      <c r="F145" s="254" t="s">
        <v>3777</v>
      </c>
      <c r="G145" s="251"/>
      <c r="H145" s="255">
        <v>0.54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4</v>
      </c>
      <c r="AX145" s="13" t="s">
        <v>84</v>
      </c>
      <c r="AY145" s="261" t="s">
        <v>209</v>
      </c>
    </row>
    <row r="146" spans="1:65" s="2" customFormat="1" ht="21.75" customHeight="1">
      <c r="A146" s="39"/>
      <c r="B146" s="40"/>
      <c r="C146" s="237" t="s">
        <v>277</v>
      </c>
      <c r="D146" s="237" t="s">
        <v>211</v>
      </c>
      <c r="E146" s="238" t="s">
        <v>2746</v>
      </c>
      <c r="F146" s="239" t="s">
        <v>2747</v>
      </c>
      <c r="G146" s="240" t="s">
        <v>247</v>
      </c>
      <c r="H146" s="241">
        <v>0.27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216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3778</v>
      </c>
    </row>
    <row r="147" spans="1:63" s="12" customFormat="1" ht="22.8" customHeight="1">
      <c r="A147" s="12"/>
      <c r="B147" s="221"/>
      <c r="C147" s="222"/>
      <c r="D147" s="223" t="s">
        <v>75</v>
      </c>
      <c r="E147" s="235" t="s">
        <v>216</v>
      </c>
      <c r="F147" s="235" t="s">
        <v>533</v>
      </c>
      <c r="G147" s="222"/>
      <c r="H147" s="222"/>
      <c r="I147" s="225"/>
      <c r="J147" s="236">
        <f>BK147</f>
        <v>0</v>
      </c>
      <c r="K147" s="222"/>
      <c r="L147" s="227"/>
      <c r="M147" s="228"/>
      <c r="N147" s="229"/>
      <c r="O147" s="229"/>
      <c r="P147" s="230">
        <f>SUM(P148:P149)</f>
        <v>0</v>
      </c>
      <c r="Q147" s="229"/>
      <c r="R147" s="230">
        <f>SUM(R148:R149)</f>
        <v>0</v>
      </c>
      <c r="S147" s="229"/>
      <c r="T147" s="231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2" t="s">
        <v>84</v>
      </c>
      <c r="AT147" s="233" t="s">
        <v>75</v>
      </c>
      <c r="AU147" s="233" t="s">
        <v>84</v>
      </c>
      <c r="AY147" s="232" t="s">
        <v>209</v>
      </c>
      <c r="BK147" s="234">
        <f>SUM(BK148:BK149)</f>
        <v>0</v>
      </c>
    </row>
    <row r="148" spans="1:65" s="2" customFormat="1" ht="21.75" customHeight="1">
      <c r="A148" s="39"/>
      <c r="B148" s="40"/>
      <c r="C148" s="237" t="s">
        <v>283</v>
      </c>
      <c r="D148" s="237" t="s">
        <v>211</v>
      </c>
      <c r="E148" s="238" t="s">
        <v>2945</v>
      </c>
      <c r="F148" s="239" t="s">
        <v>2946</v>
      </c>
      <c r="G148" s="240" t="s">
        <v>247</v>
      </c>
      <c r="H148" s="241">
        <v>0.09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3779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3780</v>
      </c>
      <c r="G149" s="251"/>
      <c r="H149" s="255">
        <v>0.09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3" s="12" customFormat="1" ht="25.9" customHeight="1">
      <c r="A150" s="12"/>
      <c r="B150" s="221"/>
      <c r="C150" s="222"/>
      <c r="D150" s="223" t="s">
        <v>75</v>
      </c>
      <c r="E150" s="224" t="s">
        <v>736</v>
      </c>
      <c r="F150" s="224" t="s">
        <v>1929</v>
      </c>
      <c r="G150" s="222"/>
      <c r="H150" s="222"/>
      <c r="I150" s="225"/>
      <c r="J150" s="226">
        <f>BK150</f>
        <v>0</v>
      </c>
      <c r="K150" s="222"/>
      <c r="L150" s="227"/>
      <c r="M150" s="228"/>
      <c r="N150" s="229"/>
      <c r="O150" s="229"/>
      <c r="P150" s="230">
        <f>P151+P160</f>
        <v>0</v>
      </c>
      <c r="Q150" s="229"/>
      <c r="R150" s="230">
        <f>R151+R160</f>
        <v>0.005295842000000001</v>
      </c>
      <c r="S150" s="229"/>
      <c r="T150" s="231">
        <f>T151+T160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2" t="s">
        <v>160</v>
      </c>
      <c r="AT150" s="233" t="s">
        <v>75</v>
      </c>
      <c r="AU150" s="233" t="s">
        <v>76</v>
      </c>
      <c r="AY150" s="232" t="s">
        <v>209</v>
      </c>
      <c r="BK150" s="234">
        <f>BK151+BK160</f>
        <v>0</v>
      </c>
    </row>
    <row r="151" spans="1:63" s="12" customFormat="1" ht="22.8" customHeight="1">
      <c r="A151" s="12"/>
      <c r="B151" s="221"/>
      <c r="C151" s="222"/>
      <c r="D151" s="223" t="s">
        <v>75</v>
      </c>
      <c r="E151" s="235" t="s">
        <v>2192</v>
      </c>
      <c r="F151" s="235" t="s">
        <v>2193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SUM(P152:P159)</f>
        <v>0</v>
      </c>
      <c r="Q151" s="229"/>
      <c r="R151" s="230">
        <f>SUM(R152:R159)</f>
        <v>0.005295842000000001</v>
      </c>
      <c r="S151" s="229"/>
      <c r="T151" s="231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2" t="s">
        <v>160</v>
      </c>
      <c r="AT151" s="233" t="s">
        <v>75</v>
      </c>
      <c r="AU151" s="233" t="s">
        <v>84</v>
      </c>
      <c r="AY151" s="232" t="s">
        <v>209</v>
      </c>
      <c r="BK151" s="234">
        <f>SUM(BK152:BK159)</f>
        <v>0</v>
      </c>
    </row>
    <row r="152" spans="1:65" s="2" customFormat="1" ht="16.5" customHeight="1">
      <c r="A152" s="39"/>
      <c r="B152" s="40"/>
      <c r="C152" s="237" t="s">
        <v>288</v>
      </c>
      <c r="D152" s="237" t="s">
        <v>211</v>
      </c>
      <c r="E152" s="238" t="s">
        <v>3132</v>
      </c>
      <c r="F152" s="239" t="s">
        <v>3781</v>
      </c>
      <c r="G152" s="240" t="s">
        <v>494</v>
      </c>
      <c r="H152" s="241">
        <v>1.5</v>
      </c>
      <c r="I152" s="242"/>
      <c r="J152" s="243">
        <f>ROUND(I152*H152,2)</f>
        <v>0</v>
      </c>
      <c r="K152" s="239" t="s">
        <v>215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569</v>
      </c>
      <c r="AT152" s="248" t="s">
        <v>211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569</v>
      </c>
      <c r="BM152" s="248" t="s">
        <v>3782</v>
      </c>
    </row>
    <row r="153" spans="1:51" s="13" customFormat="1" ht="12">
      <c r="A153" s="13"/>
      <c r="B153" s="250"/>
      <c r="C153" s="251"/>
      <c r="D153" s="252" t="s">
        <v>218</v>
      </c>
      <c r="E153" s="253" t="s">
        <v>1</v>
      </c>
      <c r="F153" s="254" t="s">
        <v>3783</v>
      </c>
      <c r="G153" s="251"/>
      <c r="H153" s="255">
        <v>1.5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218</v>
      </c>
      <c r="AU153" s="261" t="s">
        <v>152</v>
      </c>
      <c r="AV153" s="13" t="s">
        <v>152</v>
      </c>
      <c r="AW153" s="13" t="s">
        <v>32</v>
      </c>
      <c r="AX153" s="13" t="s">
        <v>84</v>
      </c>
      <c r="AY153" s="261" t="s">
        <v>209</v>
      </c>
    </row>
    <row r="154" spans="1:65" s="2" customFormat="1" ht="16.5" customHeight="1">
      <c r="A154" s="39"/>
      <c r="B154" s="40"/>
      <c r="C154" s="294" t="s">
        <v>8</v>
      </c>
      <c r="D154" s="294" t="s">
        <v>736</v>
      </c>
      <c r="E154" s="295" t="s">
        <v>3083</v>
      </c>
      <c r="F154" s="296" t="s">
        <v>3135</v>
      </c>
      <c r="G154" s="297" t="s">
        <v>494</v>
      </c>
      <c r="H154" s="298">
        <v>1.5</v>
      </c>
      <c r="I154" s="299"/>
      <c r="J154" s="300">
        <f>ROUND(I154*H154,2)</f>
        <v>0</v>
      </c>
      <c r="K154" s="296" t="s">
        <v>215</v>
      </c>
      <c r="L154" s="301"/>
      <c r="M154" s="302" t="s">
        <v>1</v>
      </c>
      <c r="N154" s="303" t="s">
        <v>42</v>
      </c>
      <c r="O154" s="92"/>
      <c r="P154" s="246">
        <f>O154*H154</f>
        <v>0</v>
      </c>
      <c r="Q154" s="246">
        <v>0.00045</v>
      </c>
      <c r="R154" s="246">
        <f>Q154*H154</f>
        <v>0.000675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945</v>
      </c>
      <c r="AT154" s="248" t="s">
        <v>736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945</v>
      </c>
      <c r="BM154" s="248" t="s">
        <v>3784</v>
      </c>
    </row>
    <row r="155" spans="1:65" s="2" customFormat="1" ht="16.5" customHeight="1">
      <c r="A155" s="39"/>
      <c r="B155" s="40"/>
      <c r="C155" s="294" t="s">
        <v>297</v>
      </c>
      <c r="D155" s="294" t="s">
        <v>736</v>
      </c>
      <c r="E155" s="295" t="s">
        <v>3137</v>
      </c>
      <c r="F155" s="296" t="s">
        <v>3785</v>
      </c>
      <c r="G155" s="297" t="s">
        <v>494</v>
      </c>
      <c r="H155" s="298">
        <v>1.5</v>
      </c>
      <c r="I155" s="299"/>
      <c r="J155" s="300">
        <f>ROUND(I155*H155,2)</f>
        <v>0</v>
      </c>
      <c r="K155" s="296" t="s">
        <v>1</v>
      </c>
      <c r="L155" s="301"/>
      <c r="M155" s="302" t="s">
        <v>1</v>
      </c>
      <c r="N155" s="303" t="s">
        <v>42</v>
      </c>
      <c r="O155" s="92"/>
      <c r="P155" s="246">
        <f>O155*H155</f>
        <v>0</v>
      </c>
      <c r="Q155" s="246">
        <v>0.00045</v>
      </c>
      <c r="R155" s="246">
        <f>Q155*H155</f>
        <v>0.000675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945</v>
      </c>
      <c r="AT155" s="248" t="s">
        <v>736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945</v>
      </c>
      <c r="BM155" s="248" t="s">
        <v>3786</v>
      </c>
    </row>
    <row r="156" spans="1:65" s="2" customFormat="1" ht="21.75" customHeight="1">
      <c r="A156" s="39"/>
      <c r="B156" s="40"/>
      <c r="C156" s="237" t="s">
        <v>302</v>
      </c>
      <c r="D156" s="237" t="s">
        <v>211</v>
      </c>
      <c r="E156" s="238" t="s">
        <v>3722</v>
      </c>
      <c r="F156" s="239" t="s">
        <v>3787</v>
      </c>
      <c r="G156" s="240" t="s">
        <v>2085</v>
      </c>
      <c r="H156" s="241">
        <v>1</v>
      </c>
      <c r="I156" s="242"/>
      <c r="J156" s="243">
        <f>ROUND(I156*H156,2)</f>
        <v>0</v>
      </c>
      <c r="K156" s="239" t="s">
        <v>1</v>
      </c>
      <c r="L156" s="45"/>
      <c r="M156" s="244" t="s">
        <v>1</v>
      </c>
      <c r="N156" s="245" t="s">
        <v>42</v>
      </c>
      <c r="O156" s="92"/>
      <c r="P156" s="246">
        <f>O156*H156</f>
        <v>0</v>
      </c>
      <c r="Q156" s="246">
        <v>0.00271</v>
      </c>
      <c r="R156" s="246">
        <f>Q156*H156</f>
        <v>0.00271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216</v>
      </c>
      <c r="AT156" s="248" t="s">
        <v>211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216</v>
      </c>
      <c r="BM156" s="248" t="s">
        <v>3788</v>
      </c>
    </row>
    <row r="157" spans="1:65" s="2" customFormat="1" ht="16.5" customHeight="1">
      <c r="A157" s="39"/>
      <c r="B157" s="40"/>
      <c r="C157" s="237" t="s">
        <v>306</v>
      </c>
      <c r="D157" s="237" t="s">
        <v>211</v>
      </c>
      <c r="E157" s="238" t="s">
        <v>3143</v>
      </c>
      <c r="F157" s="239" t="s">
        <v>3144</v>
      </c>
      <c r="G157" s="240" t="s">
        <v>494</v>
      </c>
      <c r="H157" s="241">
        <v>4.7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0.00019236</v>
      </c>
      <c r="R157" s="246">
        <f>Q157*H157</f>
        <v>0.0009040920000000001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216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216</v>
      </c>
      <c r="BM157" s="248" t="s">
        <v>3789</v>
      </c>
    </row>
    <row r="158" spans="1:65" s="2" customFormat="1" ht="16.5" customHeight="1">
      <c r="A158" s="39"/>
      <c r="B158" s="40"/>
      <c r="C158" s="237" t="s">
        <v>311</v>
      </c>
      <c r="D158" s="237" t="s">
        <v>211</v>
      </c>
      <c r="E158" s="238" t="s">
        <v>2211</v>
      </c>
      <c r="F158" s="239" t="s">
        <v>3753</v>
      </c>
      <c r="G158" s="240" t="s">
        <v>2085</v>
      </c>
      <c r="H158" s="241">
        <v>1</v>
      </c>
      <c r="I158" s="242"/>
      <c r="J158" s="243">
        <f>ROUND(I158*H158,2)</f>
        <v>0</v>
      </c>
      <c r="K158" s="239" t="s">
        <v>1</v>
      </c>
      <c r="L158" s="45"/>
      <c r="M158" s="244" t="s">
        <v>1</v>
      </c>
      <c r="N158" s="245" t="s">
        <v>42</v>
      </c>
      <c r="O158" s="92"/>
      <c r="P158" s="246">
        <f>O158*H158</f>
        <v>0</v>
      </c>
      <c r="Q158" s="246">
        <v>0.00019</v>
      </c>
      <c r="R158" s="246">
        <f>Q158*H158</f>
        <v>0.00019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216</v>
      </c>
      <c r="AT158" s="248" t="s">
        <v>211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216</v>
      </c>
      <c r="BM158" s="248" t="s">
        <v>3790</v>
      </c>
    </row>
    <row r="159" spans="1:65" s="2" customFormat="1" ht="16.5" customHeight="1">
      <c r="A159" s="39"/>
      <c r="B159" s="40"/>
      <c r="C159" s="237" t="s">
        <v>317</v>
      </c>
      <c r="D159" s="237" t="s">
        <v>211</v>
      </c>
      <c r="E159" s="238" t="s">
        <v>2968</v>
      </c>
      <c r="F159" s="239" t="s">
        <v>2969</v>
      </c>
      <c r="G159" s="240" t="s">
        <v>494</v>
      </c>
      <c r="H159" s="241">
        <v>1.5</v>
      </c>
      <c r="I159" s="242"/>
      <c r="J159" s="243">
        <f>ROUND(I159*H159,2)</f>
        <v>0</v>
      </c>
      <c r="K159" s="239" t="s">
        <v>215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9.45E-05</v>
      </c>
      <c r="R159" s="246">
        <f>Q159*H159</f>
        <v>0.00014175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216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216</v>
      </c>
      <c r="BM159" s="248" t="s">
        <v>3791</v>
      </c>
    </row>
    <row r="160" spans="1:63" s="12" customFormat="1" ht="22.8" customHeight="1">
      <c r="A160" s="12"/>
      <c r="B160" s="221"/>
      <c r="C160" s="222"/>
      <c r="D160" s="223" t="s">
        <v>75</v>
      </c>
      <c r="E160" s="235" t="s">
        <v>1930</v>
      </c>
      <c r="F160" s="235" t="s">
        <v>1931</v>
      </c>
      <c r="G160" s="222"/>
      <c r="H160" s="222"/>
      <c r="I160" s="225"/>
      <c r="J160" s="236">
        <f>BK160</f>
        <v>0</v>
      </c>
      <c r="K160" s="222"/>
      <c r="L160" s="227"/>
      <c r="M160" s="228"/>
      <c r="N160" s="229"/>
      <c r="O160" s="229"/>
      <c r="P160" s="230">
        <f>SUM(P161:P162)</f>
        <v>0</v>
      </c>
      <c r="Q160" s="229"/>
      <c r="R160" s="230">
        <f>SUM(R161:R162)</f>
        <v>0</v>
      </c>
      <c r="S160" s="229"/>
      <c r="T160" s="231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2" t="s">
        <v>160</v>
      </c>
      <c r="AT160" s="233" t="s">
        <v>75</v>
      </c>
      <c r="AU160" s="233" t="s">
        <v>84</v>
      </c>
      <c r="AY160" s="232" t="s">
        <v>209</v>
      </c>
      <c r="BK160" s="234">
        <f>SUM(BK161:BK162)</f>
        <v>0</v>
      </c>
    </row>
    <row r="161" spans="1:65" s="2" customFormat="1" ht="16.5" customHeight="1">
      <c r="A161" s="39"/>
      <c r="B161" s="40"/>
      <c r="C161" s="237" t="s">
        <v>7</v>
      </c>
      <c r="D161" s="237" t="s">
        <v>211</v>
      </c>
      <c r="E161" s="238" t="s">
        <v>2230</v>
      </c>
      <c r="F161" s="239" t="s">
        <v>3792</v>
      </c>
      <c r="G161" s="240" t="s">
        <v>1962</v>
      </c>
      <c r="H161" s="241">
        <v>10</v>
      </c>
      <c r="I161" s="242"/>
      <c r="J161" s="243">
        <f>ROUND(I161*H161,2)</f>
        <v>0</v>
      </c>
      <c r="K161" s="239" t="s">
        <v>1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569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569</v>
      </c>
      <c r="BM161" s="248" t="s">
        <v>3793</v>
      </c>
    </row>
    <row r="162" spans="1:65" s="2" customFormat="1" ht="16.5" customHeight="1">
      <c r="A162" s="39"/>
      <c r="B162" s="40"/>
      <c r="C162" s="237" t="s">
        <v>327</v>
      </c>
      <c r="D162" s="237" t="s">
        <v>211</v>
      </c>
      <c r="E162" s="238" t="s">
        <v>2233</v>
      </c>
      <c r="F162" s="239" t="s">
        <v>3149</v>
      </c>
      <c r="G162" s="240" t="s">
        <v>1962</v>
      </c>
      <c r="H162" s="241">
        <v>5</v>
      </c>
      <c r="I162" s="242"/>
      <c r="J162" s="243">
        <f>ROUND(I162*H162,2)</f>
        <v>0</v>
      </c>
      <c r="K162" s="239" t="s">
        <v>1</v>
      </c>
      <c r="L162" s="45"/>
      <c r="M162" s="304" t="s">
        <v>1</v>
      </c>
      <c r="N162" s="305" t="s">
        <v>42</v>
      </c>
      <c r="O162" s="306"/>
      <c r="P162" s="307">
        <f>O162*H162</f>
        <v>0</v>
      </c>
      <c r="Q162" s="307">
        <v>0</v>
      </c>
      <c r="R162" s="307">
        <f>Q162*H162</f>
        <v>0</v>
      </c>
      <c r="S162" s="307">
        <v>0</v>
      </c>
      <c r="T162" s="30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569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569</v>
      </c>
      <c r="BM162" s="248" t="s">
        <v>3794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185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21:K16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47" t="s">
        <v>3795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ROUND((SUM(BE122:BE170)),2)</f>
        <v>0</v>
      </c>
      <c r="G33" s="39"/>
      <c r="H33" s="39"/>
      <c r="I33" s="164">
        <v>0.21</v>
      </c>
      <c r="J33" s="163">
        <f>ROUND(((SUM(BE122:BE170))*I33),2)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ROUND((SUM(BF122:BF170)),2)</f>
        <v>0</v>
      </c>
      <c r="G34" s="39"/>
      <c r="H34" s="39"/>
      <c r="I34" s="164">
        <v>0.15</v>
      </c>
      <c r="J34" s="163">
        <f>ROUND(((SUM(BF122:BF170))*I34),2)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ROUND((SUM(BG122:BG170)),2)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ROUND((SUM(BH122:BH170)),2)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ROUND((SUM(BI122:BI170)),2)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41"/>
      <c r="D87" s="41"/>
      <c r="E87" s="77" t="str">
        <f>E9</f>
        <v>3 04 - Nezpůsobilé aktivity projektu - Přípojka plynovod,venkovní přípojka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172</v>
      </c>
      <c r="E99" s="205"/>
      <c r="F99" s="205"/>
      <c r="G99" s="205"/>
      <c r="H99" s="205"/>
      <c r="I99" s="206"/>
      <c r="J99" s="207">
        <f>J147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5"/>
      <c r="C100" s="196"/>
      <c r="D100" s="197" t="s">
        <v>191</v>
      </c>
      <c r="E100" s="198"/>
      <c r="F100" s="198"/>
      <c r="G100" s="198"/>
      <c r="H100" s="198"/>
      <c r="I100" s="199"/>
      <c r="J100" s="200">
        <f>J150</f>
        <v>0</v>
      </c>
      <c r="K100" s="196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2"/>
      <c r="C101" s="203"/>
      <c r="D101" s="204" t="s">
        <v>2191</v>
      </c>
      <c r="E101" s="205"/>
      <c r="F101" s="205"/>
      <c r="G101" s="205"/>
      <c r="H101" s="205"/>
      <c r="I101" s="206"/>
      <c r="J101" s="207">
        <f>J151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J168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75" customHeight="1">
      <c r="A114" s="39"/>
      <c r="B114" s="40"/>
      <c r="C114" s="41"/>
      <c r="D114" s="41"/>
      <c r="E114" s="77" t="str">
        <f>E9</f>
        <v>3 04 - Nezpůsobilé aktivity projektu - Přípojka plynovod,venkovní přípojka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P123+P150</f>
        <v>0</v>
      </c>
      <c r="Q122" s="105"/>
      <c r="R122" s="218">
        <f>R123+R150</f>
        <v>1.997925768</v>
      </c>
      <c r="S122" s="105"/>
      <c r="T122" s="219">
        <f>T123+T150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BK123+BK150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P124+P147</f>
        <v>0</v>
      </c>
      <c r="Q123" s="229"/>
      <c r="R123" s="230">
        <f>R124+R147</f>
        <v>1.987378888</v>
      </c>
      <c r="S123" s="229"/>
      <c r="T123" s="231">
        <f>T124+T147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BK124+BK147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SUM(P125:P146)</f>
        <v>0</v>
      </c>
      <c r="Q124" s="229"/>
      <c r="R124" s="230">
        <f>SUM(R125:R146)</f>
        <v>1.987378888</v>
      </c>
      <c r="S124" s="229"/>
      <c r="T124" s="231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SUM(BK125:BK146)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2918</v>
      </c>
      <c r="F125" s="239" t="s">
        <v>2919</v>
      </c>
      <c r="G125" s="240" t="s">
        <v>247</v>
      </c>
      <c r="H125" s="241">
        <v>2.64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3796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3797</v>
      </c>
      <c r="G126" s="251"/>
      <c r="H126" s="255">
        <v>2.64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16.5" customHeight="1">
      <c r="A127" s="39"/>
      <c r="B127" s="40"/>
      <c r="C127" s="237" t="s">
        <v>152</v>
      </c>
      <c r="D127" s="237" t="s">
        <v>211</v>
      </c>
      <c r="E127" s="238" t="s">
        <v>2714</v>
      </c>
      <c r="F127" s="239" t="s">
        <v>2715</v>
      </c>
      <c r="G127" s="240" t="s">
        <v>225</v>
      </c>
      <c r="H127" s="241">
        <v>8.8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0.00083851</v>
      </c>
      <c r="R127" s="246">
        <f>Q127*H127</f>
        <v>0.007378888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3798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3799</v>
      </c>
      <c r="G128" s="251"/>
      <c r="H128" s="255">
        <v>8.8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21.75" customHeight="1">
      <c r="A129" s="39"/>
      <c r="B129" s="40"/>
      <c r="C129" s="237" t="s">
        <v>160</v>
      </c>
      <c r="D129" s="237" t="s">
        <v>211</v>
      </c>
      <c r="E129" s="238" t="s">
        <v>2718</v>
      </c>
      <c r="F129" s="239" t="s">
        <v>2719</v>
      </c>
      <c r="G129" s="240" t="s">
        <v>225</v>
      </c>
      <c r="H129" s="241">
        <v>8.8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3800</v>
      </c>
    </row>
    <row r="130" spans="1:65" s="2" customFormat="1" ht="21.75" customHeight="1">
      <c r="A130" s="39"/>
      <c r="B130" s="40"/>
      <c r="C130" s="237" t="s">
        <v>216</v>
      </c>
      <c r="D130" s="237" t="s">
        <v>211</v>
      </c>
      <c r="E130" s="238" t="s">
        <v>278</v>
      </c>
      <c r="F130" s="239" t="s">
        <v>279</v>
      </c>
      <c r="G130" s="240" t="s">
        <v>247</v>
      </c>
      <c r="H130" s="241">
        <v>1.98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3801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3802</v>
      </c>
      <c r="G131" s="251"/>
      <c r="H131" s="255">
        <v>1.98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293</v>
      </c>
      <c r="F132" s="239" t="s">
        <v>294</v>
      </c>
      <c r="G132" s="240" t="s">
        <v>247</v>
      </c>
      <c r="H132" s="241">
        <v>1.65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3803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3804</v>
      </c>
      <c r="G133" s="251"/>
      <c r="H133" s="255">
        <v>1.65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33" customHeight="1">
      <c r="A134" s="39"/>
      <c r="B134" s="40"/>
      <c r="C134" s="237" t="s">
        <v>235</v>
      </c>
      <c r="D134" s="237" t="s">
        <v>211</v>
      </c>
      <c r="E134" s="238" t="s">
        <v>298</v>
      </c>
      <c r="F134" s="239" t="s">
        <v>299</v>
      </c>
      <c r="G134" s="240" t="s">
        <v>247</v>
      </c>
      <c r="H134" s="241">
        <v>29.7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3805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3806</v>
      </c>
      <c r="G135" s="251"/>
      <c r="H135" s="255">
        <v>29.7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239</v>
      </c>
      <c r="D136" s="237" t="s">
        <v>211</v>
      </c>
      <c r="E136" s="238" t="s">
        <v>2877</v>
      </c>
      <c r="F136" s="239" t="s">
        <v>2878</v>
      </c>
      <c r="G136" s="240" t="s">
        <v>247</v>
      </c>
      <c r="H136" s="241">
        <v>3.63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3807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3808</v>
      </c>
      <c r="G137" s="251"/>
      <c r="H137" s="255">
        <v>3.63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21.75" customHeight="1">
      <c r="A138" s="39"/>
      <c r="B138" s="40"/>
      <c r="C138" s="237" t="s">
        <v>244</v>
      </c>
      <c r="D138" s="237" t="s">
        <v>211</v>
      </c>
      <c r="E138" s="238" t="s">
        <v>318</v>
      </c>
      <c r="F138" s="239" t="s">
        <v>319</v>
      </c>
      <c r="G138" s="240" t="s">
        <v>320</v>
      </c>
      <c r="H138" s="241">
        <v>1.782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3809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3810</v>
      </c>
      <c r="G139" s="251"/>
      <c r="H139" s="255">
        <v>1.782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323</v>
      </c>
      <c r="F140" s="239" t="s">
        <v>324</v>
      </c>
      <c r="G140" s="240" t="s">
        <v>247</v>
      </c>
      <c r="H140" s="241">
        <v>0.99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3811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3812</v>
      </c>
      <c r="G141" s="251"/>
      <c r="H141" s="255">
        <v>0.99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2736</v>
      </c>
      <c r="F142" s="239" t="s">
        <v>2737</v>
      </c>
      <c r="G142" s="240" t="s">
        <v>247</v>
      </c>
      <c r="H142" s="241">
        <v>0.99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3813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3814</v>
      </c>
      <c r="G143" s="251"/>
      <c r="H143" s="255">
        <v>0.99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16.5" customHeight="1">
      <c r="A144" s="39"/>
      <c r="B144" s="40"/>
      <c r="C144" s="294" t="s">
        <v>263</v>
      </c>
      <c r="D144" s="294" t="s">
        <v>736</v>
      </c>
      <c r="E144" s="295" t="s">
        <v>2742</v>
      </c>
      <c r="F144" s="296" t="s">
        <v>2743</v>
      </c>
      <c r="G144" s="297" t="s">
        <v>320</v>
      </c>
      <c r="H144" s="298">
        <v>1.98</v>
      </c>
      <c r="I144" s="299"/>
      <c r="J144" s="300">
        <f>ROUND(I144*H144,2)</f>
        <v>0</v>
      </c>
      <c r="K144" s="296" t="s">
        <v>215</v>
      </c>
      <c r="L144" s="301"/>
      <c r="M144" s="302" t="s">
        <v>1</v>
      </c>
      <c r="N144" s="303" t="s">
        <v>42</v>
      </c>
      <c r="O144" s="92"/>
      <c r="P144" s="246">
        <f>O144*H144</f>
        <v>0</v>
      </c>
      <c r="Q144" s="246">
        <v>1</v>
      </c>
      <c r="R144" s="246">
        <f>Q144*H144</f>
        <v>1.98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244</v>
      </c>
      <c r="AT144" s="248" t="s">
        <v>736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3815</v>
      </c>
    </row>
    <row r="145" spans="1:51" s="13" customFormat="1" ht="12">
      <c r="A145" s="13"/>
      <c r="B145" s="250"/>
      <c r="C145" s="251"/>
      <c r="D145" s="252" t="s">
        <v>218</v>
      </c>
      <c r="E145" s="251"/>
      <c r="F145" s="254" t="s">
        <v>2893</v>
      </c>
      <c r="G145" s="251"/>
      <c r="H145" s="255">
        <v>1.98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4</v>
      </c>
      <c r="AX145" s="13" t="s">
        <v>84</v>
      </c>
      <c r="AY145" s="261" t="s">
        <v>209</v>
      </c>
    </row>
    <row r="146" spans="1:65" s="2" customFormat="1" ht="21.75" customHeight="1">
      <c r="A146" s="39"/>
      <c r="B146" s="40"/>
      <c r="C146" s="237" t="s">
        <v>277</v>
      </c>
      <c r="D146" s="237" t="s">
        <v>211</v>
      </c>
      <c r="E146" s="238" t="s">
        <v>2746</v>
      </c>
      <c r="F146" s="239" t="s">
        <v>2747</v>
      </c>
      <c r="G146" s="240" t="s">
        <v>247</v>
      </c>
      <c r="H146" s="241">
        <v>0.99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216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3816</v>
      </c>
    </row>
    <row r="147" spans="1:63" s="12" customFormat="1" ht="22.8" customHeight="1">
      <c r="A147" s="12"/>
      <c r="B147" s="221"/>
      <c r="C147" s="222"/>
      <c r="D147" s="223" t="s">
        <v>75</v>
      </c>
      <c r="E147" s="235" t="s">
        <v>216</v>
      </c>
      <c r="F147" s="235" t="s">
        <v>533</v>
      </c>
      <c r="G147" s="222"/>
      <c r="H147" s="222"/>
      <c r="I147" s="225"/>
      <c r="J147" s="236">
        <f>BK147</f>
        <v>0</v>
      </c>
      <c r="K147" s="222"/>
      <c r="L147" s="227"/>
      <c r="M147" s="228"/>
      <c r="N147" s="229"/>
      <c r="O147" s="229"/>
      <c r="P147" s="230">
        <f>SUM(P148:P149)</f>
        <v>0</v>
      </c>
      <c r="Q147" s="229"/>
      <c r="R147" s="230">
        <f>SUM(R148:R149)</f>
        <v>0</v>
      </c>
      <c r="S147" s="229"/>
      <c r="T147" s="231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2" t="s">
        <v>84</v>
      </c>
      <c r="AT147" s="233" t="s">
        <v>75</v>
      </c>
      <c r="AU147" s="233" t="s">
        <v>84</v>
      </c>
      <c r="AY147" s="232" t="s">
        <v>209</v>
      </c>
      <c r="BK147" s="234">
        <f>SUM(BK148:BK149)</f>
        <v>0</v>
      </c>
    </row>
    <row r="148" spans="1:65" s="2" customFormat="1" ht="21.75" customHeight="1">
      <c r="A148" s="39"/>
      <c r="B148" s="40"/>
      <c r="C148" s="237" t="s">
        <v>283</v>
      </c>
      <c r="D148" s="237" t="s">
        <v>211</v>
      </c>
      <c r="E148" s="238" t="s">
        <v>2945</v>
      </c>
      <c r="F148" s="239" t="s">
        <v>2946</v>
      </c>
      <c r="G148" s="240" t="s">
        <v>247</v>
      </c>
      <c r="H148" s="241">
        <v>0.33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3817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3818</v>
      </c>
      <c r="G149" s="251"/>
      <c r="H149" s="255">
        <v>0.33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3" s="12" customFormat="1" ht="25.9" customHeight="1">
      <c r="A150" s="12"/>
      <c r="B150" s="221"/>
      <c r="C150" s="222"/>
      <c r="D150" s="223" t="s">
        <v>75</v>
      </c>
      <c r="E150" s="224" t="s">
        <v>736</v>
      </c>
      <c r="F150" s="224" t="s">
        <v>1929</v>
      </c>
      <c r="G150" s="222"/>
      <c r="H150" s="222"/>
      <c r="I150" s="225"/>
      <c r="J150" s="226">
        <f>BK150</f>
        <v>0</v>
      </c>
      <c r="K150" s="222"/>
      <c r="L150" s="227"/>
      <c r="M150" s="228"/>
      <c r="N150" s="229"/>
      <c r="O150" s="229"/>
      <c r="P150" s="230">
        <f>P151+P168</f>
        <v>0</v>
      </c>
      <c r="Q150" s="229"/>
      <c r="R150" s="230">
        <f>R151+R168</f>
        <v>0.01054688</v>
      </c>
      <c r="S150" s="229"/>
      <c r="T150" s="231">
        <f>T151+T168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2" t="s">
        <v>160</v>
      </c>
      <c r="AT150" s="233" t="s">
        <v>75</v>
      </c>
      <c r="AU150" s="233" t="s">
        <v>76</v>
      </c>
      <c r="AY150" s="232" t="s">
        <v>209</v>
      </c>
      <c r="BK150" s="234">
        <f>BK151+BK168</f>
        <v>0</v>
      </c>
    </row>
    <row r="151" spans="1:63" s="12" customFormat="1" ht="22.8" customHeight="1">
      <c r="A151" s="12"/>
      <c r="B151" s="221"/>
      <c r="C151" s="222"/>
      <c r="D151" s="223" t="s">
        <v>75</v>
      </c>
      <c r="E151" s="235" t="s">
        <v>2192</v>
      </c>
      <c r="F151" s="235" t="s">
        <v>2193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SUM(P152:P167)</f>
        <v>0</v>
      </c>
      <c r="Q151" s="229"/>
      <c r="R151" s="230">
        <f>SUM(R152:R167)</f>
        <v>0.01054688</v>
      </c>
      <c r="S151" s="229"/>
      <c r="T151" s="231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2" t="s">
        <v>160</v>
      </c>
      <c r="AT151" s="233" t="s">
        <v>75</v>
      </c>
      <c r="AU151" s="233" t="s">
        <v>84</v>
      </c>
      <c r="AY151" s="232" t="s">
        <v>209</v>
      </c>
      <c r="BK151" s="234">
        <f>SUM(BK152:BK167)</f>
        <v>0</v>
      </c>
    </row>
    <row r="152" spans="1:65" s="2" customFormat="1" ht="16.5" customHeight="1">
      <c r="A152" s="39"/>
      <c r="B152" s="40"/>
      <c r="C152" s="237" t="s">
        <v>288</v>
      </c>
      <c r="D152" s="237" t="s">
        <v>211</v>
      </c>
      <c r="E152" s="238" t="s">
        <v>3124</v>
      </c>
      <c r="F152" s="239" t="s">
        <v>3819</v>
      </c>
      <c r="G152" s="240" t="s">
        <v>214</v>
      </c>
      <c r="H152" s="241">
        <v>1</v>
      </c>
      <c r="I152" s="242"/>
      <c r="J152" s="243">
        <f>ROUND(I152*H152,2)</f>
        <v>0</v>
      </c>
      <c r="K152" s="239" t="s">
        <v>1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569</v>
      </c>
      <c r="AT152" s="248" t="s">
        <v>211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569</v>
      </c>
      <c r="BM152" s="248" t="s">
        <v>3820</v>
      </c>
    </row>
    <row r="153" spans="1:47" s="2" customFormat="1" ht="12">
      <c r="A153" s="39"/>
      <c r="B153" s="40"/>
      <c r="C153" s="41"/>
      <c r="D153" s="252" t="s">
        <v>2365</v>
      </c>
      <c r="E153" s="41"/>
      <c r="F153" s="309" t="s">
        <v>3127</v>
      </c>
      <c r="G153" s="41"/>
      <c r="H153" s="41"/>
      <c r="I153" s="146"/>
      <c r="J153" s="41"/>
      <c r="K153" s="41"/>
      <c r="L153" s="45"/>
      <c r="M153" s="310"/>
      <c r="N153" s="311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2365</v>
      </c>
      <c r="AU153" s="18" t="s">
        <v>152</v>
      </c>
    </row>
    <row r="154" spans="1:65" s="2" customFormat="1" ht="16.5" customHeight="1">
      <c r="A154" s="39"/>
      <c r="B154" s="40"/>
      <c r="C154" s="237" t="s">
        <v>8</v>
      </c>
      <c r="D154" s="237" t="s">
        <v>211</v>
      </c>
      <c r="E154" s="238" t="s">
        <v>3128</v>
      </c>
      <c r="F154" s="239" t="s">
        <v>3821</v>
      </c>
      <c r="G154" s="240" t="s">
        <v>214</v>
      </c>
      <c r="H154" s="241">
        <v>1</v>
      </c>
      <c r="I154" s="242"/>
      <c r="J154" s="243">
        <f>ROUND(I154*H154,2)</f>
        <v>0</v>
      </c>
      <c r="K154" s="239" t="s">
        <v>1</v>
      </c>
      <c r="L154" s="45"/>
      <c r="M154" s="244" t="s">
        <v>1</v>
      </c>
      <c r="N154" s="245" t="s">
        <v>42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569</v>
      </c>
      <c r="AT154" s="248" t="s">
        <v>211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569</v>
      </c>
      <c r="BM154" s="248" t="s">
        <v>3822</v>
      </c>
    </row>
    <row r="155" spans="1:47" s="2" customFormat="1" ht="12">
      <c r="A155" s="39"/>
      <c r="B155" s="40"/>
      <c r="C155" s="41"/>
      <c r="D155" s="252" t="s">
        <v>2365</v>
      </c>
      <c r="E155" s="41"/>
      <c r="F155" s="309" t="s">
        <v>3127</v>
      </c>
      <c r="G155" s="41"/>
      <c r="H155" s="41"/>
      <c r="I155" s="146"/>
      <c r="J155" s="41"/>
      <c r="K155" s="41"/>
      <c r="L155" s="45"/>
      <c r="M155" s="310"/>
      <c r="N155" s="311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2365</v>
      </c>
      <c r="AU155" s="18" t="s">
        <v>152</v>
      </c>
    </row>
    <row r="156" spans="1:51" s="13" customFormat="1" ht="12">
      <c r="A156" s="13"/>
      <c r="B156" s="250"/>
      <c r="C156" s="251"/>
      <c r="D156" s="252" t="s">
        <v>218</v>
      </c>
      <c r="E156" s="253" t="s">
        <v>1</v>
      </c>
      <c r="F156" s="254" t="s">
        <v>3131</v>
      </c>
      <c r="G156" s="251"/>
      <c r="H156" s="255">
        <v>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32</v>
      </c>
      <c r="AX156" s="13" t="s">
        <v>84</v>
      </c>
      <c r="AY156" s="261" t="s">
        <v>209</v>
      </c>
    </row>
    <row r="157" spans="1:65" s="2" customFormat="1" ht="21.75" customHeight="1">
      <c r="A157" s="39"/>
      <c r="B157" s="40"/>
      <c r="C157" s="237" t="s">
        <v>297</v>
      </c>
      <c r="D157" s="237" t="s">
        <v>211</v>
      </c>
      <c r="E157" s="238" t="s">
        <v>3132</v>
      </c>
      <c r="F157" s="239" t="s">
        <v>3823</v>
      </c>
      <c r="G157" s="240" t="s">
        <v>494</v>
      </c>
      <c r="H157" s="241">
        <v>5.5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569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569</v>
      </c>
      <c r="BM157" s="248" t="s">
        <v>3824</v>
      </c>
    </row>
    <row r="158" spans="1:65" s="2" customFormat="1" ht="16.5" customHeight="1">
      <c r="A158" s="39"/>
      <c r="B158" s="40"/>
      <c r="C158" s="294" t="s">
        <v>302</v>
      </c>
      <c r="D158" s="294" t="s">
        <v>736</v>
      </c>
      <c r="E158" s="295" t="s">
        <v>2958</v>
      </c>
      <c r="F158" s="296" t="s">
        <v>2959</v>
      </c>
      <c r="G158" s="297" t="s">
        <v>494</v>
      </c>
      <c r="H158" s="298">
        <v>5.5</v>
      </c>
      <c r="I158" s="299"/>
      <c r="J158" s="300">
        <f>ROUND(I158*H158,2)</f>
        <v>0</v>
      </c>
      <c r="K158" s="296" t="s">
        <v>215</v>
      </c>
      <c r="L158" s="301"/>
      <c r="M158" s="302" t="s">
        <v>1</v>
      </c>
      <c r="N158" s="303" t="s">
        <v>42</v>
      </c>
      <c r="O158" s="92"/>
      <c r="P158" s="246">
        <f>O158*H158</f>
        <v>0</v>
      </c>
      <c r="Q158" s="246">
        <v>0.00028</v>
      </c>
      <c r="R158" s="246">
        <f>Q158*H158</f>
        <v>0.00154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1595</v>
      </c>
      <c r="AT158" s="248" t="s">
        <v>736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569</v>
      </c>
      <c r="BM158" s="248" t="s">
        <v>3825</v>
      </c>
    </row>
    <row r="159" spans="1:65" s="2" customFormat="1" ht="16.5" customHeight="1">
      <c r="A159" s="39"/>
      <c r="B159" s="40"/>
      <c r="C159" s="294" t="s">
        <v>306</v>
      </c>
      <c r="D159" s="294" t="s">
        <v>736</v>
      </c>
      <c r="E159" s="295" t="s">
        <v>3083</v>
      </c>
      <c r="F159" s="296" t="s">
        <v>3826</v>
      </c>
      <c r="G159" s="297" t="s">
        <v>494</v>
      </c>
      <c r="H159" s="298">
        <v>5.5</v>
      </c>
      <c r="I159" s="299"/>
      <c r="J159" s="300">
        <f>ROUND(I159*H159,2)</f>
        <v>0</v>
      </c>
      <c r="K159" s="296" t="s">
        <v>215</v>
      </c>
      <c r="L159" s="301"/>
      <c r="M159" s="302" t="s">
        <v>1</v>
      </c>
      <c r="N159" s="303" t="s">
        <v>42</v>
      </c>
      <c r="O159" s="92"/>
      <c r="P159" s="246">
        <f>O159*H159</f>
        <v>0</v>
      </c>
      <c r="Q159" s="246">
        <v>0.00045</v>
      </c>
      <c r="R159" s="246">
        <f>Q159*H159</f>
        <v>0.0024749999999999998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945</v>
      </c>
      <c r="AT159" s="248" t="s">
        <v>736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945</v>
      </c>
      <c r="BM159" s="248" t="s">
        <v>3827</v>
      </c>
    </row>
    <row r="160" spans="1:65" s="2" customFormat="1" ht="16.5" customHeight="1">
      <c r="A160" s="39"/>
      <c r="B160" s="40"/>
      <c r="C160" s="294" t="s">
        <v>311</v>
      </c>
      <c r="D160" s="294" t="s">
        <v>736</v>
      </c>
      <c r="E160" s="295" t="s">
        <v>3087</v>
      </c>
      <c r="F160" s="296" t="s">
        <v>3088</v>
      </c>
      <c r="G160" s="297" t="s">
        <v>214</v>
      </c>
      <c r="H160" s="298">
        <v>2</v>
      </c>
      <c r="I160" s="299"/>
      <c r="J160" s="300">
        <f>ROUND(I160*H160,2)</f>
        <v>0</v>
      </c>
      <c r="K160" s="296" t="s">
        <v>1</v>
      </c>
      <c r="L160" s="301"/>
      <c r="M160" s="302" t="s">
        <v>1</v>
      </c>
      <c r="N160" s="303" t="s">
        <v>42</v>
      </c>
      <c r="O160" s="92"/>
      <c r="P160" s="246">
        <f>O160*H160</f>
        <v>0</v>
      </c>
      <c r="Q160" s="246">
        <v>0.0003</v>
      </c>
      <c r="R160" s="246">
        <f>Q160*H160</f>
        <v>0.0006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945</v>
      </c>
      <c r="AT160" s="248" t="s">
        <v>736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945</v>
      </c>
      <c r="BM160" s="248" t="s">
        <v>3828</v>
      </c>
    </row>
    <row r="161" spans="1:65" s="2" customFormat="1" ht="16.5" customHeight="1">
      <c r="A161" s="39"/>
      <c r="B161" s="40"/>
      <c r="C161" s="294" t="s">
        <v>317</v>
      </c>
      <c r="D161" s="294" t="s">
        <v>736</v>
      </c>
      <c r="E161" s="295" t="s">
        <v>3090</v>
      </c>
      <c r="F161" s="296" t="s">
        <v>3091</v>
      </c>
      <c r="G161" s="297" t="s">
        <v>214</v>
      </c>
      <c r="H161" s="298">
        <v>2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42</v>
      </c>
      <c r="O161" s="92"/>
      <c r="P161" s="246">
        <f>O161*H161</f>
        <v>0</v>
      </c>
      <c r="Q161" s="246">
        <v>0.0003</v>
      </c>
      <c r="R161" s="246">
        <f>Q161*H161</f>
        <v>0.0006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945</v>
      </c>
      <c r="AT161" s="248" t="s">
        <v>736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945</v>
      </c>
      <c r="BM161" s="248" t="s">
        <v>3829</v>
      </c>
    </row>
    <row r="162" spans="1:65" s="2" customFormat="1" ht="21.75" customHeight="1">
      <c r="A162" s="39"/>
      <c r="B162" s="40"/>
      <c r="C162" s="294" t="s">
        <v>7</v>
      </c>
      <c r="D162" s="294" t="s">
        <v>736</v>
      </c>
      <c r="E162" s="295" t="s">
        <v>3830</v>
      </c>
      <c r="F162" s="296" t="s">
        <v>3831</v>
      </c>
      <c r="G162" s="297" t="s">
        <v>214</v>
      </c>
      <c r="H162" s="298">
        <v>1</v>
      </c>
      <c r="I162" s="299"/>
      <c r="J162" s="300">
        <f>ROUND(I162*H162,2)</f>
        <v>0</v>
      </c>
      <c r="K162" s="296" t="s">
        <v>1</v>
      </c>
      <c r="L162" s="301"/>
      <c r="M162" s="302" t="s">
        <v>1</v>
      </c>
      <c r="N162" s="303" t="s">
        <v>42</v>
      </c>
      <c r="O162" s="92"/>
      <c r="P162" s="246">
        <f>O162*H162</f>
        <v>0</v>
      </c>
      <c r="Q162" s="246">
        <v>0.0003</v>
      </c>
      <c r="R162" s="246">
        <f>Q162*H162</f>
        <v>0.0003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945</v>
      </c>
      <c r="AT162" s="248" t="s">
        <v>736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945</v>
      </c>
      <c r="BM162" s="248" t="s">
        <v>3832</v>
      </c>
    </row>
    <row r="163" spans="1:65" s="2" customFormat="1" ht="16.5" customHeight="1">
      <c r="A163" s="39"/>
      <c r="B163" s="40"/>
      <c r="C163" s="294" t="s">
        <v>327</v>
      </c>
      <c r="D163" s="294" t="s">
        <v>736</v>
      </c>
      <c r="E163" s="295" t="s">
        <v>3093</v>
      </c>
      <c r="F163" s="296" t="s">
        <v>3094</v>
      </c>
      <c r="G163" s="297" t="s">
        <v>214</v>
      </c>
      <c r="H163" s="298">
        <v>1</v>
      </c>
      <c r="I163" s="299"/>
      <c r="J163" s="300">
        <f>ROUND(I163*H163,2)</f>
        <v>0</v>
      </c>
      <c r="K163" s="296" t="s">
        <v>1</v>
      </c>
      <c r="L163" s="301"/>
      <c r="M163" s="302" t="s">
        <v>1</v>
      </c>
      <c r="N163" s="303" t="s">
        <v>42</v>
      </c>
      <c r="O163" s="92"/>
      <c r="P163" s="246">
        <f>O163*H163</f>
        <v>0</v>
      </c>
      <c r="Q163" s="246">
        <v>0.0003</v>
      </c>
      <c r="R163" s="246">
        <f>Q163*H163</f>
        <v>0.0003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945</v>
      </c>
      <c r="AT163" s="248" t="s">
        <v>736</v>
      </c>
      <c r="AU163" s="248" t="s">
        <v>152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945</v>
      </c>
      <c r="BM163" s="248" t="s">
        <v>3833</v>
      </c>
    </row>
    <row r="164" spans="1:65" s="2" customFormat="1" ht="21.75" customHeight="1">
      <c r="A164" s="39"/>
      <c r="B164" s="40"/>
      <c r="C164" s="237" t="s">
        <v>331</v>
      </c>
      <c r="D164" s="237" t="s">
        <v>211</v>
      </c>
      <c r="E164" s="238" t="s">
        <v>3722</v>
      </c>
      <c r="F164" s="239" t="s">
        <v>3834</v>
      </c>
      <c r="G164" s="240" t="s">
        <v>2085</v>
      </c>
      <c r="H164" s="241">
        <v>1</v>
      </c>
      <c r="I164" s="242"/>
      <c r="J164" s="243">
        <f>ROUND(I164*H164,2)</f>
        <v>0</v>
      </c>
      <c r="K164" s="239" t="s">
        <v>1</v>
      </c>
      <c r="L164" s="45"/>
      <c r="M164" s="244" t="s">
        <v>1</v>
      </c>
      <c r="N164" s="245" t="s">
        <v>42</v>
      </c>
      <c r="O164" s="92"/>
      <c r="P164" s="246">
        <f>O164*H164</f>
        <v>0</v>
      </c>
      <c r="Q164" s="246">
        <v>0.00271</v>
      </c>
      <c r="R164" s="246">
        <f>Q164*H164</f>
        <v>0.00271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216</v>
      </c>
      <c r="AT164" s="248" t="s">
        <v>211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216</v>
      </c>
      <c r="BM164" s="248" t="s">
        <v>3835</v>
      </c>
    </row>
    <row r="165" spans="1:65" s="2" customFormat="1" ht="16.5" customHeight="1">
      <c r="A165" s="39"/>
      <c r="B165" s="40"/>
      <c r="C165" s="237" t="s">
        <v>337</v>
      </c>
      <c r="D165" s="237" t="s">
        <v>211</v>
      </c>
      <c r="E165" s="238" t="s">
        <v>3143</v>
      </c>
      <c r="F165" s="239" t="s">
        <v>3144</v>
      </c>
      <c r="G165" s="240" t="s">
        <v>494</v>
      </c>
      <c r="H165" s="241">
        <v>5.5</v>
      </c>
      <c r="I165" s="242"/>
      <c r="J165" s="243">
        <f>ROUND(I165*H165,2)</f>
        <v>0</v>
      </c>
      <c r="K165" s="239" t="s">
        <v>215</v>
      </c>
      <c r="L165" s="45"/>
      <c r="M165" s="244" t="s">
        <v>1</v>
      </c>
      <c r="N165" s="245" t="s">
        <v>42</v>
      </c>
      <c r="O165" s="92"/>
      <c r="P165" s="246">
        <f>O165*H165</f>
        <v>0</v>
      </c>
      <c r="Q165" s="246">
        <v>0.00019236</v>
      </c>
      <c r="R165" s="246">
        <f>Q165*H165</f>
        <v>0.00105798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216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216</v>
      </c>
      <c r="BM165" s="248" t="s">
        <v>3836</v>
      </c>
    </row>
    <row r="166" spans="1:65" s="2" customFormat="1" ht="16.5" customHeight="1">
      <c r="A166" s="39"/>
      <c r="B166" s="40"/>
      <c r="C166" s="237" t="s">
        <v>342</v>
      </c>
      <c r="D166" s="237" t="s">
        <v>211</v>
      </c>
      <c r="E166" s="238" t="s">
        <v>2968</v>
      </c>
      <c r="F166" s="239" t="s">
        <v>2969</v>
      </c>
      <c r="G166" s="240" t="s">
        <v>494</v>
      </c>
      <c r="H166" s="241">
        <v>5.5</v>
      </c>
      <c r="I166" s="242"/>
      <c r="J166" s="243">
        <f>ROUND(I166*H166,2)</f>
        <v>0</v>
      </c>
      <c r="K166" s="239" t="s">
        <v>215</v>
      </c>
      <c r="L166" s="45"/>
      <c r="M166" s="244" t="s">
        <v>1</v>
      </c>
      <c r="N166" s="245" t="s">
        <v>42</v>
      </c>
      <c r="O166" s="92"/>
      <c r="P166" s="246">
        <f>O166*H166</f>
        <v>0</v>
      </c>
      <c r="Q166" s="246">
        <v>9.45E-05</v>
      </c>
      <c r="R166" s="246">
        <f>Q166*H166</f>
        <v>0.00051975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216</v>
      </c>
      <c r="AT166" s="248" t="s">
        <v>211</v>
      </c>
      <c r="AU166" s="248" t="s">
        <v>152</v>
      </c>
      <c r="AY166" s="18" t="s">
        <v>209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8" t="s">
        <v>152</v>
      </c>
      <c r="BK166" s="249">
        <f>ROUND(I166*H166,2)</f>
        <v>0</v>
      </c>
      <c r="BL166" s="18" t="s">
        <v>216</v>
      </c>
      <c r="BM166" s="248" t="s">
        <v>3837</v>
      </c>
    </row>
    <row r="167" spans="1:65" s="2" customFormat="1" ht="16.5" customHeight="1">
      <c r="A167" s="39"/>
      <c r="B167" s="40"/>
      <c r="C167" s="237" t="s">
        <v>347</v>
      </c>
      <c r="D167" s="237" t="s">
        <v>211</v>
      </c>
      <c r="E167" s="238" t="s">
        <v>2968</v>
      </c>
      <c r="F167" s="239" t="s">
        <v>2969</v>
      </c>
      <c r="G167" s="240" t="s">
        <v>494</v>
      </c>
      <c r="H167" s="241">
        <v>4.7</v>
      </c>
      <c r="I167" s="242"/>
      <c r="J167" s="243">
        <f>ROUND(I167*H167,2)</f>
        <v>0</v>
      </c>
      <c r="K167" s="239" t="s">
        <v>215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9.45E-05</v>
      </c>
      <c r="R167" s="246">
        <f>Q167*H167</f>
        <v>0.00044415000000000004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216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216</v>
      </c>
      <c r="BM167" s="248" t="s">
        <v>3838</v>
      </c>
    </row>
    <row r="168" spans="1:63" s="12" customFormat="1" ht="22.8" customHeight="1">
      <c r="A168" s="12"/>
      <c r="B168" s="221"/>
      <c r="C168" s="222"/>
      <c r="D168" s="223" t="s">
        <v>75</v>
      </c>
      <c r="E168" s="235" t="s">
        <v>1930</v>
      </c>
      <c r="F168" s="235" t="s">
        <v>1931</v>
      </c>
      <c r="G168" s="222"/>
      <c r="H168" s="222"/>
      <c r="I168" s="225"/>
      <c r="J168" s="236">
        <f>BK168</f>
        <v>0</v>
      </c>
      <c r="K168" s="222"/>
      <c r="L168" s="227"/>
      <c r="M168" s="228"/>
      <c r="N168" s="229"/>
      <c r="O168" s="229"/>
      <c r="P168" s="230">
        <f>SUM(P169:P170)</f>
        <v>0</v>
      </c>
      <c r="Q168" s="229"/>
      <c r="R168" s="230">
        <f>SUM(R169:R170)</f>
        <v>0</v>
      </c>
      <c r="S168" s="229"/>
      <c r="T168" s="231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2" t="s">
        <v>160</v>
      </c>
      <c r="AT168" s="233" t="s">
        <v>75</v>
      </c>
      <c r="AU168" s="233" t="s">
        <v>84</v>
      </c>
      <c r="AY168" s="232" t="s">
        <v>209</v>
      </c>
      <c r="BK168" s="234">
        <f>SUM(BK169:BK170)</f>
        <v>0</v>
      </c>
    </row>
    <row r="169" spans="1:65" s="2" customFormat="1" ht="16.5" customHeight="1">
      <c r="A169" s="39"/>
      <c r="B169" s="40"/>
      <c r="C169" s="237" t="s">
        <v>351</v>
      </c>
      <c r="D169" s="237" t="s">
        <v>211</v>
      </c>
      <c r="E169" s="238" t="s">
        <v>2230</v>
      </c>
      <c r="F169" s="239" t="s">
        <v>3096</v>
      </c>
      <c r="G169" s="240" t="s">
        <v>1962</v>
      </c>
      <c r="H169" s="241">
        <v>8</v>
      </c>
      <c r="I169" s="242"/>
      <c r="J169" s="243">
        <f>ROUND(I169*H169,2)</f>
        <v>0</v>
      </c>
      <c r="K169" s="239" t="s">
        <v>1</v>
      </c>
      <c r="L169" s="45"/>
      <c r="M169" s="244" t="s">
        <v>1</v>
      </c>
      <c r="N169" s="245" t="s">
        <v>42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569</v>
      </c>
      <c r="AT169" s="248" t="s">
        <v>211</v>
      </c>
      <c r="AU169" s="248" t="s">
        <v>152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569</v>
      </c>
      <c r="BM169" s="248" t="s">
        <v>3839</v>
      </c>
    </row>
    <row r="170" spans="1:65" s="2" customFormat="1" ht="16.5" customHeight="1">
      <c r="A170" s="39"/>
      <c r="B170" s="40"/>
      <c r="C170" s="237" t="s">
        <v>356</v>
      </c>
      <c r="D170" s="237" t="s">
        <v>211</v>
      </c>
      <c r="E170" s="238" t="s">
        <v>2233</v>
      </c>
      <c r="F170" s="239" t="s">
        <v>2234</v>
      </c>
      <c r="G170" s="240" t="s">
        <v>1962</v>
      </c>
      <c r="H170" s="241">
        <v>10</v>
      </c>
      <c r="I170" s="242"/>
      <c r="J170" s="243">
        <f>ROUND(I170*H170,2)</f>
        <v>0</v>
      </c>
      <c r="K170" s="239" t="s">
        <v>1</v>
      </c>
      <c r="L170" s="45"/>
      <c r="M170" s="304" t="s">
        <v>1</v>
      </c>
      <c r="N170" s="305" t="s">
        <v>42</v>
      </c>
      <c r="O170" s="306"/>
      <c r="P170" s="307">
        <f>O170*H170</f>
        <v>0</v>
      </c>
      <c r="Q170" s="307">
        <v>0</v>
      </c>
      <c r="R170" s="307">
        <f>Q170*H170</f>
        <v>0</v>
      </c>
      <c r="S170" s="307">
        <v>0</v>
      </c>
      <c r="T170" s="3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8" t="s">
        <v>569</v>
      </c>
      <c r="AT170" s="248" t="s">
        <v>211</v>
      </c>
      <c r="AU170" s="248" t="s">
        <v>152</v>
      </c>
      <c r="AY170" s="18" t="s">
        <v>209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8" t="s">
        <v>152</v>
      </c>
      <c r="BK170" s="249">
        <f>ROUND(I170*H170,2)</f>
        <v>0</v>
      </c>
      <c r="BL170" s="18" t="s">
        <v>569</v>
      </c>
      <c r="BM170" s="248" t="s">
        <v>3840</v>
      </c>
    </row>
    <row r="171" spans="1:31" s="2" customFormat="1" ht="6.95" customHeight="1">
      <c r="A171" s="39"/>
      <c r="B171" s="67"/>
      <c r="C171" s="68"/>
      <c r="D171" s="68"/>
      <c r="E171" s="68"/>
      <c r="F171" s="68"/>
      <c r="G171" s="68"/>
      <c r="H171" s="68"/>
      <c r="I171" s="185"/>
      <c r="J171" s="68"/>
      <c r="K171" s="68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3841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ROUND((SUM(BE121:BE139)),2)</f>
        <v>0</v>
      </c>
      <c r="G33" s="39"/>
      <c r="H33" s="39"/>
      <c r="I33" s="164">
        <v>0.21</v>
      </c>
      <c r="J33" s="163">
        <f>ROUND(((SUM(BE121:BE139))*I33),2)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ROUND((SUM(BF121:BF139)),2)</f>
        <v>0</v>
      </c>
      <c r="G34" s="39"/>
      <c r="H34" s="39"/>
      <c r="I34" s="164">
        <v>0.15</v>
      </c>
      <c r="J34" s="163">
        <f>ROUND(((SUM(BF121:BF139))*I34),2)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ROUND((SUM(BG121:BG139)),2)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ROUND((SUM(BH121:BH139)),2)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ROUND((SUM(BI121:BI139)),2)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3 05 - Nezpůsobilé aktivity projektu - Oprava komunikace 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J122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J123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3842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174</v>
      </c>
      <c r="E100" s="205"/>
      <c r="F100" s="205"/>
      <c r="G100" s="205"/>
      <c r="H100" s="205"/>
      <c r="I100" s="206"/>
      <c r="J100" s="207">
        <f>J132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175</v>
      </c>
      <c r="E101" s="205"/>
      <c r="F101" s="205"/>
      <c r="G101" s="205"/>
      <c r="H101" s="205"/>
      <c r="I101" s="206"/>
      <c r="J101" s="207">
        <f>J134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46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185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188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194</v>
      </c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9" t="str">
        <f>E7</f>
        <v>Zvýšení dostupnosti komunitních pobytových služeb v lokalitě Náchod</v>
      </c>
      <c r="F111" s="33"/>
      <c r="G111" s="33"/>
      <c r="H111" s="33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161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 xml:space="preserve">3 05 - Nezpůsobilé aktivity projektu - Oprava komunikace </v>
      </c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Náchod</v>
      </c>
      <c r="G115" s="41"/>
      <c r="H115" s="41"/>
      <c r="I115" s="149" t="s">
        <v>22</v>
      </c>
      <c r="J115" s="80" t="str">
        <f>IF(J12="","",J12)</f>
        <v>27. 2. 2020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Královehradecký kraj, Pivovarské nám. 1245/2</v>
      </c>
      <c r="G117" s="41"/>
      <c r="H117" s="41"/>
      <c r="I117" s="149" t="s">
        <v>30</v>
      </c>
      <c r="J117" s="37" t="str">
        <f>E21</f>
        <v>Projecticon s.r.o., A. Kopeckého 151, Nový Hrádek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149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9"/>
      <c r="B120" s="210"/>
      <c r="C120" s="211" t="s">
        <v>195</v>
      </c>
      <c r="D120" s="212" t="s">
        <v>61</v>
      </c>
      <c r="E120" s="212" t="s">
        <v>57</v>
      </c>
      <c r="F120" s="212" t="s">
        <v>58</v>
      </c>
      <c r="G120" s="212" t="s">
        <v>196</v>
      </c>
      <c r="H120" s="212" t="s">
        <v>197</v>
      </c>
      <c r="I120" s="213" t="s">
        <v>198</v>
      </c>
      <c r="J120" s="212" t="s">
        <v>165</v>
      </c>
      <c r="K120" s="214" t="s">
        <v>199</v>
      </c>
      <c r="L120" s="215"/>
      <c r="M120" s="101" t="s">
        <v>1</v>
      </c>
      <c r="N120" s="102" t="s">
        <v>40</v>
      </c>
      <c r="O120" s="102" t="s">
        <v>200</v>
      </c>
      <c r="P120" s="102" t="s">
        <v>201</v>
      </c>
      <c r="Q120" s="102" t="s">
        <v>202</v>
      </c>
      <c r="R120" s="102" t="s">
        <v>203</v>
      </c>
      <c r="S120" s="102" t="s">
        <v>204</v>
      </c>
      <c r="T120" s="103" t="s">
        <v>205</v>
      </c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1:63" s="2" customFormat="1" ht="22.8" customHeight="1">
      <c r="A121" s="39"/>
      <c r="B121" s="40"/>
      <c r="C121" s="108" t="s">
        <v>206</v>
      </c>
      <c r="D121" s="41"/>
      <c r="E121" s="41"/>
      <c r="F121" s="41"/>
      <c r="G121" s="41"/>
      <c r="H121" s="41"/>
      <c r="I121" s="146"/>
      <c r="J121" s="216">
        <f>BK121</f>
        <v>0</v>
      </c>
      <c r="K121" s="41"/>
      <c r="L121" s="45"/>
      <c r="M121" s="104"/>
      <c r="N121" s="217"/>
      <c r="O121" s="105"/>
      <c r="P121" s="218">
        <f>P122</f>
        <v>0</v>
      </c>
      <c r="Q121" s="105"/>
      <c r="R121" s="218">
        <f>R122</f>
        <v>0.00011844</v>
      </c>
      <c r="S121" s="105"/>
      <c r="T121" s="219">
        <f>T122</f>
        <v>52.8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167</v>
      </c>
      <c r="BK121" s="220">
        <f>BK122</f>
        <v>0</v>
      </c>
    </row>
    <row r="122" spans="1:63" s="12" customFormat="1" ht="25.9" customHeight="1">
      <c r="A122" s="12"/>
      <c r="B122" s="221"/>
      <c r="C122" s="222"/>
      <c r="D122" s="223" t="s">
        <v>75</v>
      </c>
      <c r="E122" s="224" t="s">
        <v>207</v>
      </c>
      <c r="F122" s="224" t="s">
        <v>208</v>
      </c>
      <c r="G122" s="222"/>
      <c r="H122" s="222"/>
      <c r="I122" s="225"/>
      <c r="J122" s="226">
        <f>BK122</f>
        <v>0</v>
      </c>
      <c r="K122" s="222"/>
      <c r="L122" s="227"/>
      <c r="M122" s="228"/>
      <c r="N122" s="229"/>
      <c r="O122" s="229"/>
      <c r="P122" s="230">
        <f>P123+P126+P132+P134</f>
        <v>0</v>
      </c>
      <c r="Q122" s="229"/>
      <c r="R122" s="230">
        <f>R123+R126+R132+R134</f>
        <v>0.00011844</v>
      </c>
      <c r="S122" s="229"/>
      <c r="T122" s="231">
        <f>T123+T126+T132+T134</f>
        <v>52.8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84</v>
      </c>
      <c r="AT122" s="233" t="s">
        <v>75</v>
      </c>
      <c r="AU122" s="233" t="s">
        <v>76</v>
      </c>
      <c r="AY122" s="232" t="s">
        <v>209</v>
      </c>
      <c r="BK122" s="234">
        <f>BK123+BK126+BK132+BK134</f>
        <v>0</v>
      </c>
    </row>
    <row r="123" spans="1:63" s="12" customFormat="1" ht="22.8" customHeight="1">
      <c r="A123" s="12"/>
      <c r="B123" s="221"/>
      <c r="C123" s="222"/>
      <c r="D123" s="223" t="s">
        <v>75</v>
      </c>
      <c r="E123" s="235" t="s">
        <v>84</v>
      </c>
      <c r="F123" s="235" t="s">
        <v>210</v>
      </c>
      <c r="G123" s="222"/>
      <c r="H123" s="222"/>
      <c r="I123" s="225"/>
      <c r="J123" s="236">
        <f>BK123</f>
        <v>0</v>
      </c>
      <c r="K123" s="222"/>
      <c r="L123" s="227"/>
      <c r="M123" s="228"/>
      <c r="N123" s="229"/>
      <c r="O123" s="229"/>
      <c r="P123" s="230">
        <f>SUM(P124:P125)</f>
        <v>0</v>
      </c>
      <c r="Q123" s="229"/>
      <c r="R123" s="230">
        <f>SUM(R124:R125)</f>
        <v>0</v>
      </c>
      <c r="S123" s="229"/>
      <c r="T123" s="231">
        <f>SUM(T124:T125)</f>
        <v>52.8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84</v>
      </c>
      <c r="AY123" s="232" t="s">
        <v>209</v>
      </c>
      <c r="BK123" s="234">
        <f>SUM(BK124:BK125)</f>
        <v>0</v>
      </c>
    </row>
    <row r="124" spans="1:65" s="2" customFormat="1" ht="21.75" customHeight="1">
      <c r="A124" s="39"/>
      <c r="B124" s="40"/>
      <c r="C124" s="237" t="s">
        <v>84</v>
      </c>
      <c r="D124" s="237" t="s">
        <v>211</v>
      </c>
      <c r="E124" s="238" t="s">
        <v>3843</v>
      </c>
      <c r="F124" s="239" t="s">
        <v>3844</v>
      </c>
      <c r="G124" s="240" t="s">
        <v>225</v>
      </c>
      <c r="H124" s="241">
        <v>240</v>
      </c>
      <c r="I124" s="242"/>
      <c r="J124" s="243">
        <f>ROUND(I124*H124,2)</f>
        <v>0</v>
      </c>
      <c r="K124" s="239" t="s">
        <v>215</v>
      </c>
      <c r="L124" s="45"/>
      <c r="M124" s="244" t="s">
        <v>1</v>
      </c>
      <c r="N124" s="245" t="s">
        <v>42</v>
      </c>
      <c r="O124" s="92"/>
      <c r="P124" s="246">
        <f>O124*H124</f>
        <v>0</v>
      </c>
      <c r="Q124" s="246">
        <v>0</v>
      </c>
      <c r="R124" s="246">
        <f>Q124*H124</f>
        <v>0</v>
      </c>
      <c r="S124" s="246">
        <v>0.22</v>
      </c>
      <c r="T124" s="247">
        <f>S124*H124</f>
        <v>52.8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216</v>
      </c>
      <c r="AT124" s="248" t="s">
        <v>211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216</v>
      </c>
      <c r="BM124" s="248" t="s">
        <v>3845</v>
      </c>
    </row>
    <row r="125" spans="1:65" s="2" customFormat="1" ht="21.75" customHeight="1">
      <c r="A125" s="39"/>
      <c r="B125" s="40"/>
      <c r="C125" s="237" t="s">
        <v>152</v>
      </c>
      <c r="D125" s="237" t="s">
        <v>211</v>
      </c>
      <c r="E125" s="238" t="s">
        <v>328</v>
      </c>
      <c r="F125" s="239" t="s">
        <v>329</v>
      </c>
      <c r="G125" s="240" t="s">
        <v>225</v>
      </c>
      <c r="H125" s="241">
        <v>240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3846</v>
      </c>
    </row>
    <row r="126" spans="1:63" s="12" customFormat="1" ht="22.8" customHeight="1">
      <c r="A126" s="12"/>
      <c r="B126" s="221"/>
      <c r="C126" s="222"/>
      <c r="D126" s="223" t="s">
        <v>75</v>
      </c>
      <c r="E126" s="235" t="s">
        <v>231</v>
      </c>
      <c r="F126" s="235" t="s">
        <v>3613</v>
      </c>
      <c r="G126" s="222"/>
      <c r="H126" s="222"/>
      <c r="I126" s="225"/>
      <c r="J126" s="236">
        <f>BK126</f>
        <v>0</v>
      </c>
      <c r="K126" s="222"/>
      <c r="L126" s="227"/>
      <c r="M126" s="228"/>
      <c r="N126" s="229"/>
      <c r="O126" s="229"/>
      <c r="P126" s="230">
        <f>SUM(P127:P131)</f>
        <v>0</v>
      </c>
      <c r="Q126" s="229"/>
      <c r="R126" s="230">
        <f>SUM(R127:R131)</f>
        <v>0</v>
      </c>
      <c r="S126" s="229"/>
      <c r="T126" s="231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2" t="s">
        <v>84</v>
      </c>
      <c r="AT126" s="233" t="s">
        <v>75</v>
      </c>
      <c r="AU126" s="233" t="s">
        <v>84</v>
      </c>
      <c r="AY126" s="232" t="s">
        <v>209</v>
      </c>
      <c r="BK126" s="234">
        <f>SUM(BK127:BK131)</f>
        <v>0</v>
      </c>
    </row>
    <row r="127" spans="1:65" s="2" customFormat="1" ht="21.75" customHeight="1">
      <c r="A127" s="39"/>
      <c r="B127" s="40"/>
      <c r="C127" s="237" t="s">
        <v>160</v>
      </c>
      <c r="D127" s="237" t="s">
        <v>211</v>
      </c>
      <c r="E127" s="238" t="s">
        <v>3847</v>
      </c>
      <c r="F127" s="239" t="s">
        <v>3848</v>
      </c>
      <c r="G127" s="240" t="s">
        <v>225</v>
      </c>
      <c r="H127" s="241">
        <v>240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3849</v>
      </c>
    </row>
    <row r="128" spans="1:65" s="2" customFormat="1" ht="21.75" customHeight="1">
      <c r="A128" s="39"/>
      <c r="B128" s="40"/>
      <c r="C128" s="237" t="s">
        <v>216</v>
      </c>
      <c r="D128" s="237" t="s">
        <v>211</v>
      </c>
      <c r="E128" s="238" t="s">
        <v>3850</v>
      </c>
      <c r="F128" s="239" t="s">
        <v>3851</v>
      </c>
      <c r="G128" s="240" t="s">
        <v>225</v>
      </c>
      <c r="H128" s="241">
        <v>240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216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216</v>
      </c>
      <c r="BM128" s="248" t="s">
        <v>3852</v>
      </c>
    </row>
    <row r="129" spans="1:65" s="2" customFormat="1" ht="16.5" customHeight="1">
      <c r="A129" s="39"/>
      <c r="B129" s="40"/>
      <c r="C129" s="237" t="s">
        <v>231</v>
      </c>
      <c r="D129" s="237" t="s">
        <v>211</v>
      </c>
      <c r="E129" s="238" t="s">
        <v>3853</v>
      </c>
      <c r="F129" s="239" t="s">
        <v>3854</v>
      </c>
      <c r="G129" s="240" t="s">
        <v>225</v>
      </c>
      <c r="H129" s="241">
        <v>240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3855</v>
      </c>
    </row>
    <row r="130" spans="1:65" s="2" customFormat="1" ht="21.75" customHeight="1">
      <c r="A130" s="39"/>
      <c r="B130" s="40"/>
      <c r="C130" s="237" t="s">
        <v>235</v>
      </c>
      <c r="D130" s="237" t="s">
        <v>211</v>
      </c>
      <c r="E130" s="238" t="s">
        <v>3856</v>
      </c>
      <c r="F130" s="239" t="s">
        <v>3857</v>
      </c>
      <c r="G130" s="240" t="s">
        <v>225</v>
      </c>
      <c r="H130" s="241">
        <v>240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3858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3859</v>
      </c>
      <c r="G131" s="251"/>
      <c r="H131" s="255">
        <v>240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3" s="12" customFormat="1" ht="22.8" customHeight="1">
      <c r="A132" s="12"/>
      <c r="B132" s="221"/>
      <c r="C132" s="222"/>
      <c r="D132" s="223" t="s">
        <v>75</v>
      </c>
      <c r="E132" s="235" t="s">
        <v>250</v>
      </c>
      <c r="F132" s="235" t="s">
        <v>913</v>
      </c>
      <c r="G132" s="222"/>
      <c r="H132" s="222"/>
      <c r="I132" s="225"/>
      <c r="J132" s="236">
        <f>BK132</f>
        <v>0</v>
      </c>
      <c r="K132" s="222"/>
      <c r="L132" s="227"/>
      <c r="M132" s="228"/>
      <c r="N132" s="229"/>
      <c r="O132" s="229"/>
      <c r="P132" s="230">
        <f>P133</f>
        <v>0</v>
      </c>
      <c r="Q132" s="229"/>
      <c r="R132" s="230">
        <f>R133</f>
        <v>0.00011844</v>
      </c>
      <c r="S132" s="229"/>
      <c r="T132" s="23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2" t="s">
        <v>84</v>
      </c>
      <c r="AT132" s="233" t="s">
        <v>75</v>
      </c>
      <c r="AU132" s="233" t="s">
        <v>84</v>
      </c>
      <c r="AY132" s="232" t="s">
        <v>209</v>
      </c>
      <c r="BK132" s="234">
        <f>BK133</f>
        <v>0</v>
      </c>
    </row>
    <row r="133" spans="1:65" s="2" customFormat="1" ht="16.5" customHeight="1">
      <c r="A133" s="39"/>
      <c r="B133" s="40"/>
      <c r="C133" s="237" t="s">
        <v>239</v>
      </c>
      <c r="D133" s="237" t="s">
        <v>211</v>
      </c>
      <c r="E133" s="238" t="s">
        <v>3860</v>
      </c>
      <c r="F133" s="239" t="s">
        <v>3861</v>
      </c>
      <c r="G133" s="240" t="s">
        <v>494</v>
      </c>
      <c r="H133" s="241">
        <v>72</v>
      </c>
      <c r="I133" s="242"/>
      <c r="J133" s="243">
        <f>ROUND(I133*H133,2)</f>
        <v>0</v>
      </c>
      <c r="K133" s="239" t="s">
        <v>215</v>
      </c>
      <c r="L133" s="45"/>
      <c r="M133" s="244" t="s">
        <v>1</v>
      </c>
      <c r="N133" s="245" t="s">
        <v>42</v>
      </c>
      <c r="O133" s="92"/>
      <c r="P133" s="246">
        <f>O133*H133</f>
        <v>0</v>
      </c>
      <c r="Q133" s="246">
        <v>1.645E-06</v>
      </c>
      <c r="R133" s="246">
        <f>Q133*H133</f>
        <v>0.00011844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216</v>
      </c>
      <c r="AT133" s="248" t="s">
        <v>211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216</v>
      </c>
      <c r="BM133" s="248" t="s">
        <v>3862</v>
      </c>
    </row>
    <row r="134" spans="1:63" s="12" customFormat="1" ht="22.8" customHeight="1">
      <c r="A134" s="12"/>
      <c r="B134" s="221"/>
      <c r="C134" s="222"/>
      <c r="D134" s="223" t="s">
        <v>75</v>
      </c>
      <c r="E134" s="235" t="s">
        <v>961</v>
      </c>
      <c r="F134" s="235" t="s">
        <v>962</v>
      </c>
      <c r="G134" s="222"/>
      <c r="H134" s="222"/>
      <c r="I134" s="225"/>
      <c r="J134" s="236">
        <f>BK134</f>
        <v>0</v>
      </c>
      <c r="K134" s="222"/>
      <c r="L134" s="227"/>
      <c r="M134" s="228"/>
      <c r="N134" s="229"/>
      <c r="O134" s="229"/>
      <c r="P134" s="230">
        <f>SUM(P135:P139)</f>
        <v>0</v>
      </c>
      <c r="Q134" s="229"/>
      <c r="R134" s="230">
        <f>SUM(R135:R139)</f>
        <v>0</v>
      </c>
      <c r="S134" s="229"/>
      <c r="T134" s="231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2" t="s">
        <v>84</v>
      </c>
      <c r="AT134" s="233" t="s">
        <v>75</v>
      </c>
      <c r="AU134" s="233" t="s">
        <v>84</v>
      </c>
      <c r="AY134" s="232" t="s">
        <v>209</v>
      </c>
      <c r="BK134" s="234">
        <f>SUM(BK135:BK139)</f>
        <v>0</v>
      </c>
    </row>
    <row r="135" spans="1:65" s="2" customFormat="1" ht="16.5" customHeight="1">
      <c r="A135" s="39"/>
      <c r="B135" s="40"/>
      <c r="C135" s="237" t="s">
        <v>244</v>
      </c>
      <c r="D135" s="237" t="s">
        <v>211</v>
      </c>
      <c r="E135" s="238" t="s">
        <v>964</v>
      </c>
      <c r="F135" s="239" t="s">
        <v>965</v>
      </c>
      <c r="G135" s="240" t="s">
        <v>320</v>
      </c>
      <c r="H135" s="241">
        <v>52.8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216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216</v>
      </c>
      <c r="BM135" s="248" t="s">
        <v>3863</v>
      </c>
    </row>
    <row r="136" spans="1:65" s="2" customFormat="1" ht="21.75" customHeight="1">
      <c r="A136" s="39"/>
      <c r="B136" s="40"/>
      <c r="C136" s="237" t="s">
        <v>250</v>
      </c>
      <c r="D136" s="237" t="s">
        <v>211</v>
      </c>
      <c r="E136" s="238" t="s">
        <v>977</v>
      </c>
      <c r="F136" s="239" t="s">
        <v>978</v>
      </c>
      <c r="G136" s="240" t="s">
        <v>320</v>
      </c>
      <c r="H136" s="241">
        <v>52.8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3864</v>
      </c>
    </row>
    <row r="137" spans="1:65" s="2" customFormat="1" ht="21.75" customHeight="1">
      <c r="A137" s="39"/>
      <c r="B137" s="40"/>
      <c r="C137" s="237" t="s">
        <v>255</v>
      </c>
      <c r="D137" s="237" t="s">
        <v>211</v>
      </c>
      <c r="E137" s="238" t="s">
        <v>972</v>
      </c>
      <c r="F137" s="239" t="s">
        <v>973</v>
      </c>
      <c r="G137" s="240" t="s">
        <v>320</v>
      </c>
      <c r="H137" s="241">
        <v>1478.4</v>
      </c>
      <c r="I137" s="242"/>
      <c r="J137" s="243">
        <f>ROUND(I137*H137,2)</f>
        <v>0</v>
      </c>
      <c r="K137" s="239" t="s">
        <v>215</v>
      </c>
      <c r="L137" s="45"/>
      <c r="M137" s="244" t="s">
        <v>1</v>
      </c>
      <c r="N137" s="245" t="s">
        <v>42</v>
      </c>
      <c r="O137" s="92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216</v>
      </c>
      <c r="AT137" s="248" t="s">
        <v>211</v>
      </c>
      <c r="AU137" s="248" t="s">
        <v>152</v>
      </c>
      <c r="AY137" s="18" t="s">
        <v>209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152</v>
      </c>
      <c r="BK137" s="249">
        <f>ROUND(I137*H137,2)</f>
        <v>0</v>
      </c>
      <c r="BL137" s="18" t="s">
        <v>216</v>
      </c>
      <c r="BM137" s="248" t="s">
        <v>3865</v>
      </c>
    </row>
    <row r="138" spans="1:51" s="13" customFormat="1" ht="12">
      <c r="A138" s="13"/>
      <c r="B138" s="250"/>
      <c r="C138" s="251"/>
      <c r="D138" s="252" t="s">
        <v>218</v>
      </c>
      <c r="E138" s="253" t="s">
        <v>1</v>
      </c>
      <c r="F138" s="254" t="s">
        <v>3866</v>
      </c>
      <c r="G138" s="251"/>
      <c r="H138" s="255">
        <v>1478.4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218</v>
      </c>
      <c r="AU138" s="261" t="s">
        <v>152</v>
      </c>
      <c r="AV138" s="13" t="s">
        <v>152</v>
      </c>
      <c r="AW138" s="13" t="s">
        <v>32</v>
      </c>
      <c r="AX138" s="13" t="s">
        <v>84</v>
      </c>
      <c r="AY138" s="261" t="s">
        <v>209</v>
      </c>
    </row>
    <row r="139" spans="1:65" s="2" customFormat="1" ht="33" customHeight="1">
      <c r="A139" s="39"/>
      <c r="B139" s="40"/>
      <c r="C139" s="237" t="s">
        <v>263</v>
      </c>
      <c r="D139" s="237" t="s">
        <v>211</v>
      </c>
      <c r="E139" s="238" t="s">
        <v>3867</v>
      </c>
      <c r="F139" s="239" t="s">
        <v>3868</v>
      </c>
      <c r="G139" s="240" t="s">
        <v>320</v>
      </c>
      <c r="H139" s="241">
        <v>52.8</v>
      </c>
      <c r="I139" s="242"/>
      <c r="J139" s="243">
        <f>ROUND(I139*H139,2)</f>
        <v>0</v>
      </c>
      <c r="K139" s="239" t="s">
        <v>215</v>
      </c>
      <c r="L139" s="45"/>
      <c r="M139" s="304" t="s">
        <v>1</v>
      </c>
      <c r="N139" s="305" t="s">
        <v>42</v>
      </c>
      <c r="O139" s="306"/>
      <c r="P139" s="307">
        <f>O139*H139</f>
        <v>0</v>
      </c>
      <c r="Q139" s="307">
        <v>0</v>
      </c>
      <c r="R139" s="307">
        <f>Q139*H139</f>
        <v>0</v>
      </c>
      <c r="S139" s="307">
        <v>0</v>
      </c>
      <c r="T139" s="30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216</v>
      </c>
      <c r="AT139" s="248" t="s">
        <v>211</v>
      </c>
      <c r="AU139" s="248" t="s">
        <v>152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216</v>
      </c>
      <c r="BM139" s="248" t="s">
        <v>3869</v>
      </c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185"/>
      <c r="J140" s="68"/>
      <c r="K140" s="68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password="CC35" sheet="1" objects="1" scenarios="1" formatColumns="0" formatRows="0" autoFilter="0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9"/>
      <c r="C3" s="140"/>
      <c r="D3" s="140"/>
      <c r="E3" s="140"/>
      <c r="F3" s="140"/>
      <c r="G3" s="140"/>
      <c r="H3" s="21"/>
    </row>
    <row r="4" spans="2:8" s="1" customFormat="1" ht="24.95" customHeight="1">
      <c r="B4" s="21"/>
      <c r="C4" s="142" t="s">
        <v>3870</v>
      </c>
      <c r="H4" s="21"/>
    </row>
    <row r="5" spans="2:8" s="1" customFormat="1" ht="12" customHeight="1">
      <c r="B5" s="21"/>
      <c r="C5" s="315" t="s">
        <v>13</v>
      </c>
      <c r="D5" s="153" t="s">
        <v>14</v>
      </c>
      <c r="E5" s="1"/>
      <c r="F5" s="1"/>
      <c r="H5" s="21"/>
    </row>
    <row r="6" spans="2:8" s="1" customFormat="1" ht="36.95" customHeight="1">
      <c r="B6" s="21"/>
      <c r="C6" s="316" t="s">
        <v>16</v>
      </c>
      <c r="D6" s="317" t="s">
        <v>17</v>
      </c>
      <c r="E6" s="1"/>
      <c r="F6" s="1"/>
      <c r="H6" s="21"/>
    </row>
    <row r="7" spans="2:8" s="1" customFormat="1" ht="16.5" customHeight="1">
      <c r="B7" s="21"/>
      <c r="C7" s="144" t="s">
        <v>22</v>
      </c>
      <c r="D7" s="150" t="str">
        <f>'Rekapitulace stavby'!AN8</f>
        <v>27. 2. 2020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9"/>
      <c r="B9" s="318"/>
      <c r="C9" s="319" t="s">
        <v>57</v>
      </c>
      <c r="D9" s="320" t="s">
        <v>58</v>
      </c>
      <c r="E9" s="320" t="s">
        <v>196</v>
      </c>
      <c r="F9" s="321" t="s">
        <v>3871</v>
      </c>
      <c r="G9" s="209"/>
      <c r="H9" s="318"/>
    </row>
    <row r="10" spans="1:8" s="2" customFormat="1" ht="26.4" customHeight="1">
      <c r="A10" s="39"/>
      <c r="B10" s="45"/>
      <c r="C10" s="322" t="s">
        <v>3872</v>
      </c>
      <c r="D10" s="322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3" t="s">
        <v>149</v>
      </c>
      <c r="D11" s="324" t="s">
        <v>150</v>
      </c>
      <c r="E11" s="325" t="s">
        <v>1</v>
      </c>
      <c r="F11" s="326">
        <v>158.75</v>
      </c>
      <c r="G11" s="39"/>
      <c r="H11" s="45"/>
    </row>
    <row r="12" spans="1:8" s="2" customFormat="1" ht="16.8" customHeight="1">
      <c r="A12" s="39"/>
      <c r="B12" s="45"/>
      <c r="C12" s="327" t="s">
        <v>1</v>
      </c>
      <c r="D12" s="327" t="s">
        <v>780</v>
      </c>
      <c r="E12" s="18" t="s">
        <v>1</v>
      </c>
      <c r="F12" s="328">
        <v>0</v>
      </c>
      <c r="G12" s="39"/>
      <c r="H12" s="45"/>
    </row>
    <row r="13" spans="1:8" s="2" customFormat="1" ht="16.8" customHeight="1">
      <c r="A13" s="39"/>
      <c r="B13" s="45"/>
      <c r="C13" s="327" t="s">
        <v>1</v>
      </c>
      <c r="D13" s="327" t="s">
        <v>781</v>
      </c>
      <c r="E13" s="18" t="s">
        <v>1</v>
      </c>
      <c r="F13" s="328">
        <v>20.2</v>
      </c>
      <c r="G13" s="39"/>
      <c r="H13" s="45"/>
    </row>
    <row r="14" spans="1:8" s="2" customFormat="1" ht="16.8" customHeight="1">
      <c r="A14" s="39"/>
      <c r="B14" s="45"/>
      <c r="C14" s="327" t="s">
        <v>1</v>
      </c>
      <c r="D14" s="327" t="s">
        <v>782</v>
      </c>
      <c r="E14" s="18" t="s">
        <v>1</v>
      </c>
      <c r="F14" s="328">
        <v>48.79</v>
      </c>
      <c r="G14" s="39"/>
      <c r="H14" s="45"/>
    </row>
    <row r="15" spans="1:8" s="2" customFormat="1" ht="16.8" customHeight="1">
      <c r="A15" s="39"/>
      <c r="B15" s="45"/>
      <c r="C15" s="327" t="s">
        <v>1</v>
      </c>
      <c r="D15" s="327" t="s">
        <v>783</v>
      </c>
      <c r="E15" s="18" t="s">
        <v>1</v>
      </c>
      <c r="F15" s="328">
        <v>16.762</v>
      </c>
      <c r="G15" s="39"/>
      <c r="H15" s="45"/>
    </row>
    <row r="16" spans="1:8" s="2" customFormat="1" ht="16.8" customHeight="1">
      <c r="A16" s="39"/>
      <c r="B16" s="45"/>
      <c r="C16" s="327" t="s">
        <v>1</v>
      </c>
      <c r="D16" s="327" t="s">
        <v>784</v>
      </c>
      <c r="E16" s="18" t="s">
        <v>1</v>
      </c>
      <c r="F16" s="328">
        <v>5.1</v>
      </c>
      <c r="G16" s="39"/>
      <c r="H16" s="45"/>
    </row>
    <row r="17" spans="1:8" s="2" customFormat="1" ht="16.8" customHeight="1">
      <c r="A17" s="39"/>
      <c r="B17" s="45"/>
      <c r="C17" s="327" t="s">
        <v>1</v>
      </c>
      <c r="D17" s="327" t="s">
        <v>785</v>
      </c>
      <c r="E17" s="18" t="s">
        <v>1</v>
      </c>
      <c r="F17" s="328">
        <v>12.069</v>
      </c>
      <c r="G17" s="39"/>
      <c r="H17" s="45"/>
    </row>
    <row r="18" spans="1:8" s="2" customFormat="1" ht="16.8" customHeight="1">
      <c r="A18" s="39"/>
      <c r="B18" s="45"/>
      <c r="C18" s="327" t="s">
        <v>1</v>
      </c>
      <c r="D18" s="327" t="s">
        <v>786</v>
      </c>
      <c r="E18" s="18" t="s">
        <v>1</v>
      </c>
      <c r="F18" s="328">
        <v>40.229</v>
      </c>
      <c r="G18" s="39"/>
      <c r="H18" s="45"/>
    </row>
    <row r="19" spans="1:8" s="2" customFormat="1" ht="16.8" customHeight="1">
      <c r="A19" s="39"/>
      <c r="B19" s="45"/>
      <c r="C19" s="327" t="s">
        <v>1</v>
      </c>
      <c r="D19" s="327" t="s">
        <v>787</v>
      </c>
      <c r="E19" s="18" t="s">
        <v>1</v>
      </c>
      <c r="F19" s="328">
        <v>0</v>
      </c>
      <c r="G19" s="39"/>
      <c r="H19" s="45"/>
    </row>
    <row r="20" spans="1:8" s="2" customFormat="1" ht="16.8" customHeight="1">
      <c r="A20" s="39"/>
      <c r="B20" s="45"/>
      <c r="C20" s="327" t="s">
        <v>1</v>
      </c>
      <c r="D20" s="327" t="s">
        <v>788</v>
      </c>
      <c r="E20" s="18" t="s">
        <v>1</v>
      </c>
      <c r="F20" s="328">
        <v>15.6</v>
      </c>
      <c r="G20" s="39"/>
      <c r="H20" s="45"/>
    </row>
    <row r="21" spans="1:8" s="2" customFormat="1" ht="16.8" customHeight="1">
      <c r="A21" s="39"/>
      <c r="B21" s="45"/>
      <c r="C21" s="327" t="s">
        <v>149</v>
      </c>
      <c r="D21" s="327" t="s">
        <v>262</v>
      </c>
      <c r="E21" s="18" t="s">
        <v>1</v>
      </c>
      <c r="F21" s="328">
        <v>158.75</v>
      </c>
      <c r="G21" s="39"/>
      <c r="H21" s="45"/>
    </row>
    <row r="22" spans="1:8" s="2" customFormat="1" ht="16.8" customHeight="1">
      <c r="A22" s="39"/>
      <c r="B22" s="45"/>
      <c r="C22" s="329" t="s">
        <v>3873</v>
      </c>
      <c r="D22" s="39"/>
      <c r="E22" s="39"/>
      <c r="F22" s="39"/>
      <c r="G22" s="39"/>
      <c r="H22" s="45"/>
    </row>
    <row r="23" spans="1:8" s="2" customFormat="1" ht="16.8" customHeight="1">
      <c r="A23" s="39"/>
      <c r="B23" s="45"/>
      <c r="C23" s="327" t="s">
        <v>777</v>
      </c>
      <c r="D23" s="327" t="s">
        <v>778</v>
      </c>
      <c r="E23" s="18" t="s">
        <v>225</v>
      </c>
      <c r="F23" s="328">
        <v>158.75</v>
      </c>
      <c r="G23" s="39"/>
      <c r="H23" s="45"/>
    </row>
    <row r="24" spans="1:8" s="2" customFormat="1" ht="16.8" customHeight="1">
      <c r="A24" s="39"/>
      <c r="B24" s="45"/>
      <c r="C24" s="327" t="s">
        <v>720</v>
      </c>
      <c r="D24" s="327" t="s">
        <v>721</v>
      </c>
      <c r="E24" s="18" t="s">
        <v>225</v>
      </c>
      <c r="F24" s="328">
        <v>237.119</v>
      </c>
      <c r="G24" s="39"/>
      <c r="H24" s="45"/>
    </row>
    <row r="25" spans="1:8" s="2" customFormat="1" ht="16.8" customHeight="1">
      <c r="A25" s="39"/>
      <c r="B25" s="45"/>
      <c r="C25" s="327" t="s">
        <v>795</v>
      </c>
      <c r="D25" s="327" t="s">
        <v>796</v>
      </c>
      <c r="E25" s="18" t="s">
        <v>225</v>
      </c>
      <c r="F25" s="328">
        <v>182.72</v>
      </c>
      <c r="G25" s="39"/>
      <c r="H25" s="45"/>
    </row>
    <row r="26" spans="1:8" s="2" customFormat="1" ht="16.8" customHeight="1">
      <c r="A26" s="39"/>
      <c r="B26" s="45"/>
      <c r="C26" s="327" t="s">
        <v>833</v>
      </c>
      <c r="D26" s="327" t="s">
        <v>834</v>
      </c>
      <c r="E26" s="18" t="s">
        <v>225</v>
      </c>
      <c r="F26" s="328">
        <v>182.72</v>
      </c>
      <c r="G26" s="39"/>
      <c r="H26" s="45"/>
    </row>
    <row r="27" spans="1:8" s="2" customFormat="1" ht="16.8" customHeight="1">
      <c r="A27" s="39"/>
      <c r="B27" s="45"/>
      <c r="C27" s="323" t="s">
        <v>153</v>
      </c>
      <c r="D27" s="324" t="s">
        <v>154</v>
      </c>
      <c r="E27" s="325" t="s">
        <v>1</v>
      </c>
      <c r="F27" s="326">
        <v>23.97</v>
      </c>
      <c r="G27" s="39"/>
      <c r="H27" s="45"/>
    </row>
    <row r="28" spans="1:8" s="2" customFormat="1" ht="16.8" customHeight="1">
      <c r="A28" s="39"/>
      <c r="B28" s="45"/>
      <c r="C28" s="327" t="s">
        <v>1</v>
      </c>
      <c r="D28" s="327" t="s">
        <v>755</v>
      </c>
      <c r="E28" s="18" t="s">
        <v>1</v>
      </c>
      <c r="F28" s="328">
        <v>0</v>
      </c>
      <c r="G28" s="39"/>
      <c r="H28" s="45"/>
    </row>
    <row r="29" spans="1:8" s="2" customFormat="1" ht="16.8" customHeight="1">
      <c r="A29" s="39"/>
      <c r="B29" s="45"/>
      <c r="C29" s="327" t="s">
        <v>153</v>
      </c>
      <c r="D29" s="327" t="s">
        <v>756</v>
      </c>
      <c r="E29" s="18" t="s">
        <v>1</v>
      </c>
      <c r="F29" s="328">
        <v>23.97</v>
      </c>
      <c r="G29" s="39"/>
      <c r="H29" s="45"/>
    </row>
    <row r="30" spans="1:8" s="2" customFormat="1" ht="16.8" customHeight="1">
      <c r="A30" s="39"/>
      <c r="B30" s="45"/>
      <c r="C30" s="329" t="s">
        <v>3873</v>
      </c>
      <c r="D30" s="39"/>
      <c r="E30" s="39"/>
      <c r="F30" s="39"/>
      <c r="G30" s="39"/>
      <c r="H30" s="45"/>
    </row>
    <row r="31" spans="1:8" s="2" customFormat="1" ht="16.8" customHeight="1">
      <c r="A31" s="39"/>
      <c r="B31" s="45"/>
      <c r="C31" s="327" t="s">
        <v>752</v>
      </c>
      <c r="D31" s="327" t="s">
        <v>753</v>
      </c>
      <c r="E31" s="18" t="s">
        <v>225</v>
      </c>
      <c r="F31" s="328">
        <v>23.97</v>
      </c>
      <c r="G31" s="39"/>
      <c r="H31" s="45"/>
    </row>
    <row r="32" spans="1:8" s="2" customFormat="1" ht="16.8" customHeight="1">
      <c r="A32" s="39"/>
      <c r="B32" s="45"/>
      <c r="C32" s="327" t="s">
        <v>720</v>
      </c>
      <c r="D32" s="327" t="s">
        <v>721</v>
      </c>
      <c r="E32" s="18" t="s">
        <v>225</v>
      </c>
      <c r="F32" s="328">
        <v>237.119</v>
      </c>
      <c r="G32" s="39"/>
      <c r="H32" s="45"/>
    </row>
    <row r="33" spans="1:8" s="2" customFormat="1" ht="16.8" customHeight="1">
      <c r="A33" s="39"/>
      <c r="B33" s="45"/>
      <c r="C33" s="327" t="s">
        <v>795</v>
      </c>
      <c r="D33" s="327" t="s">
        <v>796</v>
      </c>
      <c r="E33" s="18" t="s">
        <v>225</v>
      </c>
      <c r="F33" s="328">
        <v>182.72</v>
      </c>
      <c r="G33" s="39"/>
      <c r="H33" s="45"/>
    </row>
    <row r="34" spans="1:8" s="2" customFormat="1" ht="16.8" customHeight="1">
      <c r="A34" s="39"/>
      <c r="B34" s="45"/>
      <c r="C34" s="327" t="s">
        <v>833</v>
      </c>
      <c r="D34" s="327" t="s">
        <v>834</v>
      </c>
      <c r="E34" s="18" t="s">
        <v>225</v>
      </c>
      <c r="F34" s="328">
        <v>182.72</v>
      </c>
      <c r="G34" s="39"/>
      <c r="H34" s="45"/>
    </row>
    <row r="35" spans="1:8" s="2" customFormat="1" ht="16.8" customHeight="1">
      <c r="A35" s="39"/>
      <c r="B35" s="45"/>
      <c r="C35" s="323" t="s">
        <v>157</v>
      </c>
      <c r="D35" s="324" t="s">
        <v>158</v>
      </c>
      <c r="E35" s="325" t="s">
        <v>1</v>
      </c>
      <c r="F35" s="326">
        <v>273.055</v>
      </c>
      <c r="G35" s="39"/>
      <c r="H35" s="45"/>
    </row>
    <row r="36" spans="1:8" s="2" customFormat="1" ht="16.8" customHeight="1">
      <c r="A36" s="39"/>
      <c r="B36" s="45"/>
      <c r="C36" s="329" t="s">
        <v>3873</v>
      </c>
      <c r="D36" s="39"/>
      <c r="E36" s="39"/>
      <c r="F36" s="39"/>
      <c r="G36" s="39"/>
      <c r="H36" s="45"/>
    </row>
    <row r="37" spans="1:8" s="2" customFormat="1" ht="16.8" customHeight="1">
      <c r="A37" s="39"/>
      <c r="B37" s="45"/>
      <c r="C37" s="327" t="s">
        <v>868</v>
      </c>
      <c r="D37" s="327" t="s">
        <v>869</v>
      </c>
      <c r="E37" s="18" t="s">
        <v>225</v>
      </c>
      <c r="F37" s="328">
        <v>273.055</v>
      </c>
      <c r="G37" s="39"/>
      <c r="H37" s="45"/>
    </row>
    <row r="38" spans="1:8" s="2" customFormat="1" ht="16.8" customHeight="1">
      <c r="A38" s="39"/>
      <c r="B38" s="45"/>
      <c r="C38" s="327" t="s">
        <v>819</v>
      </c>
      <c r="D38" s="327" t="s">
        <v>820</v>
      </c>
      <c r="E38" s="18" t="s">
        <v>225</v>
      </c>
      <c r="F38" s="328">
        <v>283.861</v>
      </c>
      <c r="G38" s="39"/>
      <c r="H38" s="45"/>
    </row>
    <row r="39" spans="1:8" s="2" customFormat="1" ht="26.4" customHeight="1">
      <c r="A39" s="39"/>
      <c r="B39" s="45"/>
      <c r="C39" s="322" t="s">
        <v>3874</v>
      </c>
      <c r="D39" s="322" t="s">
        <v>126</v>
      </c>
      <c r="E39" s="39"/>
      <c r="F39" s="39"/>
      <c r="G39" s="39"/>
      <c r="H39" s="45"/>
    </row>
    <row r="40" spans="1:8" s="2" customFormat="1" ht="16.8" customHeight="1">
      <c r="A40" s="39"/>
      <c r="B40" s="45"/>
      <c r="C40" s="323" t="s">
        <v>3875</v>
      </c>
      <c r="D40" s="324" t="s">
        <v>3876</v>
      </c>
      <c r="E40" s="325" t="s">
        <v>1</v>
      </c>
      <c r="F40" s="326">
        <v>550</v>
      </c>
      <c r="G40" s="39"/>
      <c r="H40" s="45"/>
    </row>
    <row r="41" spans="1:8" s="2" customFormat="1" ht="16.8" customHeight="1">
      <c r="A41" s="39"/>
      <c r="B41" s="45"/>
      <c r="C41" s="327" t="s">
        <v>1</v>
      </c>
      <c r="D41" s="327" t="s">
        <v>3877</v>
      </c>
      <c r="E41" s="18" t="s">
        <v>1</v>
      </c>
      <c r="F41" s="328">
        <v>550</v>
      </c>
      <c r="G41" s="39"/>
      <c r="H41" s="45"/>
    </row>
    <row r="42" spans="1:8" s="2" customFormat="1" ht="16.8" customHeight="1">
      <c r="A42" s="39"/>
      <c r="B42" s="45"/>
      <c r="C42" s="327" t="s">
        <v>3875</v>
      </c>
      <c r="D42" s="327" t="s">
        <v>262</v>
      </c>
      <c r="E42" s="18" t="s">
        <v>1</v>
      </c>
      <c r="F42" s="328">
        <v>550</v>
      </c>
      <c r="G42" s="39"/>
      <c r="H42" s="45"/>
    </row>
    <row r="43" spans="1:8" s="2" customFormat="1" ht="16.8" customHeight="1">
      <c r="A43" s="39"/>
      <c r="B43" s="45"/>
      <c r="C43" s="323" t="s">
        <v>3878</v>
      </c>
      <c r="D43" s="324" t="s">
        <v>3879</v>
      </c>
      <c r="E43" s="325" t="s">
        <v>1</v>
      </c>
      <c r="F43" s="326">
        <v>532.59</v>
      </c>
      <c r="G43" s="39"/>
      <c r="H43" s="45"/>
    </row>
    <row r="44" spans="1:8" s="2" customFormat="1" ht="12">
      <c r="A44" s="39"/>
      <c r="B44" s="45"/>
      <c r="C44" s="327" t="s">
        <v>1</v>
      </c>
      <c r="D44" s="327" t="s">
        <v>3880</v>
      </c>
      <c r="E44" s="18" t="s">
        <v>1</v>
      </c>
      <c r="F44" s="328">
        <v>532.59</v>
      </c>
      <c r="G44" s="39"/>
      <c r="H44" s="45"/>
    </row>
    <row r="45" spans="1:8" s="2" customFormat="1" ht="16.8" customHeight="1">
      <c r="A45" s="39"/>
      <c r="B45" s="45"/>
      <c r="C45" s="327" t="s">
        <v>3878</v>
      </c>
      <c r="D45" s="327" t="s">
        <v>437</v>
      </c>
      <c r="E45" s="18" t="s">
        <v>1</v>
      </c>
      <c r="F45" s="328">
        <v>532.59</v>
      </c>
      <c r="G45" s="39"/>
      <c r="H45" s="45"/>
    </row>
    <row r="46" spans="1:8" s="2" customFormat="1" ht="16.8" customHeight="1">
      <c r="A46" s="39"/>
      <c r="B46" s="45"/>
      <c r="C46" s="323" t="s">
        <v>3881</v>
      </c>
      <c r="D46" s="324" t="s">
        <v>3882</v>
      </c>
      <c r="E46" s="325" t="s">
        <v>1</v>
      </c>
      <c r="F46" s="326">
        <v>516.21</v>
      </c>
      <c r="G46" s="39"/>
      <c r="H46" s="45"/>
    </row>
    <row r="47" spans="1:8" s="2" customFormat="1" ht="12">
      <c r="A47" s="39"/>
      <c r="B47" s="45"/>
      <c r="C47" s="327" t="s">
        <v>1</v>
      </c>
      <c r="D47" s="327" t="s">
        <v>3883</v>
      </c>
      <c r="E47" s="18" t="s">
        <v>1</v>
      </c>
      <c r="F47" s="328">
        <v>516.21</v>
      </c>
      <c r="G47" s="39"/>
      <c r="H47" s="45"/>
    </row>
    <row r="48" spans="1:8" s="2" customFormat="1" ht="16.8" customHeight="1">
      <c r="A48" s="39"/>
      <c r="B48" s="45"/>
      <c r="C48" s="327" t="s">
        <v>3881</v>
      </c>
      <c r="D48" s="327" t="s">
        <v>437</v>
      </c>
      <c r="E48" s="18" t="s">
        <v>1</v>
      </c>
      <c r="F48" s="328">
        <v>516.21</v>
      </c>
      <c r="G48" s="39"/>
      <c r="H48" s="45"/>
    </row>
    <row r="49" spans="1:8" s="2" customFormat="1" ht="16.8" customHeight="1">
      <c r="A49" s="39"/>
      <c r="B49" s="45"/>
      <c r="C49" s="323" t="s">
        <v>3884</v>
      </c>
      <c r="D49" s="324" t="s">
        <v>3885</v>
      </c>
      <c r="E49" s="325" t="s">
        <v>1</v>
      </c>
      <c r="F49" s="326">
        <v>32.23</v>
      </c>
      <c r="G49" s="39"/>
      <c r="H49" s="45"/>
    </row>
    <row r="50" spans="1:8" s="2" customFormat="1" ht="16.8" customHeight="1">
      <c r="A50" s="39"/>
      <c r="B50" s="45"/>
      <c r="C50" s="327" t="s">
        <v>1</v>
      </c>
      <c r="D50" s="327" t="s">
        <v>3886</v>
      </c>
      <c r="E50" s="18" t="s">
        <v>1</v>
      </c>
      <c r="F50" s="328">
        <v>32.23</v>
      </c>
      <c r="G50" s="39"/>
      <c r="H50" s="45"/>
    </row>
    <row r="51" spans="1:8" s="2" customFormat="1" ht="16.8" customHeight="1">
      <c r="A51" s="39"/>
      <c r="B51" s="45"/>
      <c r="C51" s="327" t="s">
        <v>3884</v>
      </c>
      <c r="D51" s="327" t="s">
        <v>437</v>
      </c>
      <c r="E51" s="18" t="s">
        <v>1</v>
      </c>
      <c r="F51" s="328">
        <v>32.23</v>
      </c>
      <c r="G51" s="39"/>
      <c r="H51" s="45"/>
    </row>
    <row r="52" spans="1:8" s="2" customFormat="1" ht="16.8" customHeight="1">
      <c r="A52" s="39"/>
      <c r="B52" s="45"/>
      <c r="C52" s="323" t="s">
        <v>3887</v>
      </c>
      <c r="D52" s="324" t="s">
        <v>3888</v>
      </c>
      <c r="E52" s="325" t="s">
        <v>1</v>
      </c>
      <c r="F52" s="326">
        <v>2.13</v>
      </c>
      <c r="G52" s="39"/>
      <c r="H52" s="45"/>
    </row>
    <row r="53" spans="1:8" s="2" customFormat="1" ht="16.8" customHeight="1">
      <c r="A53" s="39"/>
      <c r="B53" s="45"/>
      <c r="C53" s="327" t="s">
        <v>1</v>
      </c>
      <c r="D53" s="327" t="s">
        <v>3889</v>
      </c>
      <c r="E53" s="18" t="s">
        <v>1</v>
      </c>
      <c r="F53" s="328">
        <v>2.13</v>
      </c>
      <c r="G53" s="39"/>
      <c r="H53" s="45"/>
    </row>
    <row r="54" spans="1:8" s="2" customFormat="1" ht="16.8" customHeight="1">
      <c r="A54" s="39"/>
      <c r="B54" s="45"/>
      <c r="C54" s="327" t="s">
        <v>3887</v>
      </c>
      <c r="D54" s="327" t="s">
        <v>437</v>
      </c>
      <c r="E54" s="18" t="s">
        <v>1</v>
      </c>
      <c r="F54" s="328">
        <v>2.13</v>
      </c>
      <c r="G54" s="39"/>
      <c r="H54" s="45"/>
    </row>
    <row r="55" spans="1:8" s="2" customFormat="1" ht="16.8" customHeight="1">
      <c r="A55" s="39"/>
      <c r="B55" s="45"/>
      <c r="C55" s="323" t="s">
        <v>3890</v>
      </c>
      <c r="D55" s="324" t="s">
        <v>3891</v>
      </c>
      <c r="E55" s="325" t="s">
        <v>1</v>
      </c>
      <c r="F55" s="326">
        <v>53</v>
      </c>
      <c r="G55" s="39"/>
      <c r="H55" s="45"/>
    </row>
    <row r="56" spans="1:8" s="2" customFormat="1" ht="16.8" customHeight="1">
      <c r="A56" s="39"/>
      <c r="B56" s="45"/>
      <c r="C56" s="327" t="s">
        <v>1</v>
      </c>
      <c r="D56" s="327" t="s">
        <v>509</v>
      </c>
      <c r="E56" s="18" t="s">
        <v>1</v>
      </c>
      <c r="F56" s="328">
        <v>53</v>
      </c>
      <c r="G56" s="39"/>
      <c r="H56" s="45"/>
    </row>
    <row r="57" spans="1:8" s="2" customFormat="1" ht="16.8" customHeight="1">
      <c r="A57" s="39"/>
      <c r="B57" s="45"/>
      <c r="C57" s="327" t="s">
        <v>3890</v>
      </c>
      <c r="D57" s="327" t="s">
        <v>262</v>
      </c>
      <c r="E57" s="18" t="s">
        <v>1</v>
      </c>
      <c r="F57" s="328">
        <v>53</v>
      </c>
      <c r="G57" s="39"/>
      <c r="H57" s="45"/>
    </row>
    <row r="58" spans="1:8" s="2" customFormat="1" ht="16.8" customHeight="1">
      <c r="A58" s="39"/>
      <c r="B58" s="45"/>
      <c r="C58" s="323" t="s">
        <v>3892</v>
      </c>
      <c r="D58" s="324" t="s">
        <v>3893</v>
      </c>
      <c r="E58" s="325" t="s">
        <v>1</v>
      </c>
      <c r="F58" s="326">
        <v>24.902</v>
      </c>
      <c r="G58" s="39"/>
      <c r="H58" s="45"/>
    </row>
    <row r="59" spans="1:8" s="2" customFormat="1" ht="16.8" customHeight="1">
      <c r="A59" s="39"/>
      <c r="B59" s="45"/>
      <c r="C59" s="327" t="s">
        <v>1</v>
      </c>
      <c r="D59" s="327" t="s">
        <v>3894</v>
      </c>
      <c r="E59" s="18" t="s">
        <v>1</v>
      </c>
      <c r="F59" s="328">
        <v>6.08</v>
      </c>
      <c r="G59" s="39"/>
      <c r="H59" s="45"/>
    </row>
    <row r="60" spans="1:8" s="2" customFormat="1" ht="16.8" customHeight="1">
      <c r="A60" s="39"/>
      <c r="B60" s="45"/>
      <c r="C60" s="327" t="s">
        <v>1</v>
      </c>
      <c r="D60" s="327" t="s">
        <v>3895</v>
      </c>
      <c r="E60" s="18" t="s">
        <v>1</v>
      </c>
      <c r="F60" s="328">
        <v>18.822</v>
      </c>
      <c r="G60" s="39"/>
      <c r="H60" s="45"/>
    </row>
    <row r="61" spans="1:8" s="2" customFormat="1" ht="16.8" customHeight="1">
      <c r="A61" s="39"/>
      <c r="B61" s="45"/>
      <c r="C61" s="327" t="s">
        <v>3892</v>
      </c>
      <c r="D61" s="327" t="s">
        <v>262</v>
      </c>
      <c r="E61" s="18" t="s">
        <v>1</v>
      </c>
      <c r="F61" s="328">
        <v>24.902</v>
      </c>
      <c r="G61" s="39"/>
      <c r="H61" s="45"/>
    </row>
    <row r="62" spans="1:8" s="2" customFormat="1" ht="16.8" customHeight="1">
      <c r="A62" s="39"/>
      <c r="B62" s="45"/>
      <c r="C62" s="323" t="s">
        <v>3896</v>
      </c>
      <c r="D62" s="324" t="s">
        <v>1</v>
      </c>
      <c r="E62" s="325" t="s">
        <v>1</v>
      </c>
      <c r="F62" s="326">
        <v>179.57</v>
      </c>
      <c r="G62" s="39"/>
      <c r="H62" s="45"/>
    </row>
    <row r="63" spans="1:8" s="2" customFormat="1" ht="16.8" customHeight="1">
      <c r="A63" s="39"/>
      <c r="B63" s="45"/>
      <c r="C63" s="327" t="s">
        <v>1</v>
      </c>
      <c r="D63" s="327" t="s">
        <v>3897</v>
      </c>
      <c r="E63" s="18" t="s">
        <v>1</v>
      </c>
      <c r="F63" s="328">
        <v>0</v>
      </c>
      <c r="G63" s="39"/>
      <c r="H63" s="45"/>
    </row>
    <row r="64" spans="1:8" s="2" customFormat="1" ht="16.8" customHeight="1">
      <c r="A64" s="39"/>
      <c r="B64" s="45"/>
      <c r="C64" s="327" t="s">
        <v>1</v>
      </c>
      <c r="D64" s="327" t="s">
        <v>3898</v>
      </c>
      <c r="E64" s="18" t="s">
        <v>1</v>
      </c>
      <c r="F64" s="328">
        <v>179.57</v>
      </c>
      <c r="G64" s="39"/>
      <c r="H64" s="45"/>
    </row>
    <row r="65" spans="1:8" s="2" customFormat="1" ht="16.8" customHeight="1">
      <c r="A65" s="39"/>
      <c r="B65" s="45"/>
      <c r="C65" s="327" t="s">
        <v>3896</v>
      </c>
      <c r="D65" s="327" t="s">
        <v>262</v>
      </c>
      <c r="E65" s="18" t="s">
        <v>1</v>
      </c>
      <c r="F65" s="328">
        <v>179.57</v>
      </c>
      <c r="G65" s="39"/>
      <c r="H65" s="45"/>
    </row>
    <row r="66" spans="1:8" s="2" customFormat="1" ht="16.8" customHeight="1">
      <c r="A66" s="39"/>
      <c r="B66" s="45"/>
      <c r="C66" s="323" t="s">
        <v>3899</v>
      </c>
      <c r="D66" s="324" t="s">
        <v>1</v>
      </c>
      <c r="E66" s="325" t="s">
        <v>1</v>
      </c>
      <c r="F66" s="326">
        <v>445.421</v>
      </c>
      <c r="G66" s="39"/>
      <c r="H66" s="45"/>
    </row>
    <row r="67" spans="1:8" s="2" customFormat="1" ht="16.8" customHeight="1">
      <c r="A67" s="39"/>
      <c r="B67" s="45"/>
      <c r="C67" s="327" t="s">
        <v>1</v>
      </c>
      <c r="D67" s="327" t="s">
        <v>3900</v>
      </c>
      <c r="E67" s="18" t="s">
        <v>1</v>
      </c>
      <c r="F67" s="328">
        <v>0</v>
      </c>
      <c r="G67" s="39"/>
      <c r="H67" s="45"/>
    </row>
    <row r="68" spans="1:8" s="2" customFormat="1" ht="16.8" customHeight="1">
      <c r="A68" s="39"/>
      <c r="B68" s="45"/>
      <c r="C68" s="327" t="s">
        <v>1</v>
      </c>
      <c r="D68" s="327" t="s">
        <v>3901</v>
      </c>
      <c r="E68" s="18" t="s">
        <v>1</v>
      </c>
      <c r="F68" s="328">
        <v>56.049</v>
      </c>
      <c r="G68" s="39"/>
      <c r="H68" s="45"/>
    </row>
    <row r="69" spans="1:8" s="2" customFormat="1" ht="16.8" customHeight="1">
      <c r="A69" s="39"/>
      <c r="B69" s="45"/>
      <c r="C69" s="327" t="s">
        <v>1</v>
      </c>
      <c r="D69" s="327" t="s">
        <v>3902</v>
      </c>
      <c r="E69" s="18" t="s">
        <v>1</v>
      </c>
      <c r="F69" s="328">
        <v>14.742</v>
      </c>
      <c r="G69" s="39"/>
      <c r="H69" s="45"/>
    </row>
    <row r="70" spans="1:8" s="2" customFormat="1" ht="16.8" customHeight="1">
      <c r="A70" s="39"/>
      <c r="B70" s="45"/>
      <c r="C70" s="327" t="s">
        <v>1</v>
      </c>
      <c r="D70" s="327" t="s">
        <v>3903</v>
      </c>
      <c r="E70" s="18" t="s">
        <v>1</v>
      </c>
      <c r="F70" s="328">
        <v>16.266</v>
      </c>
      <c r="G70" s="39"/>
      <c r="H70" s="45"/>
    </row>
    <row r="71" spans="1:8" s="2" customFormat="1" ht="16.8" customHeight="1">
      <c r="A71" s="39"/>
      <c r="B71" s="45"/>
      <c r="C71" s="327" t="s">
        <v>1</v>
      </c>
      <c r="D71" s="327" t="s">
        <v>3904</v>
      </c>
      <c r="E71" s="18" t="s">
        <v>1</v>
      </c>
      <c r="F71" s="328">
        <v>13.797</v>
      </c>
      <c r="G71" s="39"/>
      <c r="H71" s="45"/>
    </row>
    <row r="72" spans="1:8" s="2" customFormat="1" ht="16.8" customHeight="1">
      <c r="A72" s="39"/>
      <c r="B72" s="45"/>
      <c r="C72" s="327" t="s">
        <v>1</v>
      </c>
      <c r="D72" s="327" t="s">
        <v>3905</v>
      </c>
      <c r="E72" s="18" t="s">
        <v>1</v>
      </c>
      <c r="F72" s="328">
        <v>40.854</v>
      </c>
      <c r="G72" s="39"/>
      <c r="H72" s="45"/>
    </row>
    <row r="73" spans="1:8" s="2" customFormat="1" ht="16.8" customHeight="1">
      <c r="A73" s="39"/>
      <c r="B73" s="45"/>
      <c r="C73" s="327" t="s">
        <v>1</v>
      </c>
      <c r="D73" s="327" t="s">
        <v>3906</v>
      </c>
      <c r="E73" s="18" t="s">
        <v>1</v>
      </c>
      <c r="F73" s="328">
        <v>27.102</v>
      </c>
      <c r="G73" s="39"/>
      <c r="H73" s="45"/>
    </row>
    <row r="74" spans="1:8" s="2" customFormat="1" ht="16.8" customHeight="1">
      <c r="A74" s="39"/>
      <c r="B74" s="45"/>
      <c r="C74" s="327" t="s">
        <v>1</v>
      </c>
      <c r="D74" s="327" t="s">
        <v>3907</v>
      </c>
      <c r="E74" s="18" t="s">
        <v>1</v>
      </c>
      <c r="F74" s="328">
        <v>11.214</v>
      </c>
      <c r="G74" s="39"/>
      <c r="H74" s="45"/>
    </row>
    <row r="75" spans="1:8" s="2" customFormat="1" ht="16.8" customHeight="1">
      <c r="A75" s="39"/>
      <c r="B75" s="45"/>
      <c r="C75" s="327" t="s">
        <v>1</v>
      </c>
      <c r="D75" s="327" t="s">
        <v>3908</v>
      </c>
      <c r="E75" s="18" t="s">
        <v>1</v>
      </c>
      <c r="F75" s="328">
        <v>27.531</v>
      </c>
      <c r="G75" s="39"/>
      <c r="H75" s="45"/>
    </row>
    <row r="76" spans="1:8" s="2" customFormat="1" ht="16.8" customHeight="1">
      <c r="A76" s="39"/>
      <c r="B76" s="45"/>
      <c r="C76" s="327" t="s">
        <v>1</v>
      </c>
      <c r="D76" s="327" t="s">
        <v>3909</v>
      </c>
      <c r="E76" s="18" t="s">
        <v>1</v>
      </c>
      <c r="F76" s="328">
        <v>7.1</v>
      </c>
      <c r="G76" s="39"/>
      <c r="H76" s="45"/>
    </row>
    <row r="77" spans="1:8" s="2" customFormat="1" ht="16.8" customHeight="1">
      <c r="A77" s="39"/>
      <c r="B77" s="45"/>
      <c r="C77" s="327" t="s">
        <v>1</v>
      </c>
      <c r="D77" s="327" t="s">
        <v>3910</v>
      </c>
      <c r="E77" s="18" t="s">
        <v>1</v>
      </c>
      <c r="F77" s="328">
        <v>24.396</v>
      </c>
      <c r="G77" s="39"/>
      <c r="H77" s="45"/>
    </row>
    <row r="78" spans="1:8" s="2" customFormat="1" ht="16.8" customHeight="1">
      <c r="A78" s="39"/>
      <c r="B78" s="45"/>
      <c r="C78" s="327" t="s">
        <v>1</v>
      </c>
      <c r="D78" s="327" t="s">
        <v>3911</v>
      </c>
      <c r="E78" s="18" t="s">
        <v>1</v>
      </c>
      <c r="F78" s="328">
        <v>0</v>
      </c>
      <c r="G78" s="39"/>
      <c r="H78" s="45"/>
    </row>
    <row r="79" spans="1:8" s="2" customFormat="1" ht="16.8" customHeight="1">
      <c r="A79" s="39"/>
      <c r="B79" s="45"/>
      <c r="C79" s="327" t="s">
        <v>1</v>
      </c>
      <c r="D79" s="327" t="s">
        <v>3912</v>
      </c>
      <c r="E79" s="18" t="s">
        <v>1</v>
      </c>
      <c r="F79" s="328">
        <v>56.028</v>
      </c>
      <c r="G79" s="39"/>
      <c r="H79" s="45"/>
    </row>
    <row r="80" spans="1:8" s="2" customFormat="1" ht="16.8" customHeight="1">
      <c r="A80" s="39"/>
      <c r="B80" s="45"/>
      <c r="C80" s="327" t="s">
        <v>1</v>
      </c>
      <c r="D80" s="327" t="s">
        <v>3913</v>
      </c>
      <c r="E80" s="18" t="s">
        <v>1</v>
      </c>
      <c r="F80" s="328">
        <v>14.742</v>
      </c>
      <c r="G80" s="39"/>
      <c r="H80" s="45"/>
    </row>
    <row r="81" spans="1:8" s="2" customFormat="1" ht="16.8" customHeight="1">
      <c r="A81" s="39"/>
      <c r="B81" s="45"/>
      <c r="C81" s="327" t="s">
        <v>1</v>
      </c>
      <c r="D81" s="327" t="s">
        <v>3914</v>
      </c>
      <c r="E81" s="18" t="s">
        <v>1</v>
      </c>
      <c r="F81" s="328">
        <v>16.266</v>
      </c>
      <c r="G81" s="39"/>
      <c r="H81" s="45"/>
    </row>
    <row r="82" spans="1:8" s="2" customFormat="1" ht="16.8" customHeight="1">
      <c r="A82" s="39"/>
      <c r="B82" s="45"/>
      <c r="C82" s="327" t="s">
        <v>1</v>
      </c>
      <c r="D82" s="327" t="s">
        <v>3915</v>
      </c>
      <c r="E82" s="18" t="s">
        <v>1</v>
      </c>
      <c r="F82" s="328">
        <v>40.454</v>
      </c>
      <c r="G82" s="39"/>
      <c r="H82" s="45"/>
    </row>
    <row r="83" spans="1:8" s="2" customFormat="1" ht="16.8" customHeight="1">
      <c r="A83" s="39"/>
      <c r="B83" s="45"/>
      <c r="C83" s="327" t="s">
        <v>1</v>
      </c>
      <c r="D83" s="327" t="s">
        <v>3916</v>
      </c>
      <c r="E83" s="18" t="s">
        <v>1</v>
      </c>
      <c r="F83" s="328">
        <v>27.102</v>
      </c>
      <c r="G83" s="39"/>
      <c r="H83" s="45"/>
    </row>
    <row r="84" spans="1:8" s="2" customFormat="1" ht="16.8" customHeight="1">
      <c r="A84" s="39"/>
      <c r="B84" s="45"/>
      <c r="C84" s="327" t="s">
        <v>1</v>
      </c>
      <c r="D84" s="327" t="s">
        <v>3917</v>
      </c>
      <c r="E84" s="18" t="s">
        <v>1</v>
      </c>
      <c r="F84" s="328">
        <v>11.214</v>
      </c>
      <c r="G84" s="39"/>
      <c r="H84" s="45"/>
    </row>
    <row r="85" spans="1:8" s="2" customFormat="1" ht="16.8" customHeight="1">
      <c r="A85" s="39"/>
      <c r="B85" s="45"/>
      <c r="C85" s="327" t="s">
        <v>1</v>
      </c>
      <c r="D85" s="327" t="s">
        <v>3918</v>
      </c>
      <c r="E85" s="18" t="s">
        <v>1</v>
      </c>
      <c r="F85" s="328">
        <v>10.366</v>
      </c>
      <c r="G85" s="39"/>
      <c r="H85" s="45"/>
    </row>
    <row r="86" spans="1:8" s="2" customFormat="1" ht="16.8" customHeight="1">
      <c r="A86" s="39"/>
      <c r="B86" s="45"/>
      <c r="C86" s="327" t="s">
        <v>1</v>
      </c>
      <c r="D86" s="327" t="s">
        <v>3919</v>
      </c>
      <c r="E86" s="18" t="s">
        <v>1</v>
      </c>
      <c r="F86" s="328">
        <v>9.597</v>
      </c>
      <c r="G86" s="39"/>
      <c r="H86" s="45"/>
    </row>
    <row r="87" spans="1:8" s="2" customFormat="1" ht="16.8" customHeight="1">
      <c r="A87" s="39"/>
      <c r="B87" s="45"/>
      <c r="C87" s="327" t="s">
        <v>1</v>
      </c>
      <c r="D87" s="327" t="s">
        <v>3920</v>
      </c>
      <c r="E87" s="18" t="s">
        <v>1</v>
      </c>
      <c r="F87" s="328">
        <v>20.601</v>
      </c>
      <c r="G87" s="39"/>
      <c r="H87" s="45"/>
    </row>
    <row r="88" spans="1:8" s="2" customFormat="1" ht="16.8" customHeight="1">
      <c r="A88" s="39"/>
      <c r="B88" s="45"/>
      <c r="C88" s="327" t="s">
        <v>3899</v>
      </c>
      <c r="D88" s="327" t="s">
        <v>262</v>
      </c>
      <c r="E88" s="18" t="s">
        <v>1</v>
      </c>
      <c r="F88" s="328">
        <v>445.421</v>
      </c>
      <c r="G88" s="39"/>
      <c r="H88" s="45"/>
    </row>
    <row r="89" spans="1:8" s="2" customFormat="1" ht="16.8" customHeight="1">
      <c r="A89" s="39"/>
      <c r="B89" s="45"/>
      <c r="C89" s="323" t="s">
        <v>3921</v>
      </c>
      <c r="D89" s="324" t="s">
        <v>3922</v>
      </c>
      <c r="E89" s="325" t="s">
        <v>225</v>
      </c>
      <c r="F89" s="326">
        <v>1624.589</v>
      </c>
      <c r="G89" s="39"/>
      <c r="H89" s="45"/>
    </row>
    <row r="90" spans="1:8" s="2" customFormat="1" ht="16.8" customHeight="1">
      <c r="A90" s="39"/>
      <c r="B90" s="45"/>
      <c r="C90" s="323" t="s">
        <v>3923</v>
      </c>
      <c r="D90" s="324" t="s">
        <v>1</v>
      </c>
      <c r="E90" s="325" t="s">
        <v>1</v>
      </c>
      <c r="F90" s="326">
        <v>22.5</v>
      </c>
      <c r="G90" s="39"/>
      <c r="H90" s="45"/>
    </row>
    <row r="91" spans="1:8" s="2" customFormat="1" ht="16.8" customHeight="1">
      <c r="A91" s="39"/>
      <c r="B91" s="45"/>
      <c r="C91" s="327" t="s">
        <v>1</v>
      </c>
      <c r="D91" s="327" t="s">
        <v>3924</v>
      </c>
      <c r="E91" s="18" t="s">
        <v>1</v>
      </c>
      <c r="F91" s="328">
        <v>0</v>
      </c>
      <c r="G91" s="39"/>
      <c r="H91" s="45"/>
    </row>
    <row r="92" spans="1:8" s="2" customFormat="1" ht="16.8" customHeight="1">
      <c r="A92" s="39"/>
      <c r="B92" s="45"/>
      <c r="C92" s="327" t="s">
        <v>1</v>
      </c>
      <c r="D92" s="327" t="s">
        <v>3925</v>
      </c>
      <c r="E92" s="18" t="s">
        <v>1</v>
      </c>
      <c r="F92" s="328">
        <v>22.5</v>
      </c>
      <c r="G92" s="39"/>
      <c r="H92" s="45"/>
    </row>
    <row r="93" spans="1:8" s="2" customFormat="1" ht="16.8" customHeight="1">
      <c r="A93" s="39"/>
      <c r="B93" s="45"/>
      <c r="C93" s="327" t="s">
        <v>3923</v>
      </c>
      <c r="D93" s="327" t="s">
        <v>437</v>
      </c>
      <c r="E93" s="18" t="s">
        <v>1</v>
      </c>
      <c r="F93" s="328">
        <v>22.5</v>
      </c>
      <c r="G93" s="39"/>
      <c r="H93" s="45"/>
    </row>
    <row r="94" spans="1:8" s="2" customFormat="1" ht="16.8" customHeight="1">
      <c r="A94" s="39"/>
      <c r="B94" s="45"/>
      <c r="C94" s="323" t="s">
        <v>3926</v>
      </c>
      <c r="D94" s="324" t="s">
        <v>3927</v>
      </c>
      <c r="E94" s="325" t="s">
        <v>1</v>
      </c>
      <c r="F94" s="326">
        <v>3.596</v>
      </c>
      <c r="G94" s="39"/>
      <c r="H94" s="45"/>
    </row>
    <row r="95" spans="1:8" s="2" customFormat="1" ht="16.8" customHeight="1">
      <c r="A95" s="39"/>
      <c r="B95" s="45"/>
      <c r="C95" s="327" t="s">
        <v>1</v>
      </c>
      <c r="D95" s="327" t="s">
        <v>3928</v>
      </c>
      <c r="E95" s="18" t="s">
        <v>1</v>
      </c>
      <c r="F95" s="328">
        <v>0</v>
      </c>
      <c r="G95" s="39"/>
      <c r="H95" s="45"/>
    </row>
    <row r="96" spans="1:8" s="2" customFormat="1" ht="16.8" customHeight="1">
      <c r="A96" s="39"/>
      <c r="B96" s="45"/>
      <c r="C96" s="327" t="s">
        <v>1</v>
      </c>
      <c r="D96" s="327" t="s">
        <v>3929</v>
      </c>
      <c r="E96" s="18" t="s">
        <v>1</v>
      </c>
      <c r="F96" s="328">
        <v>2.276</v>
      </c>
      <c r="G96" s="39"/>
      <c r="H96" s="45"/>
    </row>
    <row r="97" spans="1:8" s="2" customFormat="1" ht="16.8" customHeight="1">
      <c r="A97" s="39"/>
      <c r="B97" s="45"/>
      <c r="C97" s="327" t="s">
        <v>1</v>
      </c>
      <c r="D97" s="327" t="s">
        <v>3930</v>
      </c>
      <c r="E97" s="18" t="s">
        <v>1</v>
      </c>
      <c r="F97" s="328">
        <v>1.32</v>
      </c>
      <c r="G97" s="39"/>
      <c r="H97" s="45"/>
    </row>
    <row r="98" spans="1:8" s="2" customFormat="1" ht="16.8" customHeight="1">
      <c r="A98" s="39"/>
      <c r="B98" s="45"/>
      <c r="C98" s="327" t="s">
        <v>3926</v>
      </c>
      <c r="D98" s="327" t="s">
        <v>262</v>
      </c>
      <c r="E98" s="18" t="s">
        <v>1</v>
      </c>
      <c r="F98" s="328">
        <v>3.596</v>
      </c>
      <c r="G98" s="39"/>
      <c r="H98" s="45"/>
    </row>
    <row r="99" spans="1:8" s="2" customFormat="1" ht="16.8" customHeight="1">
      <c r="A99" s="39"/>
      <c r="B99" s="45"/>
      <c r="C99" s="323" t="s">
        <v>3931</v>
      </c>
      <c r="D99" s="324" t="s">
        <v>3932</v>
      </c>
      <c r="E99" s="325" t="s">
        <v>1</v>
      </c>
      <c r="F99" s="326">
        <v>1688.94</v>
      </c>
      <c r="G99" s="39"/>
      <c r="H99" s="45"/>
    </row>
    <row r="100" spans="1:8" s="2" customFormat="1" ht="12">
      <c r="A100" s="39"/>
      <c r="B100" s="45"/>
      <c r="C100" s="327" t="s">
        <v>1</v>
      </c>
      <c r="D100" s="327" t="s">
        <v>3933</v>
      </c>
      <c r="E100" s="18" t="s">
        <v>1</v>
      </c>
      <c r="F100" s="328">
        <v>1688.94</v>
      </c>
      <c r="G100" s="39"/>
      <c r="H100" s="45"/>
    </row>
    <row r="101" spans="1:8" s="2" customFormat="1" ht="16.8" customHeight="1">
      <c r="A101" s="39"/>
      <c r="B101" s="45"/>
      <c r="C101" s="327" t="s">
        <v>3931</v>
      </c>
      <c r="D101" s="327" t="s">
        <v>262</v>
      </c>
      <c r="E101" s="18" t="s">
        <v>1</v>
      </c>
      <c r="F101" s="328">
        <v>1688.94</v>
      </c>
      <c r="G101" s="39"/>
      <c r="H101" s="45"/>
    </row>
    <row r="102" spans="1:8" s="2" customFormat="1" ht="16.8" customHeight="1">
      <c r="A102" s="39"/>
      <c r="B102" s="45"/>
      <c r="C102" s="323" t="s">
        <v>3934</v>
      </c>
      <c r="D102" s="324" t="s">
        <v>3935</v>
      </c>
      <c r="E102" s="325" t="s">
        <v>1</v>
      </c>
      <c r="F102" s="326">
        <v>355</v>
      </c>
      <c r="G102" s="39"/>
      <c r="H102" s="45"/>
    </row>
    <row r="103" spans="1:8" s="2" customFormat="1" ht="16.8" customHeight="1">
      <c r="A103" s="39"/>
      <c r="B103" s="45"/>
      <c r="C103" s="327" t="s">
        <v>1</v>
      </c>
      <c r="D103" s="327" t="s">
        <v>3936</v>
      </c>
      <c r="E103" s="18" t="s">
        <v>1</v>
      </c>
      <c r="F103" s="328">
        <v>355</v>
      </c>
      <c r="G103" s="39"/>
      <c r="H103" s="45"/>
    </row>
    <row r="104" spans="1:8" s="2" customFormat="1" ht="16.8" customHeight="1">
      <c r="A104" s="39"/>
      <c r="B104" s="45"/>
      <c r="C104" s="327" t="s">
        <v>3934</v>
      </c>
      <c r="D104" s="327" t="s">
        <v>262</v>
      </c>
      <c r="E104" s="18" t="s">
        <v>1</v>
      </c>
      <c r="F104" s="328">
        <v>355</v>
      </c>
      <c r="G104" s="39"/>
      <c r="H104" s="45"/>
    </row>
    <row r="105" spans="1:8" s="2" customFormat="1" ht="16.8" customHeight="1">
      <c r="A105" s="39"/>
      <c r="B105" s="45"/>
      <c r="C105" s="323" t="s">
        <v>3937</v>
      </c>
      <c r="D105" s="324" t="s">
        <v>3938</v>
      </c>
      <c r="E105" s="325" t="s">
        <v>1</v>
      </c>
      <c r="F105" s="326">
        <v>894.241</v>
      </c>
      <c r="G105" s="39"/>
      <c r="H105" s="45"/>
    </row>
    <row r="106" spans="1:8" s="2" customFormat="1" ht="16.8" customHeight="1">
      <c r="A106" s="39"/>
      <c r="B106" s="45"/>
      <c r="C106" s="327" t="s">
        <v>1</v>
      </c>
      <c r="D106" s="327" t="s">
        <v>3939</v>
      </c>
      <c r="E106" s="18" t="s">
        <v>1</v>
      </c>
      <c r="F106" s="328">
        <v>883.79</v>
      </c>
      <c r="G106" s="39"/>
      <c r="H106" s="45"/>
    </row>
    <row r="107" spans="1:8" s="2" customFormat="1" ht="16.8" customHeight="1">
      <c r="A107" s="39"/>
      <c r="B107" s="45"/>
      <c r="C107" s="327" t="s">
        <v>1</v>
      </c>
      <c r="D107" s="327" t="s">
        <v>3940</v>
      </c>
      <c r="E107" s="18" t="s">
        <v>1</v>
      </c>
      <c r="F107" s="328">
        <v>10.451</v>
      </c>
      <c r="G107" s="39"/>
      <c r="H107" s="45"/>
    </row>
    <row r="108" spans="1:8" s="2" customFormat="1" ht="16.8" customHeight="1">
      <c r="A108" s="39"/>
      <c r="B108" s="45"/>
      <c r="C108" s="327" t="s">
        <v>3937</v>
      </c>
      <c r="D108" s="327" t="s">
        <v>262</v>
      </c>
      <c r="E108" s="18" t="s">
        <v>1</v>
      </c>
      <c r="F108" s="328">
        <v>894.241</v>
      </c>
      <c r="G108" s="39"/>
      <c r="H108" s="45"/>
    </row>
    <row r="109" spans="1:8" s="2" customFormat="1" ht="16.8" customHeight="1">
      <c r="A109" s="39"/>
      <c r="B109" s="45"/>
      <c r="C109" s="323" t="s">
        <v>3941</v>
      </c>
      <c r="D109" s="324" t="s">
        <v>3942</v>
      </c>
      <c r="E109" s="325" t="s">
        <v>1</v>
      </c>
      <c r="F109" s="326">
        <v>75</v>
      </c>
      <c r="G109" s="39"/>
      <c r="H109" s="45"/>
    </row>
    <row r="110" spans="1:8" s="2" customFormat="1" ht="16.8" customHeight="1">
      <c r="A110" s="39"/>
      <c r="B110" s="45"/>
      <c r="C110" s="327" t="s">
        <v>1</v>
      </c>
      <c r="D110" s="327" t="s">
        <v>3943</v>
      </c>
      <c r="E110" s="18" t="s">
        <v>1</v>
      </c>
      <c r="F110" s="328">
        <v>75</v>
      </c>
      <c r="G110" s="39"/>
      <c r="H110" s="45"/>
    </row>
    <row r="111" spans="1:8" s="2" customFormat="1" ht="16.8" customHeight="1">
      <c r="A111" s="39"/>
      <c r="B111" s="45"/>
      <c r="C111" s="327" t="s">
        <v>3941</v>
      </c>
      <c r="D111" s="327" t="s">
        <v>262</v>
      </c>
      <c r="E111" s="18" t="s">
        <v>1</v>
      </c>
      <c r="F111" s="328">
        <v>75</v>
      </c>
      <c r="G111" s="39"/>
      <c r="H111" s="45"/>
    </row>
    <row r="112" spans="1:8" s="2" customFormat="1" ht="16.8" customHeight="1">
      <c r="A112" s="39"/>
      <c r="B112" s="45"/>
      <c r="C112" s="323" t="s">
        <v>3944</v>
      </c>
      <c r="D112" s="324" t="s">
        <v>3945</v>
      </c>
      <c r="E112" s="325" t="s">
        <v>1</v>
      </c>
      <c r="F112" s="326">
        <v>473.22</v>
      </c>
      <c r="G112" s="39"/>
      <c r="H112" s="45"/>
    </row>
    <row r="113" spans="1:8" s="2" customFormat="1" ht="16.8" customHeight="1">
      <c r="A113" s="39"/>
      <c r="B113" s="45"/>
      <c r="C113" s="323" t="s">
        <v>3946</v>
      </c>
      <c r="D113" s="324" t="s">
        <v>3947</v>
      </c>
      <c r="E113" s="325" t="s">
        <v>1</v>
      </c>
      <c r="F113" s="326">
        <v>1020</v>
      </c>
      <c r="G113" s="39"/>
      <c r="H113" s="45"/>
    </row>
    <row r="114" spans="1:8" s="2" customFormat="1" ht="16.8" customHeight="1">
      <c r="A114" s="39"/>
      <c r="B114" s="45"/>
      <c r="C114" s="327" t="s">
        <v>1</v>
      </c>
      <c r="D114" s="327" t="s">
        <v>3948</v>
      </c>
      <c r="E114" s="18" t="s">
        <v>1</v>
      </c>
      <c r="F114" s="328">
        <v>1020</v>
      </c>
      <c r="G114" s="39"/>
      <c r="H114" s="45"/>
    </row>
    <row r="115" spans="1:8" s="2" customFormat="1" ht="16.8" customHeight="1">
      <c r="A115" s="39"/>
      <c r="B115" s="45"/>
      <c r="C115" s="327" t="s">
        <v>3946</v>
      </c>
      <c r="D115" s="327" t="s">
        <v>262</v>
      </c>
      <c r="E115" s="18" t="s">
        <v>1</v>
      </c>
      <c r="F115" s="328">
        <v>1020</v>
      </c>
      <c r="G115" s="39"/>
      <c r="H115" s="45"/>
    </row>
    <row r="116" spans="1:8" s="2" customFormat="1" ht="16.8" customHeight="1">
      <c r="A116" s="39"/>
      <c r="B116" s="45"/>
      <c r="C116" s="323" t="s">
        <v>3949</v>
      </c>
      <c r="D116" s="324" t="s">
        <v>3950</v>
      </c>
      <c r="E116" s="325" t="s">
        <v>1</v>
      </c>
      <c r="F116" s="326">
        <v>526.5</v>
      </c>
      <c r="G116" s="39"/>
      <c r="H116" s="45"/>
    </row>
    <row r="117" spans="1:8" s="2" customFormat="1" ht="12">
      <c r="A117" s="39"/>
      <c r="B117" s="45"/>
      <c r="C117" s="327" t="s">
        <v>1</v>
      </c>
      <c r="D117" s="327" t="s">
        <v>3951</v>
      </c>
      <c r="E117" s="18" t="s">
        <v>1</v>
      </c>
      <c r="F117" s="328">
        <v>526.5</v>
      </c>
      <c r="G117" s="39"/>
      <c r="H117" s="45"/>
    </row>
    <row r="118" spans="1:8" s="2" customFormat="1" ht="16.8" customHeight="1">
      <c r="A118" s="39"/>
      <c r="B118" s="45"/>
      <c r="C118" s="327" t="s">
        <v>3949</v>
      </c>
      <c r="D118" s="327" t="s">
        <v>262</v>
      </c>
      <c r="E118" s="18" t="s">
        <v>1</v>
      </c>
      <c r="F118" s="328">
        <v>526.5</v>
      </c>
      <c r="G118" s="39"/>
      <c r="H118" s="45"/>
    </row>
    <row r="119" spans="1:8" s="2" customFormat="1" ht="16.8" customHeight="1">
      <c r="A119" s="39"/>
      <c r="B119" s="45"/>
      <c r="C119" s="323" t="s">
        <v>3952</v>
      </c>
      <c r="D119" s="324" t="s">
        <v>3953</v>
      </c>
      <c r="E119" s="325" t="s">
        <v>1</v>
      </c>
      <c r="F119" s="326">
        <v>550</v>
      </c>
      <c r="G119" s="39"/>
      <c r="H119" s="45"/>
    </row>
    <row r="120" spans="1:8" s="2" customFormat="1" ht="16.8" customHeight="1">
      <c r="A120" s="39"/>
      <c r="B120" s="45"/>
      <c r="C120" s="327" t="s">
        <v>1</v>
      </c>
      <c r="D120" s="327" t="s">
        <v>3877</v>
      </c>
      <c r="E120" s="18" t="s">
        <v>1</v>
      </c>
      <c r="F120" s="328">
        <v>550</v>
      </c>
      <c r="G120" s="39"/>
      <c r="H120" s="45"/>
    </row>
    <row r="121" spans="1:8" s="2" customFormat="1" ht="16.8" customHeight="1">
      <c r="A121" s="39"/>
      <c r="B121" s="45"/>
      <c r="C121" s="327" t="s">
        <v>3952</v>
      </c>
      <c r="D121" s="327" t="s">
        <v>262</v>
      </c>
      <c r="E121" s="18" t="s">
        <v>1</v>
      </c>
      <c r="F121" s="328">
        <v>550</v>
      </c>
      <c r="G121" s="39"/>
      <c r="H121" s="45"/>
    </row>
    <row r="122" spans="1:8" s="2" customFormat="1" ht="16.8" customHeight="1">
      <c r="A122" s="39"/>
      <c r="B122" s="45"/>
      <c r="C122" s="323" t="s">
        <v>3954</v>
      </c>
      <c r="D122" s="324" t="s">
        <v>3955</v>
      </c>
      <c r="E122" s="325" t="s">
        <v>1</v>
      </c>
      <c r="F122" s="326">
        <v>591.95</v>
      </c>
      <c r="G122" s="39"/>
      <c r="H122" s="45"/>
    </row>
    <row r="123" spans="1:8" s="2" customFormat="1" ht="16.8" customHeight="1">
      <c r="A123" s="39"/>
      <c r="B123" s="45"/>
      <c r="C123" s="327" t="s">
        <v>1</v>
      </c>
      <c r="D123" s="327" t="s">
        <v>3956</v>
      </c>
      <c r="E123" s="18" t="s">
        <v>1</v>
      </c>
      <c r="F123" s="328">
        <v>22</v>
      </c>
      <c r="G123" s="39"/>
      <c r="H123" s="45"/>
    </row>
    <row r="124" spans="1:8" s="2" customFormat="1" ht="16.8" customHeight="1">
      <c r="A124" s="39"/>
      <c r="B124" s="45"/>
      <c r="C124" s="327" t="s">
        <v>1</v>
      </c>
      <c r="D124" s="327" t="s">
        <v>3957</v>
      </c>
      <c r="E124" s="18" t="s">
        <v>1</v>
      </c>
      <c r="F124" s="328">
        <v>0</v>
      </c>
      <c r="G124" s="39"/>
      <c r="H124" s="45"/>
    </row>
    <row r="125" spans="1:8" s="2" customFormat="1" ht="16.8" customHeight="1">
      <c r="A125" s="39"/>
      <c r="B125" s="45"/>
      <c r="C125" s="327" t="s">
        <v>1</v>
      </c>
      <c r="D125" s="327" t="s">
        <v>3958</v>
      </c>
      <c r="E125" s="18" t="s">
        <v>1</v>
      </c>
      <c r="F125" s="328">
        <v>569.95</v>
      </c>
      <c r="G125" s="39"/>
      <c r="H125" s="45"/>
    </row>
    <row r="126" spans="1:8" s="2" customFormat="1" ht="16.8" customHeight="1">
      <c r="A126" s="39"/>
      <c r="B126" s="45"/>
      <c r="C126" s="327" t="s">
        <v>3954</v>
      </c>
      <c r="D126" s="327" t="s">
        <v>262</v>
      </c>
      <c r="E126" s="18" t="s">
        <v>1</v>
      </c>
      <c r="F126" s="328">
        <v>591.95</v>
      </c>
      <c r="G126" s="39"/>
      <c r="H126" s="45"/>
    </row>
    <row r="127" spans="1:8" s="2" customFormat="1" ht="16.8" customHeight="1">
      <c r="A127" s="39"/>
      <c r="B127" s="45"/>
      <c r="C127" s="323" t="s">
        <v>3959</v>
      </c>
      <c r="D127" s="324" t="s">
        <v>3960</v>
      </c>
      <c r="E127" s="325" t="s">
        <v>1</v>
      </c>
      <c r="F127" s="326">
        <v>591.95</v>
      </c>
      <c r="G127" s="39"/>
      <c r="H127" s="45"/>
    </row>
    <row r="128" spans="1:8" s="2" customFormat="1" ht="16.8" customHeight="1">
      <c r="A128" s="39"/>
      <c r="B128" s="45"/>
      <c r="C128" s="327" t="s">
        <v>1</v>
      </c>
      <c r="D128" s="327" t="s">
        <v>3961</v>
      </c>
      <c r="E128" s="18" t="s">
        <v>1</v>
      </c>
      <c r="F128" s="328">
        <v>22</v>
      </c>
      <c r="G128" s="39"/>
      <c r="H128" s="45"/>
    </row>
    <row r="129" spans="1:8" s="2" customFormat="1" ht="16.8" customHeight="1">
      <c r="A129" s="39"/>
      <c r="B129" s="45"/>
      <c r="C129" s="327" t="s">
        <v>1</v>
      </c>
      <c r="D129" s="327" t="s">
        <v>3957</v>
      </c>
      <c r="E129" s="18" t="s">
        <v>1</v>
      </c>
      <c r="F129" s="328">
        <v>0</v>
      </c>
      <c r="G129" s="39"/>
      <c r="H129" s="45"/>
    </row>
    <row r="130" spans="1:8" s="2" customFormat="1" ht="16.8" customHeight="1">
      <c r="A130" s="39"/>
      <c r="B130" s="45"/>
      <c r="C130" s="327" t="s">
        <v>1</v>
      </c>
      <c r="D130" s="327" t="s">
        <v>3958</v>
      </c>
      <c r="E130" s="18" t="s">
        <v>1</v>
      </c>
      <c r="F130" s="328">
        <v>569.95</v>
      </c>
      <c r="G130" s="39"/>
      <c r="H130" s="45"/>
    </row>
    <row r="131" spans="1:8" s="2" customFormat="1" ht="16.8" customHeight="1">
      <c r="A131" s="39"/>
      <c r="B131" s="45"/>
      <c r="C131" s="327" t="s">
        <v>3959</v>
      </c>
      <c r="D131" s="327" t="s">
        <v>262</v>
      </c>
      <c r="E131" s="18" t="s">
        <v>1</v>
      </c>
      <c r="F131" s="328">
        <v>591.95</v>
      </c>
      <c r="G131" s="39"/>
      <c r="H131" s="45"/>
    </row>
    <row r="132" spans="1:8" s="2" customFormat="1" ht="16.8" customHeight="1">
      <c r="A132" s="39"/>
      <c r="B132" s="45"/>
      <c r="C132" s="323" t="s">
        <v>3962</v>
      </c>
      <c r="D132" s="324" t="s">
        <v>3963</v>
      </c>
      <c r="E132" s="325" t="s">
        <v>1</v>
      </c>
      <c r="F132" s="326">
        <v>1048.8</v>
      </c>
      <c r="G132" s="39"/>
      <c r="H132" s="45"/>
    </row>
    <row r="133" spans="1:8" s="2" customFormat="1" ht="16.8" customHeight="1">
      <c r="A133" s="39"/>
      <c r="B133" s="45"/>
      <c r="C133" s="327" t="s">
        <v>1</v>
      </c>
      <c r="D133" s="327" t="s">
        <v>3964</v>
      </c>
      <c r="E133" s="18" t="s">
        <v>1</v>
      </c>
      <c r="F133" s="328">
        <v>0</v>
      </c>
      <c r="G133" s="39"/>
      <c r="H133" s="45"/>
    </row>
    <row r="134" spans="1:8" s="2" customFormat="1" ht="16.8" customHeight="1">
      <c r="A134" s="39"/>
      <c r="B134" s="45"/>
      <c r="C134" s="327" t="s">
        <v>1</v>
      </c>
      <c r="D134" s="327" t="s">
        <v>3965</v>
      </c>
      <c r="E134" s="18" t="s">
        <v>1</v>
      </c>
      <c r="F134" s="328">
        <v>1048.8</v>
      </c>
      <c r="G134" s="39"/>
      <c r="H134" s="45"/>
    </row>
    <row r="135" spans="1:8" s="2" customFormat="1" ht="16.8" customHeight="1">
      <c r="A135" s="39"/>
      <c r="B135" s="45"/>
      <c r="C135" s="327" t="s">
        <v>3962</v>
      </c>
      <c r="D135" s="327" t="s">
        <v>437</v>
      </c>
      <c r="E135" s="18" t="s">
        <v>1</v>
      </c>
      <c r="F135" s="328">
        <v>1048.8</v>
      </c>
      <c r="G135" s="39"/>
      <c r="H135" s="45"/>
    </row>
    <row r="136" spans="1:8" s="2" customFormat="1" ht="16.8" customHeight="1">
      <c r="A136" s="39"/>
      <c r="B136" s="45"/>
      <c r="C136" s="323" t="s">
        <v>3966</v>
      </c>
      <c r="D136" s="324" t="s">
        <v>3967</v>
      </c>
      <c r="E136" s="325" t="s">
        <v>1</v>
      </c>
      <c r="F136" s="326">
        <v>242.723</v>
      </c>
      <c r="G136" s="39"/>
      <c r="H136" s="45"/>
    </row>
    <row r="137" spans="1:8" s="2" customFormat="1" ht="12">
      <c r="A137" s="39"/>
      <c r="B137" s="45"/>
      <c r="C137" s="327" t="s">
        <v>1</v>
      </c>
      <c r="D137" s="327" t="s">
        <v>3968</v>
      </c>
      <c r="E137" s="18" t="s">
        <v>1</v>
      </c>
      <c r="F137" s="328">
        <v>7.77</v>
      </c>
      <c r="G137" s="39"/>
      <c r="H137" s="45"/>
    </row>
    <row r="138" spans="1:8" s="2" customFormat="1" ht="16.8" customHeight="1">
      <c r="A138" s="39"/>
      <c r="B138" s="45"/>
      <c r="C138" s="327" t="s">
        <v>1</v>
      </c>
      <c r="D138" s="327" t="s">
        <v>3969</v>
      </c>
      <c r="E138" s="18" t="s">
        <v>1</v>
      </c>
      <c r="F138" s="328">
        <v>13.528</v>
      </c>
      <c r="G138" s="39"/>
      <c r="H138" s="45"/>
    </row>
    <row r="139" spans="1:8" s="2" customFormat="1" ht="16.8" customHeight="1">
      <c r="A139" s="39"/>
      <c r="B139" s="45"/>
      <c r="C139" s="327" t="s">
        <v>1</v>
      </c>
      <c r="D139" s="327" t="s">
        <v>3970</v>
      </c>
      <c r="E139" s="18" t="s">
        <v>1</v>
      </c>
      <c r="F139" s="328">
        <v>34.031</v>
      </c>
      <c r="G139" s="39"/>
      <c r="H139" s="45"/>
    </row>
    <row r="140" spans="1:8" s="2" customFormat="1" ht="16.8" customHeight="1">
      <c r="A140" s="39"/>
      <c r="B140" s="45"/>
      <c r="C140" s="327" t="s">
        <v>1</v>
      </c>
      <c r="D140" s="327" t="s">
        <v>3971</v>
      </c>
      <c r="E140" s="18" t="s">
        <v>1</v>
      </c>
      <c r="F140" s="328">
        <v>0.858</v>
      </c>
      <c r="G140" s="39"/>
      <c r="H140" s="45"/>
    </row>
    <row r="141" spans="1:8" s="2" customFormat="1" ht="12">
      <c r="A141" s="39"/>
      <c r="B141" s="45"/>
      <c r="C141" s="327" t="s">
        <v>1</v>
      </c>
      <c r="D141" s="327" t="s">
        <v>3972</v>
      </c>
      <c r="E141" s="18" t="s">
        <v>1</v>
      </c>
      <c r="F141" s="328">
        <v>89.86</v>
      </c>
      <c r="G141" s="39"/>
      <c r="H141" s="45"/>
    </row>
    <row r="142" spans="1:8" s="2" customFormat="1" ht="16.8" customHeight="1">
      <c r="A142" s="39"/>
      <c r="B142" s="45"/>
      <c r="C142" s="327" t="s">
        <v>1</v>
      </c>
      <c r="D142" s="327" t="s">
        <v>3973</v>
      </c>
      <c r="E142" s="18" t="s">
        <v>1</v>
      </c>
      <c r="F142" s="328">
        <v>45.844</v>
      </c>
      <c r="G142" s="39"/>
      <c r="H142" s="45"/>
    </row>
    <row r="143" spans="1:8" s="2" customFormat="1" ht="16.8" customHeight="1">
      <c r="A143" s="39"/>
      <c r="B143" s="45"/>
      <c r="C143" s="327" t="s">
        <v>1</v>
      </c>
      <c r="D143" s="327" t="s">
        <v>3974</v>
      </c>
      <c r="E143" s="18" t="s">
        <v>1</v>
      </c>
      <c r="F143" s="328">
        <v>3.633</v>
      </c>
      <c r="G143" s="39"/>
      <c r="H143" s="45"/>
    </row>
    <row r="144" spans="1:8" s="2" customFormat="1" ht="16.8" customHeight="1">
      <c r="A144" s="39"/>
      <c r="B144" s="45"/>
      <c r="C144" s="327" t="s">
        <v>1</v>
      </c>
      <c r="D144" s="327" t="s">
        <v>3975</v>
      </c>
      <c r="E144" s="18" t="s">
        <v>1</v>
      </c>
      <c r="F144" s="328">
        <v>1.17</v>
      </c>
      <c r="G144" s="39"/>
      <c r="H144" s="45"/>
    </row>
    <row r="145" spans="1:8" s="2" customFormat="1" ht="16.8" customHeight="1">
      <c r="A145" s="39"/>
      <c r="B145" s="45"/>
      <c r="C145" s="327" t="s">
        <v>1</v>
      </c>
      <c r="D145" s="327" t="s">
        <v>3976</v>
      </c>
      <c r="E145" s="18" t="s">
        <v>1</v>
      </c>
      <c r="F145" s="328">
        <v>10.707</v>
      </c>
      <c r="G145" s="39"/>
      <c r="H145" s="45"/>
    </row>
    <row r="146" spans="1:8" s="2" customFormat="1" ht="16.8" customHeight="1">
      <c r="A146" s="39"/>
      <c r="B146" s="45"/>
      <c r="C146" s="327" t="s">
        <v>1</v>
      </c>
      <c r="D146" s="327" t="s">
        <v>3977</v>
      </c>
      <c r="E146" s="18" t="s">
        <v>1</v>
      </c>
      <c r="F146" s="328">
        <v>31.734</v>
      </c>
      <c r="G146" s="39"/>
      <c r="H146" s="45"/>
    </row>
    <row r="147" spans="1:8" s="2" customFormat="1" ht="16.8" customHeight="1">
      <c r="A147" s="39"/>
      <c r="B147" s="45"/>
      <c r="C147" s="327" t="s">
        <v>1</v>
      </c>
      <c r="D147" s="327" t="s">
        <v>3978</v>
      </c>
      <c r="E147" s="18" t="s">
        <v>1</v>
      </c>
      <c r="F147" s="328">
        <v>3.588</v>
      </c>
      <c r="G147" s="39"/>
      <c r="H147" s="45"/>
    </row>
    <row r="148" spans="1:8" s="2" customFormat="1" ht="16.8" customHeight="1">
      <c r="A148" s="39"/>
      <c r="B148" s="45"/>
      <c r="C148" s="327" t="s">
        <v>3966</v>
      </c>
      <c r="D148" s="327" t="s">
        <v>262</v>
      </c>
      <c r="E148" s="18" t="s">
        <v>1</v>
      </c>
      <c r="F148" s="328">
        <v>242.723</v>
      </c>
      <c r="G148" s="39"/>
      <c r="H148" s="45"/>
    </row>
    <row r="149" spans="1:8" s="2" customFormat="1" ht="16.8" customHeight="1">
      <c r="A149" s="39"/>
      <c r="B149" s="45"/>
      <c r="C149" s="323" t="s">
        <v>3979</v>
      </c>
      <c r="D149" s="324" t="s">
        <v>3980</v>
      </c>
      <c r="E149" s="325" t="s">
        <v>1</v>
      </c>
      <c r="F149" s="326">
        <v>497.1</v>
      </c>
      <c r="G149" s="39"/>
      <c r="H149" s="45"/>
    </row>
    <row r="150" spans="1:8" s="2" customFormat="1" ht="16.8" customHeight="1">
      <c r="A150" s="39"/>
      <c r="B150" s="45"/>
      <c r="C150" s="327" t="s">
        <v>1</v>
      </c>
      <c r="D150" s="327" t="s">
        <v>3981</v>
      </c>
      <c r="E150" s="18" t="s">
        <v>1</v>
      </c>
      <c r="F150" s="328">
        <v>0</v>
      </c>
      <c r="G150" s="39"/>
      <c r="H150" s="45"/>
    </row>
    <row r="151" spans="1:8" s="2" customFormat="1" ht="16.8" customHeight="1">
      <c r="A151" s="39"/>
      <c r="B151" s="45"/>
      <c r="C151" s="327" t="s">
        <v>1</v>
      </c>
      <c r="D151" s="327" t="s">
        <v>3982</v>
      </c>
      <c r="E151" s="18" t="s">
        <v>1</v>
      </c>
      <c r="F151" s="328">
        <v>236.72</v>
      </c>
      <c r="G151" s="39"/>
      <c r="H151" s="45"/>
    </row>
    <row r="152" spans="1:8" s="2" customFormat="1" ht="16.8" customHeight="1">
      <c r="A152" s="39"/>
      <c r="B152" s="45"/>
      <c r="C152" s="327" t="s">
        <v>1</v>
      </c>
      <c r="D152" s="327" t="s">
        <v>3983</v>
      </c>
      <c r="E152" s="18" t="s">
        <v>1</v>
      </c>
      <c r="F152" s="328">
        <v>260.38</v>
      </c>
      <c r="G152" s="39"/>
      <c r="H152" s="45"/>
    </row>
    <row r="153" spans="1:8" s="2" customFormat="1" ht="16.8" customHeight="1">
      <c r="A153" s="39"/>
      <c r="B153" s="45"/>
      <c r="C153" s="327" t="s">
        <v>3979</v>
      </c>
      <c r="D153" s="327" t="s">
        <v>262</v>
      </c>
      <c r="E153" s="18" t="s">
        <v>1</v>
      </c>
      <c r="F153" s="328">
        <v>497.1</v>
      </c>
      <c r="G153" s="39"/>
      <c r="H153" s="45"/>
    </row>
    <row r="154" spans="1:8" s="2" customFormat="1" ht="16.8" customHeight="1">
      <c r="A154" s="39"/>
      <c r="B154" s="45"/>
      <c r="C154" s="323" t="s">
        <v>3984</v>
      </c>
      <c r="D154" s="324" t="s">
        <v>3985</v>
      </c>
      <c r="E154" s="325" t="s">
        <v>1</v>
      </c>
      <c r="F154" s="326">
        <v>314.55</v>
      </c>
      <c r="G154" s="39"/>
      <c r="H154" s="45"/>
    </row>
    <row r="155" spans="1:8" s="2" customFormat="1" ht="16.8" customHeight="1">
      <c r="A155" s="39"/>
      <c r="B155" s="45"/>
      <c r="C155" s="327" t="s">
        <v>1</v>
      </c>
      <c r="D155" s="327" t="s">
        <v>3986</v>
      </c>
      <c r="E155" s="18" t="s">
        <v>1</v>
      </c>
      <c r="F155" s="328">
        <v>0</v>
      </c>
      <c r="G155" s="39"/>
      <c r="H155" s="45"/>
    </row>
    <row r="156" spans="1:8" s="2" customFormat="1" ht="12">
      <c r="A156" s="39"/>
      <c r="B156" s="45"/>
      <c r="C156" s="327" t="s">
        <v>1</v>
      </c>
      <c r="D156" s="327" t="s">
        <v>3987</v>
      </c>
      <c r="E156" s="18" t="s">
        <v>1</v>
      </c>
      <c r="F156" s="328">
        <v>205.3</v>
      </c>
      <c r="G156" s="39"/>
      <c r="H156" s="45"/>
    </row>
    <row r="157" spans="1:8" s="2" customFormat="1" ht="16.8" customHeight="1">
      <c r="A157" s="39"/>
      <c r="B157" s="45"/>
      <c r="C157" s="327" t="s">
        <v>1</v>
      </c>
      <c r="D157" s="327" t="s">
        <v>3988</v>
      </c>
      <c r="E157" s="18" t="s">
        <v>1</v>
      </c>
      <c r="F157" s="328">
        <v>109.25</v>
      </c>
      <c r="G157" s="39"/>
      <c r="H157" s="45"/>
    </row>
    <row r="158" spans="1:8" s="2" customFormat="1" ht="16.8" customHeight="1">
      <c r="A158" s="39"/>
      <c r="B158" s="45"/>
      <c r="C158" s="327" t="s">
        <v>3984</v>
      </c>
      <c r="D158" s="327" t="s">
        <v>262</v>
      </c>
      <c r="E158" s="18" t="s">
        <v>1</v>
      </c>
      <c r="F158" s="328">
        <v>314.55</v>
      </c>
      <c r="G158" s="39"/>
      <c r="H158" s="45"/>
    </row>
    <row r="159" spans="1:8" s="2" customFormat="1" ht="16.8" customHeight="1">
      <c r="A159" s="39"/>
      <c r="B159" s="45"/>
      <c r="C159" s="323" t="s">
        <v>3989</v>
      </c>
      <c r="D159" s="324" t="s">
        <v>3990</v>
      </c>
      <c r="E159" s="325" t="s">
        <v>1</v>
      </c>
      <c r="F159" s="326">
        <v>118.53</v>
      </c>
      <c r="G159" s="39"/>
      <c r="H159" s="45"/>
    </row>
    <row r="160" spans="1:8" s="2" customFormat="1" ht="16.8" customHeight="1">
      <c r="A160" s="39"/>
      <c r="B160" s="45"/>
      <c r="C160" s="327" t="s">
        <v>1</v>
      </c>
      <c r="D160" s="327" t="s">
        <v>3991</v>
      </c>
      <c r="E160" s="18" t="s">
        <v>1</v>
      </c>
      <c r="F160" s="328">
        <v>0</v>
      </c>
      <c r="G160" s="39"/>
      <c r="H160" s="45"/>
    </row>
    <row r="161" spans="1:8" s="2" customFormat="1" ht="16.8" customHeight="1">
      <c r="A161" s="39"/>
      <c r="B161" s="45"/>
      <c r="C161" s="327" t="s">
        <v>1</v>
      </c>
      <c r="D161" s="327" t="s">
        <v>3992</v>
      </c>
      <c r="E161" s="18" t="s">
        <v>1</v>
      </c>
      <c r="F161" s="328">
        <v>68.88</v>
      </c>
      <c r="G161" s="39"/>
      <c r="H161" s="45"/>
    </row>
    <row r="162" spans="1:8" s="2" customFormat="1" ht="16.8" customHeight="1">
      <c r="A162" s="39"/>
      <c r="B162" s="45"/>
      <c r="C162" s="327" t="s">
        <v>1</v>
      </c>
      <c r="D162" s="327" t="s">
        <v>3993</v>
      </c>
      <c r="E162" s="18" t="s">
        <v>1</v>
      </c>
      <c r="F162" s="328">
        <v>49.65</v>
      </c>
      <c r="G162" s="39"/>
      <c r="H162" s="45"/>
    </row>
    <row r="163" spans="1:8" s="2" customFormat="1" ht="16.8" customHeight="1">
      <c r="A163" s="39"/>
      <c r="B163" s="45"/>
      <c r="C163" s="327" t="s">
        <v>3989</v>
      </c>
      <c r="D163" s="327" t="s">
        <v>262</v>
      </c>
      <c r="E163" s="18" t="s">
        <v>1</v>
      </c>
      <c r="F163" s="328">
        <v>118.53</v>
      </c>
      <c r="G163" s="39"/>
      <c r="H163" s="45"/>
    </row>
    <row r="164" spans="1:8" s="2" customFormat="1" ht="16.8" customHeight="1">
      <c r="A164" s="39"/>
      <c r="B164" s="45"/>
      <c r="C164" s="323" t="s">
        <v>3994</v>
      </c>
      <c r="D164" s="324" t="s">
        <v>3995</v>
      </c>
      <c r="E164" s="325" t="s">
        <v>1</v>
      </c>
      <c r="F164" s="326">
        <v>433.08</v>
      </c>
      <c r="G164" s="39"/>
      <c r="H164" s="45"/>
    </row>
    <row r="165" spans="1:8" s="2" customFormat="1" ht="16.8" customHeight="1">
      <c r="A165" s="39"/>
      <c r="B165" s="45"/>
      <c r="C165" s="327" t="s">
        <v>1</v>
      </c>
      <c r="D165" s="327" t="s">
        <v>3996</v>
      </c>
      <c r="E165" s="18" t="s">
        <v>1</v>
      </c>
      <c r="F165" s="328">
        <v>433.08</v>
      </c>
      <c r="G165" s="39"/>
      <c r="H165" s="45"/>
    </row>
    <row r="166" spans="1:8" s="2" customFormat="1" ht="16.8" customHeight="1">
      <c r="A166" s="39"/>
      <c r="B166" s="45"/>
      <c r="C166" s="327" t="s">
        <v>3994</v>
      </c>
      <c r="D166" s="327" t="s">
        <v>262</v>
      </c>
      <c r="E166" s="18" t="s">
        <v>1</v>
      </c>
      <c r="F166" s="328">
        <v>433.08</v>
      </c>
      <c r="G166" s="39"/>
      <c r="H166" s="45"/>
    </row>
    <row r="167" spans="1:8" s="2" customFormat="1" ht="16.8" customHeight="1">
      <c r="A167" s="39"/>
      <c r="B167" s="45"/>
      <c r="C167" s="323" t="s">
        <v>3997</v>
      </c>
      <c r="D167" s="324" t="s">
        <v>3998</v>
      </c>
      <c r="E167" s="325" t="s">
        <v>1</v>
      </c>
      <c r="F167" s="326">
        <v>82.5</v>
      </c>
      <c r="G167" s="39"/>
      <c r="H167" s="45"/>
    </row>
    <row r="168" spans="1:8" s="2" customFormat="1" ht="16.8" customHeight="1">
      <c r="A168" s="39"/>
      <c r="B168" s="45"/>
      <c r="C168" s="327" t="s">
        <v>1</v>
      </c>
      <c r="D168" s="327" t="s">
        <v>3999</v>
      </c>
      <c r="E168" s="18" t="s">
        <v>1</v>
      </c>
      <c r="F168" s="328">
        <v>82.5</v>
      </c>
      <c r="G168" s="39"/>
      <c r="H168" s="45"/>
    </row>
    <row r="169" spans="1:8" s="2" customFormat="1" ht="16.8" customHeight="1">
      <c r="A169" s="39"/>
      <c r="B169" s="45"/>
      <c r="C169" s="327" t="s">
        <v>3997</v>
      </c>
      <c r="D169" s="327" t="s">
        <v>262</v>
      </c>
      <c r="E169" s="18" t="s">
        <v>1</v>
      </c>
      <c r="F169" s="328">
        <v>82.5</v>
      </c>
      <c r="G169" s="39"/>
      <c r="H169" s="45"/>
    </row>
    <row r="170" spans="1:8" s="2" customFormat="1" ht="16.8" customHeight="1">
      <c r="A170" s="39"/>
      <c r="B170" s="45"/>
      <c r="C170" s="323" t="s">
        <v>4000</v>
      </c>
      <c r="D170" s="324" t="s">
        <v>4001</v>
      </c>
      <c r="E170" s="325" t="s">
        <v>1</v>
      </c>
      <c r="F170" s="326">
        <v>2034.5</v>
      </c>
      <c r="G170" s="39"/>
      <c r="H170" s="45"/>
    </row>
    <row r="171" spans="1:8" s="2" customFormat="1" ht="16.8" customHeight="1">
      <c r="A171" s="39"/>
      <c r="B171" s="45"/>
      <c r="C171" s="327" t="s">
        <v>1</v>
      </c>
      <c r="D171" s="327" t="s">
        <v>4002</v>
      </c>
      <c r="E171" s="18" t="s">
        <v>1</v>
      </c>
      <c r="F171" s="328">
        <v>1394.5</v>
      </c>
      <c r="G171" s="39"/>
      <c r="H171" s="45"/>
    </row>
    <row r="172" spans="1:8" s="2" customFormat="1" ht="16.8" customHeight="1">
      <c r="A172" s="39"/>
      <c r="B172" s="45"/>
      <c r="C172" s="327" t="s">
        <v>1</v>
      </c>
      <c r="D172" s="327" t="s">
        <v>4003</v>
      </c>
      <c r="E172" s="18" t="s">
        <v>1</v>
      </c>
      <c r="F172" s="328">
        <v>640</v>
      </c>
      <c r="G172" s="39"/>
      <c r="H172" s="45"/>
    </row>
    <row r="173" spans="1:8" s="2" customFormat="1" ht="16.8" customHeight="1">
      <c r="A173" s="39"/>
      <c r="B173" s="45"/>
      <c r="C173" s="327" t="s">
        <v>4000</v>
      </c>
      <c r="D173" s="327" t="s">
        <v>262</v>
      </c>
      <c r="E173" s="18" t="s">
        <v>1</v>
      </c>
      <c r="F173" s="328">
        <v>2034.5</v>
      </c>
      <c r="G173" s="39"/>
      <c r="H173" s="45"/>
    </row>
    <row r="174" spans="1:8" s="2" customFormat="1" ht="16.8" customHeight="1">
      <c r="A174" s="39"/>
      <c r="B174" s="45"/>
      <c r="C174" s="323" t="s">
        <v>4004</v>
      </c>
      <c r="D174" s="324" t="s">
        <v>4005</v>
      </c>
      <c r="E174" s="325" t="s">
        <v>1</v>
      </c>
      <c r="F174" s="326">
        <v>55</v>
      </c>
      <c r="G174" s="39"/>
      <c r="H174" s="45"/>
    </row>
    <row r="175" spans="1:8" s="2" customFormat="1" ht="16.8" customHeight="1">
      <c r="A175" s="39"/>
      <c r="B175" s="45"/>
      <c r="C175" s="327" t="s">
        <v>1</v>
      </c>
      <c r="D175" s="327" t="s">
        <v>4006</v>
      </c>
      <c r="E175" s="18" t="s">
        <v>1</v>
      </c>
      <c r="F175" s="328">
        <v>55</v>
      </c>
      <c r="G175" s="39"/>
      <c r="H175" s="45"/>
    </row>
    <row r="176" spans="1:8" s="2" customFormat="1" ht="16.8" customHeight="1">
      <c r="A176" s="39"/>
      <c r="B176" s="45"/>
      <c r="C176" s="327" t="s">
        <v>4004</v>
      </c>
      <c r="D176" s="327" t="s">
        <v>262</v>
      </c>
      <c r="E176" s="18" t="s">
        <v>1</v>
      </c>
      <c r="F176" s="328">
        <v>55</v>
      </c>
      <c r="G176" s="39"/>
      <c r="H176" s="45"/>
    </row>
    <row r="177" spans="1:8" s="2" customFormat="1" ht="16.8" customHeight="1">
      <c r="A177" s="39"/>
      <c r="B177" s="45"/>
      <c r="C177" s="323" t="s">
        <v>4007</v>
      </c>
      <c r="D177" s="324" t="s">
        <v>4008</v>
      </c>
      <c r="E177" s="325" t="s">
        <v>1</v>
      </c>
      <c r="F177" s="326">
        <v>41.74</v>
      </c>
      <c r="G177" s="39"/>
      <c r="H177" s="45"/>
    </row>
    <row r="178" spans="1:8" s="2" customFormat="1" ht="16.8" customHeight="1">
      <c r="A178" s="39"/>
      <c r="B178" s="45"/>
      <c r="C178" s="327" t="s">
        <v>1</v>
      </c>
      <c r="D178" s="327" t="s">
        <v>4009</v>
      </c>
      <c r="E178" s="18" t="s">
        <v>1</v>
      </c>
      <c r="F178" s="328">
        <v>41.74</v>
      </c>
      <c r="G178" s="39"/>
      <c r="H178" s="45"/>
    </row>
    <row r="179" spans="1:8" s="2" customFormat="1" ht="16.8" customHeight="1">
      <c r="A179" s="39"/>
      <c r="B179" s="45"/>
      <c r="C179" s="327" t="s">
        <v>4007</v>
      </c>
      <c r="D179" s="327" t="s">
        <v>262</v>
      </c>
      <c r="E179" s="18" t="s">
        <v>1</v>
      </c>
      <c r="F179" s="328">
        <v>41.74</v>
      </c>
      <c r="G179" s="39"/>
      <c r="H179" s="45"/>
    </row>
    <row r="180" spans="1:8" s="2" customFormat="1" ht="16.8" customHeight="1">
      <c r="A180" s="39"/>
      <c r="B180" s="45"/>
      <c r="C180" s="323" t="s">
        <v>4010</v>
      </c>
      <c r="D180" s="324" t="s">
        <v>4011</v>
      </c>
      <c r="E180" s="325" t="s">
        <v>1</v>
      </c>
      <c r="F180" s="326">
        <v>331.9</v>
      </c>
      <c r="G180" s="39"/>
      <c r="H180" s="45"/>
    </row>
    <row r="181" spans="1:8" s="2" customFormat="1" ht="16.8" customHeight="1">
      <c r="A181" s="39"/>
      <c r="B181" s="45"/>
      <c r="C181" s="327" t="s">
        <v>1</v>
      </c>
      <c r="D181" s="327" t="s">
        <v>4012</v>
      </c>
      <c r="E181" s="18" t="s">
        <v>1</v>
      </c>
      <c r="F181" s="328">
        <v>331.9</v>
      </c>
      <c r="G181" s="39"/>
      <c r="H181" s="45"/>
    </row>
    <row r="182" spans="1:8" s="2" customFormat="1" ht="16.8" customHeight="1">
      <c r="A182" s="39"/>
      <c r="B182" s="45"/>
      <c r="C182" s="327" t="s">
        <v>4010</v>
      </c>
      <c r="D182" s="327" t="s">
        <v>437</v>
      </c>
      <c r="E182" s="18" t="s">
        <v>1</v>
      </c>
      <c r="F182" s="328">
        <v>331.9</v>
      </c>
      <c r="G182" s="39"/>
      <c r="H182" s="45"/>
    </row>
    <row r="183" spans="1:8" s="2" customFormat="1" ht="7.4" customHeight="1">
      <c r="A183" s="39"/>
      <c r="B183" s="183"/>
      <c r="C183" s="184"/>
      <c r="D183" s="184"/>
      <c r="E183" s="184"/>
      <c r="F183" s="184"/>
      <c r="G183" s="184"/>
      <c r="H183" s="45"/>
    </row>
    <row r="184" spans="1:8" s="2" customFormat="1" ht="12">
      <c r="A184" s="39"/>
      <c r="B184" s="39"/>
      <c r="C184" s="39"/>
      <c r="D184" s="39"/>
      <c r="E184" s="39"/>
      <c r="F184" s="39"/>
      <c r="G184" s="39"/>
      <c r="H184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1965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ROUND((SUM(BE121:BE233)),2)</f>
        <v>0</v>
      </c>
      <c r="G33" s="39"/>
      <c r="H33" s="39"/>
      <c r="I33" s="164">
        <v>0.21</v>
      </c>
      <c r="J33" s="163">
        <f>ROUND(((SUM(BE121:BE233))*I33),2)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ROUND((SUM(BF121:BF233)),2)</f>
        <v>0</v>
      </c>
      <c r="G34" s="39"/>
      <c r="H34" s="39"/>
      <c r="I34" s="164">
        <v>0.15</v>
      </c>
      <c r="J34" s="163">
        <f>ROUND(((SUM(BF121:BF233))*I34),2)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ROUND((SUM(BG121:BG233)),2)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ROUND((SUM(BH121:BH233)),2)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ROUND((SUM(BI121:BI233)),2)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02 - Hlavní aktivity projektu - Zdravotně technické instalace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176</v>
      </c>
      <c r="E97" s="198"/>
      <c r="F97" s="198"/>
      <c r="G97" s="198"/>
      <c r="H97" s="198"/>
      <c r="I97" s="199"/>
      <c r="J97" s="200">
        <f>J122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1966</v>
      </c>
      <c r="E98" s="205"/>
      <c r="F98" s="205"/>
      <c r="G98" s="205"/>
      <c r="H98" s="205"/>
      <c r="I98" s="206"/>
      <c r="J98" s="207">
        <f>J123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1967</v>
      </c>
      <c r="E99" s="205"/>
      <c r="F99" s="205"/>
      <c r="G99" s="205"/>
      <c r="H99" s="205"/>
      <c r="I99" s="206"/>
      <c r="J99" s="207">
        <f>J154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1968</v>
      </c>
      <c r="E100" s="205"/>
      <c r="F100" s="205"/>
      <c r="G100" s="205"/>
      <c r="H100" s="205"/>
      <c r="I100" s="206"/>
      <c r="J100" s="207">
        <f>J182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5"/>
      <c r="C101" s="196"/>
      <c r="D101" s="197" t="s">
        <v>193</v>
      </c>
      <c r="E101" s="198"/>
      <c r="F101" s="198"/>
      <c r="G101" s="198"/>
      <c r="H101" s="198"/>
      <c r="I101" s="199"/>
      <c r="J101" s="200">
        <f>J230</f>
        <v>0</v>
      </c>
      <c r="K101" s="196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46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185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188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194</v>
      </c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9" t="str">
        <f>E7</f>
        <v>Zvýšení dostupnosti komunitních pobytových služeb v lokalitě Náchod</v>
      </c>
      <c r="F111" s="33"/>
      <c r="G111" s="33"/>
      <c r="H111" s="33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161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1 02 - Hlavní aktivity projektu - Zdravotně technické instalace</v>
      </c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Náchod</v>
      </c>
      <c r="G115" s="41"/>
      <c r="H115" s="41"/>
      <c r="I115" s="149" t="s">
        <v>22</v>
      </c>
      <c r="J115" s="80" t="str">
        <f>IF(J12="","",J12)</f>
        <v>27. 2. 2020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Královehradecký kraj, Pivovarské nám. 1245/2</v>
      </c>
      <c r="G117" s="41"/>
      <c r="H117" s="41"/>
      <c r="I117" s="149" t="s">
        <v>30</v>
      </c>
      <c r="J117" s="37" t="str">
        <f>E21</f>
        <v>Projecticon s.r.o., A. Kopeckého 151, Nový Hrádek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149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9"/>
      <c r="B120" s="210"/>
      <c r="C120" s="211" t="s">
        <v>195</v>
      </c>
      <c r="D120" s="212" t="s">
        <v>61</v>
      </c>
      <c r="E120" s="212" t="s">
        <v>57</v>
      </c>
      <c r="F120" s="212" t="s">
        <v>58</v>
      </c>
      <c r="G120" s="212" t="s">
        <v>196</v>
      </c>
      <c r="H120" s="212" t="s">
        <v>197</v>
      </c>
      <c r="I120" s="213" t="s">
        <v>198</v>
      </c>
      <c r="J120" s="212" t="s">
        <v>165</v>
      </c>
      <c r="K120" s="214" t="s">
        <v>199</v>
      </c>
      <c r="L120" s="215"/>
      <c r="M120" s="101" t="s">
        <v>1</v>
      </c>
      <c r="N120" s="102" t="s">
        <v>40</v>
      </c>
      <c r="O120" s="102" t="s">
        <v>200</v>
      </c>
      <c r="P120" s="102" t="s">
        <v>201</v>
      </c>
      <c r="Q120" s="102" t="s">
        <v>202</v>
      </c>
      <c r="R120" s="102" t="s">
        <v>203</v>
      </c>
      <c r="S120" s="102" t="s">
        <v>204</v>
      </c>
      <c r="T120" s="103" t="s">
        <v>205</v>
      </c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1:63" s="2" customFormat="1" ht="22.8" customHeight="1">
      <c r="A121" s="39"/>
      <c r="B121" s="40"/>
      <c r="C121" s="108" t="s">
        <v>206</v>
      </c>
      <c r="D121" s="41"/>
      <c r="E121" s="41"/>
      <c r="F121" s="41"/>
      <c r="G121" s="41"/>
      <c r="H121" s="41"/>
      <c r="I121" s="146"/>
      <c r="J121" s="216">
        <f>BK121</f>
        <v>0</v>
      </c>
      <c r="K121" s="41"/>
      <c r="L121" s="45"/>
      <c r="M121" s="104"/>
      <c r="N121" s="217"/>
      <c r="O121" s="105"/>
      <c r="P121" s="218">
        <f>P122+P230</f>
        <v>0</v>
      </c>
      <c r="Q121" s="105"/>
      <c r="R121" s="218">
        <f>R122+R230</f>
        <v>1.5905135859</v>
      </c>
      <c r="S121" s="105"/>
      <c r="T121" s="219">
        <f>T122+T230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167</v>
      </c>
      <c r="BK121" s="220">
        <f>BK122+BK230</f>
        <v>0</v>
      </c>
    </row>
    <row r="122" spans="1:63" s="12" customFormat="1" ht="25.9" customHeight="1">
      <c r="A122" s="12"/>
      <c r="B122" s="221"/>
      <c r="C122" s="222"/>
      <c r="D122" s="223" t="s">
        <v>75</v>
      </c>
      <c r="E122" s="224" t="s">
        <v>984</v>
      </c>
      <c r="F122" s="224" t="s">
        <v>985</v>
      </c>
      <c r="G122" s="222"/>
      <c r="H122" s="222"/>
      <c r="I122" s="225"/>
      <c r="J122" s="226">
        <f>BK122</f>
        <v>0</v>
      </c>
      <c r="K122" s="222"/>
      <c r="L122" s="227"/>
      <c r="M122" s="228"/>
      <c r="N122" s="229"/>
      <c r="O122" s="229"/>
      <c r="P122" s="230">
        <f>P123+P154+P182</f>
        <v>0</v>
      </c>
      <c r="Q122" s="229"/>
      <c r="R122" s="230">
        <f>R123+R154+R182</f>
        <v>1.5905135859</v>
      </c>
      <c r="S122" s="229"/>
      <c r="T122" s="231">
        <f>T123+T154+T182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152</v>
      </c>
      <c r="AT122" s="233" t="s">
        <v>75</v>
      </c>
      <c r="AU122" s="233" t="s">
        <v>76</v>
      </c>
      <c r="AY122" s="232" t="s">
        <v>209</v>
      </c>
      <c r="BK122" s="234">
        <f>BK123+BK154+BK182</f>
        <v>0</v>
      </c>
    </row>
    <row r="123" spans="1:63" s="12" customFormat="1" ht="22.8" customHeight="1">
      <c r="A123" s="12"/>
      <c r="B123" s="221"/>
      <c r="C123" s="222"/>
      <c r="D123" s="223" t="s">
        <v>75</v>
      </c>
      <c r="E123" s="235" t="s">
        <v>1969</v>
      </c>
      <c r="F123" s="235" t="s">
        <v>1970</v>
      </c>
      <c r="G123" s="222"/>
      <c r="H123" s="222"/>
      <c r="I123" s="225"/>
      <c r="J123" s="236">
        <f>BK123</f>
        <v>0</v>
      </c>
      <c r="K123" s="222"/>
      <c r="L123" s="227"/>
      <c r="M123" s="228"/>
      <c r="N123" s="229"/>
      <c r="O123" s="229"/>
      <c r="P123" s="230">
        <f>SUM(P124:P153)</f>
        <v>0</v>
      </c>
      <c r="Q123" s="229"/>
      <c r="R123" s="230">
        <f>SUM(R124:R153)</f>
        <v>0.8107540883</v>
      </c>
      <c r="S123" s="229"/>
      <c r="T123" s="231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152</v>
      </c>
      <c r="AT123" s="233" t="s">
        <v>75</v>
      </c>
      <c r="AU123" s="233" t="s">
        <v>84</v>
      </c>
      <c r="AY123" s="232" t="s">
        <v>209</v>
      </c>
      <c r="BK123" s="234">
        <f>SUM(BK124:BK153)</f>
        <v>0</v>
      </c>
    </row>
    <row r="124" spans="1:65" s="2" customFormat="1" ht="16.5" customHeight="1">
      <c r="A124" s="39"/>
      <c r="B124" s="40"/>
      <c r="C124" s="237" t="s">
        <v>84</v>
      </c>
      <c r="D124" s="237" t="s">
        <v>211</v>
      </c>
      <c r="E124" s="238" t="s">
        <v>1971</v>
      </c>
      <c r="F124" s="239" t="s">
        <v>1972</v>
      </c>
      <c r="G124" s="240" t="s">
        <v>494</v>
      </c>
      <c r="H124" s="241">
        <v>76.689</v>
      </c>
      <c r="I124" s="242"/>
      <c r="J124" s="243">
        <f>ROUND(I124*H124,2)</f>
        <v>0</v>
      </c>
      <c r="K124" s="239" t="s">
        <v>215</v>
      </c>
      <c r="L124" s="45"/>
      <c r="M124" s="244" t="s">
        <v>1</v>
      </c>
      <c r="N124" s="245" t="s">
        <v>42</v>
      </c>
      <c r="O124" s="92"/>
      <c r="P124" s="246">
        <f>O124*H124</f>
        <v>0</v>
      </c>
      <c r="Q124" s="246">
        <v>0.00191</v>
      </c>
      <c r="R124" s="246">
        <f>Q124*H124</f>
        <v>0.14647599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297</v>
      </c>
      <c r="AT124" s="248" t="s">
        <v>211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297</v>
      </c>
      <c r="BM124" s="248" t="s">
        <v>1973</v>
      </c>
    </row>
    <row r="125" spans="1:51" s="13" customFormat="1" ht="12">
      <c r="A125" s="13"/>
      <c r="B125" s="250"/>
      <c r="C125" s="251"/>
      <c r="D125" s="252" t="s">
        <v>218</v>
      </c>
      <c r="E125" s="253" t="s">
        <v>1</v>
      </c>
      <c r="F125" s="254" t="s">
        <v>1974</v>
      </c>
      <c r="G125" s="251"/>
      <c r="H125" s="255">
        <v>76.689</v>
      </c>
      <c r="I125" s="256"/>
      <c r="J125" s="251"/>
      <c r="K125" s="251"/>
      <c r="L125" s="257"/>
      <c r="M125" s="258"/>
      <c r="N125" s="259"/>
      <c r="O125" s="259"/>
      <c r="P125" s="259"/>
      <c r="Q125" s="259"/>
      <c r="R125" s="259"/>
      <c r="S125" s="259"/>
      <c r="T125" s="26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1" t="s">
        <v>218</v>
      </c>
      <c r="AU125" s="261" t="s">
        <v>152</v>
      </c>
      <c r="AV125" s="13" t="s">
        <v>152</v>
      </c>
      <c r="AW125" s="13" t="s">
        <v>32</v>
      </c>
      <c r="AX125" s="13" t="s">
        <v>84</v>
      </c>
      <c r="AY125" s="261" t="s">
        <v>209</v>
      </c>
    </row>
    <row r="126" spans="1:65" s="2" customFormat="1" ht="16.5" customHeight="1">
      <c r="A126" s="39"/>
      <c r="B126" s="40"/>
      <c r="C126" s="237" t="s">
        <v>152</v>
      </c>
      <c r="D126" s="237" t="s">
        <v>211</v>
      </c>
      <c r="E126" s="238" t="s">
        <v>1975</v>
      </c>
      <c r="F126" s="239" t="s">
        <v>1976</v>
      </c>
      <c r="G126" s="240" t="s">
        <v>494</v>
      </c>
      <c r="H126" s="241">
        <v>17.6</v>
      </c>
      <c r="I126" s="242"/>
      <c r="J126" s="243">
        <f>ROUND(I126*H126,2)</f>
        <v>0</v>
      </c>
      <c r="K126" s="239" t="s">
        <v>215</v>
      </c>
      <c r="L126" s="45"/>
      <c r="M126" s="244" t="s">
        <v>1</v>
      </c>
      <c r="N126" s="245" t="s">
        <v>42</v>
      </c>
      <c r="O126" s="92"/>
      <c r="P126" s="246">
        <f>O126*H126</f>
        <v>0</v>
      </c>
      <c r="Q126" s="246">
        <v>0.00129455</v>
      </c>
      <c r="R126" s="246">
        <f>Q126*H126</f>
        <v>0.02278408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297</v>
      </c>
      <c r="AT126" s="248" t="s">
        <v>211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297</v>
      </c>
      <c r="BM126" s="248" t="s">
        <v>1977</v>
      </c>
    </row>
    <row r="127" spans="1:51" s="13" customFormat="1" ht="12">
      <c r="A127" s="13"/>
      <c r="B127" s="250"/>
      <c r="C127" s="251"/>
      <c r="D127" s="252" t="s">
        <v>218</v>
      </c>
      <c r="E127" s="253" t="s">
        <v>1</v>
      </c>
      <c r="F127" s="254" t="s">
        <v>1978</v>
      </c>
      <c r="G127" s="251"/>
      <c r="H127" s="255">
        <v>17.6</v>
      </c>
      <c r="I127" s="256"/>
      <c r="J127" s="251"/>
      <c r="K127" s="251"/>
      <c r="L127" s="257"/>
      <c r="M127" s="258"/>
      <c r="N127" s="259"/>
      <c r="O127" s="259"/>
      <c r="P127" s="259"/>
      <c r="Q127" s="259"/>
      <c r="R127" s="259"/>
      <c r="S127" s="259"/>
      <c r="T127" s="26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1" t="s">
        <v>218</v>
      </c>
      <c r="AU127" s="261" t="s">
        <v>152</v>
      </c>
      <c r="AV127" s="13" t="s">
        <v>152</v>
      </c>
      <c r="AW127" s="13" t="s">
        <v>32</v>
      </c>
      <c r="AX127" s="13" t="s">
        <v>84</v>
      </c>
      <c r="AY127" s="261" t="s">
        <v>209</v>
      </c>
    </row>
    <row r="128" spans="1:65" s="2" customFormat="1" ht="16.5" customHeight="1">
      <c r="A128" s="39"/>
      <c r="B128" s="40"/>
      <c r="C128" s="237" t="s">
        <v>160</v>
      </c>
      <c r="D128" s="237" t="s">
        <v>211</v>
      </c>
      <c r="E128" s="238" t="s">
        <v>1979</v>
      </c>
      <c r="F128" s="239" t="s">
        <v>1980</v>
      </c>
      <c r="G128" s="240" t="s">
        <v>494</v>
      </c>
      <c r="H128" s="241">
        <v>24.857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0.00744</v>
      </c>
      <c r="R128" s="246">
        <f>Q128*H128</f>
        <v>0.18493608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297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297</v>
      </c>
      <c r="BM128" s="248" t="s">
        <v>1981</v>
      </c>
    </row>
    <row r="129" spans="1:51" s="13" customFormat="1" ht="12">
      <c r="A129" s="13"/>
      <c r="B129" s="250"/>
      <c r="C129" s="251"/>
      <c r="D129" s="252" t="s">
        <v>218</v>
      </c>
      <c r="E129" s="253" t="s">
        <v>1</v>
      </c>
      <c r="F129" s="254" t="s">
        <v>1982</v>
      </c>
      <c r="G129" s="251"/>
      <c r="H129" s="255">
        <v>24.857</v>
      </c>
      <c r="I129" s="256"/>
      <c r="J129" s="251"/>
      <c r="K129" s="251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218</v>
      </c>
      <c r="AU129" s="261" t="s">
        <v>152</v>
      </c>
      <c r="AV129" s="13" t="s">
        <v>152</v>
      </c>
      <c r="AW129" s="13" t="s">
        <v>32</v>
      </c>
      <c r="AX129" s="13" t="s">
        <v>84</v>
      </c>
      <c r="AY129" s="261" t="s">
        <v>209</v>
      </c>
    </row>
    <row r="130" spans="1:65" s="2" customFormat="1" ht="16.5" customHeight="1">
      <c r="A130" s="39"/>
      <c r="B130" s="40"/>
      <c r="C130" s="237" t="s">
        <v>216</v>
      </c>
      <c r="D130" s="237" t="s">
        <v>211</v>
      </c>
      <c r="E130" s="238" t="s">
        <v>1983</v>
      </c>
      <c r="F130" s="239" t="s">
        <v>1984</v>
      </c>
      <c r="G130" s="240" t="s">
        <v>494</v>
      </c>
      <c r="H130" s="241">
        <v>27.3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0.01232</v>
      </c>
      <c r="R130" s="246">
        <f>Q130*H130</f>
        <v>0.33633599999999997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297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297</v>
      </c>
      <c r="BM130" s="248" t="s">
        <v>1985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1986</v>
      </c>
      <c r="G131" s="251"/>
      <c r="H131" s="255">
        <v>27.3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16.5" customHeight="1">
      <c r="A132" s="39"/>
      <c r="B132" s="40"/>
      <c r="C132" s="237" t="s">
        <v>231</v>
      </c>
      <c r="D132" s="237" t="s">
        <v>211</v>
      </c>
      <c r="E132" s="238" t="s">
        <v>1987</v>
      </c>
      <c r="F132" s="239" t="s">
        <v>1988</v>
      </c>
      <c r="G132" s="240" t="s">
        <v>494</v>
      </c>
      <c r="H132" s="241">
        <v>10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0.00201</v>
      </c>
      <c r="R132" s="246">
        <f>Q132*H132</f>
        <v>0.0201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297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297</v>
      </c>
      <c r="BM132" s="248" t="s">
        <v>1989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255</v>
      </c>
      <c r="G133" s="251"/>
      <c r="H133" s="255">
        <v>10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16.5" customHeight="1">
      <c r="A134" s="39"/>
      <c r="B134" s="40"/>
      <c r="C134" s="237" t="s">
        <v>235</v>
      </c>
      <c r="D134" s="237" t="s">
        <v>211</v>
      </c>
      <c r="E134" s="238" t="s">
        <v>1990</v>
      </c>
      <c r="F134" s="239" t="s">
        <v>1991</v>
      </c>
      <c r="G134" s="240" t="s">
        <v>494</v>
      </c>
      <c r="H134" s="241">
        <v>10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0.000354</v>
      </c>
      <c r="R134" s="246">
        <f>Q134*H134</f>
        <v>0.0035399999999999997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297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297</v>
      </c>
      <c r="BM134" s="248" t="s">
        <v>1992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1993</v>
      </c>
      <c r="G135" s="251"/>
      <c r="H135" s="255">
        <v>10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16.5" customHeight="1">
      <c r="A136" s="39"/>
      <c r="B136" s="40"/>
      <c r="C136" s="237" t="s">
        <v>239</v>
      </c>
      <c r="D136" s="237" t="s">
        <v>211</v>
      </c>
      <c r="E136" s="238" t="s">
        <v>1994</v>
      </c>
      <c r="F136" s="239" t="s">
        <v>1995</v>
      </c>
      <c r="G136" s="240" t="s">
        <v>494</v>
      </c>
      <c r="H136" s="241">
        <v>9.434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0.0019412</v>
      </c>
      <c r="R136" s="246">
        <f>Q136*H136</f>
        <v>0.018313280799999998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297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297</v>
      </c>
      <c r="BM136" s="248" t="s">
        <v>1996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1997</v>
      </c>
      <c r="G137" s="251"/>
      <c r="H137" s="255">
        <v>9.434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16.5" customHeight="1">
      <c r="A138" s="39"/>
      <c r="B138" s="40"/>
      <c r="C138" s="237" t="s">
        <v>244</v>
      </c>
      <c r="D138" s="237" t="s">
        <v>211</v>
      </c>
      <c r="E138" s="238" t="s">
        <v>1998</v>
      </c>
      <c r="F138" s="239" t="s">
        <v>1999</v>
      </c>
      <c r="G138" s="240" t="s">
        <v>494</v>
      </c>
      <c r="H138" s="241">
        <v>15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0.00137</v>
      </c>
      <c r="R138" s="246">
        <f>Q138*H138</f>
        <v>0.02055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297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297</v>
      </c>
      <c r="BM138" s="248" t="s">
        <v>2000</v>
      </c>
    </row>
    <row r="139" spans="1:65" s="2" customFormat="1" ht="16.5" customHeight="1">
      <c r="A139" s="39"/>
      <c r="B139" s="40"/>
      <c r="C139" s="237" t="s">
        <v>250</v>
      </c>
      <c r="D139" s="237" t="s">
        <v>211</v>
      </c>
      <c r="E139" s="238" t="s">
        <v>2001</v>
      </c>
      <c r="F139" s="239" t="s">
        <v>2002</v>
      </c>
      <c r="G139" s="240" t="s">
        <v>214</v>
      </c>
      <c r="H139" s="241">
        <v>16</v>
      </c>
      <c r="I139" s="242"/>
      <c r="J139" s="243">
        <f>ROUND(I139*H139,2)</f>
        <v>0</v>
      </c>
      <c r="K139" s="239" t="s">
        <v>215</v>
      </c>
      <c r="L139" s="45"/>
      <c r="M139" s="244" t="s">
        <v>1</v>
      </c>
      <c r="N139" s="245" t="s">
        <v>42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297</v>
      </c>
      <c r="AT139" s="248" t="s">
        <v>211</v>
      </c>
      <c r="AU139" s="248" t="s">
        <v>152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297</v>
      </c>
      <c r="BM139" s="248" t="s">
        <v>2003</v>
      </c>
    </row>
    <row r="140" spans="1:65" s="2" customFormat="1" ht="16.5" customHeight="1">
      <c r="A140" s="39"/>
      <c r="B140" s="40"/>
      <c r="C140" s="237" t="s">
        <v>255</v>
      </c>
      <c r="D140" s="237" t="s">
        <v>211</v>
      </c>
      <c r="E140" s="238" t="s">
        <v>2004</v>
      </c>
      <c r="F140" s="239" t="s">
        <v>2005</v>
      </c>
      <c r="G140" s="240" t="s">
        <v>214</v>
      </c>
      <c r="H140" s="241">
        <v>4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297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297</v>
      </c>
      <c r="BM140" s="248" t="s">
        <v>2006</v>
      </c>
    </row>
    <row r="141" spans="1:65" s="2" customFormat="1" ht="21.75" customHeight="1">
      <c r="A141" s="39"/>
      <c r="B141" s="40"/>
      <c r="C141" s="237" t="s">
        <v>263</v>
      </c>
      <c r="D141" s="237" t="s">
        <v>211</v>
      </c>
      <c r="E141" s="238" t="s">
        <v>2007</v>
      </c>
      <c r="F141" s="239" t="s">
        <v>2008</v>
      </c>
      <c r="G141" s="240" t="s">
        <v>214</v>
      </c>
      <c r="H141" s="241">
        <v>2</v>
      </c>
      <c r="I141" s="242"/>
      <c r="J141" s="243">
        <f>ROUND(I141*H141,2)</f>
        <v>0</v>
      </c>
      <c r="K141" s="239" t="s">
        <v>215</v>
      </c>
      <c r="L141" s="45"/>
      <c r="M141" s="244" t="s">
        <v>1</v>
      </c>
      <c r="N141" s="245" t="s">
        <v>42</v>
      </c>
      <c r="O141" s="92"/>
      <c r="P141" s="246">
        <f>O141*H141</f>
        <v>0</v>
      </c>
      <c r="Q141" s="246">
        <v>0.00148</v>
      </c>
      <c r="R141" s="246">
        <f>Q141*H141</f>
        <v>0.00296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297</v>
      </c>
      <c r="AT141" s="248" t="s">
        <v>211</v>
      </c>
      <c r="AU141" s="248" t="s">
        <v>152</v>
      </c>
      <c r="AY141" s="18" t="s">
        <v>209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152</v>
      </c>
      <c r="BK141" s="249">
        <f>ROUND(I141*H141,2)</f>
        <v>0</v>
      </c>
      <c r="BL141" s="18" t="s">
        <v>297</v>
      </c>
      <c r="BM141" s="248" t="s">
        <v>2009</v>
      </c>
    </row>
    <row r="142" spans="1:65" s="2" customFormat="1" ht="21.75" customHeight="1">
      <c r="A142" s="39"/>
      <c r="B142" s="40"/>
      <c r="C142" s="237" t="s">
        <v>277</v>
      </c>
      <c r="D142" s="237" t="s">
        <v>211</v>
      </c>
      <c r="E142" s="238" t="s">
        <v>2010</v>
      </c>
      <c r="F142" s="239" t="s">
        <v>2011</v>
      </c>
      <c r="G142" s="240" t="s">
        <v>214</v>
      </c>
      <c r="H142" s="241">
        <v>6</v>
      </c>
      <c r="I142" s="242"/>
      <c r="J142" s="243">
        <f>ROUND(I142*H142,2)</f>
        <v>0</v>
      </c>
      <c r="K142" s="239" t="s">
        <v>1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0.00148</v>
      </c>
      <c r="R142" s="246">
        <f>Q142*H142</f>
        <v>0.008879999999999999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297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297</v>
      </c>
      <c r="BM142" s="248" t="s">
        <v>2012</v>
      </c>
    </row>
    <row r="143" spans="1:65" s="2" customFormat="1" ht="16.5" customHeight="1">
      <c r="A143" s="39"/>
      <c r="B143" s="40"/>
      <c r="C143" s="237" t="s">
        <v>283</v>
      </c>
      <c r="D143" s="237" t="s">
        <v>211</v>
      </c>
      <c r="E143" s="238" t="s">
        <v>2013</v>
      </c>
      <c r="F143" s="239" t="s">
        <v>2014</v>
      </c>
      <c r="G143" s="240" t="s">
        <v>214</v>
      </c>
      <c r="H143" s="241">
        <v>4</v>
      </c>
      <c r="I143" s="242"/>
      <c r="J143" s="243">
        <f>ROUND(I143*H143,2)</f>
        <v>0</v>
      </c>
      <c r="K143" s="239" t="s">
        <v>1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0.00148</v>
      </c>
      <c r="R143" s="246">
        <f>Q143*H143</f>
        <v>0.00592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297</v>
      </c>
      <c r="AT143" s="248" t="s">
        <v>211</v>
      </c>
      <c r="AU143" s="248" t="s">
        <v>152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297</v>
      </c>
      <c r="BM143" s="248" t="s">
        <v>2015</v>
      </c>
    </row>
    <row r="144" spans="1:65" s="2" customFormat="1" ht="16.5" customHeight="1">
      <c r="A144" s="39"/>
      <c r="B144" s="40"/>
      <c r="C144" s="237" t="s">
        <v>288</v>
      </c>
      <c r="D144" s="237" t="s">
        <v>211</v>
      </c>
      <c r="E144" s="238" t="s">
        <v>2016</v>
      </c>
      <c r="F144" s="239" t="s">
        <v>2017</v>
      </c>
      <c r="G144" s="240" t="s">
        <v>214</v>
      </c>
      <c r="H144" s="241">
        <v>4</v>
      </c>
      <c r="I144" s="242"/>
      <c r="J144" s="243">
        <f>ROUND(I144*H144,2)</f>
        <v>0</v>
      </c>
      <c r="K144" s="239" t="s">
        <v>1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0.00148</v>
      </c>
      <c r="R144" s="246">
        <f>Q144*H144</f>
        <v>0.00592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297</v>
      </c>
      <c r="AT144" s="248" t="s">
        <v>211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297</v>
      </c>
      <c r="BM144" s="248" t="s">
        <v>2018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216</v>
      </c>
      <c r="G145" s="251"/>
      <c r="H145" s="255">
        <v>4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32</v>
      </c>
      <c r="AX145" s="13" t="s">
        <v>84</v>
      </c>
      <c r="AY145" s="261" t="s">
        <v>209</v>
      </c>
    </row>
    <row r="146" spans="1:65" s="2" customFormat="1" ht="21.75" customHeight="1">
      <c r="A146" s="39"/>
      <c r="B146" s="40"/>
      <c r="C146" s="237" t="s">
        <v>8</v>
      </c>
      <c r="D146" s="237" t="s">
        <v>211</v>
      </c>
      <c r="E146" s="238" t="s">
        <v>2019</v>
      </c>
      <c r="F146" s="239" t="s">
        <v>2020</v>
      </c>
      <c r="G146" s="240" t="s">
        <v>214</v>
      </c>
      <c r="H146" s="241">
        <v>5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0.00193</v>
      </c>
      <c r="R146" s="246">
        <f>Q146*H146</f>
        <v>0.00965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297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297</v>
      </c>
      <c r="BM146" s="248" t="s">
        <v>2021</v>
      </c>
    </row>
    <row r="147" spans="1:65" s="2" customFormat="1" ht="16.5" customHeight="1">
      <c r="A147" s="39"/>
      <c r="B147" s="40"/>
      <c r="C147" s="237" t="s">
        <v>297</v>
      </c>
      <c r="D147" s="237" t="s">
        <v>211</v>
      </c>
      <c r="E147" s="238" t="s">
        <v>2022</v>
      </c>
      <c r="F147" s="239" t="s">
        <v>2023</v>
      </c>
      <c r="G147" s="240" t="s">
        <v>494</v>
      </c>
      <c r="H147" s="241">
        <v>216.58</v>
      </c>
      <c r="I147" s="242"/>
      <c r="J147" s="243">
        <f>ROUND(I147*H147,2)</f>
        <v>0</v>
      </c>
      <c r="K147" s="239" t="s">
        <v>215</v>
      </c>
      <c r="L147" s="45"/>
      <c r="M147" s="244" t="s">
        <v>1</v>
      </c>
      <c r="N147" s="245" t="s">
        <v>42</v>
      </c>
      <c r="O147" s="92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297</v>
      </c>
      <c r="AT147" s="248" t="s">
        <v>211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297</v>
      </c>
      <c r="BM147" s="248" t="s">
        <v>2024</v>
      </c>
    </row>
    <row r="148" spans="1:51" s="13" customFormat="1" ht="12">
      <c r="A148" s="13"/>
      <c r="B148" s="250"/>
      <c r="C148" s="251"/>
      <c r="D148" s="252" t="s">
        <v>218</v>
      </c>
      <c r="E148" s="253" t="s">
        <v>1</v>
      </c>
      <c r="F148" s="254" t="s">
        <v>2025</v>
      </c>
      <c r="G148" s="251"/>
      <c r="H148" s="255">
        <v>216.58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218</v>
      </c>
      <c r="AU148" s="261" t="s">
        <v>152</v>
      </c>
      <c r="AV148" s="13" t="s">
        <v>152</v>
      </c>
      <c r="AW148" s="13" t="s">
        <v>32</v>
      </c>
      <c r="AX148" s="13" t="s">
        <v>84</v>
      </c>
      <c r="AY148" s="261" t="s">
        <v>209</v>
      </c>
    </row>
    <row r="149" spans="1:65" s="2" customFormat="1" ht="21.75" customHeight="1">
      <c r="A149" s="39"/>
      <c r="B149" s="40"/>
      <c r="C149" s="237" t="s">
        <v>302</v>
      </c>
      <c r="D149" s="237" t="s">
        <v>211</v>
      </c>
      <c r="E149" s="238" t="s">
        <v>2026</v>
      </c>
      <c r="F149" s="239" t="s">
        <v>2027</v>
      </c>
      <c r="G149" s="240" t="s">
        <v>214</v>
      </c>
      <c r="H149" s="241">
        <v>1</v>
      </c>
      <c r="I149" s="242"/>
      <c r="J149" s="243">
        <f>ROUND(I149*H149,2)</f>
        <v>0</v>
      </c>
      <c r="K149" s="239" t="s">
        <v>1</v>
      </c>
      <c r="L149" s="45"/>
      <c r="M149" s="244" t="s">
        <v>1</v>
      </c>
      <c r="N149" s="245" t="s">
        <v>42</v>
      </c>
      <c r="O149" s="92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297</v>
      </c>
      <c r="AT149" s="248" t="s">
        <v>211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297</v>
      </c>
      <c r="BM149" s="248" t="s">
        <v>2028</v>
      </c>
    </row>
    <row r="150" spans="1:51" s="13" customFormat="1" ht="12">
      <c r="A150" s="13"/>
      <c r="B150" s="250"/>
      <c r="C150" s="251"/>
      <c r="D150" s="252" t="s">
        <v>218</v>
      </c>
      <c r="E150" s="253" t="s">
        <v>1</v>
      </c>
      <c r="F150" s="254" t="s">
        <v>1644</v>
      </c>
      <c r="G150" s="251"/>
      <c r="H150" s="255">
        <v>1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218</v>
      </c>
      <c r="AU150" s="261" t="s">
        <v>152</v>
      </c>
      <c r="AV150" s="13" t="s">
        <v>152</v>
      </c>
      <c r="AW150" s="13" t="s">
        <v>32</v>
      </c>
      <c r="AX150" s="13" t="s">
        <v>84</v>
      </c>
      <c r="AY150" s="261" t="s">
        <v>209</v>
      </c>
    </row>
    <row r="151" spans="1:65" s="2" customFormat="1" ht="21.75" customHeight="1">
      <c r="A151" s="39"/>
      <c r="B151" s="40"/>
      <c r="C151" s="237" t="s">
        <v>306</v>
      </c>
      <c r="D151" s="237" t="s">
        <v>211</v>
      </c>
      <c r="E151" s="238" t="s">
        <v>2029</v>
      </c>
      <c r="F151" s="239" t="s">
        <v>2030</v>
      </c>
      <c r="G151" s="240" t="s">
        <v>494</v>
      </c>
      <c r="H151" s="241">
        <v>128.5</v>
      </c>
      <c r="I151" s="242"/>
      <c r="J151" s="243">
        <f>ROUND(I151*H151,2)</f>
        <v>0</v>
      </c>
      <c r="K151" s="239" t="s">
        <v>215</v>
      </c>
      <c r="L151" s="45"/>
      <c r="M151" s="244" t="s">
        <v>1</v>
      </c>
      <c r="N151" s="245" t="s">
        <v>42</v>
      </c>
      <c r="O151" s="92"/>
      <c r="P151" s="246">
        <f>O151*H151</f>
        <v>0</v>
      </c>
      <c r="Q151" s="246">
        <v>0.000189795</v>
      </c>
      <c r="R151" s="246">
        <f>Q151*H151</f>
        <v>0.0243886575</v>
      </c>
      <c r="S151" s="246">
        <v>0</v>
      </c>
      <c r="T151" s="24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8" t="s">
        <v>297</v>
      </c>
      <c r="AT151" s="248" t="s">
        <v>211</v>
      </c>
      <c r="AU151" s="248" t="s">
        <v>152</v>
      </c>
      <c r="AY151" s="18" t="s">
        <v>209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8" t="s">
        <v>152</v>
      </c>
      <c r="BK151" s="249">
        <f>ROUND(I151*H151,2)</f>
        <v>0</v>
      </c>
      <c r="BL151" s="18" t="s">
        <v>297</v>
      </c>
      <c r="BM151" s="248" t="s">
        <v>2031</v>
      </c>
    </row>
    <row r="152" spans="1:51" s="13" customFormat="1" ht="12">
      <c r="A152" s="13"/>
      <c r="B152" s="250"/>
      <c r="C152" s="251"/>
      <c r="D152" s="252" t="s">
        <v>218</v>
      </c>
      <c r="E152" s="253" t="s">
        <v>1</v>
      </c>
      <c r="F152" s="254" t="s">
        <v>2032</v>
      </c>
      <c r="G152" s="251"/>
      <c r="H152" s="255">
        <v>128.5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218</v>
      </c>
      <c r="AU152" s="261" t="s">
        <v>152</v>
      </c>
      <c r="AV152" s="13" t="s">
        <v>152</v>
      </c>
      <c r="AW152" s="13" t="s">
        <v>32</v>
      </c>
      <c r="AX152" s="13" t="s">
        <v>84</v>
      </c>
      <c r="AY152" s="261" t="s">
        <v>209</v>
      </c>
    </row>
    <row r="153" spans="1:65" s="2" customFormat="1" ht="21.75" customHeight="1">
      <c r="A153" s="39"/>
      <c r="B153" s="40"/>
      <c r="C153" s="237" t="s">
        <v>311</v>
      </c>
      <c r="D153" s="237" t="s">
        <v>211</v>
      </c>
      <c r="E153" s="238" t="s">
        <v>2033</v>
      </c>
      <c r="F153" s="239" t="s">
        <v>2034</v>
      </c>
      <c r="G153" s="240" t="s">
        <v>320</v>
      </c>
      <c r="H153" s="241">
        <v>0.811</v>
      </c>
      <c r="I153" s="242"/>
      <c r="J153" s="243">
        <f>ROUND(I153*H153,2)</f>
        <v>0</v>
      </c>
      <c r="K153" s="239" t="s">
        <v>215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297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297</v>
      </c>
      <c r="BM153" s="248" t="s">
        <v>2035</v>
      </c>
    </row>
    <row r="154" spans="1:63" s="12" customFormat="1" ht="22.8" customHeight="1">
      <c r="A154" s="12"/>
      <c r="B154" s="221"/>
      <c r="C154" s="222"/>
      <c r="D154" s="223" t="s">
        <v>75</v>
      </c>
      <c r="E154" s="235" t="s">
        <v>2036</v>
      </c>
      <c r="F154" s="235" t="s">
        <v>2037</v>
      </c>
      <c r="G154" s="222"/>
      <c r="H154" s="222"/>
      <c r="I154" s="225"/>
      <c r="J154" s="236">
        <f>BK154</f>
        <v>0</v>
      </c>
      <c r="K154" s="222"/>
      <c r="L154" s="227"/>
      <c r="M154" s="228"/>
      <c r="N154" s="229"/>
      <c r="O154" s="229"/>
      <c r="P154" s="230">
        <f>SUM(P155:P181)</f>
        <v>0</v>
      </c>
      <c r="Q154" s="229"/>
      <c r="R154" s="230">
        <f>SUM(R155:R181)</f>
        <v>0.1489909036</v>
      </c>
      <c r="S154" s="229"/>
      <c r="T154" s="231">
        <f>SUM(T155:T181)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2" t="s">
        <v>152</v>
      </c>
      <c r="AT154" s="233" t="s">
        <v>75</v>
      </c>
      <c r="AU154" s="233" t="s">
        <v>84</v>
      </c>
      <c r="AY154" s="232" t="s">
        <v>209</v>
      </c>
      <c r="BK154" s="234">
        <f>SUM(BK155:BK181)</f>
        <v>0</v>
      </c>
    </row>
    <row r="155" spans="1:65" s="2" customFormat="1" ht="21.75" customHeight="1">
      <c r="A155" s="39"/>
      <c r="B155" s="40"/>
      <c r="C155" s="237" t="s">
        <v>317</v>
      </c>
      <c r="D155" s="237" t="s">
        <v>211</v>
      </c>
      <c r="E155" s="238" t="s">
        <v>2038</v>
      </c>
      <c r="F155" s="239" t="s">
        <v>2039</v>
      </c>
      <c r="G155" s="240" t="s">
        <v>494</v>
      </c>
      <c r="H155" s="241">
        <v>87.8</v>
      </c>
      <c r="I155" s="242"/>
      <c r="J155" s="243">
        <f>ROUND(I155*H155,2)</f>
        <v>0</v>
      </c>
      <c r="K155" s="239" t="s">
        <v>215</v>
      </c>
      <c r="L155" s="45"/>
      <c r="M155" s="244" t="s">
        <v>1</v>
      </c>
      <c r="N155" s="245" t="s">
        <v>42</v>
      </c>
      <c r="O155" s="92"/>
      <c r="P155" s="246">
        <f>O155*H155</f>
        <v>0</v>
      </c>
      <c r="Q155" s="246">
        <v>0.00085</v>
      </c>
      <c r="R155" s="246">
        <f>Q155*H155</f>
        <v>0.07462999999999999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297</v>
      </c>
      <c r="AT155" s="248" t="s">
        <v>211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297</v>
      </c>
      <c r="BM155" s="248" t="s">
        <v>2040</v>
      </c>
    </row>
    <row r="156" spans="1:51" s="13" customFormat="1" ht="12">
      <c r="A156" s="13"/>
      <c r="B156" s="250"/>
      <c r="C156" s="251"/>
      <c r="D156" s="252" t="s">
        <v>218</v>
      </c>
      <c r="E156" s="253" t="s">
        <v>1</v>
      </c>
      <c r="F156" s="254" t="s">
        <v>2041</v>
      </c>
      <c r="G156" s="251"/>
      <c r="H156" s="255">
        <v>50.8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32</v>
      </c>
      <c r="AX156" s="13" t="s">
        <v>76</v>
      </c>
      <c r="AY156" s="261" t="s">
        <v>209</v>
      </c>
    </row>
    <row r="157" spans="1:51" s="13" customFormat="1" ht="12">
      <c r="A157" s="13"/>
      <c r="B157" s="250"/>
      <c r="C157" s="251"/>
      <c r="D157" s="252" t="s">
        <v>218</v>
      </c>
      <c r="E157" s="253" t="s">
        <v>1</v>
      </c>
      <c r="F157" s="254" t="s">
        <v>2042</v>
      </c>
      <c r="G157" s="251"/>
      <c r="H157" s="255">
        <v>26.7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1" t="s">
        <v>218</v>
      </c>
      <c r="AU157" s="261" t="s">
        <v>152</v>
      </c>
      <c r="AV157" s="13" t="s">
        <v>152</v>
      </c>
      <c r="AW157" s="13" t="s">
        <v>32</v>
      </c>
      <c r="AX157" s="13" t="s">
        <v>76</v>
      </c>
      <c r="AY157" s="261" t="s">
        <v>209</v>
      </c>
    </row>
    <row r="158" spans="1:51" s="13" customFormat="1" ht="12">
      <c r="A158" s="13"/>
      <c r="B158" s="250"/>
      <c r="C158" s="251"/>
      <c r="D158" s="252" t="s">
        <v>218</v>
      </c>
      <c r="E158" s="253" t="s">
        <v>1</v>
      </c>
      <c r="F158" s="254" t="s">
        <v>2043</v>
      </c>
      <c r="G158" s="251"/>
      <c r="H158" s="255">
        <v>10.3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218</v>
      </c>
      <c r="AU158" s="261" t="s">
        <v>152</v>
      </c>
      <c r="AV158" s="13" t="s">
        <v>152</v>
      </c>
      <c r="AW158" s="13" t="s">
        <v>32</v>
      </c>
      <c r="AX158" s="13" t="s">
        <v>76</v>
      </c>
      <c r="AY158" s="261" t="s">
        <v>209</v>
      </c>
    </row>
    <row r="159" spans="1:51" s="15" customFormat="1" ht="12">
      <c r="A159" s="15"/>
      <c r="B159" s="272"/>
      <c r="C159" s="273"/>
      <c r="D159" s="252" t="s">
        <v>218</v>
      </c>
      <c r="E159" s="274" t="s">
        <v>1</v>
      </c>
      <c r="F159" s="275" t="s">
        <v>262</v>
      </c>
      <c r="G159" s="273"/>
      <c r="H159" s="276">
        <v>87.8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2" t="s">
        <v>218</v>
      </c>
      <c r="AU159" s="282" t="s">
        <v>152</v>
      </c>
      <c r="AV159" s="15" t="s">
        <v>216</v>
      </c>
      <c r="AW159" s="15" t="s">
        <v>32</v>
      </c>
      <c r="AX159" s="15" t="s">
        <v>84</v>
      </c>
      <c r="AY159" s="282" t="s">
        <v>209</v>
      </c>
    </row>
    <row r="160" spans="1:65" s="2" customFormat="1" ht="21.75" customHeight="1">
      <c r="A160" s="39"/>
      <c r="B160" s="40"/>
      <c r="C160" s="237" t="s">
        <v>7</v>
      </c>
      <c r="D160" s="237" t="s">
        <v>211</v>
      </c>
      <c r="E160" s="238" t="s">
        <v>2044</v>
      </c>
      <c r="F160" s="239" t="s">
        <v>2045</v>
      </c>
      <c r="G160" s="240" t="s">
        <v>494</v>
      </c>
      <c r="H160" s="241">
        <v>40.7</v>
      </c>
      <c r="I160" s="242"/>
      <c r="J160" s="243">
        <f>ROUND(I160*H160,2)</f>
        <v>0</v>
      </c>
      <c r="K160" s="239" t="s">
        <v>215</v>
      </c>
      <c r="L160" s="45"/>
      <c r="M160" s="244" t="s">
        <v>1</v>
      </c>
      <c r="N160" s="245" t="s">
        <v>42</v>
      </c>
      <c r="O160" s="92"/>
      <c r="P160" s="246">
        <f>O160*H160</f>
        <v>0</v>
      </c>
      <c r="Q160" s="246">
        <v>0.001158348</v>
      </c>
      <c r="R160" s="246">
        <f>Q160*H160</f>
        <v>0.04714476360000001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297</v>
      </c>
      <c r="AT160" s="248" t="s">
        <v>211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297</v>
      </c>
      <c r="BM160" s="248" t="s">
        <v>2046</v>
      </c>
    </row>
    <row r="161" spans="1:51" s="13" customFormat="1" ht="12">
      <c r="A161" s="13"/>
      <c r="B161" s="250"/>
      <c r="C161" s="251"/>
      <c r="D161" s="252" t="s">
        <v>218</v>
      </c>
      <c r="E161" s="253" t="s">
        <v>1</v>
      </c>
      <c r="F161" s="254" t="s">
        <v>2047</v>
      </c>
      <c r="G161" s="251"/>
      <c r="H161" s="255">
        <v>21.1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218</v>
      </c>
      <c r="AU161" s="261" t="s">
        <v>152</v>
      </c>
      <c r="AV161" s="13" t="s">
        <v>152</v>
      </c>
      <c r="AW161" s="13" t="s">
        <v>32</v>
      </c>
      <c r="AX161" s="13" t="s">
        <v>76</v>
      </c>
      <c r="AY161" s="261" t="s">
        <v>209</v>
      </c>
    </row>
    <row r="162" spans="1:51" s="13" customFormat="1" ht="12">
      <c r="A162" s="13"/>
      <c r="B162" s="250"/>
      <c r="C162" s="251"/>
      <c r="D162" s="252" t="s">
        <v>218</v>
      </c>
      <c r="E162" s="253" t="s">
        <v>1</v>
      </c>
      <c r="F162" s="254" t="s">
        <v>2048</v>
      </c>
      <c r="G162" s="251"/>
      <c r="H162" s="255">
        <v>19.6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218</v>
      </c>
      <c r="AU162" s="261" t="s">
        <v>152</v>
      </c>
      <c r="AV162" s="13" t="s">
        <v>152</v>
      </c>
      <c r="AW162" s="13" t="s">
        <v>32</v>
      </c>
      <c r="AX162" s="13" t="s">
        <v>76</v>
      </c>
      <c r="AY162" s="261" t="s">
        <v>209</v>
      </c>
    </row>
    <row r="163" spans="1:51" s="15" customFormat="1" ht="12">
      <c r="A163" s="15"/>
      <c r="B163" s="272"/>
      <c r="C163" s="273"/>
      <c r="D163" s="252" t="s">
        <v>218</v>
      </c>
      <c r="E163" s="274" t="s">
        <v>1</v>
      </c>
      <c r="F163" s="275" t="s">
        <v>262</v>
      </c>
      <c r="G163" s="273"/>
      <c r="H163" s="276">
        <v>40.7</v>
      </c>
      <c r="I163" s="277"/>
      <c r="J163" s="273"/>
      <c r="K163" s="273"/>
      <c r="L163" s="278"/>
      <c r="M163" s="279"/>
      <c r="N163" s="280"/>
      <c r="O163" s="280"/>
      <c r="P163" s="280"/>
      <c r="Q163" s="280"/>
      <c r="R163" s="280"/>
      <c r="S163" s="280"/>
      <c r="T163" s="28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2" t="s">
        <v>218</v>
      </c>
      <c r="AU163" s="282" t="s">
        <v>152</v>
      </c>
      <c r="AV163" s="15" t="s">
        <v>216</v>
      </c>
      <c r="AW163" s="15" t="s">
        <v>32</v>
      </c>
      <c r="AX163" s="15" t="s">
        <v>84</v>
      </c>
      <c r="AY163" s="282" t="s">
        <v>209</v>
      </c>
    </row>
    <row r="164" spans="1:65" s="2" customFormat="1" ht="21.75" customHeight="1">
      <c r="A164" s="39"/>
      <c r="B164" s="40"/>
      <c r="C164" s="237" t="s">
        <v>327</v>
      </c>
      <c r="D164" s="237" t="s">
        <v>211</v>
      </c>
      <c r="E164" s="238" t="s">
        <v>2049</v>
      </c>
      <c r="F164" s="239" t="s">
        <v>2050</v>
      </c>
      <c r="G164" s="240" t="s">
        <v>494</v>
      </c>
      <c r="H164" s="241">
        <v>11.1</v>
      </c>
      <c r="I164" s="242"/>
      <c r="J164" s="243">
        <f>ROUND(I164*H164,2)</f>
        <v>0</v>
      </c>
      <c r="K164" s="239" t="s">
        <v>215</v>
      </c>
      <c r="L164" s="45"/>
      <c r="M164" s="244" t="s">
        <v>1</v>
      </c>
      <c r="N164" s="245" t="s">
        <v>42</v>
      </c>
      <c r="O164" s="92"/>
      <c r="P164" s="246">
        <f>O164*H164</f>
        <v>0</v>
      </c>
      <c r="Q164" s="246">
        <v>0.00144</v>
      </c>
      <c r="R164" s="246">
        <f>Q164*H164</f>
        <v>0.015984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297</v>
      </c>
      <c r="AT164" s="248" t="s">
        <v>211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297</v>
      </c>
      <c r="BM164" s="248" t="s">
        <v>2051</v>
      </c>
    </row>
    <row r="165" spans="1:65" s="2" customFormat="1" ht="33" customHeight="1">
      <c r="A165" s="39"/>
      <c r="B165" s="40"/>
      <c r="C165" s="237" t="s">
        <v>331</v>
      </c>
      <c r="D165" s="237" t="s">
        <v>211</v>
      </c>
      <c r="E165" s="238" t="s">
        <v>2052</v>
      </c>
      <c r="F165" s="239" t="s">
        <v>2053</v>
      </c>
      <c r="G165" s="240" t="s">
        <v>494</v>
      </c>
      <c r="H165" s="241">
        <v>50.8</v>
      </c>
      <c r="I165" s="242"/>
      <c r="J165" s="243">
        <f>ROUND(I165*H165,2)</f>
        <v>0</v>
      </c>
      <c r="K165" s="239" t="s">
        <v>215</v>
      </c>
      <c r="L165" s="45"/>
      <c r="M165" s="244" t="s">
        <v>1</v>
      </c>
      <c r="N165" s="245" t="s">
        <v>42</v>
      </c>
      <c r="O165" s="92"/>
      <c r="P165" s="246">
        <f>O165*H165</f>
        <v>0</v>
      </c>
      <c r="Q165" s="246">
        <v>5E-05</v>
      </c>
      <c r="R165" s="246">
        <f>Q165*H165</f>
        <v>0.00254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297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297</v>
      </c>
      <c r="BM165" s="248" t="s">
        <v>2054</v>
      </c>
    </row>
    <row r="166" spans="1:51" s="13" customFormat="1" ht="12">
      <c r="A166" s="13"/>
      <c r="B166" s="250"/>
      <c r="C166" s="251"/>
      <c r="D166" s="252" t="s">
        <v>218</v>
      </c>
      <c r="E166" s="253" t="s">
        <v>1</v>
      </c>
      <c r="F166" s="254" t="s">
        <v>2041</v>
      </c>
      <c r="G166" s="251"/>
      <c r="H166" s="255">
        <v>50.8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218</v>
      </c>
      <c r="AU166" s="261" t="s">
        <v>152</v>
      </c>
      <c r="AV166" s="13" t="s">
        <v>152</v>
      </c>
      <c r="AW166" s="13" t="s">
        <v>32</v>
      </c>
      <c r="AX166" s="13" t="s">
        <v>84</v>
      </c>
      <c r="AY166" s="261" t="s">
        <v>209</v>
      </c>
    </row>
    <row r="167" spans="1:65" s="2" customFormat="1" ht="33" customHeight="1">
      <c r="A167" s="39"/>
      <c r="B167" s="40"/>
      <c r="C167" s="237" t="s">
        <v>337</v>
      </c>
      <c r="D167" s="237" t="s">
        <v>211</v>
      </c>
      <c r="E167" s="238" t="s">
        <v>2055</v>
      </c>
      <c r="F167" s="239" t="s">
        <v>2056</v>
      </c>
      <c r="G167" s="240" t="s">
        <v>494</v>
      </c>
      <c r="H167" s="241">
        <v>21.1</v>
      </c>
      <c r="I167" s="242"/>
      <c r="J167" s="243">
        <f>ROUND(I167*H167,2)</f>
        <v>0</v>
      </c>
      <c r="K167" s="239" t="s">
        <v>215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6.74E-05</v>
      </c>
      <c r="R167" s="246">
        <f>Q167*H167</f>
        <v>0.0014221400000000001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297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297</v>
      </c>
      <c r="BM167" s="248" t="s">
        <v>2057</v>
      </c>
    </row>
    <row r="168" spans="1:51" s="13" customFormat="1" ht="12">
      <c r="A168" s="13"/>
      <c r="B168" s="250"/>
      <c r="C168" s="251"/>
      <c r="D168" s="252" t="s">
        <v>218</v>
      </c>
      <c r="E168" s="253" t="s">
        <v>1</v>
      </c>
      <c r="F168" s="254" t="s">
        <v>2047</v>
      </c>
      <c r="G168" s="251"/>
      <c r="H168" s="255">
        <v>21.1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218</v>
      </c>
      <c r="AU168" s="261" t="s">
        <v>152</v>
      </c>
      <c r="AV168" s="13" t="s">
        <v>152</v>
      </c>
      <c r="AW168" s="13" t="s">
        <v>32</v>
      </c>
      <c r="AX168" s="13" t="s">
        <v>84</v>
      </c>
      <c r="AY168" s="261" t="s">
        <v>209</v>
      </c>
    </row>
    <row r="169" spans="1:65" s="2" customFormat="1" ht="33" customHeight="1">
      <c r="A169" s="39"/>
      <c r="B169" s="40"/>
      <c r="C169" s="237" t="s">
        <v>342</v>
      </c>
      <c r="D169" s="237" t="s">
        <v>211</v>
      </c>
      <c r="E169" s="238" t="s">
        <v>2058</v>
      </c>
      <c r="F169" s="239" t="s">
        <v>2059</v>
      </c>
      <c r="G169" s="240" t="s">
        <v>494</v>
      </c>
      <c r="H169" s="241">
        <v>10.3</v>
      </c>
      <c r="I169" s="242"/>
      <c r="J169" s="243">
        <f>ROUND(I169*H169,2)</f>
        <v>0</v>
      </c>
      <c r="K169" s="239" t="s">
        <v>215</v>
      </c>
      <c r="L169" s="45"/>
      <c r="M169" s="244" t="s">
        <v>1</v>
      </c>
      <c r="N169" s="245" t="s">
        <v>42</v>
      </c>
      <c r="O169" s="92"/>
      <c r="P169" s="246">
        <f>O169*H169</f>
        <v>0</v>
      </c>
      <c r="Q169" s="246">
        <v>7E-05</v>
      </c>
      <c r="R169" s="246">
        <f>Q169*H169</f>
        <v>0.000721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297</v>
      </c>
      <c r="AT169" s="248" t="s">
        <v>211</v>
      </c>
      <c r="AU169" s="248" t="s">
        <v>152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297</v>
      </c>
      <c r="BM169" s="248" t="s">
        <v>2060</v>
      </c>
    </row>
    <row r="170" spans="1:51" s="13" customFormat="1" ht="12">
      <c r="A170" s="13"/>
      <c r="B170" s="250"/>
      <c r="C170" s="251"/>
      <c r="D170" s="252" t="s">
        <v>218</v>
      </c>
      <c r="E170" s="253" t="s">
        <v>1</v>
      </c>
      <c r="F170" s="254" t="s">
        <v>2042</v>
      </c>
      <c r="G170" s="251"/>
      <c r="H170" s="255">
        <v>26.7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218</v>
      </c>
      <c r="AU170" s="261" t="s">
        <v>152</v>
      </c>
      <c r="AV170" s="13" t="s">
        <v>152</v>
      </c>
      <c r="AW170" s="13" t="s">
        <v>32</v>
      </c>
      <c r="AX170" s="13" t="s">
        <v>76</v>
      </c>
      <c r="AY170" s="261" t="s">
        <v>209</v>
      </c>
    </row>
    <row r="171" spans="1:51" s="13" customFormat="1" ht="12">
      <c r="A171" s="13"/>
      <c r="B171" s="250"/>
      <c r="C171" s="251"/>
      <c r="D171" s="252" t="s">
        <v>218</v>
      </c>
      <c r="E171" s="253" t="s">
        <v>1</v>
      </c>
      <c r="F171" s="254" t="s">
        <v>2043</v>
      </c>
      <c r="G171" s="251"/>
      <c r="H171" s="255">
        <v>10.3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218</v>
      </c>
      <c r="AU171" s="261" t="s">
        <v>152</v>
      </c>
      <c r="AV171" s="13" t="s">
        <v>152</v>
      </c>
      <c r="AW171" s="13" t="s">
        <v>32</v>
      </c>
      <c r="AX171" s="13" t="s">
        <v>84</v>
      </c>
      <c r="AY171" s="261" t="s">
        <v>209</v>
      </c>
    </row>
    <row r="172" spans="1:65" s="2" customFormat="1" ht="33" customHeight="1">
      <c r="A172" s="39"/>
      <c r="B172" s="40"/>
      <c r="C172" s="237" t="s">
        <v>347</v>
      </c>
      <c r="D172" s="237" t="s">
        <v>211</v>
      </c>
      <c r="E172" s="238" t="s">
        <v>2061</v>
      </c>
      <c r="F172" s="239" t="s">
        <v>2062</v>
      </c>
      <c r="G172" s="240" t="s">
        <v>494</v>
      </c>
      <c r="H172" s="241">
        <v>19.6</v>
      </c>
      <c r="I172" s="242"/>
      <c r="J172" s="243">
        <f>ROUND(I172*H172,2)</f>
        <v>0</v>
      </c>
      <c r="K172" s="239" t="s">
        <v>215</v>
      </c>
      <c r="L172" s="45"/>
      <c r="M172" s="244" t="s">
        <v>1</v>
      </c>
      <c r="N172" s="245" t="s">
        <v>42</v>
      </c>
      <c r="O172" s="92"/>
      <c r="P172" s="246">
        <f>O172*H172</f>
        <v>0</v>
      </c>
      <c r="Q172" s="246">
        <v>9E-05</v>
      </c>
      <c r="R172" s="246">
        <f>Q172*H172</f>
        <v>0.0017640000000000002</v>
      </c>
      <c r="S172" s="246">
        <v>0</v>
      </c>
      <c r="T172" s="24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8" t="s">
        <v>297</v>
      </c>
      <c r="AT172" s="248" t="s">
        <v>211</v>
      </c>
      <c r="AU172" s="248" t="s">
        <v>152</v>
      </c>
      <c r="AY172" s="18" t="s">
        <v>209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8" t="s">
        <v>152</v>
      </c>
      <c r="BK172" s="249">
        <f>ROUND(I172*H172,2)</f>
        <v>0</v>
      </c>
      <c r="BL172" s="18" t="s">
        <v>297</v>
      </c>
      <c r="BM172" s="248" t="s">
        <v>2063</v>
      </c>
    </row>
    <row r="173" spans="1:51" s="13" customFormat="1" ht="12">
      <c r="A173" s="13"/>
      <c r="B173" s="250"/>
      <c r="C173" s="251"/>
      <c r="D173" s="252" t="s">
        <v>218</v>
      </c>
      <c r="E173" s="253" t="s">
        <v>1</v>
      </c>
      <c r="F173" s="254" t="s">
        <v>2048</v>
      </c>
      <c r="G173" s="251"/>
      <c r="H173" s="255">
        <v>19.6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218</v>
      </c>
      <c r="AU173" s="261" t="s">
        <v>152</v>
      </c>
      <c r="AV173" s="13" t="s">
        <v>152</v>
      </c>
      <c r="AW173" s="13" t="s">
        <v>32</v>
      </c>
      <c r="AX173" s="13" t="s">
        <v>84</v>
      </c>
      <c r="AY173" s="261" t="s">
        <v>209</v>
      </c>
    </row>
    <row r="174" spans="1:65" s="2" customFormat="1" ht="16.5" customHeight="1">
      <c r="A174" s="39"/>
      <c r="B174" s="40"/>
      <c r="C174" s="237" t="s">
        <v>351</v>
      </c>
      <c r="D174" s="237" t="s">
        <v>211</v>
      </c>
      <c r="E174" s="238" t="s">
        <v>2064</v>
      </c>
      <c r="F174" s="239" t="s">
        <v>2065</v>
      </c>
      <c r="G174" s="240" t="s">
        <v>214</v>
      </c>
      <c r="H174" s="241">
        <v>6</v>
      </c>
      <c r="I174" s="242"/>
      <c r="J174" s="243">
        <f>ROUND(I174*H174,2)</f>
        <v>0</v>
      </c>
      <c r="K174" s="239" t="s">
        <v>215</v>
      </c>
      <c r="L174" s="45"/>
      <c r="M174" s="244" t="s">
        <v>1</v>
      </c>
      <c r="N174" s="245" t="s">
        <v>42</v>
      </c>
      <c r="O174" s="92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297</v>
      </c>
      <c r="AT174" s="248" t="s">
        <v>211</v>
      </c>
      <c r="AU174" s="248" t="s">
        <v>152</v>
      </c>
      <c r="AY174" s="18" t="s">
        <v>209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8" t="s">
        <v>152</v>
      </c>
      <c r="BK174" s="249">
        <f>ROUND(I174*H174,2)</f>
        <v>0</v>
      </c>
      <c r="BL174" s="18" t="s">
        <v>297</v>
      </c>
      <c r="BM174" s="248" t="s">
        <v>2066</v>
      </c>
    </row>
    <row r="175" spans="1:65" s="2" customFormat="1" ht="16.5" customHeight="1">
      <c r="A175" s="39"/>
      <c r="B175" s="40"/>
      <c r="C175" s="237" t="s">
        <v>356</v>
      </c>
      <c r="D175" s="237" t="s">
        <v>211</v>
      </c>
      <c r="E175" s="238" t="s">
        <v>2067</v>
      </c>
      <c r="F175" s="239" t="s">
        <v>2068</v>
      </c>
      <c r="G175" s="240" t="s">
        <v>214</v>
      </c>
      <c r="H175" s="241">
        <v>21</v>
      </c>
      <c r="I175" s="242"/>
      <c r="J175" s="243">
        <f>ROUND(I175*H175,2)</f>
        <v>0</v>
      </c>
      <c r="K175" s="239" t="s">
        <v>1</v>
      </c>
      <c r="L175" s="45"/>
      <c r="M175" s="244" t="s">
        <v>1</v>
      </c>
      <c r="N175" s="245" t="s">
        <v>42</v>
      </c>
      <c r="O175" s="92"/>
      <c r="P175" s="246">
        <f>O175*H175</f>
        <v>0</v>
      </c>
      <c r="Q175" s="246">
        <v>0.00014</v>
      </c>
      <c r="R175" s="246">
        <f>Q175*H175</f>
        <v>0.00294</v>
      </c>
      <c r="S175" s="246">
        <v>0</v>
      </c>
      <c r="T175" s="24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8" t="s">
        <v>297</v>
      </c>
      <c r="AT175" s="248" t="s">
        <v>211</v>
      </c>
      <c r="AU175" s="248" t="s">
        <v>152</v>
      </c>
      <c r="AY175" s="18" t="s">
        <v>209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8" t="s">
        <v>152</v>
      </c>
      <c r="BK175" s="249">
        <f>ROUND(I175*H175,2)</f>
        <v>0</v>
      </c>
      <c r="BL175" s="18" t="s">
        <v>297</v>
      </c>
      <c r="BM175" s="248" t="s">
        <v>2069</v>
      </c>
    </row>
    <row r="176" spans="1:65" s="2" customFormat="1" ht="21.75" customHeight="1">
      <c r="A176" s="39"/>
      <c r="B176" s="40"/>
      <c r="C176" s="237" t="s">
        <v>367</v>
      </c>
      <c r="D176" s="237" t="s">
        <v>211</v>
      </c>
      <c r="E176" s="238" t="s">
        <v>2070</v>
      </c>
      <c r="F176" s="239" t="s">
        <v>2071</v>
      </c>
      <c r="G176" s="240" t="s">
        <v>214</v>
      </c>
      <c r="H176" s="241">
        <v>4</v>
      </c>
      <c r="I176" s="242"/>
      <c r="J176" s="243">
        <f>ROUND(I176*H176,2)</f>
        <v>0</v>
      </c>
      <c r="K176" s="239" t="s">
        <v>1</v>
      </c>
      <c r="L176" s="45"/>
      <c r="M176" s="244" t="s">
        <v>1</v>
      </c>
      <c r="N176" s="245" t="s">
        <v>42</v>
      </c>
      <c r="O176" s="92"/>
      <c r="P176" s="246">
        <f>O176*H176</f>
        <v>0</v>
      </c>
      <c r="Q176" s="246">
        <v>0.00014</v>
      </c>
      <c r="R176" s="246">
        <f>Q176*H176</f>
        <v>0.00056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297</v>
      </c>
      <c r="AT176" s="248" t="s">
        <v>211</v>
      </c>
      <c r="AU176" s="248" t="s">
        <v>152</v>
      </c>
      <c r="AY176" s="18" t="s">
        <v>209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152</v>
      </c>
      <c r="BK176" s="249">
        <f>ROUND(I176*H176,2)</f>
        <v>0</v>
      </c>
      <c r="BL176" s="18" t="s">
        <v>297</v>
      </c>
      <c r="BM176" s="248" t="s">
        <v>2072</v>
      </c>
    </row>
    <row r="177" spans="1:51" s="13" customFormat="1" ht="12">
      <c r="A177" s="13"/>
      <c r="B177" s="250"/>
      <c r="C177" s="251"/>
      <c r="D177" s="252" t="s">
        <v>218</v>
      </c>
      <c r="E177" s="253" t="s">
        <v>1</v>
      </c>
      <c r="F177" s="254" t="s">
        <v>2073</v>
      </c>
      <c r="G177" s="251"/>
      <c r="H177" s="255">
        <v>2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218</v>
      </c>
      <c r="AU177" s="261" t="s">
        <v>152</v>
      </c>
      <c r="AV177" s="13" t="s">
        <v>152</v>
      </c>
      <c r="AW177" s="13" t="s">
        <v>32</v>
      </c>
      <c r="AX177" s="13" t="s">
        <v>76</v>
      </c>
      <c r="AY177" s="261" t="s">
        <v>209</v>
      </c>
    </row>
    <row r="178" spans="1:51" s="13" customFormat="1" ht="12">
      <c r="A178" s="13"/>
      <c r="B178" s="250"/>
      <c r="C178" s="251"/>
      <c r="D178" s="252" t="s">
        <v>218</v>
      </c>
      <c r="E178" s="253" t="s">
        <v>1</v>
      </c>
      <c r="F178" s="254" t="s">
        <v>2074</v>
      </c>
      <c r="G178" s="251"/>
      <c r="H178" s="255">
        <v>2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218</v>
      </c>
      <c r="AU178" s="261" t="s">
        <v>152</v>
      </c>
      <c r="AV178" s="13" t="s">
        <v>152</v>
      </c>
      <c r="AW178" s="13" t="s">
        <v>32</v>
      </c>
      <c r="AX178" s="13" t="s">
        <v>76</v>
      </c>
      <c r="AY178" s="261" t="s">
        <v>209</v>
      </c>
    </row>
    <row r="179" spans="1:51" s="15" customFormat="1" ht="12">
      <c r="A179" s="15"/>
      <c r="B179" s="272"/>
      <c r="C179" s="273"/>
      <c r="D179" s="252" t="s">
        <v>218</v>
      </c>
      <c r="E179" s="274" t="s">
        <v>1</v>
      </c>
      <c r="F179" s="275" t="s">
        <v>262</v>
      </c>
      <c r="G179" s="273"/>
      <c r="H179" s="276">
        <v>4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218</v>
      </c>
      <c r="AU179" s="282" t="s">
        <v>152</v>
      </c>
      <c r="AV179" s="15" t="s">
        <v>216</v>
      </c>
      <c r="AW179" s="15" t="s">
        <v>32</v>
      </c>
      <c r="AX179" s="15" t="s">
        <v>84</v>
      </c>
      <c r="AY179" s="282" t="s">
        <v>209</v>
      </c>
    </row>
    <row r="180" spans="1:65" s="2" customFormat="1" ht="16.5" customHeight="1">
      <c r="A180" s="39"/>
      <c r="B180" s="40"/>
      <c r="C180" s="237" t="s">
        <v>377</v>
      </c>
      <c r="D180" s="237" t="s">
        <v>211</v>
      </c>
      <c r="E180" s="238" t="s">
        <v>2075</v>
      </c>
      <c r="F180" s="239" t="s">
        <v>2076</v>
      </c>
      <c r="G180" s="240" t="s">
        <v>494</v>
      </c>
      <c r="H180" s="241">
        <v>128.5</v>
      </c>
      <c r="I180" s="242"/>
      <c r="J180" s="243">
        <f>ROUND(I180*H180,2)</f>
        <v>0</v>
      </c>
      <c r="K180" s="239" t="s">
        <v>215</v>
      </c>
      <c r="L180" s="45"/>
      <c r="M180" s="244" t="s">
        <v>1</v>
      </c>
      <c r="N180" s="245" t="s">
        <v>42</v>
      </c>
      <c r="O180" s="92"/>
      <c r="P180" s="246">
        <f>O180*H180</f>
        <v>0</v>
      </c>
      <c r="Q180" s="246">
        <v>1E-05</v>
      </c>
      <c r="R180" s="246">
        <f>Q180*H180</f>
        <v>0.0012850000000000001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297</v>
      </c>
      <c r="AT180" s="248" t="s">
        <v>211</v>
      </c>
      <c r="AU180" s="248" t="s">
        <v>152</v>
      </c>
      <c r="AY180" s="18" t="s">
        <v>209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152</v>
      </c>
      <c r="BK180" s="249">
        <f>ROUND(I180*H180,2)</f>
        <v>0</v>
      </c>
      <c r="BL180" s="18" t="s">
        <v>297</v>
      </c>
      <c r="BM180" s="248" t="s">
        <v>2077</v>
      </c>
    </row>
    <row r="181" spans="1:65" s="2" customFormat="1" ht="21.75" customHeight="1">
      <c r="A181" s="39"/>
      <c r="B181" s="40"/>
      <c r="C181" s="237" t="s">
        <v>381</v>
      </c>
      <c r="D181" s="237" t="s">
        <v>211</v>
      </c>
      <c r="E181" s="238" t="s">
        <v>2078</v>
      </c>
      <c r="F181" s="239" t="s">
        <v>2079</v>
      </c>
      <c r="G181" s="240" t="s">
        <v>320</v>
      </c>
      <c r="H181" s="241">
        <v>0.149</v>
      </c>
      <c r="I181" s="242"/>
      <c r="J181" s="243">
        <f>ROUND(I181*H181,2)</f>
        <v>0</v>
      </c>
      <c r="K181" s="239" t="s">
        <v>215</v>
      </c>
      <c r="L181" s="45"/>
      <c r="M181" s="244" t="s">
        <v>1</v>
      </c>
      <c r="N181" s="245" t="s">
        <v>42</v>
      </c>
      <c r="O181" s="92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8" t="s">
        <v>297</v>
      </c>
      <c r="AT181" s="248" t="s">
        <v>211</v>
      </c>
      <c r="AU181" s="248" t="s">
        <v>152</v>
      </c>
      <c r="AY181" s="18" t="s">
        <v>209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8" t="s">
        <v>152</v>
      </c>
      <c r="BK181" s="249">
        <f>ROUND(I181*H181,2)</f>
        <v>0</v>
      </c>
      <c r="BL181" s="18" t="s">
        <v>297</v>
      </c>
      <c r="BM181" s="248" t="s">
        <v>2080</v>
      </c>
    </row>
    <row r="182" spans="1:63" s="12" customFormat="1" ht="22.8" customHeight="1">
      <c r="A182" s="12"/>
      <c r="B182" s="221"/>
      <c r="C182" s="222"/>
      <c r="D182" s="223" t="s">
        <v>75</v>
      </c>
      <c r="E182" s="235" t="s">
        <v>2081</v>
      </c>
      <c r="F182" s="235" t="s">
        <v>2082</v>
      </c>
      <c r="G182" s="222"/>
      <c r="H182" s="222"/>
      <c r="I182" s="225"/>
      <c r="J182" s="236">
        <f>BK182</f>
        <v>0</v>
      </c>
      <c r="K182" s="222"/>
      <c r="L182" s="227"/>
      <c r="M182" s="228"/>
      <c r="N182" s="229"/>
      <c r="O182" s="229"/>
      <c r="P182" s="230">
        <f>SUM(P183:P229)</f>
        <v>0</v>
      </c>
      <c r="Q182" s="229"/>
      <c r="R182" s="230">
        <f>SUM(R183:R229)</f>
        <v>0.630768594</v>
      </c>
      <c r="S182" s="229"/>
      <c r="T182" s="231">
        <f>SUM(T183:T229)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2" t="s">
        <v>152</v>
      </c>
      <c r="AT182" s="233" t="s">
        <v>75</v>
      </c>
      <c r="AU182" s="233" t="s">
        <v>84</v>
      </c>
      <c r="AY182" s="232" t="s">
        <v>209</v>
      </c>
      <c r="BK182" s="234">
        <f>SUM(BK183:BK229)</f>
        <v>0</v>
      </c>
    </row>
    <row r="183" spans="1:65" s="2" customFormat="1" ht="21.75" customHeight="1">
      <c r="A183" s="39"/>
      <c r="B183" s="40"/>
      <c r="C183" s="237" t="s">
        <v>386</v>
      </c>
      <c r="D183" s="237" t="s">
        <v>211</v>
      </c>
      <c r="E183" s="238" t="s">
        <v>2083</v>
      </c>
      <c r="F183" s="239" t="s">
        <v>2084</v>
      </c>
      <c r="G183" s="240" t="s">
        <v>2085</v>
      </c>
      <c r="H183" s="241">
        <v>3</v>
      </c>
      <c r="I183" s="242"/>
      <c r="J183" s="243">
        <f>ROUND(I183*H183,2)</f>
        <v>0</v>
      </c>
      <c r="K183" s="239" t="s">
        <v>215</v>
      </c>
      <c r="L183" s="45"/>
      <c r="M183" s="244" t="s">
        <v>1</v>
      </c>
      <c r="N183" s="245" t="s">
        <v>42</v>
      </c>
      <c r="O183" s="92"/>
      <c r="P183" s="246">
        <f>O183*H183</f>
        <v>0</v>
      </c>
      <c r="Q183" s="246">
        <v>0.01697</v>
      </c>
      <c r="R183" s="246">
        <f>Q183*H183</f>
        <v>0.05091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297</v>
      </c>
      <c r="AT183" s="248" t="s">
        <v>211</v>
      </c>
      <c r="AU183" s="248" t="s">
        <v>152</v>
      </c>
      <c r="AY183" s="18" t="s">
        <v>209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8" t="s">
        <v>152</v>
      </c>
      <c r="BK183" s="249">
        <f>ROUND(I183*H183,2)</f>
        <v>0</v>
      </c>
      <c r="BL183" s="18" t="s">
        <v>297</v>
      </c>
      <c r="BM183" s="248" t="s">
        <v>2086</v>
      </c>
    </row>
    <row r="184" spans="1:51" s="13" customFormat="1" ht="12">
      <c r="A184" s="13"/>
      <c r="B184" s="250"/>
      <c r="C184" s="251"/>
      <c r="D184" s="252" t="s">
        <v>218</v>
      </c>
      <c r="E184" s="253" t="s">
        <v>1</v>
      </c>
      <c r="F184" s="254" t="s">
        <v>2087</v>
      </c>
      <c r="G184" s="251"/>
      <c r="H184" s="255">
        <v>3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218</v>
      </c>
      <c r="AU184" s="261" t="s">
        <v>152</v>
      </c>
      <c r="AV184" s="13" t="s">
        <v>152</v>
      </c>
      <c r="AW184" s="13" t="s">
        <v>32</v>
      </c>
      <c r="AX184" s="13" t="s">
        <v>84</v>
      </c>
      <c r="AY184" s="261" t="s">
        <v>209</v>
      </c>
    </row>
    <row r="185" spans="1:65" s="2" customFormat="1" ht="21.75" customHeight="1">
      <c r="A185" s="39"/>
      <c r="B185" s="40"/>
      <c r="C185" s="237" t="s">
        <v>391</v>
      </c>
      <c r="D185" s="237" t="s">
        <v>211</v>
      </c>
      <c r="E185" s="238" t="s">
        <v>2088</v>
      </c>
      <c r="F185" s="239" t="s">
        <v>2089</v>
      </c>
      <c r="G185" s="240" t="s">
        <v>2085</v>
      </c>
      <c r="H185" s="241">
        <v>3</v>
      </c>
      <c r="I185" s="242"/>
      <c r="J185" s="243">
        <f>ROUND(I185*H185,2)</f>
        <v>0</v>
      </c>
      <c r="K185" s="239" t="s">
        <v>215</v>
      </c>
      <c r="L185" s="45"/>
      <c r="M185" s="244" t="s">
        <v>1</v>
      </c>
      <c r="N185" s="245" t="s">
        <v>42</v>
      </c>
      <c r="O185" s="92"/>
      <c r="P185" s="246">
        <f>O185*H185</f>
        <v>0</v>
      </c>
      <c r="Q185" s="246">
        <v>0.01665</v>
      </c>
      <c r="R185" s="246">
        <f>Q185*H185</f>
        <v>0.04995000000000001</v>
      </c>
      <c r="S185" s="246">
        <v>0</v>
      </c>
      <c r="T185" s="24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8" t="s">
        <v>297</v>
      </c>
      <c r="AT185" s="248" t="s">
        <v>211</v>
      </c>
      <c r="AU185" s="248" t="s">
        <v>152</v>
      </c>
      <c r="AY185" s="18" t="s">
        <v>209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8" t="s">
        <v>152</v>
      </c>
      <c r="BK185" s="249">
        <f>ROUND(I185*H185,2)</f>
        <v>0</v>
      </c>
      <c r="BL185" s="18" t="s">
        <v>297</v>
      </c>
      <c r="BM185" s="248" t="s">
        <v>2090</v>
      </c>
    </row>
    <row r="186" spans="1:65" s="2" customFormat="1" ht="21.75" customHeight="1">
      <c r="A186" s="39"/>
      <c r="B186" s="40"/>
      <c r="C186" s="237" t="s">
        <v>395</v>
      </c>
      <c r="D186" s="237" t="s">
        <v>211</v>
      </c>
      <c r="E186" s="238" t="s">
        <v>2091</v>
      </c>
      <c r="F186" s="239" t="s">
        <v>2092</v>
      </c>
      <c r="G186" s="240" t="s">
        <v>2085</v>
      </c>
      <c r="H186" s="241">
        <v>1</v>
      </c>
      <c r="I186" s="242"/>
      <c r="J186" s="243">
        <f>ROUND(I186*H186,2)</f>
        <v>0</v>
      </c>
      <c r="K186" s="239" t="s">
        <v>1</v>
      </c>
      <c r="L186" s="45"/>
      <c r="M186" s="244" t="s">
        <v>1</v>
      </c>
      <c r="N186" s="245" t="s">
        <v>42</v>
      </c>
      <c r="O186" s="92"/>
      <c r="P186" s="246">
        <f>O186*H186</f>
        <v>0</v>
      </c>
      <c r="Q186" s="246">
        <v>0.01692</v>
      </c>
      <c r="R186" s="246">
        <f>Q186*H186</f>
        <v>0.01692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297</v>
      </c>
      <c r="AT186" s="248" t="s">
        <v>211</v>
      </c>
      <c r="AU186" s="248" t="s">
        <v>152</v>
      </c>
      <c r="AY186" s="18" t="s">
        <v>209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8" t="s">
        <v>152</v>
      </c>
      <c r="BK186" s="249">
        <f>ROUND(I186*H186,2)</f>
        <v>0</v>
      </c>
      <c r="BL186" s="18" t="s">
        <v>297</v>
      </c>
      <c r="BM186" s="248" t="s">
        <v>2093</v>
      </c>
    </row>
    <row r="187" spans="1:51" s="13" customFormat="1" ht="12">
      <c r="A187" s="13"/>
      <c r="B187" s="250"/>
      <c r="C187" s="251"/>
      <c r="D187" s="252" t="s">
        <v>218</v>
      </c>
      <c r="E187" s="253" t="s">
        <v>1</v>
      </c>
      <c r="F187" s="254" t="s">
        <v>2094</v>
      </c>
      <c r="G187" s="251"/>
      <c r="H187" s="255">
        <v>1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218</v>
      </c>
      <c r="AU187" s="261" t="s">
        <v>152</v>
      </c>
      <c r="AV187" s="13" t="s">
        <v>152</v>
      </c>
      <c r="AW187" s="13" t="s">
        <v>32</v>
      </c>
      <c r="AX187" s="13" t="s">
        <v>84</v>
      </c>
      <c r="AY187" s="261" t="s">
        <v>209</v>
      </c>
    </row>
    <row r="188" spans="1:65" s="2" customFormat="1" ht="21.75" customHeight="1">
      <c r="A188" s="39"/>
      <c r="B188" s="40"/>
      <c r="C188" s="237" t="s">
        <v>406</v>
      </c>
      <c r="D188" s="237" t="s">
        <v>211</v>
      </c>
      <c r="E188" s="238" t="s">
        <v>2095</v>
      </c>
      <c r="F188" s="239" t="s">
        <v>2096</v>
      </c>
      <c r="G188" s="240" t="s">
        <v>2085</v>
      </c>
      <c r="H188" s="241">
        <v>1</v>
      </c>
      <c r="I188" s="242"/>
      <c r="J188" s="243">
        <f>ROUND(I188*H188,2)</f>
        <v>0</v>
      </c>
      <c r="K188" s="239" t="s">
        <v>1</v>
      </c>
      <c r="L188" s="45"/>
      <c r="M188" s="244" t="s">
        <v>1</v>
      </c>
      <c r="N188" s="245" t="s">
        <v>42</v>
      </c>
      <c r="O188" s="92"/>
      <c r="P188" s="246">
        <f>O188*H188</f>
        <v>0</v>
      </c>
      <c r="Q188" s="246">
        <v>0.01765</v>
      </c>
      <c r="R188" s="246">
        <f>Q188*H188</f>
        <v>0.01765</v>
      </c>
      <c r="S188" s="246">
        <v>0</v>
      </c>
      <c r="T188" s="24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8" t="s">
        <v>297</v>
      </c>
      <c r="AT188" s="248" t="s">
        <v>211</v>
      </c>
      <c r="AU188" s="248" t="s">
        <v>152</v>
      </c>
      <c r="AY188" s="18" t="s">
        <v>209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8" t="s">
        <v>152</v>
      </c>
      <c r="BK188" s="249">
        <f>ROUND(I188*H188,2)</f>
        <v>0</v>
      </c>
      <c r="BL188" s="18" t="s">
        <v>297</v>
      </c>
      <c r="BM188" s="248" t="s">
        <v>2097</v>
      </c>
    </row>
    <row r="189" spans="1:65" s="2" customFormat="1" ht="21.75" customHeight="1">
      <c r="A189" s="39"/>
      <c r="B189" s="40"/>
      <c r="C189" s="237" t="s">
        <v>413</v>
      </c>
      <c r="D189" s="237" t="s">
        <v>211</v>
      </c>
      <c r="E189" s="238" t="s">
        <v>2098</v>
      </c>
      <c r="F189" s="239" t="s">
        <v>2099</v>
      </c>
      <c r="G189" s="240" t="s">
        <v>2085</v>
      </c>
      <c r="H189" s="241">
        <v>2</v>
      </c>
      <c r="I189" s="242"/>
      <c r="J189" s="243">
        <f>ROUND(I189*H189,2)</f>
        <v>0</v>
      </c>
      <c r="K189" s="239" t="s">
        <v>215</v>
      </c>
      <c r="L189" s="45"/>
      <c r="M189" s="244" t="s">
        <v>1</v>
      </c>
      <c r="N189" s="245" t="s">
        <v>42</v>
      </c>
      <c r="O189" s="92"/>
      <c r="P189" s="246">
        <f>O189*H189</f>
        <v>0</v>
      </c>
      <c r="Q189" s="246">
        <v>0.01921</v>
      </c>
      <c r="R189" s="246">
        <f>Q189*H189</f>
        <v>0.03842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297</v>
      </c>
      <c r="AT189" s="248" t="s">
        <v>211</v>
      </c>
      <c r="AU189" s="248" t="s">
        <v>152</v>
      </c>
      <c r="AY189" s="18" t="s">
        <v>209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8" t="s">
        <v>152</v>
      </c>
      <c r="BK189" s="249">
        <f>ROUND(I189*H189,2)</f>
        <v>0</v>
      </c>
      <c r="BL189" s="18" t="s">
        <v>297</v>
      </c>
      <c r="BM189" s="248" t="s">
        <v>2100</v>
      </c>
    </row>
    <row r="190" spans="1:51" s="13" customFormat="1" ht="12">
      <c r="A190" s="13"/>
      <c r="B190" s="250"/>
      <c r="C190" s="251"/>
      <c r="D190" s="252" t="s">
        <v>218</v>
      </c>
      <c r="E190" s="253" t="s">
        <v>1</v>
      </c>
      <c r="F190" s="254" t="s">
        <v>2101</v>
      </c>
      <c r="G190" s="251"/>
      <c r="H190" s="255">
        <v>2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218</v>
      </c>
      <c r="AU190" s="261" t="s">
        <v>152</v>
      </c>
      <c r="AV190" s="13" t="s">
        <v>152</v>
      </c>
      <c r="AW190" s="13" t="s">
        <v>32</v>
      </c>
      <c r="AX190" s="13" t="s">
        <v>84</v>
      </c>
      <c r="AY190" s="261" t="s">
        <v>209</v>
      </c>
    </row>
    <row r="191" spans="1:65" s="2" customFormat="1" ht="21.75" customHeight="1">
      <c r="A191" s="39"/>
      <c r="B191" s="40"/>
      <c r="C191" s="237" t="s">
        <v>419</v>
      </c>
      <c r="D191" s="237" t="s">
        <v>211</v>
      </c>
      <c r="E191" s="238" t="s">
        <v>2102</v>
      </c>
      <c r="F191" s="239" t="s">
        <v>2103</v>
      </c>
      <c r="G191" s="240" t="s">
        <v>2085</v>
      </c>
      <c r="H191" s="241">
        <v>2</v>
      </c>
      <c r="I191" s="242"/>
      <c r="J191" s="243">
        <f>ROUND(I191*H191,2)</f>
        <v>0</v>
      </c>
      <c r="K191" s="239" t="s">
        <v>215</v>
      </c>
      <c r="L191" s="45"/>
      <c r="M191" s="244" t="s">
        <v>1</v>
      </c>
      <c r="N191" s="245" t="s">
        <v>42</v>
      </c>
      <c r="O191" s="92"/>
      <c r="P191" s="246">
        <f>O191*H191</f>
        <v>0</v>
      </c>
      <c r="Q191" s="246">
        <v>0.01047</v>
      </c>
      <c r="R191" s="246">
        <f>Q191*H191</f>
        <v>0.02094</v>
      </c>
      <c r="S191" s="246">
        <v>0</v>
      </c>
      <c r="T191" s="24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8" t="s">
        <v>297</v>
      </c>
      <c r="AT191" s="248" t="s">
        <v>211</v>
      </c>
      <c r="AU191" s="248" t="s">
        <v>152</v>
      </c>
      <c r="AY191" s="18" t="s">
        <v>209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8" t="s">
        <v>152</v>
      </c>
      <c r="BK191" s="249">
        <f>ROUND(I191*H191,2)</f>
        <v>0</v>
      </c>
      <c r="BL191" s="18" t="s">
        <v>297</v>
      </c>
      <c r="BM191" s="248" t="s">
        <v>2104</v>
      </c>
    </row>
    <row r="192" spans="1:51" s="13" customFormat="1" ht="12">
      <c r="A192" s="13"/>
      <c r="B192" s="250"/>
      <c r="C192" s="251"/>
      <c r="D192" s="252" t="s">
        <v>218</v>
      </c>
      <c r="E192" s="253" t="s">
        <v>1</v>
      </c>
      <c r="F192" s="254" t="s">
        <v>2101</v>
      </c>
      <c r="G192" s="251"/>
      <c r="H192" s="255">
        <v>2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218</v>
      </c>
      <c r="AU192" s="261" t="s">
        <v>152</v>
      </c>
      <c r="AV192" s="13" t="s">
        <v>152</v>
      </c>
      <c r="AW192" s="13" t="s">
        <v>32</v>
      </c>
      <c r="AX192" s="13" t="s">
        <v>84</v>
      </c>
      <c r="AY192" s="261" t="s">
        <v>209</v>
      </c>
    </row>
    <row r="193" spans="1:65" s="2" customFormat="1" ht="21.75" customHeight="1">
      <c r="A193" s="39"/>
      <c r="B193" s="40"/>
      <c r="C193" s="237" t="s">
        <v>424</v>
      </c>
      <c r="D193" s="237" t="s">
        <v>211</v>
      </c>
      <c r="E193" s="238" t="s">
        <v>2105</v>
      </c>
      <c r="F193" s="239" t="s">
        <v>2106</v>
      </c>
      <c r="G193" s="240" t="s">
        <v>2085</v>
      </c>
      <c r="H193" s="241">
        <v>2</v>
      </c>
      <c r="I193" s="242"/>
      <c r="J193" s="243">
        <f>ROUND(I193*H193,2)</f>
        <v>0</v>
      </c>
      <c r="K193" s="239" t="s">
        <v>215</v>
      </c>
      <c r="L193" s="45"/>
      <c r="M193" s="244" t="s">
        <v>1</v>
      </c>
      <c r="N193" s="245" t="s">
        <v>42</v>
      </c>
      <c r="O193" s="92"/>
      <c r="P193" s="246">
        <f>O193*H193</f>
        <v>0</v>
      </c>
      <c r="Q193" s="246">
        <v>0.02087</v>
      </c>
      <c r="R193" s="246">
        <f>Q193*H193</f>
        <v>0.04174</v>
      </c>
      <c r="S193" s="246">
        <v>0</v>
      </c>
      <c r="T193" s="24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8" t="s">
        <v>297</v>
      </c>
      <c r="AT193" s="248" t="s">
        <v>211</v>
      </c>
      <c r="AU193" s="248" t="s">
        <v>152</v>
      </c>
      <c r="AY193" s="18" t="s">
        <v>209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8" t="s">
        <v>152</v>
      </c>
      <c r="BK193" s="249">
        <f>ROUND(I193*H193,2)</f>
        <v>0</v>
      </c>
      <c r="BL193" s="18" t="s">
        <v>297</v>
      </c>
      <c r="BM193" s="248" t="s">
        <v>2107</v>
      </c>
    </row>
    <row r="194" spans="1:51" s="13" customFormat="1" ht="12">
      <c r="A194" s="13"/>
      <c r="B194" s="250"/>
      <c r="C194" s="251"/>
      <c r="D194" s="252" t="s">
        <v>218</v>
      </c>
      <c r="E194" s="253" t="s">
        <v>1</v>
      </c>
      <c r="F194" s="254" t="s">
        <v>2101</v>
      </c>
      <c r="G194" s="251"/>
      <c r="H194" s="255">
        <v>2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218</v>
      </c>
      <c r="AU194" s="261" t="s">
        <v>152</v>
      </c>
      <c r="AV194" s="13" t="s">
        <v>152</v>
      </c>
      <c r="AW194" s="13" t="s">
        <v>32</v>
      </c>
      <c r="AX194" s="13" t="s">
        <v>84</v>
      </c>
      <c r="AY194" s="261" t="s">
        <v>209</v>
      </c>
    </row>
    <row r="195" spans="1:65" s="2" customFormat="1" ht="16.5" customHeight="1">
      <c r="A195" s="39"/>
      <c r="B195" s="40"/>
      <c r="C195" s="237" t="s">
        <v>430</v>
      </c>
      <c r="D195" s="237" t="s">
        <v>211</v>
      </c>
      <c r="E195" s="238" t="s">
        <v>2108</v>
      </c>
      <c r="F195" s="239" t="s">
        <v>2109</v>
      </c>
      <c r="G195" s="240" t="s">
        <v>2085</v>
      </c>
      <c r="H195" s="241">
        <v>2</v>
      </c>
      <c r="I195" s="242"/>
      <c r="J195" s="243">
        <f>ROUND(I195*H195,2)</f>
        <v>0</v>
      </c>
      <c r="K195" s="239" t="s">
        <v>215</v>
      </c>
      <c r="L195" s="45"/>
      <c r="M195" s="244" t="s">
        <v>1</v>
      </c>
      <c r="N195" s="245" t="s">
        <v>42</v>
      </c>
      <c r="O195" s="92"/>
      <c r="P195" s="246">
        <f>O195*H195</f>
        <v>0</v>
      </c>
      <c r="Q195" s="246">
        <v>0.04853</v>
      </c>
      <c r="R195" s="246">
        <f>Q195*H195</f>
        <v>0.09706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297</v>
      </c>
      <c r="AT195" s="248" t="s">
        <v>211</v>
      </c>
      <c r="AU195" s="248" t="s">
        <v>152</v>
      </c>
      <c r="AY195" s="18" t="s">
        <v>209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8" t="s">
        <v>152</v>
      </c>
      <c r="BK195" s="249">
        <f>ROUND(I195*H195,2)</f>
        <v>0</v>
      </c>
      <c r="BL195" s="18" t="s">
        <v>297</v>
      </c>
      <c r="BM195" s="248" t="s">
        <v>2110</v>
      </c>
    </row>
    <row r="196" spans="1:65" s="2" customFormat="1" ht="16.5" customHeight="1">
      <c r="A196" s="39"/>
      <c r="B196" s="40"/>
      <c r="C196" s="237" t="s">
        <v>439</v>
      </c>
      <c r="D196" s="237" t="s">
        <v>211</v>
      </c>
      <c r="E196" s="238" t="s">
        <v>2111</v>
      </c>
      <c r="F196" s="239" t="s">
        <v>2112</v>
      </c>
      <c r="G196" s="240" t="s">
        <v>2085</v>
      </c>
      <c r="H196" s="241">
        <v>1</v>
      </c>
      <c r="I196" s="242"/>
      <c r="J196" s="243">
        <f>ROUND(I196*H196,2)</f>
        <v>0</v>
      </c>
      <c r="K196" s="239" t="s">
        <v>1</v>
      </c>
      <c r="L196" s="45"/>
      <c r="M196" s="244" t="s">
        <v>1</v>
      </c>
      <c r="N196" s="245" t="s">
        <v>42</v>
      </c>
      <c r="O196" s="92"/>
      <c r="P196" s="246">
        <f>O196*H196</f>
        <v>0</v>
      </c>
      <c r="Q196" s="246">
        <v>0.04117</v>
      </c>
      <c r="R196" s="246">
        <f>Q196*H196</f>
        <v>0.04117</v>
      </c>
      <c r="S196" s="246">
        <v>0</v>
      </c>
      <c r="T196" s="24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8" t="s">
        <v>297</v>
      </c>
      <c r="AT196" s="248" t="s">
        <v>211</v>
      </c>
      <c r="AU196" s="248" t="s">
        <v>152</v>
      </c>
      <c r="AY196" s="18" t="s">
        <v>209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8" t="s">
        <v>152</v>
      </c>
      <c r="BK196" s="249">
        <f>ROUND(I196*H196,2)</f>
        <v>0</v>
      </c>
      <c r="BL196" s="18" t="s">
        <v>297</v>
      </c>
      <c r="BM196" s="248" t="s">
        <v>2113</v>
      </c>
    </row>
    <row r="197" spans="1:51" s="13" customFormat="1" ht="12">
      <c r="A197" s="13"/>
      <c r="B197" s="250"/>
      <c r="C197" s="251"/>
      <c r="D197" s="252" t="s">
        <v>218</v>
      </c>
      <c r="E197" s="253" t="s">
        <v>1</v>
      </c>
      <c r="F197" s="254" t="s">
        <v>2114</v>
      </c>
      <c r="G197" s="251"/>
      <c r="H197" s="255">
        <v>1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218</v>
      </c>
      <c r="AU197" s="261" t="s">
        <v>152</v>
      </c>
      <c r="AV197" s="13" t="s">
        <v>152</v>
      </c>
      <c r="AW197" s="13" t="s">
        <v>32</v>
      </c>
      <c r="AX197" s="13" t="s">
        <v>84</v>
      </c>
      <c r="AY197" s="261" t="s">
        <v>209</v>
      </c>
    </row>
    <row r="198" spans="1:65" s="2" customFormat="1" ht="21.75" customHeight="1">
      <c r="A198" s="39"/>
      <c r="B198" s="40"/>
      <c r="C198" s="237" t="s">
        <v>445</v>
      </c>
      <c r="D198" s="237" t="s">
        <v>211</v>
      </c>
      <c r="E198" s="238" t="s">
        <v>2115</v>
      </c>
      <c r="F198" s="239" t="s">
        <v>2116</v>
      </c>
      <c r="G198" s="240" t="s">
        <v>2085</v>
      </c>
      <c r="H198" s="241">
        <v>2</v>
      </c>
      <c r="I198" s="242"/>
      <c r="J198" s="243">
        <f>ROUND(I198*H198,2)</f>
        <v>0</v>
      </c>
      <c r="K198" s="239" t="s">
        <v>215</v>
      </c>
      <c r="L198" s="45"/>
      <c r="M198" s="244" t="s">
        <v>1</v>
      </c>
      <c r="N198" s="245" t="s">
        <v>42</v>
      </c>
      <c r="O198" s="92"/>
      <c r="P198" s="246">
        <f>O198*H198</f>
        <v>0</v>
      </c>
      <c r="Q198" s="246">
        <v>0.03421</v>
      </c>
      <c r="R198" s="246">
        <f>Q198*H198</f>
        <v>0.06842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297</v>
      </c>
      <c r="AT198" s="248" t="s">
        <v>211</v>
      </c>
      <c r="AU198" s="248" t="s">
        <v>152</v>
      </c>
      <c r="AY198" s="18" t="s">
        <v>209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8" t="s">
        <v>152</v>
      </c>
      <c r="BK198" s="249">
        <f>ROUND(I198*H198,2)</f>
        <v>0</v>
      </c>
      <c r="BL198" s="18" t="s">
        <v>297</v>
      </c>
      <c r="BM198" s="248" t="s">
        <v>2117</v>
      </c>
    </row>
    <row r="199" spans="1:51" s="13" customFormat="1" ht="12">
      <c r="A199" s="13"/>
      <c r="B199" s="250"/>
      <c r="C199" s="251"/>
      <c r="D199" s="252" t="s">
        <v>218</v>
      </c>
      <c r="E199" s="253" t="s">
        <v>1</v>
      </c>
      <c r="F199" s="254" t="s">
        <v>2101</v>
      </c>
      <c r="G199" s="251"/>
      <c r="H199" s="255">
        <v>2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218</v>
      </c>
      <c r="AU199" s="261" t="s">
        <v>152</v>
      </c>
      <c r="AV199" s="13" t="s">
        <v>152</v>
      </c>
      <c r="AW199" s="13" t="s">
        <v>32</v>
      </c>
      <c r="AX199" s="13" t="s">
        <v>84</v>
      </c>
      <c r="AY199" s="261" t="s">
        <v>209</v>
      </c>
    </row>
    <row r="200" spans="1:65" s="2" customFormat="1" ht="33" customHeight="1">
      <c r="A200" s="39"/>
      <c r="B200" s="40"/>
      <c r="C200" s="237" t="s">
        <v>451</v>
      </c>
      <c r="D200" s="237" t="s">
        <v>211</v>
      </c>
      <c r="E200" s="238" t="s">
        <v>2118</v>
      </c>
      <c r="F200" s="239" t="s">
        <v>2119</v>
      </c>
      <c r="G200" s="240" t="s">
        <v>2085</v>
      </c>
      <c r="H200" s="241">
        <v>1</v>
      </c>
      <c r="I200" s="242"/>
      <c r="J200" s="243">
        <f>ROUND(I200*H200,2)</f>
        <v>0</v>
      </c>
      <c r="K200" s="239" t="s">
        <v>215</v>
      </c>
      <c r="L200" s="45"/>
      <c r="M200" s="244" t="s">
        <v>1</v>
      </c>
      <c r="N200" s="245" t="s">
        <v>42</v>
      </c>
      <c r="O200" s="92"/>
      <c r="P200" s="246">
        <f>O200*H200</f>
        <v>0</v>
      </c>
      <c r="Q200" s="246">
        <v>0.03649</v>
      </c>
      <c r="R200" s="246">
        <f>Q200*H200</f>
        <v>0.03649</v>
      </c>
      <c r="S200" s="246">
        <v>0</v>
      </c>
      <c r="T200" s="24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8" t="s">
        <v>297</v>
      </c>
      <c r="AT200" s="248" t="s">
        <v>211</v>
      </c>
      <c r="AU200" s="248" t="s">
        <v>152</v>
      </c>
      <c r="AY200" s="18" t="s">
        <v>209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8" t="s">
        <v>152</v>
      </c>
      <c r="BK200" s="249">
        <f>ROUND(I200*H200,2)</f>
        <v>0</v>
      </c>
      <c r="BL200" s="18" t="s">
        <v>297</v>
      </c>
      <c r="BM200" s="248" t="s">
        <v>2120</v>
      </c>
    </row>
    <row r="201" spans="1:65" s="2" customFormat="1" ht="44.25" customHeight="1">
      <c r="A201" s="39"/>
      <c r="B201" s="40"/>
      <c r="C201" s="237" t="s">
        <v>456</v>
      </c>
      <c r="D201" s="237" t="s">
        <v>211</v>
      </c>
      <c r="E201" s="238" t="s">
        <v>2121</v>
      </c>
      <c r="F201" s="239" t="s">
        <v>2122</v>
      </c>
      <c r="G201" s="240" t="s">
        <v>2085</v>
      </c>
      <c r="H201" s="241">
        <v>1</v>
      </c>
      <c r="I201" s="242"/>
      <c r="J201" s="243">
        <f>ROUND(I201*H201,2)</f>
        <v>0</v>
      </c>
      <c r="K201" s="239" t="s">
        <v>1</v>
      </c>
      <c r="L201" s="45"/>
      <c r="M201" s="244" t="s">
        <v>1</v>
      </c>
      <c r="N201" s="245" t="s">
        <v>42</v>
      </c>
      <c r="O201" s="92"/>
      <c r="P201" s="246">
        <f>O201*H201</f>
        <v>0</v>
      </c>
      <c r="Q201" s="246">
        <v>0.03649</v>
      </c>
      <c r="R201" s="246">
        <f>Q201*H201</f>
        <v>0.03649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297</v>
      </c>
      <c r="AT201" s="248" t="s">
        <v>211</v>
      </c>
      <c r="AU201" s="248" t="s">
        <v>152</v>
      </c>
      <c r="AY201" s="18" t="s">
        <v>209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8" t="s">
        <v>152</v>
      </c>
      <c r="BK201" s="249">
        <f>ROUND(I201*H201,2)</f>
        <v>0</v>
      </c>
      <c r="BL201" s="18" t="s">
        <v>297</v>
      </c>
      <c r="BM201" s="248" t="s">
        <v>2123</v>
      </c>
    </row>
    <row r="202" spans="1:65" s="2" customFormat="1" ht="21.75" customHeight="1">
      <c r="A202" s="39"/>
      <c r="B202" s="40"/>
      <c r="C202" s="237" t="s">
        <v>461</v>
      </c>
      <c r="D202" s="237" t="s">
        <v>211</v>
      </c>
      <c r="E202" s="238" t="s">
        <v>2124</v>
      </c>
      <c r="F202" s="239" t="s">
        <v>2125</v>
      </c>
      <c r="G202" s="240" t="s">
        <v>2085</v>
      </c>
      <c r="H202" s="241">
        <v>4</v>
      </c>
      <c r="I202" s="242"/>
      <c r="J202" s="243">
        <f>ROUND(I202*H202,2)</f>
        <v>0</v>
      </c>
      <c r="K202" s="239" t="s">
        <v>215</v>
      </c>
      <c r="L202" s="45"/>
      <c r="M202" s="244" t="s">
        <v>1</v>
      </c>
      <c r="N202" s="245" t="s">
        <v>42</v>
      </c>
      <c r="O202" s="92"/>
      <c r="P202" s="246">
        <f>O202*H202</f>
        <v>0</v>
      </c>
      <c r="Q202" s="246">
        <v>0.0003182</v>
      </c>
      <c r="R202" s="246">
        <f>Q202*H202</f>
        <v>0.0012728</v>
      </c>
      <c r="S202" s="246">
        <v>0</v>
      </c>
      <c r="T202" s="24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8" t="s">
        <v>297</v>
      </c>
      <c r="AT202" s="248" t="s">
        <v>211</v>
      </c>
      <c r="AU202" s="248" t="s">
        <v>152</v>
      </c>
      <c r="AY202" s="18" t="s">
        <v>209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8" t="s">
        <v>152</v>
      </c>
      <c r="BK202" s="249">
        <f>ROUND(I202*H202,2)</f>
        <v>0</v>
      </c>
      <c r="BL202" s="18" t="s">
        <v>297</v>
      </c>
      <c r="BM202" s="248" t="s">
        <v>2126</v>
      </c>
    </row>
    <row r="203" spans="1:51" s="13" customFormat="1" ht="12">
      <c r="A203" s="13"/>
      <c r="B203" s="250"/>
      <c r="C203" s="251"/>
      <c r="D203" s="252" t="s">
        <v>218</v>
      </c>
      <c r="E203" s="253" t="s">
        <v>1</v>
      </c>
      <c r="F203" s="254" t="s">
        <v>2127</v>
      </c>
      <c r="G203" s="251"/>
      <c r="H203" s="255">
        <v>4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218</v>
      </c>
      <c r="AU203" s="261" t="s">
        <v>152</v>
      </c>
      <c r="AV203" s="13" t="s">
        <v>152</v>
      </c>
      <c r="AW203" s="13" t="s">
        <v>32</v>
      </c>
      <c r="AX203" s="13" t="s">
        <v>84</v>
      </c>
      <c r="AY203" s="261" t="s">
        <v>209</v>
      </c>
    </row>
    <row r="204" spans="1:65" s="2" customFormat="1" ht="21.75" customHeight="1">
      <c r="A204" s="39"/>
      <c r="B204" s="40"/>
      <c r="C204" s="237" t="s">
        <v>466</v>
      </c>
      <c r="D204" s="237" t="s">
        <v>211</v>
      </c>
      <c r="E204" s="238" t="s">
        <v>2128</v>
      </c>
      <c r="F204" s="239" t="s">
        <v>2129</v>
      </c>
      <c r="G204" s="240" t="s">
        <v>2085</v>
      </c>
      <c r="H204" s="241">
        <v>4</v>
      </c>
      <c r="I204" s="242"/>
      <c r="J204" s="243">
        <f>ROUND(I204*H204,2)</f>
        <v>0</v>
      </c>
      <c r="K204" s="239" t="s">
        <v>215</v>
      </c>
      <c r="L204" s="45"/>
      <c r="M204" s="244" t="s">
        <v>1</v>
      </c>
      <c r="N204" s="245" t="s">
        <v>42</v>
      </c>
      <c r="O204" s="92"/>
      <c r="P204" s="246">
        <f>O204*H204</f>
        <v>0</v>
      </c>
      <c r="Q204" s="246">
        <v>0.0005182</v>
      </c>
      <c r="R204" s="246">
        <f>Q204*H204</f>
        <v>0.0020728</v>
      </c>
      <c r="S204" s="246">
        <v>0</v>
      </c>
      <c r="T204" s="24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8" t="s">
        <v>297</v>
      </c>
      <c r="AT204" s="248" t="s">
        <v>211</v>
      </c>
      <c r="AU204" s="248" t="s">
        <v>152</v>
      </c>
      <c r="AY204" s="18" t="s">
        <v>209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8" t="s">
        <v>152</v>
      </c>
      <c r="BK204" s="249">
        <f>ROUND(I204*H204,2)</f>
        <v>0</v>
      </c>
      <c r="BL204" s="18" t="s">
        <v>297</v>
      </c>
      <c r="BM204" s="248" t="s">
        <v>2130</v>
      </c>
    </row>
    <row r="205" spans="1:51" s="13" customFormat="1" ht="12">
      <c r="A205" s="13"/>
      <c r="B205" s="250"/>
      <c r="C205" s="251"/>
      <c r="D205" s="252" t="s">
        <v>218</v>
      </c>
      <c r="E205" s="253" t="s">
        <v>1</v>
      </c>
      <c r="F205" s="254" t="s">
        <v>2127</v>
      </c>
      <c r="G205" s="251"/>
      <c r="H205" s="255">
        <v>4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218</v>
      </c>
      <c r="AU205" s="261" t="s">
        <v>152</v>
      </c>
      <c r="AV205" s="13" t="s">
        <v>152</v>
      </c>
      <c r="AW205" s="13" t="s">
        <v>32</v>
      </c>
      <c r="AX205" s="13" t="s">
        <v>84</v>
      </c>
      <c r="AY205" s="261" t="s">
        <v>209</v>
      </c>
    </row>
    <row r="206" spans="1:65" s="2" customFormat="1" ht="21.75" customHeight="1">
      <c r="A206" s="39"/>
      <c r="B206" s="40"/>
      <c r="C206" s="237" t="s">
        <v>471</v>
      </c>
      <c r="D206" s="237" t="s">
        <v>211</v>
      </c>
      <c r="E206" s="238" t="s">
        <v>2131</v>
      </c>
      <c r="F206" s="239" t="s">
        <v>2132</v>
      </c>
      <c r="G206" s="240" t="s">
        <v>2085</v>
      </c>
      <c r="H206" s="241">
        <v>4</v>
      </c>
      <c r="I206" s="242"/>
      <c r="J206" s="243">
        <f>ROUND(I206*H206,2)</f>
        <v>0</v>
      </c>
      <c r="K206" s="239" t="s">
        <v>215</v>
      </c>
      <c r="L206" s="45"/>
      <c r="M206" s="244" t="s">
        <v>1</v>
      </c>
      <c r="N206" s="245" t="s">
        <v>42</v>
      </c>
      <c r="O206" s="92"/>
      <c r="P206" s="246">
        <f>O206*H206</f>
        <v>0</v>
      </c>
      <c r="Q206" s="246">
        <v>0.0005182</v>
      </c>
      <c r="R206" s="246">
        <f>Q206*H206</f>
        <v>0.0020728</v>
      </c>
      <c r="S206" s="246">
        <v>0</v>
      </c>
      <c r="T206" s="24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8" t="s">
        <v>297</v>
      </c>
      <c r="AT206" s="248" t="s">
        <v>211</v>
      </c>
      <c r="AU206" s="248" t="s">
        <v>152</v>
      </c>
      <c r="AY206" s="18" t="s">
        <v>209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8" t="s">
        <v>152</v>
      </c>
      <c r="BK206" s="249">
        <f>ROUND(I206*H206,2)</f>
        <v>0</v>
      </c>
      <c r="BL206" s="18" t="s">
        <v>297</v>
      </c>
      <c r="BM206" s="248" t="s">
        <v>2133</v>
      </c>
    </row>
    <row r="207" spans="1:51" s="13" customFormat="1" ht="12">
      <c r="A207" s="13"/>
      <c r="B207" s="250"/>
      <c r="C207" s="251"/>
      <c r="D207" s="252" t="s">
        <v>218</v>
      </c>
      <c r="E207" s="253" t="s">
        <v>1</v>
      </c>
      <c r="F207" s="254" t="s">
        <v>2127</v>
      </c>
      <c r="G207" s="251"/>
      <c r="H207" s="255">
        <v>4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218</v>
      </c>
      <c r="AU207" s="261" t="s">
        <v>152</v>
      </c>
      <c r="AV207" s="13" t="s">
        <v>152</v>
      </c>
      <c r="AW207" s="13" t="s">
        <v>32</v>
      </c>
      <c r="AX207" s="13" t="s">
        <v>84</v>
      </c>
      <c r="AY207" s="261" t="s">
        <v>209</v>
      </c>
    </row>
    <row r="208" spans="1:65" s="2" customFormat="1" ht="21.75" customHeight="1">
      <c r="A208" s="39"/>
      <c r="B208" s="40"/>
      <c r="C208" s="237" t="s">
        <v>476</v>
      </c>
      <c r="D208" s="237" t="s">
        <v>211</v>
      </c>
      <c r="E208" s="238" t="s">
        <v>2134</v>
      </c>
      <c r="F208" s="239" t="s">
        <v>2135</v>
      </c>
      <c r="G208" s="240" t="s">
        <v>2085</v>
      </c>
      <c r="H208" s="241">
        <v>1</v>
      </c>
      <c r="I208" s="242"/>
      <c r="J208" s="243">
        <f>ROUND(I208*H208,2)</f>
        <v>0</v>
      </c>
      <c r="K208" s="239" t="s">
        <v>215</v>
      </c>
      <c r="L208" s="45"/>
      <c r="M208" s="244" t="s">
        <v>1</v>
      </c>
      <c r="N208" s="245" t="s">
        <v>42</v>
      </c>
      <c r="O208" s="92"/>
      <c r="P208" s="246">
        <f>O208*H208</f>
        <v>0</v>
      </c>
      <c r="Q208" s="246">
        <v>0.0008</v>
      </c>
      <c r="R208" s="246">
        <f>Q208*H208</f>
        <v>0.0008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297</v>
      </c>
      <c r="AT208" s="248" t="s">
        <v>211</v>
      </c>
      <c r="AU208" s="248" t="s">
        <v>152</v>
      </c>
      <c r="AY208" s="18" t="s">
        <v>209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8" t="s">
        <v>152</v>
      </c>
      <c r="BK208" s="249">
        <f>ROUND(I208*H208,2)</f>
        <v>0</v>
      </c>
      <c r="BL208" s="18" t="s">
        <v>297</v>
      </c>
      <c r="BM208" s="248" t="s">
        <v>2136</v>
      </c>
    </row>
    <row r="209" spans="1:51" s="13" customFormat="1" ht="12">
      <c r="A209" s="13"/>
      <c r="B209" s="250"/>
      <c r="C209" s="251"/>
      <c r="D209" s="252" t="s">
        <v>218</v>
      </c>
      <c r="E209" s="253" t="s">
        <v>1</v>
      </c>
      <c r="F209" s="254" t="s">
        <v>2137</v>
      </c>
      <c r="G209" s="251"/>
      <c r="H209" s="255">
        <v>1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218</v>
      </c>
      <c r="AU209" s="261" t="s">
        <v>152</v>
      </c>
      <c r="AV209" s="13" t="s">
        <v>152</v>
      </c>
      <c r="AW209" s="13" t="s">
        <v>32</v>
      </c>
      <c r="AX209" s="13" t="s">
        <v>84</v>
      </c>
      <c r="AY209" s="261" t="s">
        <v>209</v>
      </c>
    </row>
    <row r="210" spans="1:65" s="2" customFormat="1" ht="21.75" customHeight="1">
      <c r="A210" s="39"/>
      <c r="B210" s="40"/>
      <c r="C210" s="237" t="s">
        <v>481</v>
      </c>
      <c r="D210" s="237" t="s">
        <v>211</v>
      </c>
      <c r="E210" s="238" t="s">
        <v>2138</v>
      </c>
      <c r="F210" s="239" t="s">
        <v>2139</v>
      </c>
      <c r="G210" s="240" t="s">
        <v>2085</v>
      </c>
      <c r="H210" s="241">
        <v>2</v>
      </c>
      <c r="I210" s="242"/>
      <c r="J210" s="243">
        <f>ROUND(I210*H210,2)</f>
        <v>0</v>
      </c>
      <c r="K210" s="239" t="s">
        <v>215</v>
      </c>
      <c r="L210" s="45"/>
      <c r="M210" s="244" t="s">
        <v>1</v>
      </c>
      <c r="N210" s="245" t="s">
        <v>42</v>
      </c>
      <c r="O210" s="92"/>
      <c r="P210" s="246">
        <f>O210*H210</f>
        <v>0</v>
      </c>
      <c r="Q210" s="246">
        <v>0.00085</v>
      </c>
      <c r="R210" s="246">
        <f>Q210*H210</f>
        <v>0.0017</v>
      </c>
      <c r="S210" s="246">
        <v>0</v>
      </c>
      <c r="T210" s="24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8" t="s">
        <v>297</v>
      </c>
      <c r="AT210" s="248" t="s">
        <v>211</v>
      </c>
      <c r="AU210" s="248" t="s">
        <v>152</v>
      </c>
      <c r="AY210" s="18" t="s">
        <v>209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8" t="s">
        <v>152</v>
      </c>
      <c r="BK210" s="249">
        <f>ROUND(I210*H210,2)</f>
        <v>0</v>
      </c>
      <c r="BL210" s="18" t="s">
        <v>297</v>
      </c>
      <c r="BM210" s="248" t="s">
        <v>2140</v>
      </c>
    </row>
    <row r="211" spans="1:51" s="13" customFormat="1" ht="12">
      <c r="A211" s="13"/>
      <c r="B211" s="250"/>
      <c r="C211" s="251"/>
      <c r="D211" s="252" t="s">
        <v>218</v>
      </c>
      <c r="E211" s="253" t="s">
        <v>1</v>
      </c>
      <c r="F211" s="254" t="s">
        <v>2101</v>
      </c>
      <c r="G211" s="251"/>
      <c r="H211" s="255">
        <v>2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218</v>
      </c>
      <c r="AU211" s="261" t="s">
        <v>152</v>
      </c>
      <c r="AV211" s="13" t="s">
        <v>152</v>
      </c>
      <c r="AW211" s="13" t="s">
        <v>32</v>
      </c>
      <c r="AX211" s="13" t="s">
        <v>84</v>
      </c>
      <c r="AY211" s="261" t="s">
        <v>209</v>
      </c>
    </row>
    <row r="212" spans="1:65" s="2" customFormat="1" ht="16.5" customHeight="1">
      <c r="A212" s="39"/>
      <c r="B212" s="40"/>
      <c r="C212" s="237" t="s">
        <v>486</v>
      </c>
      <c r="D212" s="237" t="s">
        <v>211</v>
      </c>
      <c r="E212" s="238" t="s">
        <v>2141</v>
      </c>
      <c r="F212" s="239" t="s">
        <v>2142</v>
      </c>
      <c r="G212" s="240" t="s">
        <v>2085</v>
      </c>
      <c r="H212" s="241">
        <v>6</v>
      </c>
      <c r="I212" s="242"/>
      <c r="J212" s="243">
        <f>ROUND(I212*H212,2)</f>
        <v>0</v>
      </c>
      <c r="K212" s="239" t="s">
        <v>215</v>
      </c>
      <c r="L212" s="45"/>
      <c r="M212" s="244" t="s">
        <v>1</v>
      </c>
      <c r="N212" s="245" t="s">
        <v>42</v>
      </c>
      <c r="O212" s="92"/>
      <c r="P212" s="246">
        <f>O212*H212</f>
        <v>0</v>
      </c>
      <c r="Q212" s="246">
        <v>0.00189</v>
      </c>
      <c r="R212" s="246">
        <f>Q212*H212</f>
        <v>0.01134</v>
      </c>
      <c r="S212" s="246">
        <v>0</v>
      </c>
      <c r="T212" s="24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8" t="s">
        <v>297</v>
      </c>
      <c r="AT212" s="248" t="s">
        <v>211</v>
      </c>
      <c r="AU212" s="248" t="s">
        <v>152</v>
      </c>
      <c r="AY212" s="18" t="s">
        <v>209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8" t="s">
        <v>152</v>
      </c>
      <c r="BK212" s="249">
        <f>ROUND(I212*H212,2)</f>
        <v>0</v>
      </c>
      <c r="BL212" s="18" t="s">
        <v>297</v>
      </c>
      <c r="BM212" s="248" t="s">
        <v>2143</v>
      </c>
    </row>
    <row r="213" spans="1:65" s="2" customFormat="1" ht="16.5" customHeight="1">
      <c r="A213" s="39"/>
      <c r="B213" s="40"/>
      <c r="C213" s="237" t="s">
        <v>491</v>
      </c>
      <c r="D213" s="237" t="s">
        <v>211</v>
      </c>
      <c r="E213" s="238" t="s">
        <v>2144</v>
      </c>
      <c r="F213" s="239" t="s">
        <v>2145</v>
      </c>
      <c r="G213" s="240" t="s">
        <v>214</v>
      </c>
      <c r="H213" s="241">
        <v>2</v>
      </c>
      <c r="I213" s="242"/>
      <c r="J213" s="243">
        <f>ROUND(I213*H213,2)</f>
        <v>0</v>
      </c>
      <c r="K213" s="239" t="s">
        <v>215</v>
      </c>
      <c r="L213" s="45"/>
      <c r="M213" s="244" t="s">
        <v>1</v>
      </c>
      <c r="N213" s="245" t="s">
        <v>42</v>
      </c>
      <c r="O213" s="92"/>
      <c r="P213" s="246">
        <f>O213*H213</f>
        <v>0</v>
      </c>
      <c r="Q213" s="246">
        <v>0.00109</v>
      </c>
      <c r="R213" s="246">
        <f>Q213*H213</f>
        <v>0.00218</v>
      </c>
      <c r="S213" s="246">
        <v>0</v>
      </c>
      <c r="T213" s="24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8" t="s">
        <v>297</v>
      </c>
      <c r="AT213" s="248" t="s">
        <v>211</v>
      </c>
      <c r="AU213" s="248" t="s">
        <v>152</v>
      </c>
      <c r="AY213" s="18" t="s">
        <v>209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8" t="s">
        <v>152</v>
      </c>
      <c r="BK213" s="249">
        <f>ROUND(I213*H213,2)</f>
        <v>0</v>
      </c>
      <c r="BL213" s="18" t="s">
        <v>297</v>
      </c>
      <c r="BM213" s="248" t="s">
        <v>2146</v>
      </c>
    </row>
    <row r="214" spans="1:65" s="2" customFormat="1" ht="21.75" customHeight="1">
      <c r="A214" s="39"/>
      <c r="B214" s="40"/>
      <c r="C214" s="237" t="s">
        <v>497</v>
      </c>
      <c r="D214" s="237" t="s">
        <v>211</v>
      </c>
      <c r="E214" s="238" t="s">
        <v>2147</v>
      </c>
      <c r="F214" s="239" t="s">
        <v>2148</v>
      </c>
      <c r="G214" s="240" t="s">
        <v>2085</v>
      </c>
      <c r="H214" s="241">
        <v>2</v>
      </c>
      <c r="I214" s="242"/>
      <c r="J214" s="243">
        <f>ROUND(I214*H214,2)</f>
        <v>0</v>
      </c>
      <c r="K214" s="239" t="s">
        <v>215</v>
      </c>
      <c r="L214" s="45"/>
      <c r="M214" s="244" t="s">
        <v>1</v>
      </c>
      <c r="N214" s="245" t="s">
        <v>42</v>
      </c>
      <c r="O214" s="92"/>
      <c r="P214" s="246">
        <f>O214*H214</f>
        <v>0</v>
      </c>
      <c r="Q214" s="246">
        <v>0.00196</v>
      </c>
      <c r="R214" s="246">
        <f>Q214*H214</f>
        <v>0.00392</v>
      </c>
      <c r="S214" s="246">
        <v>0</v>
      </c>
      <c r="T214" s="24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8" t="s">
        <v>297</v>
      </c>
      <c r="AT214" s="248" t="s">
        <v>211</v>
      </c>
      <c r="AU214" s="248" t="s">
        <v>152</v>
      </c>
      <c r="AY214" s="18" t="s">
        <v>209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8" t="s">
        <v>152</v>
      </c>
      <c r="BK214" s="249">
        <f>ROUND(I214*H214,2)</f>
        <v>0</v>
      </c>
      <c r="BL214" s="18" t="s">
        <v>297</v>
      </c>
      <c r="BM214" s="248" t="s">
        <v>2149</v>
      </c>
    </row>
    <row r="215" spans="1:51" s="13" customFormat="1" ht="12">
      <c r="A215" s="13"/>
      <c r="B215" s="250"/>
      <c r="C215" s="251"/>
      <c r="D215" s="252" t="s">
        <v>218</v>
      </c>
      <c r="E215" s="253" t="s">
        <v>1</v>
      </c>
      <c r="F215" s="254" t="s">
        <v>2150</v>
      </c>
      <c r="G215" s="251"/>
      <c r="H215" s="255">
        <v>2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1" t="s">
        <v>218</v>
      </c>
      <c r="AU215" s="261" t="s">
        <v>152</v>
      </c>
      <c r="AV215" s="13" t="s">
        <v>152</v>
      </c>
      <c r="AW215" s="13" t="s">
        <v>32</v>
      </c>
      <c r="AX215" s="13" t="s">
        <v>84</v>
      </c>
      <c r="AY215" s="261" t="s">
        <v>209</v>
      </c>
    </row>
    <row r="216" spans="1:65" s="2" customFormat="1" ht="16.5" customHeight="1">
      <c r="A216" s="39"/>
      <c r="B216" s="40"/>
      <c r="C216" s="237" t="s">
        <v>503</v>
      </c>
      <c r="D216" s="237" t="s">
        <v>211</v>
      </c>
      <c r="E216" s="238" t="s">
        <v>2151</v>
      </c>
      <c r="F216" s="239" t="s">
        <v>2152</v>
      </c>
      <c r="G216" s="240" t="s">
        <v>2085</v>
      </c>
      <c r="H216" s="241">
        <v>2</v>
      </c>
      <c r="I216" s="242"/>
      <c r="J216" s="243">
        <f>ROUND(I216*H216,2)</f>
        <v>0</v>
      </c>
      <c r="K216" s="239" t="s">
        <v>215</v>
      </c>
      <c r="L216" s="45"/>
      <c r="M216" s="244" t="s">
        <v>1</v>
      </c>
      <c r="N216" s="245" t="s">
        <v>42</v>
      </c>
      <c r="O216" s="92"/>
      <c r="P216" s="246">
        <f>O216*H216</f>
        <v>0</v>
      </c>
      <c r="Q216" s="246">
        <v>0.00154</v>
      </c>
      <c r="R216" s="246">
        <f>Q216*H216</f>
        <v>0.00308</v>
      </c>
      <c r="S216" s="246">
        <v>0</v>
      </c>
      <c r="T216" s="24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8" t="s">
        <v>297</v>
      </c>
      <c r="AT216" s="248" t="s">
        <v>211</v>
      </c>
      <c r="AU216" s="248" t="s">
        <v>152</v>
      </c>
      <c r="AY216" s="18" t="s">
        <v>209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8" t="s">
        <v>152</v>
      </c>
      <c r="BK216" s="249">
        <f>ROUND(I216*H216,2)</f>
        <v>0</v>
      </c>
      <c r="BL216" s="18" t="s">
        <v>297</v>
      </c>
      <c r="BM216" s="248" t="s">
        <v>2153</v>
      </c>
    </row>
    <row r="217" spans="1:51" s="13" customFormat="1" ht="12">
      <c r="A217" s="13"/>
      <c r="B217" s="250"/>
      <c r="C217" s="251"/>
      <c r="D217" s="252" t="s">
        <v>218</v>
      </c>
      <c r="E217" s="253" t="s">
        <v>1</v>
      </c>
      <c r="F217" s="254" t="s">
        <v>2101</v>
      </c>
      <c r="G217" s="251"/>
      <c r="H217" s="255">
        <v>2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218</v>
      </c>
      <c r="AU217" s="261" t="s">
        <v>152</v>
      </c>
      <c r="AV217" s="13" t="s">
        <v>152</v>
      </c>
      <c r="AW217" s="13" t="s">
        <v>32</v>
      </c>
      <c r="AX217" s="13" t="s">
        <v>84</v>
      </c>
      <c r="AY217" s="261" t="s">
        <v>209</v>
      </c>
    </row>
    <row r="218" spans="1:65" s="2" customFormat="1" ht="16.5" customHeight="1">
      <c r="A218" s="39"/>
      <c r="B218" s="40"/>
      <c r="C218" s="237" t="s">
        <v>509</v>
      </c>
      <c r="D218" s="237" t="s">
        <v>211</v>
      </c>
      <c r="E218" s="238" t="s">
        <v>2154</v>
      </c>
      <c r="F218" s="239" t="s">
        <v>2155</v>
      </c>
      <c r="G218" s="240" t="s">
        <v>2085</v>
      </c>
      <c r="H218" s="241">
        <v>2</v>
      </c>
      <c r="I218" s="242"/>
      <c r="J218" s="243">
        <f>ROUND(I218*H218,2)</f>
        <v>0</v>
      </c>
      <c r="K218" s="239" t="s">
        <v>215</v>
      </c>
      <c r="L218" s="45"/>
      <c r="M218" s="244" t="s">
        <v>1</v>
      </c>
      <c r="N218" s="245" t="s">
        <v>42</v>
      </c>
      <c r="O218" s="92"/>
      <c r="P218" s="246">
        <f>O218*H218</f>
        <v>0</v>
      </c>
      <c r="Q218" s="246">
        <v>0.001540097</v>
      </c>
      <c r="R218" s="246">
        <f>Q218*H218</f>
        <v>0.003080194</v>
      </c>
      <c r="S218" s="246">
        <v>0</v>
      </c>
      <c r="T218" s="24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8" t="s">
        <v>297</v>
      </c>
      <c r="AT218" s="248" t="s">
        <v>211</v>
      </c>
      <c r="AU218" s="248" t="s">
        <v>152</v>
      </c>
      <c r="AY218" s="18" t="s">
        <v>209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8" t="s">
        <v>152</v>
      </c>
      <c r="BK218" s="249">
        <f>ROUND(I218*H218,2)</f>
        <v>0</v>
      </c>
      <c r="BL218" s="18" t="s">
        <v>297</v>
      </c>
      <c r="BM218" s="248" t="s">
        <v>2156</v>
      </c>
    </row>
    <row r="219" spans="1:51" s="13" customFormat="1" ht="12">
      <c r="A219" s="13"/>
      <c r="B219" s="250"/>
      <c r="C219" s="251"/>
      <c r="D219" s="252" t="s">
        <v>218</v>
      </c>
      <c r="E219" s="253" t="s">
        <v>1</v>
      </c>
      <c r="F219" s="254" t="s">
        <v>2101</v>
      </c>
      <c r="G219" s="251"/>
      <c r="H219" s="255">
        <v>2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1" t="s">
        <v>218</v>
      </c>
      <c r="AU219" s="261" t="s">
        <v>152</v>
      </c>
      <c r="AV219" s="13" t="s">
        <v>152</v>
      </c>
      <c r="AW219" s="13" t="s">
        <v>32</v>
      </c>
      <c r="AX219" s="13" t="s">
        <v>84</v>
      </c>
      <c r="AY219" s="261" t="s">
        <v>209</v>
      </c>
    </row>
    <row r="220" spans="1:65" s="2" customFormat="1" ht="16.5" customHeight="1">
      <c r="A220" s="39"/>
      <c r="B220" s="40"/>
      <c r="C220" s="237" t="s">
        <v>514</v>
      </c>
      <c r="D220" s="237" t="s">
        <v>211</v>
      </c>
      <c r="E220" s="238" t="s">
        <v>2157</v>
      </c>
      <c r="F220" s="239" t="s">
        <v>2158</v>
      </c>
      <c r="G220" s="240" t="s">
        <v>2085</v>
      </c>
      <c r="H220" s="241">
        <v>2</v>
      </c>
      <c r="I220" s="242"/>
      <c r="J220" s="243">
        <f>ROUND(I220*H220,2)</f>
        <v>0</v>
      </c>
      <c r="K220" s="239" t="s">
        <v>215</v>
      </c>
      <c r="L220" s="45"/>
      <c r="M220" s="244" t="s">
        <v>1</v>
      </c>
      <c r="N220" s="245" t="s">
        <v>42</v>
      </c>
      <c r="O220" s="92"/>
      <c r="P220" s="246">
        <f>O220*H220</f>
        <v>0</v>
      </c>
      <c r="Q220" s="246">
        <v>0.00236</v>
      </c>
      <c r="R220" s="246">
        <f>Q220*H220</f>
        <v>0.00472</v>
      </c>
      <c r="S220" s="246">
        <v>0</v>
      </c>
      <c r="T220" s="24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8" t="s">
        <v>297</v>
      </c>
      <c r="AT220" s="248" t="s">
        <v>211</v>
      </c>
      <c r="AU220" s="248" t="s">
        <v>152</v>
      </c>
      <c r="AY220" s="18" t="s">
        <v>209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8" t="s">
        <v>152</v>
      </c>
      <c r="BK220" s="249">
        <f>ROUND(I220*H220,2)</f>
        <v>0</v>
      </c>
      <c r="BL220" s="18" t="s">
        <v>297</v>
      </c>
      <c r="BM220" s="248" t="s">
        <v>2159</v>
      </c>
    </row>
    <row r="221" spans="1:51" s="13" customFormat="1" ht="12">
      <c r="A221" s="13"/>
      <c r="B221" s="250"/>
      <c r="C221" s="251"/>
      <c r="D221" s="252" t="s">
        <v>218</v>
      </c>
      <c r="E221" s="253" t="s">
        <v>1</v>
      </c>
      <c r="F221" s="254" t="s">
        <v>2101</v>
      </c>
      <c r="G221" s="251"/>
      <c r="H221" s="255">
        <v>2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1" t="s">
        <v>218</v>
      </c>
      <c r="AU221" s="261" t="s">
        <v>152</v>
      </c>
      <c r="AV221" s="13" t="s">
        <v>152</v>
      </c>
      <c r="AW221" s="13" t="s">
        <v>32</v>
      </c>
      <c r="AX221" s="13" t="s">
        <v>84</v>
      </c>
      <c r="AY221" s="261" t="s">
        <v>209</v>
      </c>
    </row>
    <row r="222" spans="1:65" s="2" customFormat="1" ht="16.5" customHeight="1">
      <c r="A222" s="39"/>
      <c r="B222" s="40"/>
      <c r="C222" s="237" t="s">
        <v>519</v>
      </c>
      <c r="D222" s="237" t="s">
        <v>211</v>
      </c>
      <c r="E222" s="238" t="s">
        <v>2160</v>
      </c>
      <c r="F222" s="239" t="s">
        <v>2161</v>
      </c>
      <c r="G222" s="240" t="s">
        <v>2085</v>
      </c>
      <c r="H222" s="241">
        <v>2</v>
      </c>
      <c r="I222" s="242"/>
      <c r="J222" s="243">
        <f>ROUND(I222*H222,2)</f>
        <v>0</v>
      </c>
      <c r="K222" s="239" t="s">
        <v>215</v>
      </c>
      <c r="L222" s="45"/>
      <c r="M222" s="244" t="s">
        <v>1</v>
      </c>
      <c r="N222" s="245" t="s">
        <v>42</v>
      </c>
      <c r="O222" s="92"/>
      <c r="P222" s="246">
        <f>O222*H222</f>
        <v>0</v>
      </c>
      <c r="Q222" s="246">
        <v>0.00214</v>
      </c>
      <c r="R222" s="246">
        <f>Q222*H222</f>
        <v>0.00428</v>
      </c>
      <c r="S222" s="246">
        <v>0</v>
      </c>
      <c r="T222" s="24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8" t="s">
        <v>297</v>
      </c>
      <c r="AT222" s="248" t="s">
        <v>211</v>
      </c>
      <c r="AU222" s="248" t="s">
        <v>152</v>
      </c>
      <c r="AY222" s="18" t="s">
        <v>209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8" t="s">
        <v>152</v>
      </c>
      <c r="BK222" s="249">
        <f>ROUND(I222*H222,2)</f>
        <v>0</v>
      </c>
      <c r="BL222" s="18" t="s">
        <v>297</v>
      </c>
      <c r="BM222" s="248" t="s">
        <v>2162</v>
      </c>
    </row>
    <row r="223" spans="1:51" s="13" customFormat="1" ht="12">
      <c r="A223" s="13"/>
      <c r="B223" s="250"/>
      <c r="C223" s="251"/>
      <c r="D223" s="252" t="s">
        <v>218</v>
      </c>
      <c r="E223" s="253" t="s">
        <v>1</v>
      </c>
      <c r="F223" s="254" t="s">
        <v>2101</v>
      </c>
      <c r="G223" s="251"/>
      <c r="H223" s="255">
        <v>2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218</v>
      </c>
      <c r="AU223" s="261" t="s">
        <v>152</v>
      </c>
      <c r="AV223" s="13" t="s">
        <v>152</v>
      </c>
      <c r="AW223" s="13" t="s">
        <v>32</v>
      </c>
      <c r="AX223" s="13" t="s">
        <v>84</v>
      </c>
      <c r="AY223" s="261" t="s">
        <v>209</v>
      </c>
    </row>
    <row r="224" spans="1:65" s="2" customFormat="1" ht="21.75" customHeight="1">
      <c r="A224" s="39"/>
      <c r="B224" s="40"/>
      <c r="C224" s="237" t="s">
        <v>528</v>
      </c>
      <c r="D224" s="237" t="s">
        <v>211</v>
      </c>
      <c r="E224" s="238" t="s">
        <v>2163</v>
      </c>
      <c r="F224" s="239" t="s">
        <v>2164</v>
      </c>
      <c r="G224" s="240" t="s">
        <v>214</v>
      </c>
      <c r="H224" s="241">
        <v>18</v>
      </c>
      <c r="I224" s="242"/>
      <c r="J224" s="243">
        <f>ROUND(I224*H224,2)</f>
        <v>0</v>
      </c>
      <c r="K224" s="239" t="s">
        <v>215</v>
      </c>
      <c r="L224" s="45"/>
      <c r="M224" s="244" t="s">
        <v>1</v>
      </c>
      <c r="N224" s="245" t="s">
        <v>42</v>
      </c>
      <c r="O224" s="92"/>
      <c r="P224" s="246">
        <f>O224*H224</f>
        <v>0</v>
      </c>
      <c r="Q224" s="246">
        <v>6E-05</v>
      </c>
      <c r="R224" s="246">
        <f>Q224*H224</f>
        <v>0.00108</v>
      </c>
      <c r="S224" s="246">
        <v>0</v>
      </c>
      <c r="T224" s="24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8" t="s">
        <v>297</v>
      </c>
      <c r="AT224" s="248" t="s">
        <v>211</v>
      </c>
      <c r="AU224" s="248" t="s">
        <v>152</v>
      </c>
      <c r="AY224" s="18" t="s">
        <v>209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8" t="s">
        <v>152</v>
      </c>
      <c r="BK224" s="249">
        <f>ROUND(I224*H224,2)</f>
        <v>0</v>
      </c>
      <c r="BL224" s="18" t="s">
        <v>297</v>
      </c>
      <c r="BM224" s="248" t="s">
        <v>2165</v>
      </c>
    </row>
    <row r="225" spans="1:65" s="2" customFormat="1" ht="21.75" customHeight="1">
      <c r="A225" s="39"/>
      <c r="B225" s="40"/>
      <c r="C225" s="294" t="s">
        <v>534</v>
      </c>
      <c r="D225" s="294" t="s">
        <v>736</v>
      </c>
      <c r="E225" s="295" t="s">
        <v>2166</v>
      </c>
      <c r="F225" s="296" t="s">
        <v>2167</v>
      </c>
      <c r="G225" s="297" t="s">
        <v>214</v>
      </c>
      <c r="H225" s="298">
        <v>1</v>
      </c>
      <c r="I225" s="299"/>
      <c r="J225" s="300">
        <f>ROUND(I225*H225,2)</f>
        <v>0</v>
      </c>
      <c r="K225" s="296" t="s">
        <v>215</v>
      </c>
      <c r="L225" s="301"/>
      <c r="M225" s="302" t="s">
        <v>1</v>
      </c>
      <c r="N225" s="303" t="s">
        <v>42</v>
      </c>
      <c r="O225" s="92"/>
      <c r="P225" s="246">
        <f>O225*H225</f>
        <v>0</v>
      </c>
      <c r="Q225" s="246">
        <v>0.0003</v>
      </c>
      <c r="R225" s="246">
        <f>Q225*H225</f>
        <v>0.0003</v>
      </c>
      <c r="S225" s="246">
        <v>0</v>
      </c>
      <c r="T225" s="24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8" t="s">
        <v>386</v>
      </c>
      <c r="AT225" s="248" t="s">
        <v>736</v>
      </c>
      <c r="AU225" s="248" t="s">
        <v>152</v>
      </c>
      <c r="AY225" s="18" t="s">
        <v>209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8" t="s">
        <v>152</v>
      </c>
      <c r="BK225" s="249">
        <f>ROUND(I225*H225,2)</f>
        <v>0</v>
      </c>
      <c r="BL225" s="18" t="s">
        <v>297</v>
      </c>
      <c r="BM225" s="248" t="s">
        <v>2168</v>
      </c>
    </row>
    <row r="226" spans="1:65" s="2" customFormat="1" ht="16.5" customHeight="1">
      <c r="A226" s="39"/>
      <c r="B226" s="40"/>
      <c r="C226" s="237" t="s">
        <v>540</v>
      </c>
      <c r="D226" s="237" t="s">
        <v>211</v>
      </c>
      <c r="E226" s="238" t="s">
        <v>2169</v>
      </c>
      <c r="F226" s="239" t="s">
        <v>2170</v>
      </c>
      <c r="G226" s="240" t="s">
        <v>214</v>
      </c>
      <c r="H226" s="241">
        <v>8</v>
      </c>
      <c r="I226" s="242"/>
      <c r="J226" s="243">
        <f>ROUND(I226*H226,2)</f>
        <v>0</v>
      </c>
      <c r="K226" s="239" t="s">
        <v>215</v>
      </c>
      <c r="L226" s="45"/>
      <c r="M226" s="244" t="s">
        <v>1</v>
      </c>
      <c r="N226" s="245" t="s">
        <v>42</v>
      </c>
      <c r="O226" s="92"/>
      <c r="P226" s="246">
        <f>O226*H226</f>
        <v>0</v>
      </c>
      <c r="Q226" s="246">
        <v>0.000225</v>
      </c>
      <c r="R226" s="246">
        <f>Q226*H226</f>
        <v>0.0018</v>
      </c>
      <c r="S226" s="246">
        <v>0</v>
      </c>
      <c r="T226" s="24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8" t="s">
        <v>297</v>
      </c>
      <c r="AT226" s="248" t="s">
        <v>211</v>
      </c>
      <c r="AU226" s="248" t="s">
        <v>152</v>
      </c>
      <c r="AY226" s="18" t="s">
        <v>209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8" t="s">
        <v>152</v>
      </c>
      <c r="BK226" s="249">
        <f>ROUND(I226*H226,2)</f>
        <v>0</v>
      </c>
      <c r="BL226" s="18" t="s">
        <v>297</v>
      </c>
      <c r="BM226" s="248" t="s">
        <v>2171</v>
      </c>
    </row>
    <row r="227" spans="1:65" s="2" customFormat="1" ht="16.5" customHeight="1">
      <c r="A227" s="39"/>
      <c r="B227" s="40"/>
      <c r="C227" s="237" t="s">
        <v>546</v>
      </c>
      <c r="D227" s="237" t="s">
        <v>211</v>
      </c>
      <c r="E227" s="238" t="s">
        <v>2172</v>
      </c>
      <c r="F227" s="239" t="s">
        <v>2173</v>
      </c>
      <c r="G227" s="240" t="s">
        <v>214</v>
      </c>
      <c r="H227" s="241">
        <v>1</v>
      </c>
      <c r="I227" s="242"/>
      <c r="J227" s="243">
        <f>ROUND(I227*H227,2)</f>
        <v>0</v>
      </c>
      <c r="K227" s="239" t="s">
        <v>215</v>
      </c>
      <c r="L227" s="45"/>
      <c r="M227" s="244" t="s">
        <v>1</v>
      </c>
      <c r="N227" s="245" t="s">
        <v>42</v>
      </c>
      <c r="O227" s="92"/>
      <c r="P227" s="246">
        <f>O227*H227</f>
        <v>0</v>
      </c>
      <c r="Q227" s="246">
        <v>0.00031</v>
      </c>
      <c r="R227" s="246">
        <f>Q227*H227</f>
        <v>0.00031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297</v>
      </c>
      <c r="AT227" s="248" t="s">
        <v>211</v>
      </c>
      <c r="AU227" s="248" t="s">
        <v>152</v>
      </c>
      <c r="AY227" s="18" t="s">
        <v>209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8" t="s">
        <v>152</v>
      </c>
      <c r="BK227" s="249">
        <f>ROUND(I227*H227,2)</f>
        <v>0</v>
      </c>
      <c r="BL227" s="18" t="s">
        <v>297</v>
      </c>
      <c r="BM227" s="248" t="s">
        <v>2174</v>
      </c>
    </row>
    <row r="228" spans="1:65" s="2" customFormat="1" ht="21.75" customHeight="1">
      <c r="A228" s="39"/>
      <c r="B228" s="40"/>
      <c r="C228" s="237" t="s">
        <v>550</v>
      </c>
      <c r="D228" s="237" t="s">
        <v>211</v>
      </c>
      <c r="E228" s="238" t="s">
        <v>2175</v>
      </c>
      <c r="F228" s="239" t="s">
        <v>2176</v>
      </c>
      <c r="G228" s="240" t="s">
        <v>214</v>
      </c>
      <c r="H228" s="241">
        <v>4</v>
      </c>
      <c r="I228" s="242"/>
      <c r="J228" s="243">
        <f>ROUND(I228*H228,2)</f>
        <v>0</v>
      </c>
      <c r="K228" s="239" t="s">
        <v>1</v>
      </c>
      <c r="L228" s="45"/>
      <c r="M228" s="244" t="s">
        <v>1</v>
      </c>
      <c r="N228" s="245" t="s">
        <v>42</v>
      </c>
      <c r="O228" s="92"/>
      <c r="P228" s="246">
        <f>O228*H228</f>
        <v>0</v>
      </c>
      <c r="Q228" s="246">
        <v>0.01765</v>
      </c>
      <c r="R228" s="246">
        <f>Q228*H228</f>
        <v>0.0706</v>
      </c>
      <c r="S228" s="246">
        <v>0</v>
      </c>
      <c r="T228" s="24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8" t="s">
        <v>297</v>
      </c>
      <c r="AT228" s="248" t="s">
        <v>211</v>
      </c>
      <c r="AU228" s="248" t="s">
        <v>152</v>
      </c>
      <c r="AY228" s="18" t="s">
        <v>209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8" t="s">
        <v>152</v>
      </c>
      <c r="BK228" s="249">
        <f>ROUND(I228*H228,2)</f>
        <v>0</v>
      </c>
      <c r="BL228" s="18" t="s">
        <v>297</v>
      </c>
      <c r="BM228" s="248" t="s">
        <v>2177</v>
      </c>
    </row>
    <row r="229" spans="1:65" s="2" customFormat="1" ht="21.75" customHeight="1">
      <c r="A229" s="39"/>
      <c r="B229" s="40"/>
      <c r="C229" s="237" t="s">
        <v>556</v>
      </c>
      <c r="D229" s="237" t="s">
        <v>211</v>
      </c>
      <c r="E229" s="238" t="s">
        <v>2178</v>
      </c>
      <c r="F229" s="239" t="s">
        <v>2179</v>
      </c>
      <c r="G229" s="240" t="s">
        <v>320</v>
      </c>
      <c r="H229" s="241">
        <v>0.631</v>
      </c>
      <c r="I229" s="242"/>
      <c r="J229" s="243">
        <f>ROUND(I229*H229,2)</f>
        <v>0</v>
      </c>
      <c r="K229" s="239" t="s">
        <v>215</v>
      </c>
      <c r="L229" s="45"/>
      <c r="M229" s="244" t="s">
        <v>1</v>
      </c>
      <c r="N229" s="245" t="s">
        <v>42</v>
      </c>
      <c r="O229" s="92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8" t="s">
        <v>297</v>
      </c>
      <c r="AT229" s="248" t="s">
        <v>211</v>
      </c>
      <c r="AU229" s="248" t="s">
        <v>152</v>
      </c>
      <c r="AY229" s="18" t="s">
        <v>209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8" t="s">
        <v>152</v>
      </c>
      <c r="BK229" s="249">
        <f>ROUND(I229*H229,2)</f>
        <v>0</v>
      </c>
      <c r="BL229" s="18" t="s">
        <v>297</v>
      </c>
      <c r="BM229" s="248" t="s">
        <v>2180</v>
      </c>
    </row>
    <row r="230" spans="1:63" s="12" customFormat="1" ht="25.9" customHeight="1">
      <c r="A230" s="12"/>
      <c r="B230" s="221"/>
      <c r="C230" s="222"/>
      <c r="D230" s="223" t="s">
        <v>75</v>
      </c>
      <c r="E230" s="224" t="s">
        <v>1957</v>
      </c>
      <c r="F230" s="224" t="s">
        <v>1958</v>
      </c>
      <c r="G230" s="222"/>
      <c r="H230" s="222"/>
      <c r="I230" s="225"/>
      <c r="J230" s="226">
        <f>BK230</f>
        <v>0</v>
      </c>
      <c r="K230" s="222"/>
      <c r="L230" s="227"/>
      <c r="M230" s="228"/>
      <c r="N230" s="229"/>
      <c r="O230" s="229"/>
      <c r="P230" s="230">
        <f>SUM(P231:P233)</f>
        <v>0</v>
      </c>
      <c r="Q230" s="229"/>
      <c r="R230" s="230">
        <f>SUM(R231:R233)</f>
        <v>0</v>
      </c>
      <c r="S230" s="229"/>
      <c r="T230" s="231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2" t="s">
        <v>216</v>
      </c>
      <c r="AT230" s="233" t="s">
        <v>75</v>
      </c>
      <c r="AU230" s="233" t="s">
        <v>76</v>
      </c>
      <c r="AY230" s="232" t="s">
        <v>209</v>
      </c>
      <c r="BK230" s="234">
        <f>SUM(BK231:BK233)</f>
        <v>0</v>
      </c>
    </row>
    <row r="231" spans="1:65" s="2" customFormat="1" ht="16.5" customHeight="1">
      <c r="A231" s="39"/>
      <c r="B231" s="40"/>
      <c r="C231" s="237" t="s">
        <v>276</v>
      </c>
      <c r="D231" s="237" t="s">
        <v>211</v>
      </c>
      <c r="E231" s="238" t="s">
        <v>2181</v>
      </c>
      <c r="F231" s="239" t="s">
        <v>2182</v>
      </c>
      <c r="G231" s="240" t="s">
        <v>1962</v>
      </c>
      <c r="H231" s="241">
        <v>5</v>
      </c>
      <c r="I231" s="242"/>
      <c r="J231" s="243">
        <f>ROUND(I231*H231,2)</f>
        <v>0</v>
      </c>
      <c r="K231" s="239" t="s">
        <v>1</v>
      </c>
      <c r="L231" s="45"/>
      <c r="M231" s="244" t="s">
        <v>1</v>
      </c>
      <c r="N231" s="245" t="s">
        <v>42</v>
      </c>
      <c r="O231" s="92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8" t="s">
        <v>1963</v>
      </c>
      <c r="AT231" s="248" t="s">
        <v>211</v>
      </c>
      <c r="AU231" s="248" t="s">
        <v>84</v>
      </c>
      <c r="AY231" s="18" t="s">
        <v>209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8" t="s">
        <v>152</v>
      </c>
      <c r="BK231" s="249">
        <f>ROUND(I231*H231,2)</f>
        <v>0</v>
      </c>
      <c r="BL231" s="18" t="s">
        <v>1963</v>
      </c>
      <c r="BM231" s="248" t="s">
        <v>2183</v>
      </c>
    </row>
    <row r="232" spans="1:65" s="2" customFormat="1" ht="16.5" customHeight="1">
      <c r="A232" s="39"/>
      <c r="B232" s="40"/>
      <c r="C232" s="237" t="s">
        <v>564</v>
      </c>
      <c r="D232" s="237" t="s">
        <v>211</v>
      </c>
      <c r="E232" s="238" t="s">
        <v>2184</v>
      </c>
      <c r="F232" s="239" t="s">
        <v>2185</v>
      </c>
      <c r="G232" s="240" t="s">
        <v>1962</v>
      </c>
      <c r="H232" s="241">
        <v>5</v>
      </c>
      <c r="I232" s="242"/>
      <c r="J232" s="243">
        <f>ROUND(I232*H232,2)</f>
        <v>0</v>
      </c>
      <c r="K232" s="239" t="s">
        <v>1</v>
      </c>
      <c r="L232" s="45"/>
      <c r="M232" s="244" t="s">
        <v>1</v>
      </c>
      <c r="N232" s="245" t="s">
        <v>42</v>
      </c>
      <c r="O232" s="92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8" t="s">
        <v>1963</v>
      </c>
      <c r="AT232" s="248" t="s">
        <v>211</v>
      </c>
      <c r="AU232" s="248" t="s">
        <v>84</v>
      </c>
      <c r="AY232" s="18" t="s">
        <v>209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8" t="s">
        <v>152</v>
      </c>
      <c r="BK232" s="249">
        <f>ROUND(I232*H232,2)</f>
        <v>0</v>
      </c>
      <c r="BL232" s="18" t="s">
        <v>1963</v>
      </c>
      <c r="BM232" s="248" t="s">
        <v>2186</v>
      </c>
    </row>
    <row r="233" spans="1:65" s="2" customFormat="1" ht="16.5" customHeight="1">
      <c r="A233" s="39"/>
      <c r="B233" s="40"/>
      <c r="C233" s="237" t="s">
        <v>569</v>
      </c>
      <c r="D233" s="237" t="s">
        <v>211</v>
      </c>
      <c r="E233" s="238" t="s">
        <v>2187</v>
      </c>
      <c r="F233" s="239" t="s">
        <v>2188</v>
      </c>
      <c r="G233" s="240" t="s">
        <v>1962</v>
      </c>
      <c r="H233" s="241">
        <v>2</v>
      </c>
      <c r="I233" s="242"/>
      <c r="J233" s="243">
        <f>ROUND(I233*H233,2)</f>
        <v>0</v>
      </c>
      <c r="K233" s="239" t="s">
        <v>1</v>
      </c>
      <c r="L233" s="45"/>
      <c r="M233" s="304" t="s">
        <v>1</v>
      </c>
      <c r="N233" s="305" t="s">
        <v>42</v>
      </c>
      <c r="O233" s="306"/>
      <c r="P233" s="307">
        <f>O233*H233</f>
        <v>0</v>
      </c>
      <c r="Q233" s="307">
        <v>0</v>
      </c>
      <c r="R233" s="307">
        <f>Q233*H233</f>
        <v>0</v>
      </c>
      <c r="S233" s="307">
        <v>0</v>
      </c>
      <c r="T233" s="30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1963</v>
      </c>
      <c r="AT233" s="248" t="s">
        <v>211</v>
      </c>
      <c r="AU233" s="248" t="s">
        <v>84</v>
      </c>
      <c r="AY233" s="18" t="s">
        <v>209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8" t="s">
        <v>152</v>
      </c>
      <c r="BK233" s="249">
        <f>ROUND(I233*H233,2)</f>
        <v>0</v>
      </c>
      <c r="BL233" s="18" t="s">
        <v>1963</v>
      </c>
      <c r="BM233" s="248" t="s">
        <v>2189</v>
      </c>
    </row>
    <row r="234" spans="1:31" s="2" customFormat="1" ht="6.95" customHeight="1">
      <c r="A234" s="39"/>
      <c r="B234" s="67"/>
      <c r="C234" s="68"/>
      <c r="D234" s="68"/>
      <c r="E234" s="68"/>
      <c r="F234" s="68"/>
      <c r="G234" s="68"/>
      <c r="H234" s="68"/>
      <c r="I234" s="185"/>
      <c r="J234" s="68"/>
      <c r="K234" s="68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120:K2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2190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ROUND((SUM(BE119:BE141)),2)</f>
        <v>0</v>
      </c>
      <c r="G33" s="39"/>
      <c r="H33" s="39"/>
      <c r="I33" s="164">
        <v>0.21</v>
      </c>
      <c r="J33" s="163">
        <f>ROUND(((SUM(BE119:BE141))*I33),2)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ROUND((SUM(BF119:BF141)),2)</f>
        <v>0</v>
      </c>
      <c r="G34" s="39"/>
      <c r="H34" s="39"/>
      <c r="I34" s="164">
        <v>0.15</v>
      </c>
      <c r="J34" s="163">
        <f>ROUND(((SUM(BF119:BF141))*I34),2)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ROUND((SUM(BG119:BG141)),2)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ROUND((SUM(BH119:BH141)),2)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ROUND((SUM(BI119:BI141)),2)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03 - Hlavní aktivity projektu - Plynoinstalace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191</v>
      </c>
      <c r="E97" s="198"/>
      <c r="F97" s="198"/>
      <c r="G97" s="198"/>
      <c r="H97" s="198"/>
      <c r="I97" s="199"/>
      <c r="J97" s="200">
        <f>J120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2191</v>
      </c>
      <c r="E98" s="205"/>
      <c r="F98" s="205"/>
      <c r="G98" s="205"/>
      <c r="H98" s="205"/>
      <c r="I98" s="206"/>
      <c r="J98" s="207">
        <f>J121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5"/>
      <c r="C99" s="196"/>
      <c r="D99" s="197" t="s">
        <v>193</v>
      </c>
      <c r="E99" s="198"/>
      <c r="F99" s="198"/>
      <c r="G99" s="198"/>
      <c r="H99" s="198"/>
      <c r="I99" s="199"/>
      <c r="J99" s="200">
        <f>J137</f>
        <v>0</v>
      </c>
      <c r="K99" s="196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46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185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188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194</v>
      </c>
      <c r="D106" s="41"/>
      <c r="E106" s="41"/>
      <c r="F106" s="41"/>
      <c r="G106" s="41"/>
      <c r="H106" s="41"/>
      <c r="I106" s="146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89" t="str">
        <f>E7</f>
        <v>Zvýšení dostupnosti komunitních pobytových služeb v lokalitě Náchod</v>
      </c>
      <c r="F109" s="33"/>
      <c r="G109" s="33"/>
      <c r="H109" s="33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161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1 03 - Hlavní aktivity projektu - Plynoinstalace</v>
      </c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Náchod</v>
      </c>
      <c r="G113" s="41"/>
      <c r="H113" s="41"/>
      <c r="I113" s="149" t="s">
        <v>22</v>
      </c>
      <c r="J113" s="80" t="str">
        <f>IF(J12="","",J12)</f>
        <v>27. 2. 2020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40.05" customHeight="1">
      <c r="A115" s="39"/>
      <c r="B115" s="40"/>
      <c r="C115" s="33" t="s">
        <v>24</v>
      </c>
      <c r="D115" s="41"/>
      <c r="E115" s="41"/>
      <c r="F115" s="28" t="str">
        <f>E15</f>
        <v>Královehradecký kraj, Pivovarské nám. 1245/2</v>
      </c>
      <c r="G115" s="41"/>
      <c r="H115" s="41"/>
      <c r="I115" s="149" t="s">
        <v>30</v>
      </c>
      <c r="J115" s="37" t="str">
        <f>E21</f>
        <v>Projecticon s.r.o., A. Kopeckého 151, Nový Hrádek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149" t="s">
        <v>33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9"/>
      <c r="B118" s="210"/>
      <c r="C118" s="211" t="s">
        <v>195</v>
      </c>
      <c r="D118" s="212" t="s">
        <v>61</v>
      </c>
      <c r="E118" s="212" t="s">
        <v>57</v>
      </c>
      <c r="F118" s="212" t="s">
        <v>58</v>
      </c>
      <c r="G118" s="212" t="s">
        <v>196</v>
      </c>
      <c r="H118" s="212" t="s">
        <v>197</v>
      </c>
      <c r="I118" s="213" t="s">
        <v>198</v>
      </c>
      <c r="J118" s="212" t="s">
        <v>165</v>
      </c>
      <c r="K118" s="214" t="s">
        <v>199</v>
      </c>
      <c r="L118" s="215"/>
      <c r="M118" s="101" t="s">
        <v>1</v>
      </c>
      <c r="N118" s="102" t="s">
        <v>40</v>
      </c>
      <c r="O118" s="102" t="s">
        <v>200</v>
      </c>
      <c r="P118" s="102" t="s">
        <v>201</v>
      </c>
      <c r="Q118" s="102" t="s">
        <v>202</v>
      </c>
      <c r="R118" s="102" t="s">
        <v>203</v>
      </c>
      <c r="S118" s="102" t="s">
        <v>204</v>
      </c>
      <c r="T118" s="103" t="s">
        <v>205</v>
      </c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pans="1:63" s="2" customFormat="1" ht="22.8" customHeight="1">
      <c r="A119" s="39"/>
      <c r="B119" s="40"/>
      <c r="C119" s="108" t="s">
        <v>206</v>
      </c>
      <c r="D119" s="41"/>
      <c r="E119" s="41"/>
      <c r="F119" s="41"/>
      <c r="G119" s="41"/>
      <c r="H119" s="41"/>
      <c r="I119" s="146"/>
      <c r="J119" s="216">
        <f>BK119</f>
        <v>0</v>
      </c>
      <c r="K119" s="41"/>
      <c r="L119" s="45"/>
      <c r="M119" s="104"/>
      <c r="N119" s="217"/>
      <c r="O119" s="105"/>
      <c r="P119" s="218">
        <f>P120+P137</f>
        <v>0</v>
      </c>
      <c r="Q119" s="105"/>
      <c r="R119" s="218">
        <f>R120+R137</f>
        <v>0.164985</v>
      </c>
      <c r="S119" s="105"/>
      <c r="T119" s="219">
        <f>T120+T137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167</v>
      </c>
      <c r="BK119" s="220">
        <f>BK120+BK137</f>
        <v>0</v>
      </c>
    </row>
    <row r="120" spans="1:63" s="12" customFormat="1" ht="25.9" customHeight="1">
      <c r="A120" s="12"/>
      <c r="B120" s="221"/>
      <c r="C120" s="222"/>
      <c r="D120" s="223" t="s">
        <v>75</v>
      </c>
      <c r="E120" s="224" t="s">
        <v>736</v>
      </c>
      <c r="F120" s="224" t="s">
        <v>1929</v>
      </c>
      <c r="G120" s="222"/>
      <c r="H120" s="222"/>
      <c r="I120" s="225"/>
      <c r="J120" s="226">
        <f>BK120</f>
        <v>0</v>
      </c>
      <c r="K120" s="222"/>
      <c r="L120" s="227"/>
      <c r="M120" s="228"/>
      <c r="N120" s="229"/>
      <c r="O120" s="229"/>
      <c r="P120" s="230">
        <f>P121</f>
        <v>0</v>
      </c>
      <c r="Q120" s="229"/>
      <c r="R120" s="230">
        <f>R121</f>
        <v>0.164985</v>
      </c>
      <c r="S120" s="229"/>
      <c r="T120" s="23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2" t="s">
        <v>160</v>
      </c>
      <c r="AT120" s="233" t="s">
        <v>75</v>
      </c>
      <c r="AU120" s="233" t="s">
        <v>76</v>
      </c>
      <c r="AY120" s="232" t="s">
        <v>209</v>
      </c>
      <c r="BK120" s="234">
        <f>BK121</f>
        <v>0</v>
      </c>
    </row>
    <row r="121" spans="1:63" s="12" customFormat="1" ht="22.8" customHeight="1">
      <c r="A121" s="12"/>
      <c r="B121" s="221"/>
      <c r="C121" s="222"/>
      <c r="D121" s="223" t="s">
        <v>75</v>
      </c>
      <c r="E121" s="235" t="s">
        <v>2192</v>
      </c>
      <c r="F121" s="235" t="s">
        <v>2193</v>
      </c>
      <c r="G121" s="222"/>
      <c r="H121" s="222"/>
      <c r="I121" s="225"/>
      <c r="J121" s="236">
        <f>BK121</f>
        <v>0</v>
      </c>
      <c r="K121" s="222"/>
      <c r="L121" s="227"/>
      <c r="M121" s="228"/>
      <c r="N121" s="229"/>
      <c r="O121" s="229"/>
      <c r="P121" s="230">
        <f>SUM(P122:P136)</f>
        <v>0</v>
      </c>
      <c r="Q121" s="229"/>
      <c r="R121" s="230">
        <f>SUM(R122:R136)</f>
        <v>0.164985</v>
      </c>
      <c r="S121" s="229"/>
      <c r="T121" s="231">
        <f>SUM(T122:T136)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160</v>
      </c>
      <c r="AT121" s="233" t="s">
        <v>75</v>
      </c>
      <c r="AU121" s="233" t="s">
        <v>84</v>
      </c>
      <c r="AY121" s="232" t="s">
        <v>209</v>
      </c>
      <c r="BK121" s="234">
        <f>SUM(BK122:BK136)</f>
        <v>0</v>
      </c>
    </row>
    <row r="122" spans="1:65" s="2" customFormat="1" ht="16.5" customHeight="1">
      <c r="A122" s="39"/>
      <c r="B122" s="40"/>
      <c r="C122" s="237" t="s">
        <v>84</v>
      </c>
      <c r="D122" s="237" t="s">
        <v>211</v>
      </c>
      <c r="E122" s="238" t="s">
        <v>2194</v>
      </c>
      <c r="F122" s="239" t="s">
        <v>2195</v>
      </c>
      <c r="G122" s="240" t="s">
        <v>494</v>
      </c>
      <c r="H122" s="241">
        <v>18.5</v>
      </c>
      <c r="I122" s="242"/>
      <c r="J122" s="243">
        <f>ROUND(I122*H122,2)</f>
        <v>0</v>
      </c>
      <c r="K122" s="239" t="s">
        <v>215</v>
      </c>
      <c r="L122" s="45"/>
      <c r="M122" s="244" t="s">
        <v>1</v>
      </c>
      <c r="N122" s="245" t="s">
        <v>42</v>
      </c>
      <c r="O122" s="92"/>
      <c r="P122" s="246">
        <f>O122*H122</f>
        <v>0</v>
      </c>
      <c r="Q122" s="246">
        <v>0.00013</v>
      </c>
      <c r="R122" s="246">
        <f>Q122*H122</f>
        <v>0.0024049999999999996</v>
      </c>
      <c r="S122" s="246">
        <v>0</v>
      </c>
      <c r="T122" s="24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8" t="s">
        <v>569</v>
      </c>
      <c r="AT122" s="248" t="s">
        <v>211</v>
      </c>
      <c r="AU122" s="248" t="s">
        <v>152</v>
      </c>
      <c r="AY122" s="18" t="s">
        <v>209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8" t="s">
        <v>152</v>
      </c>
      <c r="BK122" s="249">
        <f>ROUND(I122*H122,2)</f>
        <v>0</v>
      </c>
      <c r="BL122" s="18" t="s">
        <v>569</v>
      </c>
      <c r="BM122" s="248" t="s">
        <v>2196</v>
      </c>
    </row>
    <row r="123" spans="1:51" s="13" customFormat="1" ht="12">
      <c r="A123" s="13"/>
      <c r="B123" s="250"/>
      <c r="C123" s="251"/>
      <c r="D123" s="252" t="s">
        <v>218</v>
      </c>
      <c r="E123" s="253" t="s">
        <v>1</v>
      </c>
      <c r="F123" s="254" t="s">
        <v>2197</v>
      </c>
      <c r="G123" s="251"/>
      <c r="H123" s="255">
        <v>18.5</v>
      </c>
      <c r="I123" s="256"/>
      <c r="J123" s="251"/>
      <c r="K123" s="251"/>
      <c r="L123" s="257"/>
      <c r="M123" s="258"/>
      <c r="N123" s="259"/>
      <c r="O123" s="259"/>
      <c r="P123" s="259"/>
      <c r="Q123" s="259"/>
      <c r="R123" s="259"/>
      <c r="S123" s="259"/>
      <c r="T123" s="26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1" t="s">
        <v>218</v>
      </c>
      <c r="AU123" s="261" t="s">
        <v>152</v>
      </c>
      <c r="AV123" s="13" t="s">
        <v>152</v>
      </c>
      <c r="AW123" s="13" t="s">
        <v>32</v>
      </c>
      <c r="AX123" s="13" t="s">
        <v>84</v>
      </c>
      <c r="AY123" s="261" t="s">
        <v>209</v>
      </c>
    </row>
    <row r="124" spans="1:65" s="2" customFormat="1" ht="16.5" customHeight="1">
      <c r="A124" s="39"/>
      <c r="B124" s="40"/>
      <c r="C124" s="294" t="s">
        <v>152</v>
      </c>
      <c r="D124" s="294" t="s">
        <v>736</v>
      </c>
      <c r="E124" s="295" t="s">
        <v>2198</v>
      </c>
      <c r="F124" s="296" t="s">
        <v>2199</v>
      </c>
      <c r="G124" s="297" t="s">
        <v>494</v>
      </c>
      <c r="H124" s="298">
        <v>20.35</v>
      </c>
      <c r="I124" s="299"/>
      <c r="J124" s="300">
        <f>ROUND(I124*H124,2)</f>
        <v>0</v>
      </c>
      <c r="K124" s="296" t="s">
        <v>215</v>
      </c>
      <c r="L124" s="301"/>
      <c r="M124" s="302" t="s">
        <v>1</v>
      </c>
      <c r="N124" s="303" t="s">
        <v>42</v>
      </c>
      <c r="O124" s="92"/>
      <c r="P124" s="246">
        <f>O124*H124</f>
        <v>0</v>
      </c>
      <c r="Q124" s="246">
        <v>0.0005</v>
      </c>
      <c r="R124" s="246">
        <f>Q124*H124</f>
        <v>0.010175000000000002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945</v>
      </c>
      <c r="AT124" s="248" t="s">
        <v>736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945</v>
      </c>
      <c r="BM124" s="248" t="s">
        <v>2200</v>
      </c>
    </row>
    <row r="125" spans="1:51" s="13" customFormat="1" ht="12">
      <c r="A125" s="13"/>
      <c r="B125" s="250"/>
      <c r="C125" s="251"/>
      <c r="D125" s="252" t="s">
        <v>218</v>
      </c>
      <c r="E125" s="251"/>
      <c r="F125" s="254" t="s">
        <v>2201</v>
      </c>
      <c r="G125" s="251"/>
      <c r="H125" s="255">
        <v>20.35</v>
      </c>
      <c r="I125" s="256"/>
      <c r="J125" s="251"/>
      <c r="K125" s="251"/>
      <c r="L125" s="257"/>
      <c r="M125" s="258"/>
      <c r="N125" s="259"/>
      <c r="O125" s="259"/>
      <c r="P125" s="259"/>
      <c r="Q125" s="259"/>
      <c r="R125" s="259"/>
      <c r="S125" s="259"/>
      <c r="T125" s="26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1" t="s">
        <v>218</v>
      </c>
      <c r="AU125" s="261" t="s">
        <v>152</v>
      </c>
      <c r="AV125" s="13" t="s">
        <v>152</v>
      </c>
      <c r="AW125" s="13" t="s">
        <v>4</v>
      </c>
      <c r="AX125" s="13" t="s">
        <v>84</v>
      </c>
      <c r="AY125" s="261" t="s">
        <v>209</v>
      </c>
    </row>
    <row r="126" spans="1:65" s="2" customFormat="1" ht="21.75" customHeight="1">
      <c r="A126" s="39"/>
      <c r="B126" s="40"/>
      <c r="C126" s="237" t="s">
        <v>160</v>
      </c>
      <c r="D126" s="237" t="s">
        <v>211</v>
      </c>
      <c r="E126" s="238" t="s">
        <v>2202</v>
      </c>
      <c r="F126" s="239" t="s">
        <v>2203</v>
      </c>
      <c r="G126" s="240" t="s">
        <v>494</v>
      </c>
      <c r="H126" s="241">
        <v>18.5</v>
      </c>
      <c r="I126" s="242"/>
      <c r="J126" s="243">
        <f>ROUND(I126*H126,2)</f>
        <v>0</v>
      </c>
      <c r="K126" s="239" t="s">
        <v>1</v>
      </c>
      <c r="L126" s="45"/>
      <c r="M126" s="244" t="s">
        <v>1</v>
      </c>
      <c r="N126" s="245" t="s">
        <v>42</v>
      </c>
      <c r="O126" s="92"/>
      <c r="P126" s="246">
        <f>O126*H126</f>
        <v>0</v>
      </c>
      <c r="Q126" s="246">
        <v>9E-05</v>
      </c>
      <c r="R126" s="246">
        <f>Q126*H126</f>
        <v>0.001665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216</v>
      </c>
      <c r="AT126" s="248" t="s">
        <v>211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216</v>
      </c>
      <c r="BM126" s="248" t="s">
        <v>2204</v>
      </c>
    </row>
    <row r="127" spans="1:65" s="2" customFormat="1" ht="21.75" customHeight="1">
      <c r="A127" s="39"/>
      <c r="B127" s="40"/>
      <c r="C127" s="237" t="s">
        <v>216</v>
      </c>
      <c r="D127" s="237" t="s">
        <v>211</v>
      </c>
      <c r="E127" s="238" t="s">
        <v>2205</v>
      </c>
      <c r="F127" s="239" t="s">
        <v>2206</v>
      </c>
      <c r="G127" s="240" t="s">
        <v>214</v>
      </c>
      <c r="H127" s="241">
        <v>8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0.00014</v>
      </c>
      <c r="R127" s="246">
        <f>Q127*H127</f>
        <v>0.00112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569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569</v>
      </c>
      <c r="BM127" s="248" t="s">
        <v>2207</v>
      </c>
    </row>
    <row r="128" spans="1:65" s="2" customFormat="1" ht="16.5" customHeight="1">
      <c r="A128" s="39"/>
      <c r="B128" s="40"/>
      <c r="C128" s="294" t="s">
        <v>231</v>
      </c>
      <c r="D128" s="294" t="s">
        <v>736</v>
      </c>
      <c r="E128" s="295" t="s">
        <v>2208</v>
      </c>
      <c r="F128" s="296" t="s">
        <v>2209</v>
      </c>
      <c r="G128" s="297" t="s">
        <v>214</v>
      </c>
      <c r="H128" s="298">
        <v>8</v>
      </c>
      <c r="I128" s="299"/>
      <c r="J128" s="300">
        <f>ROUND(I128*H128,2)</f>
        <v>0</v>
      </c>
      <c r="K128" s="296" t="s">
        <v>1</v>
      </c>
      <c r="L128" s="301"/>
      <c r="M128" s="302" t="s">
        <v>1</v>
      </c>
      <c r="N128" s="303" t="s">
        <v>42</v>
      </c>
      <c r="O128" s="92"/>
      <c r="P128" s="246">
        <f>O128*H128</f>
        <v>0</v>
      </c>
      <c r="Q128" s="246">
        <v>0.0185</v>
      </c>
      <c r="R128" s="246">
        <f>Q128*H128</f>
        <v>0.148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945</v>
      </c>
      <c r="AT128" s="248" t="s">
        <v>736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945</v>
      </c>
      <c r="BM128" s="248" t="s">
        <v>2210</v>
      </c>
    </row>
    <row r="129" spans="1:65" s="2" customFormat="1" ht="16.5" customHeight="1">
      <c r="A129" s="39"/>
      <c r="B129" s="40"/>
      <c r="C129" s="237" t="s">
        <v>235</v>
      </c>
      <c r="D129" s="237" t="s">
        <v>211</v>
      </c>
      <c r="E129" s="238" t="s">
        <v>2211</v>
      </c>
      <c r="F129" s="239" t="s">
        <v>2212</v>
      </c>
      <c r="G129" s="240" t="s">
        <v>214</v>
      </c>
      <c r="H129" s="241">
        <v>1</v>
      </c>
      <c r="I129" s="242"/>
      <c r="J129" s="243">
        <f>ROUND(I129*H129,2)</f>
        <v>0</v>
      </c>
      <c r="K129" s="239" t="s">
        <v>1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0.00019</v>
      </c>
      <c r="R129" s="246">
        <f>Q129*H129</f>
        <v>0.00019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2213</v>
      </c>
    </row>
    <row r="130" spans="1:51" s="13" customFormat="1" ht="12">
      <c r="A130" s="13"/>
      <c r="B130" s="250"/>
      <c r="C130" s="251"/>
      <c r="D130" s="252" t="s">
        <v>218</v>
      </c>
      <c r="E130" s="253" t="s">
        <v>1</v>
      </c>
      <c r="F130" s="254" t="s">
        <v>2214</v>
      </c>
      <c r="G130" s="251"/>
      <c r="H130" s="255">
        <v>1</v>
      </c>
      <c r="I130" s="256"/>
      <c r="J130" s="251"/>
      <c r="K130" s="251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218</v>
      </c>
      <c r="AU130" s="261" t="s">
        <v>152</v>
      </c>
      <c r="AV130" s="13" t="s">
        <v>152</v>
      </c>
      <c r="AW130" s="13" t="s">
        <v>32</v>
      </c>
      <c r="AX130" s="13" t="s">
        <v>84</v>
      </c>
      <c r="AY130" s="261" t="s">
        <v>209</v>
      </c>
    </row>
    <row r="131" spans="1:65" s="2" customFormat="1" ht="16.5" customHeight="1">
      <c r="A131" s="39"/>
      <c r="B131" s="40"/>
      <c r="C131" s="237" t="s">
        <v>239</v>
      </c>
      <c r="D131" s="237" t="s">
        <v>211</v>
      </c>
      <c r="E131" s="238" t="s">
        <v>2215</v>
      </c>
      <c r="F131" s="239" t="s">
        <v>2216</v>
      </c>
      <c r="G131" s="240" t="s">
        <v>214</v>
      </c>
      <c r="H131" s="241">
        <v>1</v>
      </c>
      <c r="I131" s="242"/>
      <c r="J131" s="243">
        <f>ROUND(I131*H131,2)</f>
        <v>0</v>
      </c>
      <c r="K131" s="239" t="s">
        <v>1</v>
      </c>
      <c r="L131" s="45"/>
      <c r="M131" s="244" t="s">
        <v>1</v>
      </c>
      <c r="N131" s="245" t="s">
        <v>42</v>
      </c>
      <c r="O131" s="92"/>
      <c r="P131" s="246">
        <f>O131*H131</f>
        <v>0</v>
      </c>
      <c r="Q131" s="246">
        <v>0.00019</v>
      </c>
      <c r="R131" s="246">
        <f>Q131*H131</f>
        <v>0.00019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216</v>
      </c>
      <c r="AT131" s="248" t="s">
        <v>211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216</v>
      </c>
      <c r="BM131" s="248" t="s">
        <v>2217</v>
      </c>
    </row>
    <row r="132" spans="1:51" s="13" customFormat="1" ht="12">
      <c r="A132" s="13"/>
      <c r="B132" s="250"/>
      <c r="C132" s="251"/>
      <c r="D132" s="252" t="s">
        <v>218</v>
      </c>
      <c r="E132" s="253" t="s">
        <v>1</v>
      </c>
      <c r="F132" s="254" t="s">
        <v>2214</v>
      </c>
      <c r="G132" s="251"/>
      <c r="H132" s="255">
        <v>1</v>
      </c>
      <c r="I132" s="256"/>
      <c r="J132" s="251"/>
      <c r="K132" s="251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218</v>
      </c>
      <c r="AU132" s="261" t="s">
        <v>152</v>
      </c>
      <c r="AV132" s="13" t="s">
        <v>152</v>
      </c>
      <c r="AW132" s="13" t="s">
        <v>32</v>
      </c>
      <c r="AX132" s="13" t="s">
        <v>84</v>
      </c>
      <c r="AY132" s="261" t="s">
        <v>209</v>
      </c>
    </row>
    <row r="133" spans="1:65" s="2" customFormat="1" ht="21.75" customHeight="1">
      <c r="A133" s="39"/>
      <c r="B133" s="40"/>
      <c r="C133" s="294" t="s">
        <v>244</v>
      </c>
      <c r="D133" s="294" t="s">
        <v>736</v>
      </c>
      <c r="E133" s="295" t="s">
        <v>2218</v>
      </c>
      <c r="F133" s="296" t="s">
        <v>2219</v>
      </c>
      <c r="G133" s="297" t="s">
        <v>214</v>
      </c>
      <c r="H133" s="298">
        <v>1</v>
      </c>
      <c r="I133" s="299"/>
      <c r="J133" s="300">
        <f>ROUND(I133*H133,2)</f>
        <v>0</v>
      </c>
      <c r="K133" s="296" t="s">
        <v>215</v>
      </c>
      <c r="L133" s="301"/>
      <c r="M133" s="302" t="s">
        <v>1</v>
      </c>
      <c r="N133" s="303" t="s">
        <v>42</v>
      </c>
      <c r="O133" s="92"/>
      <c r="P133" s="246">
        <f>O133*H133</f>
        <v>0</v>
      </c>
      <c r="Q133" s="246">
        <v>0.00015</v>
      </c>
      <c r="R133" s="246">
        <f>Q133*H133</f>
        <v>0.00015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945</v>
      </c>
      <c r="AT133" s="248" t="s">
        <v>736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945</v>
      </c>
      <c r="BM133" s="248" t="s">
        <v>2220</v>
      </c>
    </row>
    <row r="134" spans="1:65" s="2" customFormat="1" ht="21.75" customHeight="1">
      <c r="A134" s="39"/>
      <c r="B134" s="40"/>
      <c r="C134" s="294" t="s">
        <v>250</v>
      </c>
      <c r="D134" s="294" t="s">
        <v>736</v>
      </c>
      <c r="E134" s="295" t="s">
        <v>2221</v>
      </c>
      <c r="F134" s="296" t="s">
        <v>2222</v>
      </c>
      <c r="G134" s="297" t="s">
        <v>214</v>
      </c>
      <c r="H134" s="298">
        <v>1</v>
      </c>
      <c r="I134" s="299"/>
      <c r="J134" s="300">
        <f>ROUND(I134*H134,2)</f>
        <v>0</v>
      </c>
      <c r="K134" s="296" t="s">
        <v>215</v>
      </c>
      <c r="L134" s="301"/>
      <c r="M134" s="302" t="s">
        <v>1</v>
      </c>
      <c r="N134" s="303" t="s">
        <v>42</v>
      </c>
      <c r="O134" s="92"/>
      <c r="P134" s="246">
        <f>O134*H134</f>
        <v>0</v>
      </c>
      <c r="Q134" s="246">
        <v>0.00037</v>
      </c>
      <c r="R134" s="246">
        <f>Q134*H134</f>
        <v>0.00037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945</v>
      </c>
      <c r="AT134" s="248" t="s">
        <v>736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945</v>
      </c>
      <c r="BM134" s="248" t="s">
        <v>2223</v>
      </c>
    </row>
    <row r="135" spans="1:65" s="2" customFormat="1" ht="21.75" customHeight="1">
      <c r="A135" s="39"/>
      <c r="B135" s="40"/>
      <c r="C135" s="294" t="s">
        <v>255</v>
      </c>
      <c r="D135" s="294" t="s">
        <v>736</v>
      </c>
      <c r="E135" s="295" t="s">
        <v>2224</v>
      </c>
      <c r="F135" s="296" t="s">
        <v>2225</v>
      </c>
      <c r="G135" s="297" t="s">
        <v>214</v>
      </c>
      <c r="H135" s="298">
        <v>1</v>
      </c>
      <c r="I135" s="299"/>
      <c r="J135" s="300">
        <f>ROUND(I135*H135,2)</f>
        <v>0</v>
      </c>
      <c r="K135" s="296" t="s">
        <v>215</v>
      </c>
      <c r="L135" s="301"/>
      <c r="M135" s="302" t="s">
        <v>1</v>
      </c>
      <c r="N135" s="303" t="s">
        <v>42</v>
      </c>
      <c r="O135" s="92"/>
      <c r="P135" s="246">
        <f>O135*H135</f>
        <v>0</v>
      </c>
      <c r="Q135" s="246">
        <v>0.00059</v>
      </c>
      <c r="R135" s="246">
        <f>Q135*H135</f>
        <v>0.00059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945</v>
      </c>
      <c r="AT135" s="248" t="s">
        <v>736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945</v>
      </c>
      <c r="BM135" s="248" t="s">
        <v>2226</v>
      </c>
    </row>
    <row r="136" spans="1:65" s="2" customFormat="1" ht="21.75" customHeight="1">
      <c r="A136" s="39"/>
      <c r="B136" s="40"/>
      <c r="C136" s="294" t="s">
        <v>263</v>
      </c>
      <c r="D136" s="294" t="s">
        <v>736</v>
      </c>
      <c r="E136" s="295" t="s">
        <v>2227</v>
      </c>
      <c r="F136" s="296" t="s">
        <v>2228</v>
      </c>
      <c r="G136" s="297" t="s">
        <v>214</v>
      </c>
      <c r="H136" s="298">
        <v>1</v>
      </c>
      <c r="I136" s="299"/>
      <c r="J136" s="300">
        <f>ROUND(I136*H136,2)</f>
        <v>0</v>
      </c>
      <c r="K136" s="296" t="s">
        <v>215</v>
      </c>
      <c r="L136" s="301"/>
      <c r="M136" s="302" t="s">
        <v>1</v>
      </c>
      <c r="N136" s="303" t="s">
        <v>42</v>
      </c>
      <c r="O136" s="92"/>
      <c r="P136" s="246">
        <f>O136*H136</f>
        <v>0</v>
      </c>
      <c r="Q136" s="246">
        <v>0.00013</v>
      </c>
      <c r="R136" s="246">
        <f>Q136*H136</f>
        <v>0.00013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945</v>
      </c>
      <c r="AT136" s="248" t="s">
        <v>736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945</v>
      </c>
      <c r="BM136" s="248" t="s">
        <v>2229</v>
      </c>
    </row>
    <row r="137" spans="1:63" s="12" customFormat="1" ht="25.9" customHeight="1">
      <c r="A137" s="12"/>
      <c r="B137" s="221"/>
      <c r="C137" s="222"/>
      <c r="D137" s="223" t="s">
        <v>75</v>
      </c>
      <c r="E137" s="224" t="s">
        <v>1957</v>
      </c>
      <c r="F137" s="224" t="s">
        <v>1958</v>
      </c>
      <c r="G137" s="222"/>
      <c r="H137" s="222"/>
      <c r="I137" s="225"/>
      <c r="J137" s="226">
        <f>BK137</f>
        <v>0</v>
      </c>
      <c r="K137" s="222"/>
      <c r="L137" s="227"/>
      <c r="M137" s="228"/>
      <c r="N137" s="229"/>
      <c r="O137" s="229"/>
      <c r="P137" s="230">
        <f>SUM(P138:P141)</f>
        <v>0</v>
      </c>
      <c r="Q137" s="229"/>
      <c r="R137" s="230">
        <f>SUM(R138:R141)</f>
        <v>0</v>
      </c>
      <c r="S137" s="229"/>
      <c r="T137" s="231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2" t="s">
        <v>216</v>
      </c>
      <c r="AT137" s="233" t="s">
        <v>75</v>
      </c>
      <c r="AU137" s="233" t="s">
        <v>76</v>
      </c>
      <c r="AY137" s="232" t="s">
        <v>209</v>
      </c>
      <c r="BK137" s="234">
        <f>SUM(BK138:BK141)</f>
        <v>0</v>
      </c>
    </row>
    <row r="138" spans="1:65" s="2" customFormat="1" ht="16.5" customHeight="1">
      <c r="A138" s="39"/>
      <c r="B138" s="40"/>
      <c r="C138" s="237" t="s">
        <v>277</v>
      </c>
      <c r="D138" s="237" t="s">
        <v>211</v>
      </c>
      <c r="E138" s="238" t="s">
        <v>2230</v>
      </c>
      <c r="F138" s="239" t="s">
        <v>2231</v>
      </c>
      <c r="G138" s="240" t="s">
        <v>1962</v>
      </c>
      <c r="H138" s="241">
        <v>8</v>
      </c>
      <c r="I138" s="242"/>
      <c r="J138" s="243">
        <f>ROUND(I138*H138,2)</f>
        <v>0</v>
      </c>
      <c r="K138" s="239" t="s">
        <v>1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569</v>
      </c>
      <c r="AT138" s="248" t="s">
        <v>211</v>
      </c>
      <c r="AU138" s="248" t="s">
        <v>84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569</v>
      </c>
      <c r="BM138" s="248" t="s">
        <v>2232</v>
      </c>
    </row>
    <row r="139" spans="1:65" s="2" customFormat="1" ht="16.5" customHeight="1">
      <c r="A139" s="39"/>
      <c r="B139" s="40"/>
      <c r="C139" s="237" t="s">
        <v>283</v>
      </c>
      <c r="D139" s="237" t="s">
        <v>211</v>
      </c>
      <c r="E139" s="238" t="s">
        <v>2233</v>
      </c>
      <c r="F139" s="239" t="s">
        <v>2234</v>
      </c>
      <c r="G139" s="240" t="s">
        <v>1962</v>
      </c>
      <c r="H139" s="241">
        <v>5</v>
      </c>
      <c r="I139" s="242"/>
      <c r="J139" s="243">
        <f>ROUND(I139*H139,2)</f>
        <v>0</v>
      </c>
      <c r="K139" s="239" t="s">
        <v>1</v>
      </c>
      <c r="L139" s="45"/>
      <c r="M139" s="244" t="s">
        <v>1</v>
      </c>
      <c r="N139" s="245" t="s">
        <v>42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569</v>
      </c>
      <c r="AT139" s="248" t="s">
        <v>211</v>
      </c>
      <c r="AU139" s="248" t="s">
        <v>84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569</v>
      </c>
      <c r="BM139" s="248" t="s">
        <v>2235</v>
      </c>
    </row>
    <row r="140" spans="1:65" s="2" customFormat="1" ht="16.5" customHeight="1">
      <c r="A140" s="39"/>
      <c r="B140" s="40"/>
      <c r="C140" s="237" t="s">
        <v>288</v>
      </c>
      <c r="D140" s="237" t="s">
        <v>211</v>
      </c>
      <c r="E140" s="238" t="s">
        <v>2236</v>
      </c>
      <c r="F140" s="239" t="s">
        <v>2188</v>
      </c>
      <c r="G140" s="240" t="s">
        <v>1962</v>
      </c>
      <c r="H140" s="241">
        <v>2</v>
      </c>
      <c r="I140" s="242"/>
      <c r="J140" s="243">
        <f>ROUND(I140*H140,2)</f>
        <v>0</v>
      </c>
      <c r="K140" s="239" t="s">
        <v>1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569</v>
      </c>
      <c r="AT140" s="248" t="s">
        <v>211</v>
      </c>
      <c r="AU140" s="248" t="s">
        <v>84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569</v>
      </c>
      <c r="BM140" s="248" t="s">
        <v>2237</v>
      </c>
    </row>
    <row r="141" spans="1:65" s="2" customFormat="1" ht="16.5" customHeight="1">
      <c r="A141" s="39"/>
      <c r="B141" s="40"/>
      <c r="C141" s="237" t="s">
        <v>8</v>
      </c>
      <c r="D141" s="237" t="s">
        <v>211</v>
      </c>
      <c r="E141" s="238" t="s">
        <v>2181</v>
      </c>
      <c r="F141" s="239" t="s">
        <v>2238</v>
      </c>
      <c r="G141" s="240" t="s">
        <v>1962</v>
      </c>
      <c r="H141" s="241">
        <v>5</v>
      </c>
      <c r="I141" s="242"/>
      <c r="J141" s="243">
        <f>ROUND(I141*H141,2)</f>
        <v>0</v>
      </c>
      <c r="K141" s="239" t="s">
        <v>1</v>
      </c>
      <c r="L141" s="45"/>
      <c r="M141" s="304" t="s">
        <v>1</v>
      </c>
      <c r="N141" s="305" t="s">
        <v>42</v>
      </c>
      <c r="O141" s="306"/>
      <c r="P141" s="307">
        <f>O141*H141</f>
        <v>0</v>
      </c>
      <c r="Q141" s="307">
        <v>0</v>
      </c>
      <c r="R141" s="307">
        <f>Q141*H141</f>
        <v>0</v>
      </c>
      <c r="S141" s="307">
        <v>0</v>
      </c>
      <c r="T141" s="30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1963</v>
      </c>
      <c r="AT141" s="248" t="s">
        <v>211</v>
      </c>
      <c r="AU141" s="248" t="s">
        <v>84</v>
      </c>
      <c r="AY141" s="18" t="s">
        <v>209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152</v>
      </c>
      <c r="BK141" s="249">
        <f>ROUND(I141*H141,2)</f>
        <v>0</v>
      </c>
      <c r="BL141" s="18" t="s">
        <v>1963</v>
      </c>
      <c r="BM141" s="248" t="s">
        <v>2239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185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18:K14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2240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ROUND((SUM(BE120:BE250)),2)</f>
        <v>0</v>
      </c>
      <c r="G33" s="39"/>
      <c r="H33" s="39"/>
      <c r="I33" s="164">
        <v>0.21</v>
      </c>
      <c r="J33" s="163">
        <f>ROUND(((SUM(BE120:BE250))*I33),2)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ROUND((SUM(BF120:BF250)),2)</f>
        <v>0</v>
      </c>
      <c r="G34" s="39"/>
      <c r="H34" s="39"/>
      <c r="I34" s="164">
        <v>0.15</v>
      </c>
      <c r="J34" s="163">
        <f>ROUND(((SUM(BF120:BF250))*I34),2)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ROUND((SUM(BG120:BG250)),2)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ROUND((SUM(BH120:BH250)),2)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ROUND((SUM(BI120:BI250)),2)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04 - Hlavní aktivity projektu - Elektromontáže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176</v>
      </c>
      <c r="E97" s="198"/>
      <c r="F97" s="198"/>
      <c r="G97" s="198"/>
      <c r="H97" s="198"/>
      <c r="I97" s="199"/>
      <c r="J97" s="200">
        <f>J121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2241</v>
      </c>
      <c r="E98" s="205"/>
      <c r="F98" s="205"/>
      <c r="G98" s="205"/>
      <c r="H98" s="205"/>
      <c r="I98" s="206"/>
      <c r="J98" s="207">
        <f>J122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2242</v>
      </c>
      <c r="E99" s="205"/>
      <c r="F99" s="205"/>
      <c r="G99" s="205"/>
      <c r="H99" s="205"/>
      <c r="I99" s="206"/>
      <c r="J99" s="207">
        <f>J206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5"/>
      <c r="C100" s="196"/>
      <c r="D100" s="197" t="s">
        <v>193</v>
      </c>
      <c r="E100" s="198"/>
      <c r="F100" s="198"/>
      <c r="G100" s="198"/>
      <c r="H100" s="198"/>
      <c r="I100" s="199"/>
      <c r="J100" s="200">
        <f>J247</f>
        <v>0</v>
      </c>
      <c r="K100" s="196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46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85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88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194</v>
      </c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9" t="str">
        <f>E7</f>
        <v>Zvýšení dostupnosti komunitních pobytových služeb v lokalitě Náchod</v>
      </c>
      <c r="F110" s="33"/>
      <c r="G110" s="33"/>
      <c r="H110" s="33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161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1 04 - Hlavní aktivity projektu - Elektromontáže</v>
      </c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Náchod</v>
      </c>
      <c r="G114" s="41"/>
      <c r="H114" s="41"/>
      <c r="I114" s="149" t="s">
        <v>22</v>
      </c>
      <c r="J114" s="80" t="str">
        <f>IF(J12="","",J12)</f>
        <v>27. 2. 2020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Královehradecký kraj, Pivovarské nám. 1245/2</v>
      </c>
      <c r="G116" s="41"/>
      <c r="H116" s="41"/>
      <c r="I116" s="149" t="s">
        <v>30</v>
      </c>
      <c r="J116" s="37" t="str">
        <f>E21</f>
        <v>Projecticon s.r.o., A. Kopeckého 151, Nový Hrádek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149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9"/>
      <c r="B119" s="210"/>
      <c r="C119" s="211" t="s">
        <v>195</v>
      </c>
      <c r="D119" s="212" t="s">
        <v>61</v>
      </c>
      <c r="E119" s="212" t="s">
        <v>57</v>
      </c>
      <c r="F119" s="212" t="s">
        <v>58</v>
      </c>
      <c r="G119" s="212" t="s">
        <v>196</v>
      </c>
      <c r="H119" s="212" t="s">
        <v>197</v>
      </c>
      <c r="I119" s="213" t="s">
        <v>198</v>
      </c>
      <c r="J119" s="212" t="s">
        <v>165</v>
      </c>
      <c r="K119" s="214" t="s">
        <v>199</v>
      </c>
      <c r="L119" s="215"/>
      <c r="M119" s="101" t="s">
        <v>1</v>
      </c>
      <c r="N119" s="102" t="s">
        <v>40</v>
      </c>
      <c r="O119" s="102" t="s">
        <v>200</v>
      </c>
      <c r="P119" s="102" t="s">
        <v>201</v>
      </c>
      <c r="Q119" s="102" t="s">
        <v>202</v>
      </c>
      <c r="R119" s="102" t="s">
        <v>203</v>
      </c>
      <c r="S119" s="102" t="s">
        <v>204</v>
      </c>
      <c r="T119" s="103" t="s">
        <v>205</v>
      </c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pans="1:63" s="2" customFormat="1" ht="22.8" customHeight="1">
      <c r="A120" s="39"/>
      <c r="B120" s="40"/>
      <c r="C120" s="108" t="s">
        <v>206</v>
      </c>
      <c r="D120" s="41"/>
      <c r="E120" s="41"/>
      <c r="F120" s="41"/>
      <c r="G120" s="41"/>
      <c r="H120" s="41"/>
      <c r="I120" s="146"/>
      <c r="J120" s="216">
        <f>BK120</f>
        <v>0</v>
      </c>
      <c r="K120" s="41"/>
      <c r="L120" s="45"/>
      <c r="M120" s="104"/>
      <c r="N120" s="217"/>
      <c r="O120" s="105"/>
      <c r="P120" s="218">
        <f>P121+P247</f>
        <v>0</v>
      </c>
      <c r="Q120" s="105"/>
      <c r="R120" s="218">
        <f>R121+R247</f>
        <v>0.485756</v>
      </c>
      <c r="S120" s="105"/>
      <c r="T120" s="219">
        <f>T121+T247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167</v>
      </c>
      <c r="BK120" s="220">
        <f>BK121+BK247</f>
        <v>0</v>
      </c>
    </row>
    <row r="121" spans="1:63" s="12" customFormat="1" ht="25.9" customHeight="1">
      <c r="A121" s="12"/>
      <c r="B121" s="221"/>
      <c r="C121" s="222"/>
      <c r="D121" s="223" t="s">
        <v>75</v>
      </c>
      <c r="E121" s="224" t="s">
        <v>984</v>
      </c>
      <c r="F121" s="224" t="s">
        <v>985</v>
      </c>
      <c r="G121" s="222"/>
      <c r="H121" s="222"/>
      <c r="I121" s="225"/>
      <c r="J121" s="226">
        <f>BK121</f>
        <v>0</v>
      </c>
      <c r="K121" s="222"/>
      <c r="L121" s="227"/>
      <c r="M121" s="228"/>
      <c r="N121" s="229"/>
      <c r="O121" s="229"/>
      <c r="P121" s="230">
        <f>P122+P206</f>
        <v>0</v>
      </c>
      <c r="Q121" s="229"/>
      <c r="R121" s="230">
        <f>R122+R206</f>
        <v>0.485756</v>
      </c>
      <c r="S121" s="229"/>
      <c r="T121" s="231">
        <f>T122+T206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152</v>
      </c>
      <c r="AT121" s="233" t="s">
        <v>75</v>
      </c>
      <c r="AU121" s="233" t="s">
        <v>76</v>
      </c>
      <c r="AY121" s="232" t="s">
        <v>209</v>
      </c>
      <c r="BK121" s="234">
        <f>BK122+BK206</f>
        <v>0</v>
      </c>
    </row>
    <row r="122" spans="1:63" s="12" customFormat="1" ht="22.8" customHeight="1">
      <c r="A122" s="12"/>
      <c r="B122" s="221"/>
      <c r="C122" s="222"/>
      <c r="D122" s="223" t="s">
        <v>75</v>
      </c>
      <c r="E122" s="235" t="s">
        <v>2243</v>
      </c>
      <c r="F122" s="235" t="s">
        <v>2244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SUM(P123:P205)</f>
        <v>0</v>
      </c>
      <c r="Q122" s="229"/>
      <c r="R122" s="230">
        <f>SUM(R123:R205)</f>
        <v>0.485236</v>
      </c>
      <c r="S122" s="229"/>
      <c r="T122" s="231">
        <f>SUM(T123:T205)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152</v>
      </c>
      <c r="AT122" s="233" t="s">
        <v>75</v>
      </c>
      <c r="AU122" s="233" t="s">
        <v>84</v>
      </c>
      <c r="AY122" s="232" t="s">
        <v>209</v>
      </c>
      <c r="BK122" s="234">
        <f>SUM(BK123:BK205)</f>
        <v>0</v>
      </c>
    </row>
    <row r="123" spans="1:65" s="2" customFormat="1" ht="21.75" customHeight="1">
      <c r="A123" s="39"/>
      <c r="B123" s="40"/>
      <c r="C123" s="237" t="s">
        <v>84</v>
      </c>
      <c r="D123" s="237" t="s">
        <v>211</v>
      </c>
      <c r="E123" s="238" t="s">
        <v>2245</v>
      </c>
      <c r="F123" s="239" t="s">
        <v>2246</v>
      </c>
      <c r="G123" s="240" t="s">
        <v>494</v>
      </c>
      <c r="H123" s="241">
        <v>180.3</v>
      </c>
      <c r="I123" s="242"/>
      <c r="J123" s="243">
        <f>ROUND(I123*H123,2)</f>
        <v>0</v>
      </c>
      <c r="K123" s="239" t="s">
        <v>215</v>
      </c>
      <c r="L123" s="45"/>
      <c r="M123" s="244" t="s">
        <v>1</v>
      </c>
      <c r="N123" s="245" t="s">
        <v>42</v>
      </c>
      <c r="O123" s="92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8" t="s">
        <v>569</v>
      </c>
      <c r="AT123" s="248" t="s">
        <v>211</v>
      </c>
      <c r="AU123" s="248" t="s">
        <v>152</v>
      </c>
      <c r="AY123" s="18" t="s">
        <v>209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8" t="s">
        <v>152</v>
      </c>
      <c r="BK123" s="249">
        <f>ROUND(I123*H123,2)</f>
        <v>0</v>
      </c>
      <c r="BL123" s="18" t="s">
        <v>569</v>
      </c>
      <c r="BM123" s="248" t="s">
        <v>2247</v>
      </c>
    </row>
    <row r="124" spans="1:65" s="2" customFormat="1" ht="16.5" customHeight="1">
      <c r="A124" s="39"/>
      <c r="B124" s="40"/>
      <c r="C124" s="294" t="s">
        <v>152</v>
      </c>
      <c r="D124" s="294" t="s">
        <v>736</v>
      </c>
      <c r="E124" s="295" t="s">
        <v>2248</v>
      </c>
      <c r="F124" s="296" t="s">
        <v>2249</v>
      </c>
      <c r="G124" s="297" t="s">
        <v>2250</v>
      </c>
      <c r="H124" s="298">
        <v>34.512</v>
      </c>
      <c r="I124" s="299"/>
      <c r="J124" s="300">
        <f>ROUND(I124*H124,2)</f>
        <v>0</v>
      </c>
      <c r="K124" s="296" t="s">
        <v>215</v>
      </c>
      <c r="L124" s="301"/>
      <c r="M124" s="302" t="s">
        <v>1</v>
      </c>
      <c r="N124" s="303" t="s">
        <v>42</v>
      </c>
      <c r="O124" s="92"/>
      <c r="P124" s="246">
        <f>O124*H124</f>
        <v>0</v>
      </c>
      <c r="Q124" s="246">
        <v>0.001</v>
      </c>
      <c r="R124" s="246">
        <f>Q124*H124</f>
        <v>0.034512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945</v>
      </c>
      <c r="AT124" s="248" t="s">
        <v>736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945</v>
      </c>
      <c r="BM124" s="248" t="s">
        <v>2251</v>
      </c>
    </row>
    <row r="125" spans="1:51" s="13" customFormat="1" ht="12">
      <c r="A125" s="13"/>
      <c r="B125" s="250"/>
      <c r="C125" s="251"/>
      <c r="D125" s="252" t="s">
        <v>218</v>
      </c>
      <c r="E125" s="253" t="s">
        <v>1</v>
      </c>
      <c r="F125" s="254" t="s">
        <v>2252</v>
      </c>
      <c r="G125" s="251"/>
      <c r="H125" s="255">
        <v>34.512</v>
      </c>
      <c r="I125" s="256"/>
      <c r="J125" s="251"/>
      <c r="K125" s="251"/>
      <c r="L125" s="257"/>
      <c r="M125" s="258"/>
      <c r="N125" s="259"/>
      <c r="O125" s="259"/>
      <c r="P125" s="259"/>
      <c r="Q125" s="259"/>
      <c r="R125" s="259"/>
      <c r="S125" s="259"/>
      <c r="T125" s="26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1" t="s">
        <v>218</v>
      </c>
      <c r="AU125" s="261" t="s">
        <v>152</v>
      </c>
      <c r="AV125" s="13" t="s">
        <v>152</v>
      </c>
      <c r="AW125" s="13" t="s">
        <v>32</v>
      </c>
      <c r="AX125" s="13" t="s">
        <v>84</v>
      </c>
      <c r="AY125" s="261" t="s">
        <v>209</v>
      </c>
    </row>
    <row r="126" spans="1:65" s="2" customFormat="1" ht="16.5" customHeight="1">
      <c r="A126" s="39"/>
      <c r="B126" s="40"/>
      <c r="C126" s="237" t="s">
        <v>160</v>
      </c>
      <c r="D126" s="237" t="s">
        <v>211</v>
      </c>
      <c r="E126" s="238" t="s">
        <v>2253</v>
      </c>
      <c r="F126" s="239" t="s">
        <v>2254</v>
      </c>
      <c r="G126" s="240" t="s">
        <v>214</v>
      </c>
      <c r="H126" s="241">
        <v>15</v>
      </c>
      <c r="I126" s="242"/>
      <c r="J126" s="243">
        <f>ROUND(I126*H126,2)</f>
        <v>0</v>
      </c>
      <c r="K126" s="239" t="s">
        <v>215</v>
      </c>
      <c r="L126" s="45"/>
      <c r="M126" s="244" t="s">
        <v>1</v>
      </c>
      <c r="N126" s="245" t="s">
        <v>42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569</v>
      </c>
      <c r="AT126" s="248" t="s">
        <v>211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569</v>
      </c>
      <c r="BM126" s="248" t="s">
        <v>2255</v>
      </c>
    </row>
    <row r="127" spans="1:65" s="2" customFormat="1" ht="16.5" customHeight="1">
      <c r="A127" s="39"/>
      <c r="B127" s="40"/>
      <c r="C127" s="294" t="s">
        <v>216</v>
      </c>
      <c r="D127" s="294" t="s">
        <v>736</v>
      </c>
      <c r="E127" s="295" t="s">
        <v>2256</v>
      </c>
      <c r="F127" s="296" t="s">
        <v>2257</v>
      </c>
      <c r="G127" s="297" t="s">
        <v>214</v>
      </c>
      <c r="H127" s="298">
        <v>15</v>
      </c>
      <c r="I127" s="299"/>
      <c r="J127" s="300">
        <f>ROUND(I127*H127,2)</f>
        <v>0</v>
      </c>
      <c r="K127" s="296" t="s">
        <v>1</v>
      </c>
      <c r="L127" s="301"/>
      <c r="M127" s="302" t="s">
        <v>1</v>
      </c>
      <c r="N127" s="303" t="s">
        <v>42</v>
      </c>
      <c r="O127" s="92"/>
      <c r="P127" s="246">
        <f>O127*H127</f>
        <v>0</v>
      </c>
      <c r="Q127" s="246">
        <v>0.002</v>
      </c>
      <c r="R127" s="246">
        <f>Q127*H127</f>
        <v>0.03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945</v>
      </c>
      <c r="AT127" s="248" t="s">
        <v>736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945</v>
      </c>
      <c r="BM127" s="248" t="s">
        <v>2258</v>
      </c>
    </row>
    <row r="128" spans="1:65" s="2" customFormat="1" ht="16.5" customHeight="1">
      <c r="A128" s="39"/>
      <c r="B128" s="40"/>
      <c r="C128" s="237" t="s">
        <v>231</v>
      </c>
      <c r="D128" s="237" t="s">
        <v>211</v>
      </c>
      <c r="E128" s="238" t="s">
        <v>2259</v>
      </c>
      <c r="F128" s="239" t="s">
        <v>2260</v>
      </c>
      <c r="G128" s="240" t="s">
        <v>214</v>
      </c>
      <c r="H128" s="241">
        <v>9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569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569</v>
      </c>
      <c r="BM128" s="248" t="s">
        <v>2261</v>
      </c>
    </row>
    <row r="129" spans="1:65" s="2" customFormat="1" ht="16.5" customHeight="1">
      <c r="A129" s="39"/>
      <c r="B129" s="40"/>
      <c r="C129" s="294" t="s">
        <v>235</v>
      </c>
      <c r="D129" s="294" t="s">
        <v>736</v>
      </c>
      <c r="E129" s="295" t="s">
        <v>2262</v>
      </c>
      <c r="F129" s="296" t="s">
        <v>2263</v>
      </c>
      <c r="G129" s="297" t="s">
        <v>214</v>
      </c>
      <c r="H129" s="298">
        <v>9</v>
      </c>
      <c r="I129" s="299"/>
      <c r="J129" s="300">
        <f>ROUND(I129*H129,2)</f>
        <v>0</v>
      </c>
      <c r="K129" s="296" t="s">
        <v>215</v>
      </c>
      <c r="L129" s="301"/>
      <c r="M129" s="302" t="s">
        <v>1</v>
      </c>
      <c r="N129" s="303" t="s">
        <v>42</v>
      </c>
      <c r="O129" s="92"/>
      <c r="P129" s="246">
        <f>O129*H129</f>
        <v>0</v>
      </c>
      <c r="Q129" s="246">
        <v>0.00012</v>
      </c>
      <c r="R129" s="246">
        <f>Q129*H129</f>
        <v>0.00108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945</v>
      </c>
      <c r="AT129" s="248" t="s">
        <v>736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945</v>
      </c>
      <c r="BM129" s="248" t="s">
        <v>2264</v>
      </c>
    </row>
    <row r="130" spans="1:65" s="2" customFormat="1" ht="16.5" customHeight="1">
      <c r="A130" s="39"/>
      <c r="B130" s="40"/>
      <c r="C130" s="237" t="s">
        <v>239</v>
      </c>
      <c r="D130" s="237" t="s">
        <v>211</v>
      </c>
      <c r="E130" s="238" t="s">
        <v>2265</v>
      </c>
      <c r="F130" s="239" t="s">
        <v>2266</v>
      </c>
      <c r="G130" s="240" t="s">
        <v>214</v>
      </c>
      <c r="H130" s="241">
        <v>15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569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569</v>
      </c>
      <c r="BM130" s="248" t="s">
        <v>2267</v>
      </c>
    </row>
    <row r="131" spans="1:65" s="2" customFormat="1" ht="16.5" customHeight="1">
      <c r="A131" s="39"/>
      <c r="B131" s="40"/>
      <c r="C131" s="294" t="s">
        <v>244</v>
      </c>
      <c r="D131" s="294" t="s">
        <v>736</v>
      </c>
      <c r="E131" s="295" t="s">
        <v>2268</v>
      </c>
      <c r="F131" s="296" t="s">
        <v>2269</v>
      </c>
      <c r="G131" s="297" t="s">
        <v>214</v>
      </c>
      <c r="H131" s="298">
        <v>15</v>
      </c>
      <c r="I131" s="299"/>
      <c r="J131" s="300">
        <f>ROUND(I131*H131,2)</f>
        <v>0</v>
      </c>
      <c r="K131" s="296" t="s">
        <v>215</v>
      </c>
      <c r="L131" s="301"/>
      <c r="M131" s="302" t="s">
        <v>1</v>
      </c>
      <c r="N131" s="303" t="s">
        <v>42</v>
      </c>
      <c r="O131" s="92"/>
      <c r="P131" s="246">
        <f>O131*H131</f>
        <v>0</v>
      </c>
      <c r="Q131" s="246">
        <v>0.00026</v>
      </c>
      <c r="R131" s="246">
        <f>Q131*H131</f>
        <v>0.0039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945</v>
      </c>
      <c r="AT131" s="248" t="s">
        <v>736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945</v>
      </c>
      <c r="BM131" s="248" t="s">
        <v>2270</v>
      </c>
    </row>
    <row r="132" spans="1:65" s="2" customFormat="1" ht="16.5" customHeight="1">
      <c r="A132" s="39"/>
      <c r="B132" s="40"/>
      <c r="C132" s="294" t="s">
        <v>250</v>
      </c>
      <c r="D132" s="294" t="s">
        <v>736</v>
      </c>
      <c r="E132" s="295" t="s">
        <v>2271</v>
      </c>
      <c r="F132" s="296" t="s">
        <v>2272</v>
      </c>
      <c r="G132" s="297" t="s">
        <v>214</v>
      </c>
      <c r="H132" s="298">
        <v>15</v>
      </c>
      <c r="I132" s="299"/>
      <c r="J132" s="300">
        <f>ROUND(I132*H132,2)</f>
        <v>0</v>
      </c>
      <c r="K132" s="296" t="s">
        <v>215</v>
      </c>
      <c r="L132" s="301"/>
      <c r="M132" s="302" t="s">
        <v>1</v>
      </c>
      <c r="N132" s="303" t="s">
        <v>42</v>
      </c>
      <c r="O132" s="92"/>
      <c r="P132" s="246">
        <f>O132*H132</f>
        <v>0</v>
      </c>
      <c r="Q132" s="246">
        <v>0.00022</v>
      </c>
      <c r="R132" s="246">
        <f>Q132*H132</f>
        <v>0.0033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945</v>
      </c>
      <c r="AT132" s="248" t="s">
        <v>736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945</v>
      </c>
      <c r="BM132" s="248" t="s">
        <v>2273</v>
      </c>
    </row>
    <row r="133" spans="1:65" s="2" customFormat="1" ht="16.5" customHeight="1">
      <c r="A133" s="39"/>
      <c r="B133" s="40"/>
      <c r="C133" s="237" t="s">
        <v>255</v>
      </c>
      <c r="D133" s="237" t="s">
        <v>211</v>
      </c>
      <c r="E133" s="238" t="s">
        <v>2274</v>
      </c>
      <c r="F133" s="239" t="s">
        <v>2275</v>
      </c>
      <c r="G133" s="240" t="s">
        <v>214</v>
      </c>
      <c r="H133" s="241">
        <v>9</v>
      </c>
      <c r="I133" s="242"/>
      <c r="J133" s="243">
        <f>ROUND(I133*H133,2)</f>
        <v>0</v>
      </c>
      <c r="K133" s="239" t="s">
        <v>215</v>
      </c>
      <c r="L133" s="45"/>
      <c r="M133" s="244" t="s">
        <v>1</v>
      </c>
      <c r="N133" s="245" t="s">
        <v>42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569</v>
      </c>
      <c r="AT133" s="248" t="s">
        <v>211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569</v>
      </c>
      <c r="BM133" s="248" t="s">
        <v>2276</v>
      </c>
    </row>
    <row r="134" spans="1:65" s="2" customFormat="1" ht="16.5" customHeight="1">
      <c r="A134" s="39"/>
      <c r="B134" s="40"/>
      <c r="C134" s="294" t="s">
        <v>263</v>
      </c>
      <c r="D134" s="294" t="s">
        <v>736</v>
      </c>
      <c r="E134" s="295" t="s">
        <v>2277</v>
      </c>
      <c r="F134" s="296" t="s">
        <v>2278</v>
      </c>
      <c r="G134" s="297" t="s">
        <v>214</v>
      </c>
      <c r="H134" s="298">
        <v>9</v>
      </c>
      <c r="I134" s="299"/>
      <c r="J134" s="300">
        <f>ROUND(I134*H134,2)</f>
        <v>0</v>
      </c>
      <c r="K134" s="296" t="s">
        <v>215</v>
      </c>
      <c r="L134" s="301"/>
      <c r="M134" s="302" t="s">
        <v>1</v>
      </c>
      <c r="N134" s="303" t="s">
        <v>42</v>
      </c>
      <c r="O134" s="92"/>
      <c r="P134" s="246">
        <f>O134*H134</f>
        <v>0</v>
      </c>
      <c r="Q134" s="246">
        <v>0.00958</v>
      </c>
      <c r="R134" s="246">
        <f>Q134*H134</f>
        <v>0.08622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945</v>
      </c>
      <c r="AT134" s="248" t="s">
        <v>736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945</v>
      </c>
      <c r="BM134" s="248" t="s">
        <v>2279</v>
      </c>
    </row>
    <row r="135" spans="1:65" s="2" customFormat="1" ht="21.75" customHeight="1">
      <c r="A135" s="39"/>
      <c r="B135" s="40"/>
      <c r="C135" s="237" t="s">
        <v>277</v>
      </c>
      <c r="D135" s="237" t="s">
        <v>211</v>
      </c>
      <c r="E135" s="238" t="s">
        <v>2280</v>
      </c>
      <c r="F135" s="239" t="s">
        <v>2281</v>
      </c>
      <c r="G135" s="240" t="s">
        <v>214</v>
      </c>
      <c r="H135" s="241">
        <v>9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569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569</v>
      </c>
      <c r="BM135" s="248" t="s">
        <v>2282</v>
      </c>
    </row>
    <row r="136" spans="1:65" s="2" customFormat="1" ht="16.5" customHeight="1">
      <c r="A136" s="39"/>
      <c r="B136" s="40"/>
      <c r="C136" s="294" t="s">
        <v>283</v>
      </c>
      <c r="D136" s="294" t="s">
        <v>736</v>
      </c>
      <c r="E136" s="295" t="s">
        <v>2283</v>
      </c>
      <c r="F136" s="296" t="s">
        <v>2284</v>
      </c>
      <c r="G136" s="297" t="s">
        <v>214</v>
      </c>
      <c r="H136" s="298">
        <v>9</v>
      </c>
      <c r="I136" s="299"/>
      <c r="J136" s="300">
        <f>ROUND(I136*H136,2)</f>
        <v>0</v>
      </c>
      <c r="K136" s="296" t="s">
        <v>215</v>
      </c>
      <c r="L136" s="301"/>
      <c r="M136" s="302" t="s">
        <v>1</v>
      </c>
      <c r="N136" s="303" t="s">
        <v>42</v>
      </c>
      <c r="O136" s="92"/>
      <c r="P136" s="246">
        <f>O136*H136</f>
        <v>0</v>
      </c>
      <c r="Q136" s="246">
        <v>0.0022</v>
      </c>
      <c r="R136" s="246">
        <f>Q136*H136</f>
        <v>0.0198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945</v>
      </c>
      <c r="AT136" s="248" t="s">
        <v>736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945</v>
      </c>
      <c r="BM136" s="248" t="s">
        <v>2285</v>
      </c>
    </row>
    <row r="137" spans="1:65" s="2" customFormat="1" ht="21.75" customHeight="1">
      <c r="A137" s="39"/>
      <c r="B137" s="40"/>
      <c r="C137" s="294" t="s">
        <v>288</v>
      </c>
      <c r="D137" s="294" t="s">
        <v>736</v>
      </c>
      <c r="E137" s="295" t="s">
        <v>2286</v>
      </c>
      <c r="F137" s="296" t="s">
        <v>2287</v>
      </c>
      <c r="G137" s="297" t="s">
        <v>214</v>
      </c>
      <c r="H137" s="298">
        <v>9</v>
      </c>
      <c r="I137" s="299"/>
      <c r="J137" s="300">
        <f>ROUND(I137*H137,2)</f>
        <v>0</v>
      </c>
      <c r="K137" s="296" t="s">
        <v>215</v>
      </c>
      <c r="L137" s="301"/>
      <c r="M137" s="302" t="s">
        <v>1</v>
      </c>
      <c r="N137" s="303" t="s">
        <v>42</v>
      </c>
      <c r="O137" s="92"/>
      <c r="P137" s="246">
        <f>O137*H137</f>
        <v>0</v>
      </c>
      <c r="Q137" s="246">
        <v>0.0003</v>
      </c>
      <c r="R137" s="246">
        <f>Q137*H137</f>
        <v>0.0026999999999999997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945</v>
      </c>
      <c r="AT137" s="248" t="s">
        <v>736</v>
      </c>
      <c r="AU137" s="248" t="s">
        <v>152</v>
      </c>
      <c r="AY137" s="18" t="s">
        <v>209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152</v>
      </c>
      <c r="BK137" s="249">
        <f>ROUND(I137*H137,2)</f>
        <v>0</v>
      </c>
      <c r="BL137" s="18" t="s">
        <v>945</v>
      </c>
      <c r="BM137" s="248" t="s">
        <v>2288</v>
      </c>
    </row>
    <row r="138" spans="1:65" s="2" customFormat="1" ht="16.5" customHeight="1">
      <c r="A138" s="39"/>
      <c r="B138" s="40"/>
      <c r="C138" s="237" t="s">
        <v>8</v>
      </c>
      <c r="D138" s="237" t="s">
        <v>211</v>
      </c>
      <c r="E138" s="238" t="s">
        <v>2289</v>
      </c>
      <c r="F138" s="239" t="s">
        <v>2290</v>
      </c>
      <c r="G138" s="240" t="s">
        <v>214</v>
      </c>
      <c r="H138" s="241">
        <v>9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569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569</v>
      </c>
      <c r="BM138" s="248" t="s">
        <v>2291</v>
      </c>
    </row>
    <row r="139" spans="1:65" s="2" customFormat="1" ht="21.75" customHeight="1">
      <c r="A139" s="39"/>
      <c r="B139" s="40"/>
      <c r="C139" s="294" t="s">
        <v>297</v>
      </c>
      <c r="D139" s="294" t="s">
        <v>736</v>
      </c>
      <c r="E139" s="295" t="s">
        <v>2292</v>
      </c>
      <c r="F139" s="296" t="s">
        <v>2293</v>
      </c>
      <c r="G139" s="297" t="s">
        <v>214</v>
      </c>
      <c r="H139" s="298">
        <v>9</v>
      </c>
      <c r="I139" s="299"/>
      <c r="J139" s="300">
        <f>ROUND(I139*H139,2)</f>
        <v>0</v>
      </c>
      <c r="K139" s="296" t="s">
        <v>215</v>
      </c>
      <c r="L139" s="301"/>
      <c r="M139" s="302" t="s">
        <v>1</v>
      </c>
      <c r="N139" s="303" t="s">
        <v>42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945</v>
      </c>
      <c r="AT139" s="248" t="s">
        <v>736</v>
      </c>
      <c r="AU139" s="248" t="s">
        <v>152</v>
      </c>
      <c r="AY139" s="18" t="s">
        <v>209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152</v>
      </c>
      <c r="BK139" s="249">
        <f>ROUND(I139*H139,2)</f>
        <v>0</v>
      </c>
      <c r="BL139" s="18" t="s">
        <v>945</v>
      </c>
      <c r="BM139" s="248" t="s">
        <v>2294</v>
      </c>
    </row>
    <row r="140" spans="1:65" s="2" customFormat="1" ht="21.75" customHeight="1">
      <c r="A140" s="39"/>
      <c r="B140" s="40"/>
      <c r="C140" s="294" t="s">
        <v>302</v>
      </c>
      <c r="D140" s="294" t="s">
        <v>736</v>
      </c>
      <c r="E140" s="295" t="s">
        <v>2295</v>
      </c>
      <c r="F140" s="296" t="s">
        <v>2296</v>
      </c>
      <c r="G140" s="297" t="s">
        <v>214</v>
      </c>
      <c r="H140" s="298">
        <v>9</v>
      </c>
      <c r="I140" s="299"/>
      <c r="J140" s="300">
        <f>ROUND(I140*H140,2)</f>
        <v>0</v>
      </c>
      <c r="K140" s="296" t="s">
        <v>215</v>
      </c>
      <c r="L140" s="301"/>
      <c r="M140" s="302" t="s">
        <v>1</v>
      </c>
      <c r="N140" s="303" t="s">
        <v>42</v>
      </c>
      <c r="O140" s="92"/>
      <c r="P140" s="246">
        <f>O140*H140</f>
        <v>0</v>
      </c>
      <c r="Q140" s="246">
        <v>0.00018</v>
      </c>
      <c r="R140" s="246">
        <f>Q140*H140</f>
        <v>0.0016200000000000001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945</v>
      </c>
      <c r="AT140" s="248" t="s">
        <v>736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945</v>
      </c>
      <c r="BM140" s="248" t="s">
        <v>2297</v>
      </c>
    </row>
    <row r="141" spans="1:65" s="2" customFormat="1" ht="21.75" customHeight="1">
      <c r="A141" s="39"/>
      <c r="B141" s="40"/>
      <c r="C141" s="237" t="s">
        <v>306</v>
      </c>
      <c r="D141" s="237" t="s">
        <v>211</v>
      </c>
      <c r="E141" s="238" t="s">
        <v>2298</v>
      </c>
      <c r="F141" s="239" t="s">
        <v>2299</v>
      </c>
      <c r="G141" s="240" t="s">
        <v>214</v>
      </c>
      <c r="H141" s="241">
        <v>5</v>
      </c>
      <c r="I141" s="242"/>
      <c r="J141" s="243">
        <f>ROUND(I141*H141,2)</f>
        <v>0</v>
      </c>
      <c r="K141" s="239" t="s">
        <v>215</v>
      </c>
      <c r="L141" s="45"/>
      <c r="M141" s="244" t="s">
        <v>1</v>
      </c>
      <c r="N141" s="245" t="s">
        <v>42</v>
      </c>
      <c r="O141" s="92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569</v>
      </c>
      <c r="AT141" s="248" t="s">
        <v>211</v>
      </c>
      <c r="AU141" s="248" t="s">
        <v>152</v>
      </c>
      <c r="AY141" s="18" t="s">
        <v>209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152</v>
      </c>
      <c r="BK141" s="249">
        <f>ROUND(I141*H141,2)</f>
        <v>0</v>
      </c>
      <c r="BL141" s="18" t="s">
        <v>569</v>
      </c>
      <c r="BM141" s="248" t="s">
        <v>2300</v>
      </c>
    </row>
    <row r="142" spans="1:65" s="2" customFormat="1" ht="21.75" customHeight="1">
      <c r="A142" s="39"/>
      <c r="B142" s="40"/>
      <c r="C142" s="294" t="s">
        <v>311</v>
      </c>
      <c r="D142" s="294" t="s">
        <v>736</v>
      </c>
      <c r="E142" s="295" t="s">
        <v>2301</v>
      </c>
      <c r="F142" s="296" t="s">
        <v>2302</v>
      </c>
      <c r="G142" s="297" t="s">
        <v>214</v>
      </c>
      <c r="H142" s="298">
        <v>5</v>
      </c>
      <c r="I142" s="299"/>
      <c r="J142" s="300">
        <f>ROUND(I142*H142,2)</f>
        <v>0</v>
      </c>
      <c r="K142" s="296" t="s">
        <v>215</v>
      </c>
      <c r="L142" s="301"/>
      <c r="M142" s="302" t="s">
        <v>1</v>
      </c>
      <c r="N142" s="303" t="s">
        <v>42</v>
      </c>
      <c r="O142" s="92"/>
      <c r="P142" s="246">
        <f>O142*H142</f>
        <v>0</v>
      </c>
      <c r="Q142" s="246">
        <v>0.007</v>
      </c>
      <c r="R142" s="246">
        <f>Q142*H142</f>
        <v>0.035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945</v>
      </c>
      <c r="AT142" s="248" t="s">
        <v>736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945</v>
      </c>
      <c r="BM142" s="248" t="s">
        <v>2303</v>
      </c>
    </row>
    <row r="143" spans="1:65" s="2" customFormat="1" ht="21.75" customHeight="1">
      <c r="A143" s="39"/>
      <c r="B143" s="40"/>
      <c r="C143" s="237" t="s">
        <v>317</v>
      </c>
      <c r="D143" s="237" t="s">
        <v>211</v>
      </c>
      <c r="E143" s="238" t="s">
        <v>2304</v>
      </c>
      <c r="F143" s="239" t="s">
        <v>2305</v>
      </c>
      <c r="G143" s="240" t="s">
        <v>494</v>
      </c>
      <c r="H143" s="241">
        <v>190.5</v>
      </c>
      <c r="I143" s="242"/>
      <c r="J143" s="243">
        <f>ROUND(I143*H143,2)</f>
        <v>0</v>
      </c>
      <c r="K143" s="239" t="s">
        <v>215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297</v>
      </c>
      <c r="AT143" s="248" t="s">
        <v>211</v>
      </c>
      <c r="AU143" s="248" t="s">
        <v>152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297</v>
      </c>
      <c r="BM143" s="248" t="s">
        <v>2306</v>
      </c>
    </row>
    <row r="144" spans="1:51" s="13" customFormat="1" ht="12">
      <c r="A144" s="13"/>
      <c r="B144" s="250"/>
      <c r="C144" s="251"/>
      <c r="D144" s="252" t="s">
        <v>218</v>
      </c>
      <c r="E144" s="253" t="s">
        <v>1</v>
      </c>
      <c r="F144" s="254" t="s">
        <v>2307</v>
      </c>
      <c r="G144" s="251"/>
      <c r="H144" s="255">
        <v>19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218</v>
      </c>
      <c r="AU144" s="261" t="s">
        <v>152</v>
      </c>
      <c r="AV144" s="13" t="s">
        <v>152</v>
      </c>
      <c r="AW144" s="13" t="s">
        <v>32</v>
      </c>
      <c r="AX144" s="13" t="s">
        <v>76</v>
      </c>
      <c r="AY144" s="261" t="s">
        <v>209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2308</v>
      </c>
      <c r="G145" s="251"/>
      <c r="H145" s="255">
        <v>171.5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32</v>
      </c>
      <c r="AX145" s="13" t="s">
        <v>76</v>
      </c>
      <c r="AY145" s="261" t="s">
        <v>209</v>
      </c>
    </row>
    <row r="146" spans="1:51" s="15" customFormat="1" ht="12">
      <c r="A146" s="15"/>
      <c r="B146" s="272"/>
      <c r="C146" s="273"/>
      <c r="D146" s="252" t="s">
        <v>218</v>
      </c>
      <c r="E146" s="274" t="s">
        <v>1</v>
      </c>
      <c r="F146" s="275" t="s">
        <v>262</v>
      </c>
      <c r="G146" s="273"/>
      <c r="H146" s="276">
        <v>190.5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2" t="s">
        <v>218</v>
      </c>
      <c r="AU146" s="282" t="s">
        <v>152</v>
      </c>
      <c r="AV146" s="15" t="s">
        <v>216</v>
      </c>
      <c r="AW146" s="15" t="s">
        <v>32</v>
      </c>
      <c r="AX146" s="15" t="s">
        <v>84</v>
      </c>
      <c r="AY146" s="282" t="s">
        <v>209</v>
      </c>
    </row>
    <row r="147" spans="1:65" s="2" customFormat="1" ht="16.5" customHeight="1">
      <c r="A147" s="39"/>
      <c r="B147" s="40"/>
      <c r="C147" s="294" t="s">
        <v>7</v>
      </c>
      <c r="D147" s="294" t="s">
        <v>736</v>
      </c>
      <c r="E147" s="295" t="s">
        <v>2309</v>
      </c>
      <c r="F147" s="296" t="s">
        <v>2310</v>
      </c>
      <c r="G147" s="297" t="s">
        <v>2250</v>
      </c>
      <c r="H147" s="298">
        <v>189.079</v>
      </c>
      <c r="I147" s="299"/>
      <c r="J147" s="300">
        <f>ROUND(I147*H147,2)</f>
        <v>0</v>
      </c>
      <c r="K147" s="296" t="s">
        <v>215</v>
      </c>
      <c r="L147" s="301"/>
      <c r="M147" s="302" t="s">
        <v>1</v>
      </c>
      <c r="N147" s="303" t="s">
        <v>42</v>
      </c>
      <c r="O147" s="92"/>
      <c r="P147" s="246">
        <f>O147*H147</f>
        <v>0</v>
      </c>
      <c r="Q147" s="246">
        <v>0.001</v>
      </c>
      <c r="R147" s="246">
        <f>Q147*H147</f>
        <v>0.18907900000000002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386</v>
      </c>
      <c r="AT147" s="248" t="s">
        <v>736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297</v>
      </c>
      <c r="BM147" s="248" t="s">
        <v>2311</v>
      </c>
    </row>
    <row r="148" spans="1:51" s="13" customFormat="1" ht="12">
      <c r="A148" s="13"/>
      <c r="B148" s="250"/>
      <c r="C148" s="251"/>
      <c r="D148" s="252" t="s">
        <v>218</v>
      </c>
      <c r="E148" s="253" t="s">
        <v>1</v>
      </c>
      <c r="F148" s="254" t="s">
        <v>2312</v>
      </c>
      <c r="G148" s="251"/>
      <c r="H148" s="255">
        <v>189.079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218</v>
      </c>
      <c r="AU148" s="261" t="s">
        <v>152</v>
      </c>
      <c r="AV148" s="13" t="s">
        <v>152</v>
      </c>
      <c r="AW148" s="13" t="s">
        <v>32</v>
      </c>
      <c r="AX148" s="13" t="s">
        <v>84</v>
      </c>
      <c r="AY148" s="261" t="s">
        <v>209</v>
      </c>
    </row>
    <row r="149" spans="1:65" s="2" customFormat="1" ht="21.75" customHeight="1">
      <c r="A149" s="39"/>
      <c r="B149" s="40"/>
      <c r="C149" s="237" t="s">
        <v>327</v>
      </c>
      <c r="D149" s="237" t="s">
        <v>211</v>
      </c>
      <c r="E149" s="238" t="s">
        <v>2313</v>
      </c>
      <c r="F149" s="239" t="s">
        <v>2314</v>
      </c>
      <c r="G149" s="240" t="s">
        <v>494</v>
      </c>
      <c r="H149" s="241">
        <v>86</v>
      </c>
      <c r="I149" s="242"/>
      <c r="J149" s="243">
        <f>ROUND(I149*H149,2)</f>
        <v>0</v>
      </c>
      <c r="K149" s="239" t="s">
        <v>215</v>
      </c>
      <c r="L149" s="45"/>
      <c r="M149" s="244" t="s">
        <v>1</v>
      </c>
      <c r="N149" s="245" t="s">
        <v>42</v>
      </c>
      <c r="O149" s="92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297</v>
      </c>
      <c r="AT149" s="248" t="s">
        <v>211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297</v>
      </c>
      <c r="BM149" s="248" t="s">
        <v>2315</v>
      </c>
    </row>
    <row r="150" spans="1:65" s="2" customFormat="1" ht="21.75" customHeight="1">
      <c r="A150" s="39"/>
      <c r="B150" s="40"/>
      <c r="C150" s="237" t="s">
        <v>331</v>
      </c>
      <c r="D150" s="237" t="s">
        <v>211</v>
      </c>
      <c r="E150" s="238" t="s">
        <v>2316</v>
      </c>
      <c r="F150" s="239" t="s">
        <v>2317</v>
      </c>
      <c r="G150" s="240" t="s">
        <v>494</v>
      </c>
      <c r="H150" s="241">
        <v>42</v>
      </c>
      <c r="I150" s="242"/>
      <c r="J150" s="243">
        <f>ROUND(I150*H150,2)</f>
        <v>0</v>
      </c>
      <c r="K150" s="239" t="s">
        <v>215</v>
      </c>
      <c r="L150" s="45"/>
      <c r="M150" s="244" t="s">
        <v>1</v>
      </c>
      <c r="N150" s="245" t="s">
        <v>42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297</v>
      </c>
      <c r="AT150" s="248" t="s">
        <v>211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297</v>
      </c>
      <c r="BM150" s="248" t="s">
        <v>2318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2319</v>
      </c>
      <c r="G151" s="251"/>
      <c r="H151" s="255">
        <v>42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84</v>
      </c>
      <c r="AY151" s="261" t="s">
        <v>209</v>
      </c>
    </row>
    <row r="152" spans="1:65" s="2" customFormat="1" ht="16.5" customHeight="1">
      <c r="A152" s="39"/>
      <c r="B152" s="40"/>
      <c r="C152" s="294" t="s">
        <v>337</v>
      </c>
      <c r="D152" s="294" t="s">
        <v>736</v>
      </c>
      <c r="E152" s="295" t="s">
        <v>2248</v>
      </c>
      <c r="F152" s="296" t="s">
        <v>2249</v>
      </c>
      <c r="G152" s="297" t="s">
        <v>2250</v>
      </c>
      <c r="H152" s="298">
        <v>29.855</v>
      </c>
      <c r="I152" s="299"/>
      <c r="J152" s="300">
        <f>ROUND(I152*H152,2)</f>
        <v>0</v>
      </c>
      <c r="K152" s="296" t="s">
        <v>215</v>
      </c>
      <c r="L152" s="301"/>
      <c r="M152" s="302" t="s">
        <v>1</v>
      </c>
      <c r="N152" s="303" t="s">
        <v>42</v>
      </c>
      <c r="O152" s="92"/>
      <c r="P152" s="246">
        <f>O152*H152</f>
        <v>0</v>
      </c>
      <c r="Q152" s="246">
        <v>0.001</v>
      </c>
      <c r="R152" s="246">
        <f>Q152*H152</f>
        <v>0.029855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386</v>
      </c>
      <c r="AT152" s="248" t="s">
        <v>736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297</v>
      </c>
      <c r="BM152" s="248" t="s">
        <v>2320</v>
      </c>
    </row>
    <row r="153" spans="1:51" s="13" customFormat="1" ht="12">
      <c r="A153" s="13"/>
      <c r="B153" s="250"/>
      <c r="C153" s="251"/>
      <c r="D153" s="252" t="s">
        <v>218</v>
      </c>
      <c r="E153" s="253" t="s">
        <v>1</v>
      </c>
      <c r="F153" s="254" t="s">
        <v>2321</v>
      </c>
      <c r="G153" s="251"/>
      <c r="H153" s="255">
        <v>29.855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218</v>
      </c>
      <c r="AU153" s="261" t="s">
        <v>152</v>
      </c>
      <c r="AV153" s="13" t="s">
        <v>152</v>
      </c>
      <c r="AW153" s="13" t="s">
        <v>32</v>
      </c>
      <c r="AX153" s="13" t="s">
        <v>84</v>
      </c>
      <c r="AY153" s="261" t="s">
        <v>209</v>
      </c>
    </row>
    <row r="154" spans="1:65" s="2" customFormat="1" ht="16.5" customHeight="1">
      <c r="A154" s="39"/>
      <c r="B154" s="40"/>
      <c r="C154" s="294" t="s">
        <v>342</v>
      </c>
      <c r="D154" s="294" t="s">
        <v>736</v>
      </c>
      <c r="E154" s="295" t="s">
        <v>2322</v>
      </c>
      <c r="F154" s="296" t="s">
        <v>2323</v>
      </c>
      <c r="G154" s="297" t="s">
        <v>214</v>
      </c>
      <c r="H154" s="298">
        <v>18</v>
      </c>
      <c r="I154" s="299"/>
      <c r="J154" s="300">
        <f>ROUND(I154*H154,2)</f>
        <v>0</v>
      </c>
      <c r="K154" s="296" t="s">
        <v>215</v>
      </c>
      <c r="L154" s="301"/>
      <c r="M154" s="302" t="s">
        <v>1</v>
      </c>
      <c r="N154" s="303" t="s">
        <v>42</v>
      </c>
      <c r="O154" s="92"/>
      <c r="P154" s="246">
        <f>O154*H154</f>
        <v>0</v>
      </c>
      <c r="Q154" s="246">
        <v>0.00014</v>
      </c>
      <c r="R154" s="246">
        <f>Q154*H154</f>
        <v>0.0025199999999999997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386</v>
      </c>
      <c r="AT154" s="248" t="s">
        <v>736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297</v>
      </c>
      <c r="BM154" s="248" t="s">
        <v>2324</v>
      </c>
    </row>
    <row r="155" spans="1:65" s="2" customFormat="1" ht="16.5" customHeight="1">
      <c r="A155" s="39"/>
      <c r="B155" s="40"/>
      <c r="C155" s="237" t="s">
        <v>347</v>
      </c>
      <c r="D155" s="237" t="s">
        <v>211</v>
      </c>
      <c r="E155" s="238" t="s">
        <v>2325</v>
      </c>
      <c r="F155" s="239" t="s">
        <v>2326</v>
      </c>
      <c r="G155" s="240" t="s">
        <v>214</v>
      </c>
      <c r="H155" s="241">
        <v>17</v>
      </c>
      <c r="I155" s="242"/>
      <c r="J155" s="243">
        <f>ROUND(I155*H155,2)</f>
        <v>0</v>
      </c>
      <c r="K155" s="239" t="s">
        <v>215</v>
      </c>
      <c r="L155" s="45"/>
      <c r="M155" s="244" t="s">
        <v>1</v>
      </c>
      <c r="N155" s="245" t="s">
        <v>42</v>
      </c>
      <c r="O155" s="92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8" t="s">
        <v>297</v>
      </c>
      <c r="AT155" s="248" t="s">
        <v>211</v>
      </c>
      <c r="AU155" s="248" t="s">
        <v>152</v>
      </c>
      <c r="AY155" s="18" t="s">
        <v>209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8" t="s">
        <v>152</v>
      </c>
      <c r="BK155" s="249">
        <f>ROUND(I155*H155,2)</f>
        <v>0</v>
      </c>
      <c r="BL155" s="18" t="s">
        <v>297</v>
      </c>
      <c r="BM155" s="248" t="s">
        <v>2327</v>
      </c>
    </row>
    <row r="156" spans="1:65" s="2" customFormat="1" ht="16.5" customHeight="1">
      <c r="A156" s="39"/>
      <c r="B156" s="40"/>
      <c r="C156" s="294" t="s">
        <v>351</v>
      </c>
      <c r="D156" s="294" t="s">
        <v>736</v>
      </c>
      <c r="E156" s="295" t="s">
        <v>2328</v>
      </c>
      <c r="F156" s="296" t="s">
        <v>2329</v>
      </c>
      <c r="G156" s="297" t="s">
        <v>214</v>
      </c>
      <c r="H156" s="298">
        <v>17</v>
      </c>
      <c r="I156" s="299"/>
      <c r="J156" s="300">
        <f>ROUND(I156*H156,2)</f>
        <v>0</v>
      </c>
      <c r="K156" s="296" t="s">
        <v>215</v>
      </c>
      <c r="L156" s="301"/>
      <c r="M156" s="302" t="s">
        <v>1</v>
      </c>
      <c r="N156" s="303" t="s">
        <v>42</v>
      </c>
      <c r="O156" s="92"/>
      <c r="P156" s="246">
        <f>O156*H156</f>
        <v>0</v>
      </c>
      <c r="Q156" s="246">
        <v>0.00043</v>
      </c>
      <c r="R156" s="246">
        <f>Q156*H156</f>
        <v>0.00731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386</v>
      </c>
      <c r="AT156" s="248" t="s">
        <v>736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297</v>
      </c>
      <c r="BM156" s="248" t="s">
        <v>2330</v>
      </c>
    </row>
    <row r="157" spans="1:65" s="2" customFormat="1" ht="21.75" customHeight="1">
      <c r="A157" s="39"/>
      <c r="B157" s="40"/>
      <c r="C157" s="237" t="s">
        <v>356</v>
      </c>
      <c r="D157" s="237" t="s">
        <v>211</v>
      </c>
      <c r="E157" s="238" t="s">
        <v>2331</v>
      </c>
      <c r="F157" s="239" t="s">
        <v>2332</v>
      </c>
      <c r="G157" s="240" t="s">
        <v>214</v>
      </c>
      <c r="H157" s="241">
        <v>9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297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297</v>
      </c>
      <c r="BM157" s="248" t="s">
        <v>2333</v>
      </c>
    </row>
    <row r="158" spans="1:65" s="2" customFormat="1" ht="16.5" customHeight="1">
      <c r="A158" s="39"/>
      <c r="B158" s="40"/>
      <c r="C158" s="294" t="s">
        <v>367</v>
      </c>
      <c r="D158" s="294" t="s">
        <v>736</v>
      </c>
      <c r="E158" s="295" t="s">
        <v>2334</v>
      </c>
      <c r="F158" s="296" t="s">
        <v>2335</v>
      </c>
      <c r="G158" s="297" t="s">
        <v>214</v>
      </c>
      <c r="H158" s="298">
        <v>9</v>
      </c>
      <c r="I158" s="299"/>
      <c r="J158" s="300">
        <f>ROUND(I158*H158,2)</f>
        <v>0</v>
      </c>
      <c r="K158" s="296" t="s">
        <v>215</v>
      </c>
      <c r="L158" s="301"/>
      <c r="M158" s="302" t="s">
        <v>1</v>
      </c>
      <c r="N158" s="303" t="s">
        <v>42</v>
      </c>
      <c r="O158" s="92"/>
      <c r="P158" s="246">
        <f>O158*H158</f>
        <v>0</v>
      </c>
      <c r="Q158" s="246">
        <v>0.0042</v>
      </c>
      <c r="R158" s="246">
        <f>Q158*H158</f>
        <v>0.0378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386</v>
      </c>
      <c r="AT158" s="248" t="s">
        <v>736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297</v>
      </c>
      <c r="BM158" s="248" t="s">
        <v>2336</v>
      </c>
    </row>
    <row r="159" spans="1:65" s="2" customFormat="1" ht="21.75" customHeight="1">
      <c r="A159" s="39"/>
      <c r="B159" s="40"/>
      <c r="C159" s="237" t="s">
        <v>377</v>
      </c>
      <c r="D159" s="237" t="s">
        <v>211</v>
      </c>
      <c r="E159" s="238" t="s">
        <v>2337</v>
      </c>
      <c r="F159" s="239" t="s">
        <v>2338</v>
      </c>
      <c r="G159" s="240" t="s">
        <v>214</v>
      </c>
      <c r="H159" s="241">
        <v>77</v>
      </c>
      <c r="I159" s="242"/>
      <c r="J159" s="243">
        <f>ROUND(I159*H159,2)</f>
        <v>0</v>
      </c>
      <c r="K159" s="239" t="s">
        <v>1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297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297</v>
      </c>
      <c r="BM159" s="248" t="s">
        <v>2339</v>
      </c>
    </row>
    <row r="160" spans="1:65" s="2" customFormat="1" ht="21.75" customHeight="1">
      <c r="A160" s="39"/>
      <c r="B160" s="40"/>
      <c r="C160" s="237" t="s">
        <v>381</v>
      </c>
      <c r="D160" s="237" t="s">
        <v>211</v>
      </c>
      <c r="E160" s="238" t="s">
        <v>2340</v>
      </c>
      <c r="F160" s="239" t="s">
        <v>2341</v>
      </c>
      <c r="G160" s="240" t="s">
        <v>214</v>
      </c>
      <c r="H160" s="241">
        <v>32</v>
      </c>
      <c r="I160" s="242"/>
      <c r="J160" s="243">
        <f>ROUND(I160*H160,2)</f>
        <v>0</v>
      </c>
      <c r="K160" s="239" t="s">
        <v>1</v>
      </c>
      <c r="L160" s="45"/>
      <c r="M160" s="244" t="s">
        <v>1</v>
      </c>
      <c r="N160" s="245" t="s">
        <v>42</v>
      </c>
      <c r="O160" s="92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297</v>
      </c>
      <c r="AT160" s="248" t="s">
        <v>211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297</v>
      </c>
      <c r="BM160" s="248" t="s">
        <v>2342</v>
      </c>
    </row>
    <row r="161" spans="1:65" s="2" customFormat="1" ht="16.5" customHeight="1">
      <c r="A161" s="39"/>
      <c r="B161" s="40"/>
      <c r="C161" s="237" t="s">
        <v>386</v>
      </c>
      <c r="D161" s="237" t="s">
        <v>211</v>
      </c>
      <c r="E161" s="238" t="s">
        <v>2343</v>
      </c>
      <c r="F161" s="239" t="s">
        <v>2344</v>
      </c>
      <c r="G161" s="240" t="s">
        <v>214</v>
      </c>
      <c r="H161" s="241">
        <v>48</v>
      </c>
      <c r="I161" s="242"/>
      <c r="J161" s="243">
        <f>ROUND(I161*H161,2)</f>
        <v>0</v>
      </c>
      <c r="K161" s="239" t="s">
        <v>1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297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297</v>
      </c>
      <c r="BM161" s="248" t="s">
        <v>2345</v>
      </c>
    </row>
    <row r="162" spans="1:65" s="2" customFormat="1" ht="21.75" customHeight="1">
      <c r="A162" s="39"/>
      <c r="B162" s="40"/>
      <c r="C162" s="237" t="s">
        <v>391</v>
      </c>
      <c r="D162" s="237" t="s">
        <v>211</v>
      </c>
      <c r="E162" s="238" t="s">
        <v>2346</v>
      </c>
      <c r="F162" s="239" t="s">
        <v>2347</v>
      </c>
      <c r="G162" s="240" t="s">
        <v>494</v>
      </c>
      <c r="H162" s="241">
        <v>19</v>
      </c>
      <c r="I162" s="242"/>
      <c r="J162" s="243">
        <f>ROUND(I162*H162,2)</f>
        <v>0</v>
      </c>
      <c r="K162" s="239" t="s">
        <v>1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297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297</v>
      </c>
      <c r="BM162" s="248" t="s">
        <v>2348</v>
      </c>
    </row>
    <row r="163" spans="1:65" s="2" customFormat="1" ht="21.75" customHeight="1">
      <c r="A163" s="39"/>
      <c r="B163" s="40"/>
      <c r="C163" s="237" t="s">
        <v>395</v>
      </c>
      <c r="D163" s="237" t="s">
        <v>211</v>
      </c>
      <c r="E163" s="238" t="s">
        <v>2349</v>
      </c>
      <c r="F163" s="239" t="s">
        <v>2350</v>
      </c>
      <c r="G163" s="240" t="s">
        <v>494</v>
      </c>
      <c r="H163" s="241">
        <v>43</v>
      </c>
      <c r="I163" s="242"/>
      <c r="J163" s="243">
        <f>ROUND(I163*H163,2)</f>
        <v>0</v>
      </c>
      <c r="K163" s="239" t="s">
        <v>1</v>
      </c>
      <c r="L163" s="45"/>
      <c r="M163" s="244" t="s">
        <v>1</v>
      </c>
      <c r="N163" s="245" t="s">
        <v>42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297</v>
      </c>
      <c r="AT163" s="248" t="s">
        <v>211</v>
      </c>
      <c r="AU163" s="248" t="s">
        <v>152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297</v>
      </c>
      <c r="BM163" s="248" t="s">
        <v>2351</v>
      </c>
    </row>
    <row r="164" spans="1:51" s="13" customFormat="1" ht="12">
      <c r="A164" s="13"/>
      <c r="B164" s="250"/>
      <c r="C164" s="251"/>
      <c r="D164" s="252" t="s">
        <v>218</v>
      </c>
      <c r="E164" s="253" t="s">
        <v>1</v>
      </c>
      <c r="F164" s="254" t="s">
        <v>2352</v>
      </c>
      <c r="G164" s="251"/>
      <c r="H164" s="255">
        <v>43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218</v>
      </c>
      <c r="AU164" s="261" t="s">
        <v>152</v>
      </c>
      <c r="AV164" s="13" t="s">
        <v>152</v>
      </c>
      <c r="AW164" s="13" t="s">
        <v>32</v>
      </c>
      <c r="AX164" s="13" t="s">
        <v>84</v>
      </c>
      <c r="AY164" s="261" t="s">
        <v>209</v>
      </c>
    </row>
    <row r="165" spans="1:65" s="2" customFormat="1" ht="33" customHeight="1">
      <c r="A165" s="39"/>
      <c r="B165" s="40"/>
      <c r="C165" s="237" t="s">
        <v>406</v>
      </c>
      <c r="D165" s="237" t="s">
        <v>211</v>
      </c>
      <c r="E165" s="238" t="s">
        <v>2353</v>
      </c>
      <c r="F165" s="239" t="s">
        <v>2354</v>
      </c>
      <c r="G165" s="240" t="s">
        <v>494</v>
      </c>
      <c r="H165" s="241">
        <v>48.2</v>
      </c>
      <c r="I165" s="242"/>
      <c r="J165" s="243">
        <f>ROUND(I165*H165,2)</f>
        <v>0</v>
      </c>
      <c r="K165" s="239" t="s">
        <v>1</v>
      </c>
      <c r="L165" s="45"/>
      <c r="M165" s="244" t="s">
        <v>1</v>
      </c>
      <c r="N165" s="245" t="s">
        <v>42</v>
      </c>
      <c r="O165" s="92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297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297</v>
      </c>
      <c r="BM165" s="248" t="s">
        <v>2355</v>
      </c>
    </row>
    <row r="166" spans="1:65" s="2" customFormat="1" ht="44.25" customHeight="1">
      <c r="A166" s="39"/>
      <c r="B166" s="40"/>
      <c r="C166" s="237" t="s">
        <v>413</v>
      </c>
      <c r="D166" s="237" t="s">
        <v>211</v>
      </c>
      <c r="E166" s="238" t="s">
        <v>2356</v>
      </c>
      <c r="F166" s="239" t="s">
        <v>2357</v>
      </c>
      <c r="G166" s="240" t="s">
        <v>494</v>
      </c>
      <c r="H166" s="241">
        <v>394.5</v>
      </c>
      <c r="I166" s="242"/>
      <c r="J166" s="243">
        <f>ROUND(I166*H166,2)</f>
        <v>0</v>
      </c>
      <c r="K166" s="239" t="s">
        <v>1</v>
      </c>
      <c r="L166" s="45"/>
      <c r="M166" s="244" t="s">
        <v>1</v>
      </c>
      <c r="N166" s="245" t="s">
        <v>42</v>
      </c>
      <c r="O166" s="92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8" t="s">
        <v>297</v>
      </c>
      <c r="AT166" s="248" t="s">
        <v>211</v>
      </c>
      <c r="AU166" s="248" t="s">
        <v>152</v>
      </c>
      <c r="AY166" s="18" t="s">
        <v>209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8" t="s">
        <v>152</v>
      </c>
      <c r="BK166" s="249">
        <f>ROUND(I166*H166,2)</f>
        <v>0</v>
      </c>
      <c r="BL166" s="18" t="s">
        <v>297</v>
      </c>
      <c r="BM166" s="248" t="s">
        <v>2358</v>
      </c>
    </row>
    <row r="167" spans="1:65" s="2" customFormat="1" ht="44.25" customHeight="1">
      <c r="A167" s="39"/>
      <c r="B167" s="40"/>
      <c r="C167" s="237" t="s">
        <v>419</v>
      </c>
      <c r="D167" s="237" t="s">
        <v>211</v>
      </c>
      <c r="E167" s="238" t="s">
        <v>2359</v>
      </c>
      <c r="F167" s="239" t="s">
        <v>2360</v>
      </c>
      <c r="G167" s="240" t="s">
        <v>494</v>
      </c>
      <c r="H167" s="241">
        <v>1225</v>
      </c>
      <c r="I167" s="242"/>
      <c r="J167" s="243">
        <f>ROUND(I167*H167,2)</f>
        <v>0</v>
      </c>
      <c r="K167" s="239" t="s">
        <v>1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297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297</v>
      </c>
      <c r="BM167" s="248" t="s">
        <v>2361</v>
      </c>
    </row>
    <row r="168" spans="1:65" s="2" customFormat="1" ht="21.75" customHeight="1">
      <c r="A168" s="39"/>
      <c r="B168" s="40"/>
      <c r="C168" s="237" t="s">
        <v>424</v>
      </c>
      <c r="D168" s="237" t="s">
        <v>211</v>
      </c>
      <c r="E168" s="238" t="s">
        <v>2362</v>
      </c>
      <c r="F168" s="239" t="s">
        <v>2363</v>
      </c>
      <c r="G168" s="240" t="s">
        <v>334</v>
      </c>
      <c r="H168" s="241">
        <v>1</v>
      </c>
      <c r="I168" s="242"/>
      <c r="J168" s="243">
        <f>ROUND(I168*H168,2)</f>
        <v>0</v>
      </c>
      <c r="K168" s="239" t="s">
        <v>1</v>
      </c>
      <c r="L168" s="45"/>
      <c r="M168" s="244" t="s">
        <v>1</v>
      </c>
      <c r="N168" s="245" t="s">
        <v>42</v>
      </c>
      <c r="O168" s="92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297</v>
      </c>
      <c r="AT168" s="248" t="s">
        <v>211</v>
      </c>
      <c r="AU168" s="248" t="s">
        <v>152</v>
      </c>
      <c r="AY168" s="18" t="s">
        <v>209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8" t="s">
        <v>152</v>
      </c>
      <c r="BK168" s="249">
        <f>ROUND(I168*H168,2)</f>
        <v>0</v>
      </c>
      <c r="BL168" s="18" t="s">
        <v>297</v>
      </c>
      <c r="BM168" s="248" t="s">
        <v>2364</v>
      </c>
    </row>
    <row r="169" spans="1:47" s="2" customFormat="1" ht="12">
      <c r="A169" s="39"/>
      <c r="B169" s="40"/>
      <c r="C169" s="41"/>
      <c r="D169" s="252" t="s">
        <v>2365</v>
      </c>
      <c r="E169" s="41"/>
      <c r="F169" s="309" t="s">
        <v>2366</v>
      </c>
      <c r="G169" s="41"/>
      <c r="H169" s="41"/>
      <c r="I169" s="146"/>
      <c r="J169" s="41"/>
      <c r="K169" s="41"/>
      <c r="L169" s="45"/>
      <c r="M169" s="310"/>
      <c r="N169" s="311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2365</v>
      </c>
      <c r="AU169" s="18" t="s">
        <v>152</v>
      </c>
    </row>
    <row r="170" spans="1:51" s="13" customFormat="1" ht="12">
      <c r="A170" s="13"/>
      <c r="B170" s="250"/>
      <c r="C170" s="251"/>
      <c r="D170" s="252" t="s">
        <v>218</v>
      </c>
      <c r="E170" s="253" t="s">
        <v>1</v>
      </c>
      <c r="F170" s="254" t="s">
        <v>2367</v>
      </c>
      <c r="G170" s="251"/>
      <c r="H170" s="255">
        <v>1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218</v>
      </c>
      <c r="AU170" s="261" t="s">
        <v>152</v>
      </c>
      <c r="AV170" s="13" t="s">
        <v>152</v>
      </c>
      <c r="AW170" s="13" t="s">
        <v>32</v>
      </c>
      <c r="AX170" s="13" t="s">
        <v>84</v>
      </c>
      <c r="AY170" s="261" t="s">
        <v>209</v>
      </c>
    </row>
    <row r="171" spans="1:65" s="2" customFormat="1" ht="21.75" customHeight="1">
      <c r="A171" s="39"/>
      <c r="B171" s="40"/>
      <c r="C171" s="237" t="s">
        <v>430</v>
      </c>
      <c r="D171" s="237" t="s">
        <v>211</v>
      </c>
      <c r="E171" s="238" t="s">
        <v>2368</v>
      </c>
      <c r="F171" s="239" t="s">
        <v>2369</v>
      </c>
      <c r="G171" s="240" t="s">
        <v>334</v>
      </c>
      <c r="H171" s="241">
        <v>1</v>
      </c>
      <c r="I171" s="242"/>
      <c r="J171" s="243">
        <f>ROUND(I171*H171,2)</f>
        <v>0</v>
      </c>
      <c r="K171" s="239" t="s">
        <v>1</v>
      </c>
      <c r="L171" s="45"/>
      <c r="M171" s="244" t="s">
        <v>1</v>
      </c>
      <c r="N171" s="245" t="s">
        <v>42</v>
      </c>
      <c r="O171" s="92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297</v>
      </c>
      <c r="AT171" s="248" t="s">
        <v>211</v>
      </c>
      <c r="AU171" s="248" t="s">
        <v>152</v>
      </c>
      <c r="AY171" s="18" t="s">
        <v>209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8" t="s">
        <v>152</v>
      </c>
      <c r="BK171" s="249">
        <f>ROUND(I171*H171,2)</f>
        <v>0</v>
      </c>
      <c r="BL171" s="18" t="s">
        <v>297</v>
      </c>
      <c r="BM171" s="248" t="s">
        <v>2370</v>
      </c>
    </row>
    <row r="172" spans="1:47" s="2" customFormat="1" ht="12">
      <c r="A172" s="39"/>
      <c r="B172" s="40"/>
      <c r="C172" s="41"/>
      <c r="D172" s="252" t="s">
        <v>2365</v>
      </c>
      <c r="E172" s="41"/>
      <c r="F172" s="309" t="s">
        <v>2366</v>
      </c>
      <c r="G172" s="41"/>
      <c r="H172" s="41"/>
      <c r="I172" s="146"/>
      <c r="J172" s="41"/>
      <c r="K172" s="41"/>
      <c r="L172" s="45"/>
      <c r="M172" s="310"/>
      <c r="N172" s="311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2365</v>
      </c>
      <c r="AU172" s="18" t="s">
        <v>152</v>
      </c>
    </row>
    <row r="173" spans="1:51" s="13" customFormat="1" ht="12">
      <c r="A173" s="13"/>
      <c r="B173" s="250"/>
      <c r="C173" s="251"/>
      <c r="D173" s="252" t="s">
        <v>218</v>
      </c>
      <c r="E173" s="253" t="s">
        <v>1</v>
      </c>
      <c r="F173" s="254" t="s">
        <v>2367</v>
      </c>
      <c r="G173" s="251"/>
      <c r="H173" s="255">
        <v>1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218</v>
      </c>
      <c r="AU173" s="261" t="s">
        <v>152</v>
      </c>
      <c r="AV173" s="13" t="s">
        <v>152</v>
      </c>
      <c r="AW173" s="13" t="s">
        <v>32</v>
      </c>
      <c r="AX173" s="13" t="s">
        <v>84</v>
      </c>
      <c r="AY173" s="261" t="s">
        <v>209</v>
      </c>
    </row>
    <row r="174" spans="1:65" s="2" customFormat="1" ht="21.75" customHeight="1">
      <c r="A174" s="39"/>
      <c r="B174" s="40"/>
      <c r="C174" s="237" t="s">
        <v>439</v>
      </c>
      <c r="D174" s="237" t="s">
        <v>211</v>
      </c>
      <c r="E174" s="238" t="s">
        <v>2371</v>
      </c>
      <c r="F174" s="239" t="s">
        <v>2372</v>
      </c>
      <c r="G174" s="240" t="s">
        <v>334</v>
      </c>
      <c r="H174" s="241">
        <v>1</v>
      </c>
      <c r="I174" s="242"/>
      <c r="J174" s="243">
        <f>ROUND(I174*H174,2)</f>
        <v>0</v>
      </c>
      <c r="K174" s="239" t="s">
        <v>1</v>
      </c>
      <c r="L174" s="45"/>
      <c r="M174" s="244" t="s">
        <v>1</v>
      </c>
      <c r="N174" s="245" t="s">
        <v>42</v>
      </c>
      <c r="O174" s="92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297</v>
      </c>
      <c r="AT174" s="248" t="s">
        <v>211</v>
      </c>
      <c r="AU174" s="248" t="s">
        <v>152</v>
      </c>
      <c r="AY174" s="18" t="s">
        <v>209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8" t="s">
        <v>152</v>
      </c>
      <c r="BK174" s="249">
        <f>ROUND(I174*H174,2)</f>
        <v>0</v>
      </c>
      <c r="BL174" s="18" t="s">
        <v>297</v>
      </c>
      <c r="BM174" s="248" t="s">
        <v>2373</v>
      </c>
    </row>
    <row r="175" spans="1:47" s="2" customFormat="1" ht="12">
      <c r="A175" s="39"/>
      <c r="B175" s="40"/>
      <c r="C175" s="41"/>
      <c r="D175" s="252" t="s">
        <v>2365</v>
      </c>
      <c r="E175" s="41"/>
      <c r="F175" s="309" t="s">
        <v>2366</v>
      </c>
      <c r="G175" s="41"/>
      <c r="H175" s="41"/>
      <c r="I175" s="146"/>
      <c r="J175" s="41"/>
      <c r="K175" s="41"/>
      <c r="L175" s="45"/>
      <c r="M175" s="310"/>
      <c r="N175" s="311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2365</v>
      </c>
      <c r="AU175" s="18" t="s">
        <v>152</v>
      </c>
    </row>
    <row r="176" spans="1:51" s="13" customFormat="1" ht="12">
      <c r="A176" s="13"/>
      <c r="B176" s="250"/>
      <c r="C176" s="251"/>
      <c r="D176" s="252" t="s">
        <v>218</v>
      </c>
      <c r="E176" s="253" t="s">
        <v>1</v>
      </c>
      <c r="F176" s="254" t="s">
        <v>2374</v>
      </c>
      <c r="G176" s="251"/>
      <c r="H176" s="255">
        <v>1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218</v>
      </c>
      <c r="AU176" s="261" t="s">
        <v>152</v>
      </c>
      <c r="AV176" s="13" t="s">
        <v>152</v>
      </c>
      <c r="AW176" s="13" t="s">
        <v>32</v>
      </c>
      <c r="AX176" s="13" t="s">
        <v>84</v>
      </c>
      <c r="AY176" s="261" t="s">
        <v>209</v>
      </c>
    </row>
    <row r="177" spans="1:65" s="2" customFormat="1" ht="16.5" customHeight="1">
      <c r="A177" s="39"/>
      <c r="B177" s="40"/>
      <c r="C177" s="237" t="s">
        <v>445</v>
      </c>
      <c r="D177" s="237" t="s">
        <v>211</v>
      </c>
      <c r="E177" s="238" t="s">
        <v>2375</v>
      </c>
      <c r="F177" s="239" t="s">
        <v>2376</v>
      </c>
      <c r="G177" s="240" t="s">
        <v>334</v>
      </c>
      <c r="H177" s="241">
        <v>1</v>
      </c>
      <c r="I177" s="242"/>
      <c r="J177" s="243">
        <f>ROUND(I177*H177,2)</f>
        <v>0</v>
      </c>
      <c r="K177" s="239" t="s">
        <v>1</v>
      </c>
      <c r="L177" s="45"/>
      <c r="M177" s="244" t="s">
        <v>1</v>
      </c>
      <c r="N177" s="245" t="s">
        <v>42</v>
      </c>
      <c r="O177" s="92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8" t="s">
        <v>297</v>
      </c>
      <c r="AT177" s="248" t="s">
        <v>211</v>
      </c>
      <c r="AU177" s="248" t="s">
        <v>152</v>
      </c>
      <c r="AY177" s="18" t="s">
        <v>209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8" t="s">
        <v>152</v>
      </c>
      <c r="BK177" s="249">
        <f>ROUND(I177*H177,2)</f>
        <v>0</v>
      </c>
      <c r="BL177" s="18" t="s">
        <v>297</v>
      </c>
      <c r="BM177" s="248" t="s">
        <v>2377</v>
      </c>
    </row>
    <row r="178" spans="1:47" s="2" customFormat="1" ht="12">
      <c r="A178" s="39"/>
      <c r="B178" s="40"/>
      <c r="C178" s="41"/>
      <c r="D178" s="252" t="s">
        <v>2365</v>
      </c>
      <c r="E178" s="41"/>
      <c r="F178" s="309" t="s">
        <v>2366</v>
      </c>
      <c r="G178" s="41"/>
      <c r="H178" s="41"/>
      <c r="I178" s="146"/>
      <c r="J178" s="41"/>
      <c r="K178" s="41"/>
      <c r="L178" s="45"/>
      <c r="M178" s="310"/>
      <c r="N178" s="311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2365</v>
      </c>
      <c r="AU178" s="18" t="s">
        <v>152</v>
      </c>
    </row>
    <row r="179" spans="1:65" s="2" customFormat="1" ht="21.75" customHeight="1">
      <c r="A179" s="39"/>
      <c r="B179" s="40"/>
      <c r="C179" s="237" t="s">
        <v>451</v>
      </c>
      <c r="D179" s="237" t="s">
        <v>211</v>
      </c>
      <c r="E179" s="238" t="s">
        <v>2378</v>
      </c>
      <c r="F179" s="239" t="s">
        <v>2379</v>
      </c>
      <c r="G179" s="240" t="s">
        <v>214</v>
      </c>
      <c r="H179" s="241">
        <v>16</v>
      </c>
      <c r="I179" s="242"/>
      <c r="J179" s="243">
        <f>ROUND(I179*H179,2)</f>
        <v>0</v>
      </c>
      <c r="K179" s="239" t="s">
        <v>1</v>
      </c>
      <c r="L179" s="45"/>
      <c r="M179" s="244" t="s">
        <v>1</v>
      </c>
      <c r="N179" s="245" t="s">
        <v>42</v>
      </c>
      <c r="O179" s="92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8" t="s">
        <v>297</v>
      </c>
      <c r="AT179" s="248" t="s">
        <v>211</v>
      </c>
      <c r="AU179" s="248" t="s">
        <v>152</v>
      </c>
      <c r="AY179" s="18" t="s">
        <v>209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8" t="s">
        <v>152</v>
      </c>
      <c r="BK179" s="249">
        <f>ROUND(I179*H179,2)</f>
        <v>0</v>
      </c>
      <c r="BL179" s="18" t="s">
        <v>297</v>
      </c>
      <c r="BM179" s="248" t="s">
        <v>2380</v>
      </c>
    </row>
    <row r="180" spans="1:65" s="2" customFormat="1" ht="21.75" customHeight="1">
      <c r="A180" s="39"/>
      <c r="B180" s="40"/>
      <c r="C180" s="237" t="s">
        <v>456</v>
      </c>
      <c r="D180" s="237" t="s">
        <v>211</v>
      </c>
      <c r="E180" s="238" t="s">
        <v>2381</v>
      </c>
      <c r="F180" s="239" t="s">
        <v>2382</v>
      </c>
      <c r="G180" s="240" t="s">
        <v>214</v>
      </c>
      <c r="H180" s="241">
        <v>25</v>
      </c>
      <c r="I180" s="242"/>
      <c r="J180" s="243">
        <f>ROUND(I180*H180,2)</f>
        <v>0</v>
      </c>
      <c r="K180" s="239" t="s">
        <v>1</v>
      </c>
      <c r="L180" s="45"/>
      <c r="M180" s="244" t="s">
        <v>1</v>
      </c>
      <c r="N180" s="245" t="s">
        <v>42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297</v>
      </c>
      <c r="AT180" s="248" t="s">
        <v>211</v>
      </c>
      <c r="AU180" s="248" t="s">
        <v>152</v>
      </c>
      <c r="AY180" s="18" t="s">
        <v>209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152</v>
      </c>
      <c r="BK180" s="249">
        <f>ROUND(I180*H180,2)</f>
        <v>0</v>
      </c>
      <c r="BL180" s="18" t="s">
        <v>297</v>
      </c>
      <c r="BM180" s="248" t="s">
        <v>2383</v>
      </c>
    </row>
    <row r="181" spans="1:65" s="2" customFormat="1" ht="21.75" customHeight="1">
      <c r="A181" s="39"/>
      <c r="B181" s="40"/>
      <c r="C181" s="237" t="s">
        <v>461</v>
      </c>
      <c r="D181" s="237" t="s">
        <v>211</v>
      </c>
      <c r="E181" s="238" t="s">
        <v>2384</v>
      </c>
      <c r="F181" s="239" t="s">
        <v>2385</v>
      </c>
      <c r="G181" s="240" t="s">
        <v>214</v>
      </c>
      <c r="H181" s="241">
        <v>8</v>
      </c>
      <c r="I181" s="242"/>
      <c r="J181" s="243">
        <f>ROUND(I181*H181,2)</f>
        <v>0</v>
      </c>
      <c r="K181" s="239" t="s">
        <v>1</v>
      </c>
      <c r="L181" s="45"/>
      <c r="M181" s="244" t="s">
        <v>1</v>
      </c>
      <c r="N181" s="245" t="s">
        <v>42</v>
      </c>
      <c r="O181" s="92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8" t="s">
        <v>297</v>
      </c>
      <c r="AT181" s="248" t="s">
        <v>211</v>
      </c>
      <c r="AU181" s="248" t="s">
        <v>152</v>
      </c>
      <c r="AY181" s="18" t="s">
        <v>209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8" t="s">
        <v>152</v>
      </c>
      <c r="BK181" s="249">
        <f>ROUND(I181*H181,2)</f>
        <v>0</v>
      </c>
      <c r="BL181" s="18" t="s">
        <v>297</v>
      </c>
      <c r="BM181" s="248" t="s">
        <v>2386</v>
      </c>
    </row>
    <row r="182" spans="1:65" s="2" customFormat="1" ht="21.75" customHeight="1">
      <c r="A182" s="39"/>
      <c r="B182" s="40"/>
      <c r="C182" s="237" t="s">
        <v>466</v>
      </c>
      <c r="D182" s="237" t="s">
        <v>211</v>
      </c>
      <c r="E182" s="238" t="s">
        <v>2387</v>
      </c>
      <c r="F182" s="239" t="s">
        <v>2388</v>
      </c>
      <c r="G182" s="240" t="s">
        <v>214</v>
      </c>
      <c r="H182" s="241">
        <v>4</v>
      </c>
      <c r="I182" s="242"/>
      <c r="J182" s="243">
        <f>ROUND(I182*H182,2)</f>
        <v>0</v>
      </c>
      <c r="K182" s="239" t="s">
        <v>1</v>
      </c>
      <c r="L182" s="45"/>
      <c r="M182" s="244" t="s">
        <v>1</v>
      </c>
      <c r="N182" s="245" t="s">
        <v>42</v>
      </c>
      <c r="O182" s="92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8" t="s">
        <v>297</v>
      </c>
      <c r="AT182" s="248" t="s">
        <v>211</v>
      </c>
      <c r="AU182" s="248" t="s">
        <v>152</v>
      </c>
      <c r="AY182" s="18" t="s">
        <v>209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8" t="s">
        <v>152</v>
      </c>
      <c r="BK182" s="249">
        <f>ROUND(I182*H182,2)</f>
        <v>0</v>
      </c>
      <c r="BL182" s="18" t="s">
        <v>297</v>
      </c>
      <c r="BM182" s="248" t="s">
        <v>2389</v>
      </c>
    </row>
    <row r="183" spans="1:65" s="2" customFormat="1" ht="21.75" customHeight="1">
      <c r="A183" s="39"/>
      <c r="B183" s="40"/>
      <c r="C183" s="237" t="s">
        <v>471</v>
      </c>
      <c r="D183" s="237" t="s">
        <v>211</v>
      </c>
      <c r="E183" s="238" t="s">
        <v>2390</v>
      </c>
      <c r="F183" s="239" t="s">
        <v>2391</v>
      </c>
      <c r="G183" s="240" t="s">
        <v>214</v>
      </c>
      <c r="H183" s="241">
        <v>1</v>
      </c>
      <c r="I183" s="242"/>
      <c r="J183" s="243">
        <f>ROUND(I183*H183,2)</f>
        <v>0</v>
      </c>
      <c r="K183" s="239" t="s">
        <v>1</v>
      </c>
      <c r="L183" s="45"/>
      <c r="M183" s="244" t="s">
        <v>1</v>
      </c>
      <c r="N183" s="245" t="s">
        <v>42</v>
      </c>
      <c r="O183" s="92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297</v>
      </c>
      <c r="AT183" s="248" t="s">
        <v>211</v>
      </c>
      <c r="AU183" s="248" t="s">
        <v>152</v>
      </c>
      <c r="AY183" s="18" t="s">
        <v>209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8" t="s">
        <v>152</v>
      </c>
      <c r="BK183" s="249">
        <f>ROUND(I183*H183,2)</f>
        <v>0</v>
      </c>
      <c r="BL183" s="18" t="s">
        <v>297</v>
      </c>
      <c r="BM183" s="248" t="s">
        <v>2392</v>
      </c>
    </row>
    <row r="184" spans="1:65" s="2" customFormat="1" ht="21.75" customHeight="1">
      <c r="A184" s="39"/>
      <c r="B184" s="40"/>
      <c r="C184" s="237" t="s">
        <v>476</v>
      </c>
      <c r="D184" s="237" t="s">
        <v>211</v>
      </c>
      <c r="E184" s="238" t="s">
        <v>2393</v>
      </c>
      <c r="F184" s="239" t="s">
        <v>2394</v>
      </c>
      <c r="G184" s="240" t="s">
        <v>214</v>
      </c>
      <c r="H184" s="241">
        <v>105</v>
      </c>
      <c r="I184" s="242"/>
      <c r="J184" s="243">
        <f>ROUND(I184*H184,2)</f>
        <v>0</v>
      </c>
      <c r="K184" s="239" t="s">
        <v>1</v>
      </c>
      <c r="L184" s="45"/>
      <c r="M184" s="244" t="s">
        <v>1</v>
      </c>
      <c r="N184" s="245" t="s">
        <v>42</v>
      </c>
      <c r="O184" s="92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8" t="s">
        <v>297</v>
      </c>
      <c r="AT184" s="248" t="s">
        <v>211</v>
      </c>
      <c r="AU184" s="248" t="s">
        <v>152</v>
      </c>
      <c r="AY184" s="18" t="s">
        <v>209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8" t="s">
        <v>152</v>
      </c>
      <c r="BK184" s="249">
        <f>ROUND(I184*H184,2)</f>
        <v>0</v>
      </c>
      <c r="BL184" s="18" t="s">
        <v>297</v>
      </c>
      <c r="BM184" s="248" t="s">
        <v>2395</v>
      </c>
    </row>
    <row r="185" spans="1:65" s="2" customFormat="1" ht="33" customHeight="1">
      <c r="A185" s="39"/>
      <c r="B185" s="40"/>
      <c r="C185" s="237" t="s">
        <v>481</v>
      </c>
      <c r="D185" s="237" t="s">
        <v>211</v>
      </c>
      <c r="E185" s="238" t="s">
        <v>2396</v>
      </c>
      <c r="F185" s="239" t="s">
        <v>2397</v>
      </c>
      <c r="G185" s="240" t="s">
        <v>214</v>
      </c>
      <c r="H185" s="241">
        <v>4</v>
      </c>
      <c r="I185" s="242"/>
      <c r="J185" s="243">
        <f>ROUND(I185*H185,2)</f>
        <v>0</v>
      </c>
      <c r="K185" s="239" t="s">
        <v>1</v>
      </c>
      <c r="L185" s="45"/>
      <c r="M185" s="244" t="s">
        <v>1</v>
      </c>
      <c r="N185" s="245" t="s">
        <v>42</v>
      </c>
      <c r="O185" s="92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8" t="s">
        <v>297</v>
      </c>
      <c r="AT185" s="248" t="s">
        <v>211</v>
      </c>
      <c r="AU185" s="248" t="s">
        <v>152</v>
      </c>
      <c r="AY185" s="18" t="s">
        <v>209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8" t="s">
        <v>152</v>
      </c>
      <c r="BK185" s="249">
        <f>ROUND(I185*H185,2)</f>
        <v>0</v>
      </c>
      <c r="BL185" s="18" t="s">
        <v>297</v>
      </c>
      <c r="BM185" s="248" t="s">
        <v>2398</v>
      </c>
    </row>
    <row r="186" spans="1:65" s="2" customFormat="1" ht="21.75" customHeight="1">
      <c r="A186" s="39"/>
      <c r="B186" s="40"/>
      <c r="C186" s="237" t="s">
        <v>486</v>
      </c>
      <c r="D186" s="237" t="s">
        <v>211</v>
      </c>
      <c r="E186" s="238" t="s">
        <v>2399</v>
      </c>
      <c r="F186" s="239" t="s">
        <v>2400</v>
      </c>
      <c r="G186" s="240" t="s">
        <v>214</v>
      </c>
      <c r="H186" s="241">
        <v>1</v>
      </c>
      <c r="I186" s="242"/>
      <c r="J186" s="243">
        <f>ROUND(I186*H186,2)</f>
        <v>0</v>
      </c>
      <c r="K186" s="239" t="s">
        <v>1</v>
      </c>
      <c r="L186" s="45"/>
      <c r="M186" s="244" t="s">
        <v>1</v>
      </c>
      <c r="N186" s="245" t="s">
        <v>42</v>
      </c>
      <c r="O186" s="92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8" t="s">
        <v>297</v>
      </c>
      <c r="AT186" s="248" t="s">
        <v>211</v>
      </c>
      <c r="AU186" s="248" t="s">
        <v>152</v>
      </c>
      <c r="AY186" s="18" t="s">
        <v>209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8" t="s">
        <v>152</v>
      </c>
      <c r="BK186" s="249">
        <f>ROUND(I186*H186,2)</f>
        <v>0</v>
      </c>
      <c r="BL186" s="18" t="s">
        <v>297</v>
      </c>
      <c r="BM186" s="248" t="s">
        <v>2401</v>
      </c>
    </row>
    <row r="187" spans="1:65" s="2" customFormat="1" ht="21.75" customHeight="1">
      <c r="A187" s="39"/>
      <c r="B187" s="40"/>
      <c r="C187" s="237" t="s">
        <v>491</v>
      </c>
      <c r="D187" s="237" t="s">
        <v>211</v>
      </c>
      <c r="E187" s="238" t="s">
        <v>2402</v>
      </c>
      <c r="F187" s="239" t="s">
        <v>2403</v>
      </c>
      <c r="G187" s="240" t="s">
        <v>214</v>
      </c>
      <c r="H187" s="241">
        <v>4</v>
      </c>
      <c r="I187" s="242"/>
      <c r="J187" s="243">
        <f>ROUND(I187*H187,2)</f>
        <v>0</v>
      </c>
      <c r="K187" s="239" t="s">
        <v>1</v>
      </c>
      <c r="L187" s="45"/>
      <c r="M187" s="244" t="s">
        <v>1</v>
      </c>
      <c r="N187" s="245" t="s">
        <v>42</v>
      </c>
      <c r="O187" s="92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8" t="s">
        <v>297</v>
      </c>
      <c r="AT187" s="248" t="s">
        <v>211</v>
      </c>
      <c r="AU187" s="248" t="s">
        <v>152</v>
      </c>
      <c r="AY187" s="18" t="s">
        <v>209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8" t="s">
        <v>152</v>
      </c>
      <c r="BK187" s="249">
        <f>ROUND(I187*H187,2)</f>
        <v>0</v>
      </c>
      <c r="BL187" s="18" t="s">
        <v>297</v>
      </c>
      <c r="BM187" s="248" t="s">
        <v>2404</v>
      </c>
    </row>
    <row r="188" spans="1:65" s="2" customFormat="1" ht="21.75" customHeight="1">
      <c r="A188" s="39"/>
      <c r="B188" s="40"/>
      <c r="C188" s="237" t="s">
        <v>497</v>
      </c>
      <c r="D188" s="237" t="s">
        <v>211</v>
      </c>
      <c r="E188" s="238" t="s">
        <v>2405</v>
      </c>
      <c r="F188" s="239" t="s">
        <v>2406</v>
      </c>
      <c r="G188" s="240" t="s">
        <v>214</v>
      </c>
      <c r="H188" s="241">
        <v>4</v>
      </c>
      <c r="I188" s="242"/>
      <c r="J188" s="243">
        <f>ROUND(I188*H188,2)</f>
        <v>0</v>
      </c>
      <c r="K188" s="239" t="s">
        <v>1</v>
      </c>
      <c r="L188" s="45"/>
      <c r="M188" s="244" t="s">
        <v>1</v>
      </c>
      <c r="N188" s="245" t="s">
        <v>42</v>
      </c>
      <c r="O188" s="92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8" t="s">
        <v>297</v>
      </c>
      <c r="AT188" s="248" t="s">
        <v>211</v>
      </c>
      <c r="AU188" s="248" t="s">
        <v>152</v>
      </c>
      <c r="AY188" s="18" t="s">
        <v>209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8" t="s">
        <v>152</v>
      </c>
      <c r="BK188" s="249">
        <f>ROUND(I188*H188,2)</f>
        <v>0</v>
      </c>
      <c r="BL188" s="18" t="s">
        <v>297</v>
      </c>
      <c r="BM188" s="248" t="s">
        <v>2407</v>
      </c>
    </row>
    <row r="189" spans="1:65" s="2" customFormat="1" ht="21.75" customHeight="1">
      <c r="A189" s="39"/>
      <c r="B189" s="40"/>
      <c r="C189" s="237" t="s">
        <v>503</v>
      </c>
      <c r="D189" s="237" t="s">
        <v>211</v>
      </c>
      <c r="E189" s="238" t="s">
        <v>2408</v>
      </c>
      <c r="F189" s="239" t="s">
        <v>2409</v>
      </c>
      <c r="G189" s="240" t="s">
        <v>214</v>
      </c>
      <c r="H189" s="241">
        <v>1</v>
      </c>
      <c r="I189" s="242"/>
      <c r="J189" s="243">
        <f>ROUND(I189*H189,2)</f>
        <v>0</v>
      </c>
      <c r="K189" s="239" t="s">
        <v>1</v>
      </c>
      <c r="L189" s="45"/>
      <c r="M189" s="244" t="s">
        <v>1</v>
      </c>
      <c r="N189" s="245" t="s">
        <v>42</v>
      </c>
      <c r="O189" s="92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297</v>
      </c>
      <c r="AT189" s="248" t="s">
        <v>211</v>
      </c>
      <c r="AU189" s="248" t="s">
        <v>152</v>
      </c>
      <c r="AY189" s="18" t="s">
        <v>209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8" t="s">
        <v>152</v>
      </c>
      <c r="BK189" s="249">
        <f>ROUND(I189*H189,2)</f>
        <v>0</v>
      </c>
      <c r="BL189" s="18" t="s">
        <v>297</v>
      </c>
      <c r="BM189" s="248" t="s">
        <v>2410</v>
      </c>
    </row>
    <row r="190" spans="1:65" s="2" customFormat="1" ht="21.75" customHeight="1">
      <c r="A190" s="39"/>
      <c r="B190" s="40"/>
      <c r="C190" s="237" t="s">
        <v>509</v>
      </c>
      <c r="D190" s="237" t="s">
        <v>211</v>
      </c>
      <c r="E190" s="238" t="s">
        <v>2411</v>
      </c>
      <c r="F190" s="239" t="s">
        <v>2412</v>
      </c>
      <c r="G190" s="240" t="s">
        <v>494</v>
      </c>
      <c r="H190" s="241">
        <v>2</v>
      </c>
      <c r="I190" s="242"/>
      <c r="J190" s="243">
        <f>ROUND(I190*H190,2)</f>
        <v>0</v>
      </c>
      <c r="K190" s="239" t="s">
        <v>1</v>
      </c>
      <c r="L190" s="45"/>
      <c r="M190" s="244" t="s">
        <v>1</v>
      </c>
      <c r="N190" s="245" t="s">
        <v>42</v>
      </c>
      <c r="O190" s="92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8" t="s">
        <v>297</v>
      </c>
      <c r="AT190" s="248" t="s">
        <v>211</v>
      </c>
      <c r="AU190" s="248" t="s">
        <v>152</v>
      </c>
      <c r="AY190" s="18" t="s">
        <v>209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8" t="s">
        <v>152</v>
      </c>
      <c r="BK190" s="249">
        <f>ROUND(I190*H190,2)</f>
        <v>0</v>
      </c>
      <c r="BL190" s="18" t="s">
        <v>297</v>
      </c>
      <c r="BM190" s="248" t="s">
        <v>2413</v>
      </c>
    </row>
    <row r="191" spans="1:65" s="2" customFormat="1" ht="21.75" customHeight="1">
      <c r="A191" s="39"/>
      <c r="B191" s="40"/>
      <c r="C191" s="237" t="s">
        <v>514</v>
      </c>
      <c r="D191" s="237" t="s">
        <v>211</v>
      </c>
      <c r="E191" s="238" t="s">
        <v>2414</v>
      </c>
      <c r="F191" s="239" t="s">
        <v>2415</v>
      </c>
      <c r="G191" s="240" t="s">
        <v>214</v>
      </c>
      <c r="H191" s="241">
        <v>1</v>
      </c>
      <c r="I191" s="242"/>
      <c r="J191" s="243">
        <f>ROUND(I191*H191,2)</f>
        <v>0</v>
      </c>
      <c r="K191" s="239" t="s">
        <v>1</v>
      </c>
      <c r="L191" s="45"/>
      <c r="M191" s="244" t="s">
        <v>1</v>
      </c>
      <c r="N191" s="245" t="s">
        <v>42</v>
      </c>
      <c r="O191" s="92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8" t="s">
        <v>297</v>
      </c>
      <c r="AT191" s="248" t="s">
        <v>211</v>
      </c>
      <c r="AU191" s="248" t="s">
        <v>152</v>
      </c>
      <c r="AY191" s="18" t="s">
        <v>209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8" t="s">
        <v>152</v>
      </c>
      <c r="BK191" s="249">
        <f>ROUND(I191*H191,2)</f>
        <v>0</v>
      </c>
      <c r="BL191" s="18" t="s">
        <v>297</v>
      </c>
      <c r="BM191" s="248" t="s">
        <v>2416</v>
      </c>
    </row>
    <row r="192" spans="1:65" s="2" customFormat="1" ht="21.75" customHeight="1">
      <c r="A192" s="39"/>
      <c r="B192" s="40"/>
      <c r="C192" s="237" t="s">
        <v>519</v>
      </c>
      <c r="D192" s="237" t="s">
        <v>211</v>
      </c>
      <c r="E192" s="238" t="s">
        <v>2417</v>
      </c>
      <c r="F192" s="239" t="s">
        <v>2418</v>
      </c>
      <c r="G192" s="240" t="s">
        <v>214</v>
      </c>
      <c r="H192" s="241">
        <v>6</v>
      </c>
      <c r="I192" s="242"/>
      <c r="J192" s="243">
        <f>ROUND(I192*H192,2)</f>
        <v>0</v>
      </c>
      <c r="K192" s="239" t="s">
        <v>1</v>
      </c>
      <c r="L192" s="45"/>
      <c r="M192" s="244" t="s">
        <v>1</v>
      </c>
      <c r="N192" s="245" t="s">
        <v>42</v>
      </c>
      <c r="O192" s="92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8" t="s">
        <v>297</v>
      </c>
      <c r="AT192" s="248" t="s">
        <v>211</v>
      </c>
      <c r="AU192" s="248" t="s">
        <v>152</v>
      </c>
      <c r="AY192" s="18" t="s">
        <v>209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8" t="s">
        <v>152</v>
      </c>
      <c r="BK192" s="249">
        <f>ROUND(I192*H192,2)</f>
        <v>0</v>
      </c>
      <c r="BL192" s="18" t="s">
        <v>297</v>
      </c>
      <c r="BM192" s="248" t="s">
        <v>2419</v>
      </c>
    </row>
    <row r="193" spans="1:65" s="2" customFormat="1" ht="21.75" customHeight="1">
      <c r="A193" s="39"/>
      <c r="B193" s="40"/>
      <c r="C193" s="237" t="s">
        <v>528</v>
      </c>
      <c r="D193" s="237" t="s">
        <v>211</v>
      </c>
      <c r="E193" s="238" t="s">
        <v>2420</v>
      </c>
      <c r="F193" s="239" t="s">
        <v>2421</v>
      </c>
      <c r="G193" s="240" t="s">
        <v>214</v>
      </c>
      <c r="H193" s="241">
        <v>3</v>
      </c>
      <c r="I193" s="242"/>
      <c r="J193" s="243">
        <f>ROUND(I193*H193,2)</f>
        <v>0</v>
      </c>
      <c r="K193" s="239" t="s">
        <v>1</v>
      </c>
      <c r="L193" s="45"/>
      <c r="M193" s="244" t="s">
        <v>1</v>
      </c>
      <c r="N193" s="245" t="s">
        <v>42</v>
      </c>
      <c r="O193" s="92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8" t="s">
        <v>297</v>
      </c>
      <c r="AT193" s="248" t="s">
        <v>211</v>
      </c>
      <c r="AU193" s="248" t="s">
        <v>152</v>
      </c>
      <c r="AY193" s="18" t="s">
        <v>209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8" t="s">
        <v>152</v>
      </c>
      <c r="BK193" s="249">
        <f>ROUND(I193*H193,2)</f>
        <v>0</v>
      </c>
      <c r="BL193" s="18" t="s">
        <v>297</v>
      </c>
      <c r="BM193" s="248" t="s">
        <v>2422</v>
      </c>
    </row>
    <row r="194" spans="1:65" s="2" customFormat="1" ht="21.75" customHeight="1">
      <c r="A194" s="39"/>
      <c r="B194" s="40"/>
      <c r="C194" s="237" t="s">
        <v>534</v>
      </c>
      <c r="D194" s="237" t="s">
        <v>211</v>
      </c>
      <c r="E194" s="238" t="s">
        <v>2423</v>
      </c>
      <c r="F194" s="239" t="s">
        <v>2424</v>
      </c>
      <c r="G194" s="240" t="s">
        <v>214</v>
      </c>
      <c r="H194" s="241">
        <v>4</v>
      </c>
      <c r="I194" s="242"/>
      <c r="J194" s="243">
        <f>ROUND(I194*H194,2)</f>
        <v>0</v>
      </c>
      <c r="K194" s="239" t="s">
        <v>1</v>
      </c>
      <c r="L194" s="45"/>
      <c r="M194" s="244" t="s">
        <v>1</v>
      </c>
      <c r="N194" s="245" t="s">
        <v>42</v>
      </c>
      <c r="O194" s="92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8" t="s">
        <v>297</v>
      </c>
      <c r="AT194" s="248" t="s">
        <v>211</v>
      </c>
      <c r="AU194" s="248" t="s">
        <v>152</v>
      </c>
      <c r="AY194" s="18" t="s">
        <v>209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8" t="s">
        <v>152</v>
      </c>
      <c r="BK194" s="249">
        <f>ROUND(I194*H194,2)</f>
        <v>0</v>
      </c>
      <c r="BL194" s="18" t="s">
        <v>297</v>
      </c>
      <c r="BM194" s="248" t="s">
        <v>2425</v>
      </c>
    </row>
    <row r="195" spans="1:65" s="2" customFormat="1" ht="21.75" customHeight="1">
      <c r="A195" s="39"/>
      <c r="B195" s="40"/>
      <c r="C195" s="237" t="s">
        <v>540</v>
      </c>
      <c r="D195" s="237" t="s">
        <v>211</v>
      </c>
      <c r="E195" s="238" t="s">
        <v>2426</v>
      </c>
      <c r="F195" s="239" t="s">
        <v>2427</v>
      </c>
      <c r="G195" s="240" t="s">
        <v>214</v>
      </c>
      <c r="H195" s="241">
        <v>2</v>
      </c>
      <c r="I195" s="242"/>
      <c r="J195" s="243">
        <f>ROUND(I195*H195,2)</f>
        <v>0</v>
      </c>
      <c r="K195" s="239" t="s">
        <v>1</v>
      </c>
      <c r="L195" s="45"/>
      <c r="M195" s="244" t="s">
        <v>1</v>
      </c>
      <c r="N195" s="245" t="s">
        <v>42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297</v>
      </c>
      <c r="AT195" s="248" t="s">
        <v>211</v>
      </c>
      <c r="AU195" s="248" t="s">
        <v>152</v>
      </c>
      <c r="AY195" s="18" t="s">
        <v>209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8" t="s">
        <v>152</v>
      </c>
      <c r="BK195" s="249">
        <f>ROUND(I195*H195,2)</f>
        <v>0</v>
      </c>
      <c r="BL195" s="18" t="s">
        <v>297</v>
      </c>
      <c r="BM195" s="248" t="s">
        <v>2428</v>
      </c>
    </row>
    <row r="196" spans="1:65" s="2" customFormat="1" ht="21.75" customHeight="1">
      <c r="A196" s="39"/>
      <c r="B196" s="40"/>
      <c r="C196" s="237" t="s">
        <v>546</v>
      </c>
      <c r="D196" s="237" t="s">
        <v>211</v>
      </c>
      <c r="E196" s="238" t="s">
        <v>2429</v>
      </c>
      <c r="F196" s="239" t="s">
        <v>2430</v>
      </c>
      <c r="G196" s="240" t="s">
        <v>494</v>
      </c>
      <c r="H196" s="241">
        <v>20</v>
      </c>
      <c r="I196" s="242"/>
      <c r="J196" s="243">
        <f>ROUND(I196*H196,2)</f>
        <v>0</v>
      </c>
      <c r="K196" s="239" t="s">
        <v>1</v>
      </c>
      <c r="L196" s="45"/>
      <c r="M196" s="244" t="s">
        <v>1</v>
      </c>
      <c r="N196" s="245" t="s">
        <v>42</v>
      </c>
      <c r="O196" s="92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8" t="s">
        <v>297</v>
      </c>
      <c r="AT196" s="248" t="s">
        <v>211</v>
      </c>
      <c r="AU196" s="248" t="s">
        <v>152</v>
      </c>
      <c r="AY196" s="18" t="s">
        <v>209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8" t="s">
        <v>152</v>
      </c>
      <c r="BK196" s="249">
        <f>ROUND(I196*H196,2)</f>
        <v>0</v>
      </c>
      <c r="BL196" s="18" t="s">
        <v>297</v>
      </c>
      <c r="BM196" s="248" t="s">
        <v>2431</v>
      </c>
    </row>
    <row r="197" spans="1:65" s="2" customFormat="1" ht="21.75" customHeight="1">
      <c r="A197" s="39"/>
      <c r="B197" s="40"/>
      <c r="C197" s="237" t="s">
        <v>550</v>
      </c>
      <c r="D197" s="237" t="s">
        <v>211</v>
      </c>
      <c r="E197" s="238" t="s">
        <v>2432</v>
      </c>
      <c r="F197" s="239" t="s">
        <v>2433</v>
      </c>
      <c r="G197" s="240" t="s">
        <v>214</v>
      </c>
      <c r="H197" s="241">
        <v>3</v>
      </c>
      <c r="I197" s="242"/>
      <c r="J197" s="243">
        <f>ROUND(I197*H197,2)</f>
        <v>0</v>
      </c>
      <c r="K197" s="239" t="s">
        <v>1</v>
      </c>
      <c r="L197" s="45"/>
      <c r="M197" s="244" t="s">
        <v>1</v>
      </c>
      <c r="N197" s="245" t="s">
        <v>42</v>
      </c>
      <c r="O197" s="92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8" t="s">
        <v>297</v>
      </c>
      <c r="AT197" s="248" t="s">
        <v>211</v>
      </c>
      <c r="AU197" s="248" t="s">
        <v>152</v>
      </c>
      <c r="AY197" s="18" t="s">
        <v>209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8" t="s">
        <v>152</v>
      </c>
      <c r="BK197" s="249">
        <f>ROUND(I197*H197,2)</f>
        <v>0</v>
      </c>
      <c r="BL197" s="18" t="s">
        <v>297</v>
      </c>
      <c r="BM197" s="248" t="s">
        <v>2434</v>
      </c>
    </row>
    <row r="198" spans="1:65" s="2" customFormat="1" ht="21.75" customHeight="1">
      <c r="A198" s="39"/>
      <c r="B198" s="40"/>
      <c r="C198" s="237" t="s">
        <v>556</v>
      </c>
      <c r="D198" s="237" t="s">
        <v>211</v>
      </c>
      <c r="E198" s="238" t="s">
        <v>2435</v>
      </c>
      <c r="F198" s="239" t="s">
        <v>2436</v>
      </c>
      <c r="G198" s="240" t="s">
        <v>214</v>
      </c>
      <c r="H198" s="241">
        <v>2</v>
      </c>
      <c r="I198" s="242"/>
      <c r="J198" s="243">
        <f>ROUND(I198*H198,2)</f>
        <v>0</v>
      </c>
      <c r="K198" s="239" t="s">
        <v>1</v>
      </c>
      <c r="L198" s="45"/>
      <c r="M198" s="244" t="s">
        <v>1</v>
      </c>
      <c r="N198" s="245" t="s">
        <v>42</v>
      </c>
      <c r="O198" s="92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297</v>
      </c>
      <c r="AT198" s="248" t="s">
        <v>211</v>
      </c>
      <c r="AU198" s="248" t="s">
        <v>152</v>
      </c>
      <c r="AY198" s="18" t="s">
        <v>209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8" t="s">
        <v>152</v>
      </c>
      <c r="BK198" s="249">
        <f>ROUND(I198*H198,2)</f>
        <v>0</v>
      </c>
      <c r="BL198" s="18" t="s">
        <v>297</v>
      </c>
      <c r="BM198" s="248" t="s">
        <v>2437</v>
      </c>
    </row>
    <row r="199" spans="1:65" s="2" customFormat="1" ht="21.75" customHeight="1">
      <c r="A199" s="39"/>
      <c r="B199" s="40"/>
      <c r="C199" s="237" t="s">
        <v>276</v>
      </c>
      <c r="D199" s="237" t="s">
        <v>211</v>
      </c>
      <c r="E199" s="238" t="s">
        <v>2438</v>
      </c>
      <c r="F199" s="239" t="s">
        <v>2439</v>
      </c>
      <c r="G199" s="240" t="s">
        <v>214</v>
      </c>
      <c r="H199" s="241">
        <v>2</v>
      </c>
      <c r="I199" s="242"/>
      <c r="J199" s="243">
        <f>ROUND(I199*H199,2)</f>
        <v>0</v>
      </c>
      <c r="K199" s="239" t="s">
        <v>1</v>
      </c>
      <c r="L199" s="45"/>
      <c r="M199" s="244" t="s">
        <v>1</v>
      </c>
      <c r="N199" s="245" t="s">
        <v>42</v>
      </c>
      <c r="O199" s="92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8" t="s">
        <v>297</v>
      </c>
      <c r="AT199" s="248" t="s">
        <v>211</v>
      </c>
      <c r="AU199" s="248" t="s">
        <v>152</v>
      </c>
      <c r="AY199" s="18" t="s">
        <v>209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8" t="s">
        <v>152</v>
      </c>
      <c r="BK199" s="249">
        <f>ROUND(I199*H199,2)</f>
        <v>0</v>
      </c>
      <c r="BL199" s="18" t="s">
        <v>297</v>
      </c>
      <c r="BM199" s="248" t="s">
        <v>2440</v>
      </c>
    </row>
    <row r="200" spans="1:65" s="2" customFormat="1" ht="21.75" customHeight="1">
      <c r="A200" s="39"/>
      <c r="B200" s="40"/>
      <c r="C200" s="237" t="s">
        <v>564</v>
      </c>
      <c r="D200" s="237" t="s">
        <v>211</v>
      </c>
      <c r="E200" s="238" t="s">
        <v>2441</v>
      </c>
      <c r="F200" s="239" t="s">
        <v>2442</v>
      </c>
      <c r="G200" s="240" t="s">
        <v>214</v>
      </c>
      <c r="H200" s="241">
        <v>6</v>
      </c>
      <c r="I200" s="242"/>
      <c r="J200" s="243">
        <f>ROUND(I200*H200,2)</f>
        <v>0</v>
      </c>
      <c r="K200" s="239" t="s">
        <v>1</v>
      </c>
      <c r="L200" s="45"/>
      <c r="M200" s="244" t="s">
        <v>1</v>
      </c>
      <c r="N200" s="245" t="s">
        <v>42</v>
      </c>
      <c r="O200" s="92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8" t="s">
        <v>297</v>
      </c>
      <c r="AT200" s="248" t="s">
        <v>211</v>
      </c>
      <c r="AU200" s="248" t="s">
        <v>152</v>
      </c>
      <c r="AY200" s="18" t="s">
        <v>209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8" t="s">
        <v>152</v>
      </c>
      <c r="BK200" s="249">
        <f>ROUND(I200*H200,2)</f>
        <v>0</v>
      </c>
      <c r="BL200" s="18" t="s">
        <v>297</v>
      </c>
      <c r="BM200" s="248" t="s">
        <v>2443</v>
      </c>
    </row>
    <row r="201" spans="1:65" s="2" customFormat="1" ht="21.75" customHeight="1">
      <c r="A201" s="39"/>
      <c r="B201" s="40"/>
      <c r="C201" s="237" t="s">
        <v>569</v>
      </c>
      <c r="D201" s="237" t="s">
        <v>211</v>
      </c>
      <c r="E201" s="238" t="s">
        <v>2444</v>
      </c>
      <c r="F201" s="239" t="s">
        <v>2445</v>
      </c>
      <c r="G201" s="240" t="s">
        <v>214</v>
      </c>
      <c r="H201" s="241">
        <v>2</v>
      </c>
      <c r="I201" s="242"/>
      <c r="J201" s="243">
        <f>ROUND(I201*H201,2)</f>
        <v>0</v>
      </c>
      <c r="K201" s="239" t="s">
        <v>1</v>
      </c>
      <c r="L201" s="45"/>
      <c r="M201" s="244" t="s">
        <v>1</v>
      </c>
      <c r="N201" s="245" t="s">
        <v>42</v>
      </c>
      <c r="O201" s="92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297</v>
      </c>
      <c r="AT201" s="248" t="s">
        <v>211</v>
      </c>
      <c r="AU201" s="248" t="s">
        <v>152</v>
      </c>
      <c r="AY201" s="18" t="s">
        <v>209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8" t="s">
        <v>152</v>
      </c>
      <c r="BK201" s="249">
        <f>ROUND(I201*H201,2)</f>
        <v>0</v>
      </c>
      <c r="BL201" s="18" t="s">
        <v>297</v>
      </c>
      <c r="BM201" s="248" t="s">
        <v>2446</v>
      </c>
    </row>
    <row r="202" spans="1:65" s="2" customFormat="1" ht="21.75" customHeight="1">
      <c r="A202" s="39"/>
      <c r="B202" s="40"/>
      <c r="C202" s="237" t="s">
        <v>574</v>
      </c>
      <c r="D202" s="237" t="s">
        <v>211</v>
      </c>
      <c r="E202" s="238" t="s">
        <v>2447</v>
      </c>
      <c r="F202" s="239" t="s">
        <v>2448</v>
      </c>
      <c r="G202" s="240" t="s">
        <v>214</v>
      </c>
      <c r="H202" s="241">
        <v>1</v>
      </c>
      <c r="I202" s="242"/>
      <c r="J202" s="243">
        <f>ROUND(I202*H202,2)</f>
        <v>0</v>
      </c>
      <c r="K202" s="239" t="s">
        <v>1</v>
      </c>
      <c r="L202" s="45"/>
      <c r="M202" s="244" t="s">
        <v>1</v>
      </c>
      <c r="N202" s="245" t="s">
        <v>42</v>
      </c>
      <c r="O202" s="92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8" t="s">
        <v>297</v>
      </c>
      <c r="AT202" s="248" t="s">
        <v>211</v>
      </c>
      <c r="AU202" s="248" t="s">
        <v>152</v>
      </c>
      <c r="AY202" s="18" t="s">
        <v>209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8" t="s">
        <v>152</v>
      </c>
      <c r="BK202" s="249">
        <f>ROUND(I202*H202,2)</f>
        <v>0</v>
      </c>
      <c r="BL202" s="18" t="s">
        <v>297</v>
      </c>
      <c r="BM202" s="248" t="s">
        <v>2449</v>
      </c>
    </row>
    <row r="203" spans="1:65" s="2" customFormat="1" ht="16.5" customHeight="1">
      <c r="A203" s="39"/>
      <c r="B203" s="40"/>
      <c r="C203" s="237" t="s">
        <v>579</v>
      </c>
      <c r="D203" s="237" t="s">
        <v>211</v>
      </c>
      <c r="E203" s="238" t="s">
        <v>2450</v>
      </c>
      <c r="F203" s="239" t="s">
        <v>2451</v>
      </c>
      <c r="G203" s="240" t="s">
        <v>214</v>
      </c>
      <c r="H203" s="241">
        <v>2</v>
      </c>
      <c r="I203" s="242"/>
      <c r="J203" s="243">
        <f>ROUND(I203*H203,2)</f>
        <v>0</v>
      </c>
      <c r="K203" s="239" t="s">
        <v>1</v>
      </c>
      <c r="L203" s="45"/>
      <c r="M203" s="244" t="s">
        <v>1</v>
      </c>
      <c r="N203" s="245" t="s">
        <v>42</v>
      </c>
      <c r="O203" s="92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8" t="s">
        <v>297</v>
      </c>
      <c r="AT203" s="248" t="s">
        <v>211</v>
      </c>
      <c r="AU203" s="248" t="s">
        <v>152</v>
      </c>
      <c r="AY203" s="18" t="s">
        <v>209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8" t="s">
        <v>152</v>
      </c>
      <c r="BK203" s="249">
        <f>ROUND(I203*H203,2)</f>
        <v>0</v>
      </c>
      <c r="BL203" s="18" t="s">
        <v>297</v>
      </c>
      <c r="BM203" s="248" t="s">
        <v>2452</v>
      </c>
    </row>
    <row r="204" spans="1:65" s="2" customFormat="1" ht="21.75" customHeight="1">
      <c r="A204" s="39"/>
      <c r="B204" s="40"/>
      <c r="C204" s="294" t="s">
        <v>584</v>
      </c>
      <c r="D204" s="294" t="s">
        <v>736</v>
      </c>
      <c r="E204" s="295" t="s">
        <v>2453</v>
      </c>
      <c r="F204" s="296" t="s">
        <v>2454</v>
      </c>
      <c r="G204" s="297" t="s">
        <v>214</v>
      </c>
      <c r="H204" s="298">
        <v>9</v>
      </c>
      <c r="I204" s="299"/>
      <c r="J204" s="300">
        <f>ROUND(I204*H204,2)</f>
        <v>0</v>
      </c>
      <c r="K204" s="296" t="s">
        <v>215</v>
      </c>
      <c r="L204" s="301"/>
      <c r="M204" s="302" t="s">
        <v>1</v>
      </c>
      <c r="N204" s="303" t="s">
        <v>42</v>
      </c>
      <c r="O204" s="92"/>
      <c r="P204" s="246">
        <f>O204*H204</f>
        <v>0</v>
      </c>
      <c r="Q204" s="246">
        <v>6E-05</v>
      </c>
      <c r="R204" s="246">
        <f>Q204*H204</f>
        <v>0.00054</v>
      </c>
      <c r="S204" s="246">
        <v>0</v>
      </c>
      <c r="T204" s="24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8" t="s">
        <v>386</v>
      </c>
      <c r="AT204" s="248" t="s">
        <v>736</v>
      </c>
      <c r="AU204" s="248" t="s">
        <v>152</v>
      </c>
      <c r="AY204" s="18" t="s">
        <v>209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8" t="s">
        <v>152</v>
      </c>
      <c r="BK204" s="249">
        <f>ROUND(I204*H204,2)</f>
        <v>0</v>
      </c>
      <c r="BL204" s="18" t="s">
        <v>297</v>
      </c>
      <c r="BM204" s="248" t="s">
        <v>2455</v>
      </c>
    </row>
    <row r="205" spans="1:65" s="2" customFormat="1" ht="21.75" customHeight="1">
      <c r="A205" s="39"/>
      <c r="B205" s="40"/>
      <c r="C205" s="237" t="s">
        <v>592</v>
      </c>
      <c r="D205" s="237" t="s">
        <v>211</v>
      </c>
      <c r="E205" s="238" t="s">
        <v>2456</v>
      </c>
      <c r="F205" s="239" t="s">
        <v>2457</v>
      </c>
      <c r="G205" s="240" t="s">
        <v>320</v>
      </c>
      <c r="H205" s="241">
        <v>0.896</v>
      </c>
      <c r="I205" s="242"/>
      <c r="J205" s="243">
        <f>ROUND(I205*H205,2)</f>
        <v>0</v>
      </c>
      <c r="K205" s="239" t="s">
        <v>215</v>
      </c>
      <c r="L205" s="45"/>
      <c r="M205" s="244" t="s">
        <v>1</v>
      </c>
      <c r="N205" s="245" t="s">
        <v>42</v>
      </c>
      <c r="O205" s="92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8" t="s">
        <v>297</v>
      </c>
      <c r="AT205" s="248" t="s">
        <v>211</v>
      </c>
      <c r="AU205" s="248" t="s">
        <v>152</v>
      </c>
      <c r="AY205" s="18" t="s">
        <v>209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8" t="s">
        <v>152</v>
      </c>
      <c r="BK205" s="249">
        <f>ROUND(I205*H205,2)</f>
        <v>0</v>
      </c>
      <c r="BL205" s="18" t="s">
        <v>297</v>
      </c>
      <c r="BM205" s="248" t="s">
        <v>2458</v>
      </c>
    </row>
    <row r="206" spans="1:63" s="12" customFormat="1" ht="22.8" customHeight="1">
      <c r="A206" s="12"/>
      <c r="B206" s="221"/>
      <c r="C206" s="222"/>
      <c r="D206" s="223" t="s">
        <v>75</v>
      </c>
      <c r="E206" s="235" t="s">
        <v>2459</v>
      </c>
      <c r="F206" s="235" t="s">
        <v>2460</v>
      </c>
      <c r="G206" s="222"/>
      <c r="H206" s="222"/>
      <c r="I206" s="225"/>
      <c r="J206" s="236">
        <f>BK206</f>
        <v>0</v>
      </c>
      <c r="K206" s="222"/>
      <c r="L206" s="227"/>
      <c r="M206" s="228"/>
      <c r="N206" s="229"/>
      <c r="O206" s="229"/>
      <c r="P206" s="230">
        <f>SUM(P207:P246)</f>
        <v>0</v>
      </c>
      <c r="Q206" s="229"/>
      <c r="R206" s="230">
        <f>SUM(R207:R246)</f>
        <v>0.00052</v>
      </c>
      <c r="S206" s="229"/>
      <c r="T206" s="231">
        <f>SUM(T207:T246)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2" t="s">
        <v>152</v>
      </c>
      <c r="AT206" s="233" t="s">
        <v>75</v>
      </c>
      <c r="AU206" s="233" t="s">
        <v>84</v>
      </c>
      <c r="AY206" s="232" t="s">
        <v>209</v>
      </c>
      <c r="BK206" s="234">
        <f>SUM(BK207:BK246)</f>
        <v>0</v>
      </c>
    </row>
    <row r="207" spans="1:65" s="2" customFormat="1" ht="21.75" customHeight="1">
      <c r="A207" s="39"/>
      <c r="B207" s="40"/>
      <c r="C207" s="237" t="s">
        <v>598</v>
      </c>
      <c r="D207" s="237" t="s">
        <v>211</v>
      </c>
      <c r="E207" s="238" t="s">
        <v>84</v>
      </c>
      <c r="F207" s="239" t="s">
        <v>2461</v>
      </c>
      <c r="G207" s="240" t="s">
        <v>214</v>
      </c>
      <c r="H207" s="241">
        <v>18</v>
      </c>
      <c r="I207" s="242"/>
      <c r="J207" s="243">
        <f>ROUND(I207*H207,2)</f>
        <v>0</v>
      </c>
      <c r="K207" s="239" t="s">
        <v>1</v>
      </c>
      <c r="L207" s="45"/>
      <c r="M207" s="244" t="s">
        <v>1</v>
      </c>
      <c r="N207" s="245" t="s">
        <v>42</v>
      </c>
      <c r="O207" s="92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8" t="s">
        <v>216</v>
      </c>
      <c r="AT207" s="248" t="s">
        <v>211</v>
      </c>
      <c r="AU207" s="248" t="s">
        <v>152</v>
      </c>
      <c r="AY207" s="18" t="s">
        <v>209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8" t="s">
        <v>152</v>
      </c>
      <c r="BK207" s="249">
        <f>ROUND(I207*H207,2)</f>
        <v>0</v>
      </c>
      <c r="BL207" s="18" t="s">
        <v>216</v>
      </c>
      <c r="BM207" s="248" t="s">
        <v>2462</v>
      </c>
    </row>
    <row r="208" spans="1:65" s="2" customFormat="1" ht="16.5" customHeight="1">
      <c r="A208" s="39"/>
      <c r="B208" s="40"/>
      <c r="C208" s="237" t="s">
        <v>604</v>
      </c>
      <c r="D208" s="237" t="s">
        <v>211</v>
      </c>
      <c r="E208" s="238" t="s">
        <v>2463</v>
      </c>
      <c r="F208" s="239" t="s">
        <v>2464</v>
      </c>
      <c r="G208" s="240" t="s">
        <v>1962</v>
      </c>
      <c r="H208" s="241">
        <v>2</v>
      </c>
      <c r="I208" s="242"/>
      <c r="J208" s="243">
        <f>ROUND(I208*H208,2)</f>
        <v>0</v>
      </c>
      <c r="K208" s="239" t="s">
        <v>1</v>
      </c>
      <c r="L208" s="45"/>
      <c r="M208" s="244" t="s">
        <v>1</v>
      </c>
      <c r="N208" s="245" t="s">
        <v>42</v>
      </c>
      <c r="O208" s="92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216</v>
      </c>
      <c r="AT208" s="248" t="s">
        <v>211</v>
      </c>
      <c r="AU208" s="248" t="s">
        <v>152</v>
      </c>
      <c r="AY208" s="18" t="s">
        <v>209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8" t="s">
        <v>152</v>
      </c>
      <c r="BK208" s="249">
        <f>ROUND(I208*H208,2)</f>
        <v>0</v>
      </c>
      <c r="BL208" s="18" t="s">
        <v>216</v>
      </c>
      <c r="BM208" s="248" t="s">
        <v>2465</v>
      </c>
    </row>
    <row r="209" spans="1:65" s="2" customFormat="1" ht="21.75" customHeight="1">
      <c r="A209" s="39"/>
      <c r="B209" s="40"/>
      <c r="C209" s="237" t="s">
        <v>608</v>
      </c>
      <c r="D209" s="237" t="s">
        <v>211</v>
      </c>
      <c r="E209" s="238" t="s">
        <v>2466</v>
      </c>
      <c r="F209" s="239" t="s">
        <v>2467</v>
      </c>
      <c r="G209" s="240" t="s">
        <v>214</v>
      </c>
      <c r="H209" s="241">
        <v>2</v>
      </c>
      <c r="I209" s="242"/>
      <c r="J209" s="243">
        <f>ROUND(I209*H209,2)</f>
        <v>0</v>
      </c>
      <c r="K209" s="239" t="s">
        <v>1</v>
      </c>
      <c r="L209" s="45"/>
      <c r="M209" s="244" t="s">
        <v>1</v>
      </c>
      <c r="N209" s="245" t="s">
        <v>42</v>
      </c>
      <c r="O209" s="92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8" t="s">
        <v>216</v>
      </c>
      <c r="AT209" s="248" t="s">
        <v>211</v>
      </c>
      <c r="AU209" s="248" t="s">
        <v>152</v>
      </c>
      <c r="AY209" s="18" t="s">
        <v>209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8" t="s">
        <v>152</v>
      </c>
      <c r="BK209" s="249">
        <f>ROUND(I209*H209,2)</f>
        <v>0</v>
      </c>
      <c r="BL209" s="18" t="s">
        <v>216</v>
      </c>
      <c r="BM209" s="248" t="s">
        <v>2468</v>
      </c>
    </row>
    <row r="210" spans="1:65" s="2" customFormat="1" ht="16.5" customHeight="1">
      <c r="A210" s="39"/>
      <c r="B210" s="40"/>
      <c r="C210" s="237" t="s">
        <v>614</v>
      </c>
      <c r="D210" s="237" t="s">
        <v>211</v>
      </c>
      <c r="E210" s="238" t="s">
        <v>2469</v>
      </c>
      <c r="F210" s="239" t="s">
        <v>2470</v>
      </c>
      <c r="G210" s="240" t="s">
        <v>214</v>
      </c>
      <c r="H210" s="241">
        <v>1</v>
      </c>
      <c r="I210" s="242"/>
      <c r="J210" s="243">
        <f>ROUND(I210*H210,2)</f>
        <v>0</v>
      </c>
      <c r="K210" s="239" t="s">
        <v>1</v>
      </c>
      <c r="L210" s="45"/>
      <c r="M210" s="244" t="s">
        <v>1</v>
      </c>
      <c r="N210" s="245" t="s">
        <v>42</v>
      </c>
      <c r="O210" s="92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8" t="s">
        <v>216</v>
      </c>
      <c r="AT210" s="248" t="s">
        <v>211</v>
      </c>
      <c r="AU210" s="248" t="s">
        <v>152</v>
      </c>
      <c r="AY210" s="18" t="s">
        <v>209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8" t="s">
        <v>152</v>
      </c>
      <c r="BK210" s="249">
        <f>ROUND(I210*H210,2)</f>
        <v>0</v>
      </c>
      <c r="BL210" s="18" t="s">
        <v>216</v>
      </c>
      <c r="BM210" s="248" t="s">
        <v>2471</v>
      </c>
    </row>
    <row r="211" spans="1:65" s="2" customFormat="1" ht="16.5" customHeight="1">
      <c r="A211" s="39"/>
      <c r="B211" s="40"/>
      <c r="C211" s="237" t="s">
        <v>620</v>
      </c>
      <c r="D211" s="237" t="s">
        <v>211</v>
      </c>
      <c r="E211" s="238" t="s">
        <v>2472</v>
      </c>
      <c r="F211" s="239" t="s">
        <v>2473</v>
      </c>
      <c r="G211" s="240" t="s">
        <v>214</v>
      </c>
      <c r="H211" s="241">
        <v>1</v>
      </c>
      <c r="I211" s="242"/>
      <c r="J211" s="243">
        <f>ROUND(I211*H211,2)</f>
        <v>0</v>
      </c>
      <c r="K211" s="239" t="s">
        <v>1</v>
      </c>
      <c r="L211" s="45"/>
      <c r="M211" s="244" t="s">
        <v>1</v>
      </c>
      <c r="N211" s="245" t="s">
        <v>42</v>
      </c>
      <c r="O211" s="92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216</v>
      </c>
      <c r="AT211" s="248" t="s">
        <v>211</v>
      </c>
      <c r="AU211" s="248" t="s">
        <v>152</v>
      </c>
      <c r="AY211" s="18" t="s">
        <v>209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8" t="s">
        <v>152</v>
      </c>
      <c r="BK211" s="249">
        <f>ROUND(I211*H211,2)</f>
        <v>0</v>
      </c>
      <c r="BL211" s="18" t="s">
        <v>216</v>
      </c>
      <c r="BM211" s="248" t="s">
        <v>2474</v>
      </c>
    </row>
    <row r="212" spans="1:65" s="2" customFormat="1" ht="16.5" customHeight="1">
      <c r="A212" s="39"/>
      <c r="B212" s="40"/>
      <c r="C212" s="237" t="s">
        <v>624</v>
      </c>
      <c r="D212" s="237" t="s">
        <v>211</v>
      </c>
      <c r="E212" s="238" t="s">
        <v>2475</v>
      </c>
      <c r="F212" s="239" t="s">
        <v>2476</v>
      </c>
      <c r="G212" s="240" t="s">
        <v>214</v>
      </c>
      <c r="H212" s="241">
        <v>1</v>
      </c>
      <c r="I212" s="242"/>
      <c r="J212" s="243">
        <f>ROUND(I212*H212,2)</f>
        <v>0</v>
      </c>
      <c r="K212" s="239" t="s">
        <v>1</v>
      </c>
      <c r="L212" s="45"/>
      <c r="M212" s="244" t="s">
        <v>1</v>
      </c>
      <c r="N212" s="245" t="s">
        <v>42</v>
      </c>
      <c r="O212" s="92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8" t="s">
        <v>216</v>
      </c>
      <c r="AT212" s="248" t="s">
        <v>211</v>
      </c>
      <c r="AU212" s="248" t="s">
        <v>152</v>
      </c>
      <c r="AY212" s="18" t="s">
        <v>209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8" t="s">
        <v>152</v>
      </c>
      <c r="BK212" s="249">
        <f>ROUND(I212*H212,2)</f>
        <v>0</v>
      </c>
      <c r="BL212" s="18" t="s">
        <v>216</v>
      </c>
      <c r="BM212" s="248" t="s">
        <v>2477</v>
      </c>
    </row>
    <row r="213" spans="1:65" s="2" customFormat="1" ht="16.5" customHeight="1">
      <c r="A213" s="39"/>
      <c r="B213" s="40"/>
      <c r="C213" s="237" t="s">
        <v>630</v>
      </c>
      <c r="D213" s="237" t="s">
        <v>211</v>
      </c>
      <c r="E213" s="238" t="s">
        <v>2478</v>
      </c>
      <c r="F213" s="239" t="s">
        <v>2479</v>
      </c>
      <c r="G213" s="240" t="s">
        <v>214</v>
      </c>
      <c r="H213" s="241">
        <v>1</v>
      </c>
      <c r="I213" s="242"/>
      <c r="J213" s="243">
        <f>ROUND(I213*H213,2)</f>
        <v>0</v>
      </c>
      <c r="K213" s="239" t="s">
        <v>1</v>
      </c>
      <c r="L213" s="45"/>
      <c r="M213" s="244" t="s">
        <v>1</v>
      </c>
      <c r="N213" s="245" t="s">
        <v>42</v>
      </c>
      <c r="O213" s="92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8" t="s">
        <v>216</v>
      </c>
      <c r="AT213" s="248" t="s">
        <v>211</v>
      </c>
      <c r="AU213" s="248" t="s">
        <v>152</v>
      </c>
      <c r="AY213" s="18" t="s">
        <v>209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8" t="s">
        <v>152</v>
      </c>
      <c r="BK213" s="249">
        <f>ROUND(I213*H213,2)</f>
        <v>0</v>
      </c>
      <c r="BL213" s="18" t="s">
        <v>216</v>
      </c>
      <c r="BM213" s="248" t="s">
        <v>2480</v>
      </c>
    </row>
    <row r="214" spans="1:65" s="2" customFormat="1" ht="16.5" customHeight="1">
      <c r="A214" s="39"/>
      <c r="B214" s="40"/>
      <c r="C214" s="237" t="s">
        <v>635</v>
      </c>
      <c r="D214" s="237" t="s">
        <v>211</v>
      </c>
      <c r="E214" s="238" t="s">
        <v>2481</v>
      </c>
      <c r="F214" s="239" t="s">
        <v>2482</v>
      </c>
      <c r="G214" s="240" t="s">
        <v>214</v>
      </c>
      <c r="H214" s="241">
        <v>1</v>
      </c>
      <c r="I214" s="242"/>
      <c r="J214" s="243">
        <f>ROUND(I214*H214,2)</f>
        <v>0</v>
      </c>
      <c r="K214" s="239" t="s">
        <v>1</v>
      </c>
      <c r="L214" s="45"/>
      <c r="M214" s="244" t="s">
        <v>1</v>
      </c>
      <c r="N214" s="245" t="s">
        <v>42</v>
      </c>
      <c r="O214" s="92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8" t="s">
        <v>216</v>
      </c>
      <c r="AT214" s="248" t="s">
        <v>211</v>
      </c>
      <c r="AU214" s="248" t="s">
        <v>152</v>
      </c>
      <c r="AY214" s="18" t="s">
        <v>209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8" t="s">
        <v>152</v>
      </c>
      <c r="BK214" s="249">
        <f>ROUND(I214*H214,2)</f>
        <v>0</v>
      </c>
      <c r="BL214" s="18" t="s">
        <v>216</v>
      </c>
      <c r="BM214" s="248" t="s">
        <v>2483</v>
      </c>
    </row>
    <row r="215" spans="1:65" s="2" customFormat="1" ht="16.5" customHeight="1">
      <c r="A215" s="39"/>
      <c r="B215" s="40"/>
      <c r="C215" s="237" t="s">
        <v>640</v>
      </c>
      <c r="D215" s="237" t="s">
        <v>211</v>
      </c>
      <c r="E215" s="238" t="s">
        <v>2484</v>
      </c>
      <c r="F215" s="239" t="s">
        <v>2485</v>
      </c>
      <c r="G215" s="240" t="s">
        <v>494</v>
      </c>
      <c r="H215" s="241">
        <v>10</v>
      </c>
      <c r="I215" s="242"/>
      <c r="J215" s="243">
        <f>ROUND(I215*H215,2)</f>
        <v>0</v>
      </c>
      <c r="K215" s="239" t="s">
        <v>1</v>
      </c>
      <c r="L215" s="45"/>
      <c r="M215" s="244" t="s">
        <v>1</v>
      </c>
      <c r="N215" s="245" t="s">
        <v>42</v>
      </c>
      <c r="O215" s="92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8" t="s">
        <v>216</v>
      </c>
      <c r="AT215" s="248" t="s">
        <v>211</v>
      </c>
      <c r="AU215" s="248" t="s">
        <v>152</v>
      </c>
      <c r="AY215" s="18" t="s">
        <v>209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8" t="s">
        <v>152</v>
      </c>
      <c r="BK215" s="249">
        <f>ROUND(I215*H215,2)</f>
        <v>0</v>
      </c>
      <c r="BL215" s="18" t="s">
        <v>216</v>
      </c>
      <c r="BM215" s="248" t="s">
        <v>2486</v>
      </c>
    </row>
    <row r="216" spans="1:65" s="2" customFormat="1" ht="33" customHeight="1">
      <c r="A216" s="39"/>
      <c r="B216" s="40"/>
      <c r="C216" s="237" t="s">
        <v>644</v>
      </c>
      <c r="D216" s="237" t="s">
        <v>211</v>
      </c>
      <c r="E216" s="238" t="s">
        <v>2487</v>
      </c>
      <c r="F216" s="239" t="s">
        <v>2488</v>
      </c>
      <c r="G216" s="240" t="s">
        <v>214</v>
      </c>
      <c r="H216" s="241">
        <v>3</v>
      </c>
      <c r="I216" s="242"/>
      <c r="J216" s="243">
        <f>ROUND(I216*H216,2)</f>
        <v>0</v>
      </c>
      <c r="K216" s="239" t="s">
        <v>1</v>
      </c>
      <c r="L216" s="45"/>
      <c r="M216" s="244" t="s">
        <v>1</v>
      </c>
      <c r="N216" s="245" t="s">
        <v>42</v>
      </c>
      <c r="O216" s="92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8" t="s">
        <v>216</v>
      </c>
      <c r="AT216" s="248" t="s">
        <v>211</v>
      </c>
      <c r="AU216" s="248" t="s">
        <v>152</v>
      </c>
      <c r="AY216" s="18" t="s">
        <v>209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8" t="s">
        <v>152</v>
      </c>
      <c r="BK216" s="249">
        <f>ROUND(I216*H216,2)</f>
        <v>0</v>
      </c>
      <c r="BL216" s="18" t="s">
        <v>216</v>
      </c>
      <c r="BM216" s="248" t="s">
        <v>2489</v>
      </c>
    </row>
    <row r="217" spans="1:65" s="2" customFormat="1" ht="16.5" customHeight="1">
      <c r="A217" s="39"/>
      <c r="B217" s="40"/>
      <c r="C217" s="237" t="s">
        <v>649</v>
      </c>
      <c r="D217" s="237" t="s">
        <v>211</v>
      </c>
      <c r="E217" s="238" t="s">
        <v>2490</v>
      </c>
      <c r="F217" s="239" t="s">
        <v>2491</v>
      </c>
      <c r="G217" s="240" t="s">
        <v>494</v>
      </c>
      <c r="H217" s="241">
        <v>19</v>
      </c>
      <c r="I217" s="242"/>
      <c r="J217" s="243">
        <f>ROUND(I217*H217,2)</f>
        <v>0</v>
      </c>
      <c r="K217" s="239" t="s">
        <v>1</v>
      </c>
      <c r="L217" s="45"/>
      <c r="M217" s="244" t="s">
        <v>1</v>
      </c>
      <c r="N217" s="245" t="s">
        <v>42</v>
      </c>
      <c r="O217" s="92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8" t="s">
        <v>216</v>
      </c>
      <c r="AT217" s="248" t="s">
        <v>211</v>
      </c>
      <c r="AU217" s="248" t="s">
        <v>152</v>
      </c>
      <c r="AY217" s="18" t="s">
        <v>209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8" t="s">
        <v>152</v>
      </c>
      <c r="BK217" s="249">
        <f>ROUND(I217*H217,2)</f>
        <v>0</v>
      </c>
      <c r="BL217" s="18" t="s">
        <v>216</v>
      </c>
      <c r="BM217" s="248" t="s">
        <v>2492</v>
      </c>
    </row>
    <row r="218" spans="1:65" s="2" customFormat="1" ht="16.5" customHeight="1">
      <c r="A218" s="39"/>
      <c r="B218" s="40"/>
      <c r="C218" s="237" t="s">
        <v>654</v>
      </c>
      <c r="D218" s="237" t="s">
        <v>211</v>
      </c>
      <c r="E218" s="238" t="s">
        <v>2493</v>
      </c>
      <c r="F218" s="239" t="s">
        <v>2494</v>
      </c>
      <c r="G218" s="240" t="s">
        <v>334</v>
      </c>
      <c r="H218" s="241">
        <v>1</v>
      </c>
      <c r="I218" s="242"/>
      <c r="J218" s="243">
        <f>ROUND(I218*H218,2)</f>
        <v>0</v>
      </c>
      <c r="K218" s="239" t="s">
        <v>1</v>
      </c>
      <c r="L218" s="45"/>
      <c r="M218" s="244" t="s">
        <v>1</v>
      </c>
      <c r="N218" s="245" t="s">
        <v>42</v>
      </c>
      <c r="O218" s="92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8" t="s">
        <v>216</v>
      </c>
      <c r="AT218" s="248" t="s">
        <v>211</v>
      </c>
      <c r="AU218" s="248" t="s">
        <v>152</v>
      </c>
      <c r="AY218" s="18" t="s">
        <v>209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8" t="s">
        <v>152</v>
      </c>
      <c r="BK218" s="249">
        <f>ROUND(I218*H218,2)</f>
        <v>0</v>
      </c>
      <c r="BL218" s="18" t="s">
        <v>216</v>
      </c>
      <c r="BM218" s="248" t="s">
        <v>2495</v>
      </c>
    </row>
    <row r="219" spans="1:65" s="2" customFormat="1" ht="21.75" customHeight="1">
      <c r="A219" s="39"/>
      <c r="B219" s="40"/>
      <c r="C219" s="237" t="s">
        <v>661</v>
      </c>
      <c r="D219" s="237" t="s">
        <v>211</v>
      </c>
      <c r="E219" s="238" t="s">
        <v>2496</v>
      </c>
      <c r="F219" s="239" t="s">
        <v>2497</v>
      </c>
      <c r="G219" s="240" t="s">
        <v>334</v>
      </c>
      <c r="H219" s="241">
        <v>1</v>
      </c>
      <c r="I219" s="242"/>
      <c r="J219" s="243">
        <f>ROUND(I219*H219,2)</f>
        <v>0</v>
      </c>
      <c r="K219" s="239" t="s">
        <v>1</v>
      </c>
      <c r="L219" s="45"/>
      <c r="M219" s="244" t="s">
        <v>1</v>
      </c>
      <c r="N219" s="245" t="s">
        <v>42</v>
      </c>
      <c r="O219" s="92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8" t="s">
        <v>216</v>
      </c>
      <c r="AT219" s="248" t="s">
        <v>211</v>
      </c>
      <c r="AU219" s="248" t="s">
        <v>152</v>
      </c>
      <c r="AY219" s="18" t="s">
        <v>209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8" t="s">
        <v>152</v>
      </c>
      <c r="BK219" s="249">
        <f>ROUND(I219*H219,2)</f>
        <v>0</v>
      </c>
      <c r="BL219" s="18" t="s">
        <v>216</v>
      </c>
      <c r="BM219" s="248" t="s">
        <v>2498</v>
      </c>
    </row>
    <row r="220" spans="1:65" s="2" customFormat="1" ht="16.5" customHeight="1">
      <c r="A220" s="39"/>
      <c r="B220" s="40"/>
      <c r="C220" s="237" t="s">
        <v>666</v>
      </c>
      <c r="D220" s="237" t="s">
        <v>211</v>
      </c>
      <c r="E220" s="238" t="s">
        <v>255</v>
      </c>
      <c r="F220" s="239" t="s">
        <v>2499</v>
      </c>
      <c r="G220" s="240" t="s">
        <v>214</v>
      </c>
      <c r="H220" s="241">
        <v>1</v>
      </c>
      <c r="I220" s="242"/>
      <c r="J220" s="243">
        <f>ROUND(I220*H220,2)</f>
        <v>0</v>
      </c>
      <c r="K220" s="239" t="s">
        <v>1</v>
      </c>
      <c r="L220" s="45"/>
      <c r="M220" s="244" t="s">
        <v>1</v>
      </c>
      <c r="N220" s="245" t="s">
        <v>42</v>
      </c>
      <c r="O220" s="92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8" t="s">
        <v>216</v>
      </c>
      <c r="AT220" s="248" t="s">
        <v>211</v>
      </c>
      <c r="AU220" s="248" t="s">
        <v>152</v>
      </c>
      <c r="AY220" s="18" t="s">
        <v>209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8" t="s">
        <v>152</v>
      </c>
      <c r="BK220" s="249">
        <f>ROUND(I220*H220,2)</f>
        <v>0</v>
      </c>
      <c r="BL220" s="18" t="s">
        <v>216</v>
      </c>
      <c r="BM220" s="248" t="s">
        <v>2500</v>
      </c>
    </row>
    <row r="221" spans="1:65" s="2" customFormat="1" ht="16.5" customHeight="1">
      <c r="A221" s="39"/>
      <c r="B221" s="40"/>
      <c r="C221" s="237" t="s">
        <v>670</v>
      </c>
      <c r="D221" s="237" t="s">
        <v>211</v>
      </c>
      <c r="E221" s="238" t="s">
        <v>263</v>
      </c>
      <c r="F221" s="239" t="s">
        <v>2501</v>
      </c>
      <c r="G221" s="240" t="s">
        <v>214</v>
      </c>
      <c r="H221" s="241">
        <v>3</v>
      </c>
      <c r="I221" s="242"/>
      <c r="J221" s="243">
        <f>ROUND(I221*H221,2)</f>
        <v>0</v>
      </c>
      <c r="K221" s="239" t="s">
        <v>1</v>
      </c>
      <c r="L221" s="45"/>
      <c r="M221" s="244" t="s">
        <v>1</v>
      </c>
      <c r="N221" s="245" t="s">
        <v>42</v>
      </c>
      <c r="O221" s="92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8" t="s">
        <v>216</v>
      </c>
      <c r="AT221" s="248" t="s">
        <v>211</v>
      </c>
      <c r="AU221" s="248" t="s">
        <v>152</v>
      </c>
      <c r="AY221" s="18" t="s">
        <v>209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8" t="s">
        <v>152</v>
      </c>
      <c r="BK221" s="249">
        <f>ROUND(I221*H221,2)</f>
        <v>0</v>
      </c>
      <c r="BL221" s="18" t="s">
        <v>216</v>
      </c>
      <c r="BM221" s="248" t="s">
        <v>2502</v>
      </c>
    </row>
    <row r="222" spans="1:65" s="2" customFormat="1" ht="16.5" customHeight="1">
      <c r="A222" s="39"/>
      <c r="B222" s="40"/>
      <c r="C222" s="237" t="s">
        <v>675</v>
      </c>
      <c r="D222" s="237" t="s">
        <v>211</v>
      </c>
      <c r="E222" s="238" t="s">
        <v>277</v>
      </c>
      <c r="F222" s="239" t="s">
        <v>2503</v>
      </c>
      <c r="G222" s="240" t="s">
        <v>214</v>
      </c>
      <c r="H222" s="241">
        <v>1</v>
      </c>
      <c r="I222" s="242"/>
      <c r="J222" s="243">
        <f>ROUND(I222*H222,2)</f>
        <v>0</v>
      </c>
      <c r="K222" s="239" t="s">
        <v>1</v>
      </c>
      <c r="L222" s="45"/>
      <c r="M222" s="244" t="s">
        <v>1</v>
      </c>
      <c r="N222" s="245" t="s">
        <v>42</v>
      </c>
      <c r="O222" s="92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8" t="s">
        <v>216</v>
      </c>
      <c r="AT222" s="248" t="s">
        <v>211</v>
      </c>
      <c r="AU222" s="248" t="s">
        <v>152</v>
      </c>
      <c r="AY222" s="18" t="s">
        <v>209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8" t="s">
        <v>152</v>
      </c>
      <c r="BK222" s="249">
        <f>ROUND(I222*H222,2)</f>
        <v>0</v>
      </c>
      <c r="BL222" s="18" t="s">
        <v>216</v>
      </c>
      <c r="BM222" s="248" t="s">
        <v>2504</v>
      </c>
    </row>
    <row r="223" spans="1:65" s="2" customFormat="1" ht="16.5" customHeight="1">
      <c r="A223" s="39"/>
      <c r="B223" s="40"/>
      <c r="C223" s="237" t="s">
        <v>704</v>
      </c>
      <c r="D223" s="237" t="s">
        <v>211</v>
      </c>
      <c r="E223" s="238" t="s">
        <v>152</v>
      </c>
      <c r="F223" s="239" t="s">
        <v>2482</v>
      </c>
      <c r="G223" s="240" t="s">
        <v>494</v>
      </c>
      <c r="H223" s="241">
        <v>254</v>
      </c>
      <c r="I223" s="242"/>
      <c r="J223" s="243">
        <f>ROUND(I223*H223,2)</f>
        <v>0</v>
      </c>
      <c r="K223" s="239" t="s">
        <v>1</v>
      </c>
      <c r="L223" s="45"/>
      <c r="M223" s="244" t="s">
        <v>1</v>
      </c>
      <c r="N223" s="245" t="s">
        <v>42</v>
      </c>
      <c r="O223" s="92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8" t="s">
        <v>216</v>
      </c>
      <c r="AT223" s="248" t="s">
        <v>211</v>
      </c>
      <c r="AU223" s="248" t="s">
        <v>152</v>
      </c>
      <c r="AY223" s="18" t="s">
        <v>209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8" t="s">
        <v>152</v>
      </c>
      <c r="BK223" s="249">
        <f>ROUND(I223*H223,2)</f>
        <v>0</v>
      </c>
      <c r="BL223" s="18" t="s">
        <v>216</v>
      </c>
      <c r="BM223" s="248" t="s">
        <v>2505</v>
      </c>
    </row>
    <row r="224" spans="1:65" s="2" customFormat="1" ht="21.75" customHeight="1">
      <c r="A224" s="39"/>
      <c r="B224" s="40"/>
      <c r="C224" s="237" t="s">
        <v>710</v>
      </c>
      <c r="D224" s="237" t="s">
        <v>211</v>
      </c>
      <c r="E224" s="238" t="s">
        <v>351</v>
      </c>
      <c r="F224" s="239" t="s">
        <v>2506</v>
      </c>
      <c r="G224" s="240" t="s">
        <v>214</v>
      </c>
      <c r="H224" s="241">
        <v>10</v>
      </c>
      <c r="I224" s="242"/>
      <c r="J224" s="243">
        <f>ROUND(I224*H224,2)</f>
        <v>0</v>
      </c>
      <c r="K224" s="239" t="s">
        <v>1</v>
      </c>
      <c r="L224" s="45"/>
      <c r="M224" s="244" t="s">
        <v>1</v>
      </c>
      <c r="N224" s="245" t="s">
        <v>42</v>
      </c>
      <c r="O224" s="92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8" t="s">
        <v>216</v>
      </c>
      <c r="AT224" s="248" t="s">
        <v>211</v>
      </c>
      <c r="AU224" s="248" t="s">
        <v>152</v>
      </c>
      <c r="AY224" s="18" t="s">
        <v>209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8" t="s">
        <v>152</v>
      </c>
      <c r="BK224" s="249">
        <f>ROUND(I224*H224,2)</f>
        <v>0</v>
      </c>
      <c r="BL224" s="18" t="s">
        <v>216</v>
      </c>
      <c r="BM224" s="248" t="s">
        <v>2507</v>
      </c>
    </row>
    <row r="225" spans="1:65" s="2" customFormat="1" ht="16.5" customHeight="1">
      <c r="A225" s="39"/>
      <c r="B225" s="40"/>
      <c r="C225" s="237" t="s">
        <v>714</v>
      </c>
      <c r="D225" s="237" t="s">
        <v>211</v>
      </c>
      <c r="E225" s="238" t="s">
        <v>367</v>
      </c>
      <c r="F225" s="239" t="s">
        <v>2508</v>
      </c>
      <c r="G225" s="240" t="s">
        <v>214</v>
      </c>
      <c r="H225" s="241">
        <v>15</v>
      </c>
      <c r="I225" s="242"/>
      <c r="J225" s="243">
        <f>ROUND(I225*H225,2)</f>
        <v>0</v>
      </c>
      <c r="K225" s="239" t="s">
        <v>1</v>
      </c>
      <c r="L225" s="45"/>
      <c r="M225" s="244" t="s">
        <v>1</v>
      </c>
      <c r="N225" s="245" t="s">
        <v>42</v>
      </c>
      <c r="O225" s="92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8" t="s">
        <v>216</v>
      </c>
      <c r="AT225" s="248" t="s">
        <v>211</v>
      </c>
      <c r="AU225" s="248" t="s">
        <v>152</v>
      </c>
      <c r="AY225" s="18" t="s">
        <v>209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8" t="s">
        <v>152</v>
      </c>
      <c r="BK225" s="249">
        <f>ROUND(I225*H225,2)</f>
        <v>0</v>
      </c>
      <c r="BL225" s="18" t="s">
        <v>216</v>
      </c>
      <c r="BM225" s="248" t="s">
        <v>2509</v>
      </c>
    </row>
    <row r="226" spans="1:65" s="2" customFormat="1" ht="16.5" customHeight="1">
      <c r="A226" s="39"/>
      <c r="B226" s="40"/>
      <c r="C226" s="237" t="s">
        <v>719</v>
      </c>
      <c r="D226" s="237" t="s">
        <v>211</v>
      </c>
      <c r="E226" s="238" t="s">
        <v>377</v>
      </c>
      <c r="F226" s="239" t="s">
        <v>2510</v>
      </c>
      <c r="G226" s="240" t="s">
        <v>214</v>
      </c>
      <c r="H226" s="241">
        <v>24</v>
      </c>
      <c r="I226" s="242"/>
      <c r="J226" s="243">
        <f>ROUND(I226*H226,2)</f>
        <v>0</v>
      </c>
      <c r="K226" s="239" t="s">
        <v>1</v>
      </c>
      <c r="L226" s="45"/>
      <c r="M226" s="244" t="s">
        <v>1</v>
      </c>
      <c r="N226" s="245" t="s">
        <v>42</v>
      </c>
      <c r="O226" s="92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8" t="s">
        <v>216</v>
      </c>
      <c r="AT226" s="248" t="s">
        <v>211</v>
      </c>
      <c r="AU226" s="248" t="s">
        <v>152</v>
      </c>
      <c r="AY226" s="18" t="s">
        <v>209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8" t="s">
        <v>152</v>
      </c>
      <c r="BK226" s="249">
        <f>ROUND(I226*H226,2)</f>
        <v>0</v>
      </c>
      <c r="BL226" s="18" t="s">
        <v>216</v>
      </c>
      <c r="BM226" s="248" t="s">
        <v>2511</v>
      </c>
    </row>
    <row r="227" spans="1:65" s="2" customFormat="1" ht="16.5" customHeight="1">
      <c r="A227" s="39"/>
      <c r="B227" s="40"/>
      <c r="C227" s="237" t="s">
        <v>730</v>
      </c>
      <c r="D227" s="237" t="s">
        <v>211</v>
      </c>
      <c r="E227" s="238" t="s">
        <v>381</v>
      </c>
      <c r="F227" s="239" t="s">
        <v>2512</v>
      </c>
      <c r="G227" s="240" t="s">
        <v>214</v>
      </c>
      <c r="H227" s="241">
        <v>16</v>
      </c>
      <c r="I227" s="242"/>
      <c r="J227" s="243">
        <f>ROUND(I227*H227,2)</f>
        <v>0</v>
      </c>
      <c r="K227" s="239" t="s">
        <v>1</v>
      </c>
      <c r="L227" s="45"/>
      <c r="M227" s="244" t="s">
        <v>1</v>
      </c>
      <c r="N227" s="245" t="s">
        <v>42</v>
      </c>
      <c r="O227" s="92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216</v>
      </c>
      <c r="AT227" s="248" t="s">
        <v>211</v>
      </c>
      <c r="AU227" s="248" t="s">
        <v>152</v>
      </c>
      <c r="AY227" s="18" t="s">
        <v>209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8" t="s">
        <v>152</v>
      </c>
      <c r="BK227" s="249">
        <f>ROUND(I227*H227,2)</f>
        <v>0</v>
      </c>
      <c r="BL227" s="18" t="s">
        <v>216</v>
      </c>
      <c r="BM227" s="248" t="s">
        <v>2513</v>
      </c>
    </row>
    <row r="228" spans="1:65" s="2" customFormat="1" ht="16.5" customHeight="1">
      <c r="A228" s="39"/>
      <c r="B228" s="40"/>
      <c r="C228" s="237" t="s">
        <v>735</v>
      </c>
      <c r="D228" s="237" t="s">
        <v>211</v>
      </c>
      <c r="E228" s="238" t="s">
        <v>391</v>
      </c>
      <c r="F228" s="239" t="s">
        <v>2514</v>
      </c>
      <c r="G228" s="240" t="s">
        <v>214</v>
      </c>
      <c r="H228" s="241">
        <v>16</v>
      </c>
      <c r="I228" s="242"/>
      <c r="J228" s="243">
        <f>ROUND(I228*H228,2)</f>
        <v>0</v>
      </c>
      <c r="K228" s="239" t="s">
        <v>1</v>
      </c>
      <c r="L228" s="45"/>
      <c r="M228" s="244" t="s">
        <v>1</v>
      </c>
      <c r="N228" s="245" t="s">
        <v>42</v>
      </c>
      <c r="O228" s="92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8" t="s">
        <v>216</v>
      </c>
      <c r="AT228" s="248" t="s">
        <v>211</v>
      </c>
      <c r="AU228" s="248" t="s">
        <v>152</v>
      </c>
      <c r="AY228" s="18" t="s">
        <v>209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8" t="s">
        <v>152</v>
      </c>
      <c r="BK228" s="249">
        <f>ROUND(I228*H228,2)</f>
        <v>0</v>
      </c>
      <c r="BL228" s="18" t="s">
        <v>216</v>
      </c>
      <c r="BM228" s="248" t="s">
        <v>2515</v>
      </c>
    </row>
    <row r="229" spans="1:65" s="2" customFormat="1" ht="16.5" customHeight="1">
      <c r="A229" s="39"/>
      <c r="B229" s="40"/>
      <c r="C229" s="237" t="s">
        <v>741</v>
      </c>
      <c r="D229" s="237" t="s">
        <v>211</v>
      </c>
      <c r="E229" s="238" t="s">
        <v>395</v>
      </c>
      <c r="F229" s="239" t="s">
        <v>2516</v>
      </c>
      <c r="G229" s="240" t="s">
        <v>494</v>
      </c>
      <c r="H229" s="241">
        <v>115</v>
      </c>
      <c r="I229" s="242"/>
      <c r="J229" s="243">
        <f>ROUND(I229*H229,2)</f>
        <v>0</v>
      </c>
      <c r="K229" s="239" t="s">
        <v>1</v>
      </c>
      <c r="L229" s="45"/>
      <c r="M229" s="244" t="s">
        <v>1</v>
      </c>
      <c r="N229" s="245" t="s">
        <v>42</v>
      </c>
      <c r="O229" s="92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8" t="s">
        <v>216</v>
      </c>
      <c r="AT229" s="248" t="s">
        <v>211</v>
      </c>
      <c r="AU229" s="248" t="s">
        <v>152</v>
      </c>
      <c r="AY229" s="18" t="s">
        <v>209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8" t="s">
        <v>152</v>
      </c>
      <c r="BK229" s="249">
        <f>ROUND(I229*H229,2)</f>
        <v>0</v>
      </c>
      <c r="BL229" s="18" t="s">
        <v>216</v>
      </c>
      <c r="BM229" s="248" t="s">
        <v>2517</v>
      </c>
    </row>
    <row r="230" spans="1:65" s="2" customFormat="1" ht="16.5" customHeight="1">
      <c r="A230" s="39"/>
      <c r="B230" s="40"/>
      <c r="C230" s="237" t="s">
        <v>746</v>
      </c>
      <c r="D230" s="237" t="s">
        <v>211</v>
      </c>
      <c r="E230" s="238" t="s">
        <v>419</v>
      </c>
      <c r="F230" s="239" t="s">
        <v>2518</v>
      </c>
      <c r="G230" s="240" t="s">
        <v>494</v>
      </c>
      <c r="H230" s="241">
        <v>25</v>
      </c>
      <c r="I230" s="242"/>
      <c r="J230" s="243">
        <f>ROUND(I230*H230,2)</f>
        <v>0</v>
      </c>
      <c r="K230" s="239" t="s">
        <v>1</v>
      </c>
      <c r="L230" s="45"/>
      <c r="M230" s="244" t="s">
        <v>1</v>
      </c>
      <c r="N230" s="245" t="s">
        <v>42</v>
      </c>
      <c r="O230" s="92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216</v>
      </c>
      <c r="AT230" s="248" t="s">
        <v>211</v>
      </c>
      <c r="AU230" s="248" t="s">
        <v>152</v>
      </c>
      <c r="AY230" s="18" t="s">
        <v>209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8" t="s">
        <v>152</v>
      </c>
      <c r="BK230" s="249">
        <f>ROUND(I230*H230,2)</f>
        <v>0</v>
      </c>
      <c r="BL230" s="18" t="s">
        <v>216</v>
      </c>
      <c r="BM230" s="248" t="s">
        <v>2519</v>
      </c>
    </row>
    <row r="231" spans="1:65" s="2" customFormat="1" ht="16.5" customHeight="1">
      <c r="A231" s="39"/>
      <c r="B231" s="40"/>
      <c r="C231" s="237" t="s">
        <v>751</v>
      </c>
      <c r="D231" s="237" t="s">
        <v>211</v>
      </c>
      <c r="E231" s="238" t="s">
        <v>2520</v>
      </c>
      <c r="F231" s="239" t="s">
        <v>2521</v>
      </c>
      <c r="G231" s="240" t="s">
        <v>214</v>
      </c>
      <c r="H231" s="241">
        <v>2</v>
      </c>
      <c r="I231" s="242"/>
      <c r="J231" s="243">
        <f>ROUND(I231*H231,2)</f>
        <v>0</v>
      </c>
      <c r="K231" s="239" t="s">
        <v>215</v>
      </c>
      <c r="L231" s="45"/>
      <c r="M231" s="244" t="s">
        <v>1</v>
      </c>
      <c r="N231" s="245" t="s">
        <v>42</v>
      </c>
      <c r="O231" s="92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8" t="s">
        <v>297</v>
      </c>
      <c r="AT231" s="248" t="s">
        <v>211</v>
      </c>
      <c r="AU231" s="248" t="s">
        <v>152</v>
      </c>
      <c r="AY231" s="18" t="s">
        <v>209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8" t="s">
        <v>152</v>
      </c>
      <c r="BK231" s="249">
        <f>ROUND(I231*H231,2)</f>
        <v>0</v>
      </c>
      <c r="BL231" s="18" t="s">
        <v>297</v>
      </c>
      <c r="BM231" s="248" t="s">
        <v>2522</v>
      </c>
    </row>
    <row r="232" spans="1:51" s="13" customFormat="1" ht="12">
      <c r="A232" s="13"/>
      <c r="B232" s="250"/>
      <c r="C232" s="251"/>
      <c r="D232" s="252" t="s">
        <v>218</v>
      </c>
      <c r="E232" s="253" t="s">
        <v>1</v>
      </c>
      <c r="F232" s="254" t="s">
        <v>1843</v>
      </c>
      <c r="G232" s="251"/>
      <c r="H232" s="255">
        <v>2</v>
      </c>
      <c r="I232" s="256"/>
      <c r="J232" s="251"/>
      <c r="K232" s="251"/>
      <c r="L232" s="257"/>
      <c r="M232" s="258"/>
      <c r="N232" s="259"/>
      <c r="O232" s="259"/>
      <c r="P232" s="259"/>
      <c r="Q232" s="259"/>
      <c r="R232" s="259"/>
      <c r="S232" s="259"/>
      <c r="T232" s="26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1" t="s">
        <v>218</v>
      </c>
      <c r="AU232" s="261" t="s">
        <v>152</v>
      </c>
      <c r="AV232" s="13" t="s">
        <v>152</v>
      </c>
      <c r="AW232" s="13" t="s">
        <v>32</v>
      </c>
      <c r="AX232" s="13" t="s">
        <v>84</v>
      </c>
      <c r="AY232" s="261" t="s">
        <v>209</v>
      </c>
    </row>
    <row r="233" spans="1:65" s="2" customFormat="1" ht="16.5" customHeight="1">
      <c r="A233" s="39"/>
      <c r="B233" s="40"/>
      <c r="C233" s="294" t="s">
        <v>757</v>
      </c>
      <c r="D233" s="294" t="s">
        <v>736</v>
      </c>
      <c r="E233" s="295" t="s">
        <v>2523</v>
      </c>
      <c r="F233" s="296" t="s">
        <v>2524</v>
      </c>
      <c r="G233" s="297" t="s">
        <v>214</v>
      </c>
      <c r="H233" s="298">
        <v>2</v>
      </c>
      <c r="I233" s="299"/>
      <c r="J233" s="300">
        <f>ROUND(I233*H233,2)</f>
        <v>0</v>
      </c>
      <c r="K233" s="296" t="s">
        <v>215</v>
      </c>
      <c r="L233" s="301"/>
      <c r="M233" s="302" t="s">
        <v>1</v>
      </c>
      <c r="N233" s="303" t="s">
        <v>42</v>
      </c>
      <c r="O233" s="92"/>
      <c r="P233" s="246">
        <f>O233*H233</f>
        <v>0</v>
      </c>
      <c r="Q233" s="246">
        <v>0.00026</v>
      </c>
      <c r="R233" s="246">
        <f>Q233*H233</f>
        <v>0.00052</v>
      </c>
      <c r="S233" s="246">
        <v>0</v>
      </c>
      <c r="T233" s="24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386</v>
      </c>
      <c r="AT233" s="248" t="s">
        <v>736</v>
      </c>
      <c r="AU233" s="248" t="s">
        <v>152</v>
      </c>
      <c r="AY233" s="18" t="s">
        <v>209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8" t="s">
        <v>152</v>
      </c>
      <c r="BK233" s="249">
        <f>ROUND(I233*H233,2)</f>
        <v>0</v>
      </c>
      <c r="BL233" s="18" t="s">
        <v>297</v>
      </c>
      <c r="BM233" s="248" t="s">
        <v>2525</v>
      </c>
    </row>
    <row r="234" spans="1:65" s="2" customFormat="1" ht="21.75" customHeight="1">
      <c r="A234" s="39"/>
      <c r="B234" s="40"/>
      <c r="C234" s="237" t="s">
        <v>762</v>
      </c>
      <c r="D234" s="237" t="s">
        <v>211</v>
      </c>
      <c r="E234" s="238" t="s">
        <v>2526</v>
      </c>
      <c r="F234" s="239" t="s">
        <v>2527</v>
      </c>
      <c r="G234" s="240" t="s">
        <v>214</v>
      </c>
      <c r="H234" s="241">
        <v>1</v>
      </c>
      <c r="I234" s="242"/>
      <c r="J234" s="243">
        <f>ROUND(I234*H234,2)</f>
        <v>0</v>
      </c>
      <c r="K234" s="239" t="s">
        <v>1</v>
      </c>
      <c r="L234" s="45"/>
      <c r="M234" s="244" t="s">
        <v>1</v>
      </c>
      <c r="N234" s="245" t="s">
        <v>42</v>
      </c>
      <c r="O234" s="92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8" t="s">
        <v>216</v>
      </c>
      <c r="AT234" s="248" t="s">
        <v>211</v>
      </c>
      <c r="AU234" s="248" t="s">
        <v>152</v>
      </c>
      <c r="AY234" s="18" t="s">
        <v>209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8" t="s">
        <v>152</v>
      </c>
      <c r="BK234" s="249">
        <f>ROUND(I234*H234,2)</f>
        <v>0</v>
      </c>
      <c r="BL234" s="18" t="s">
        <v>216</v>
      </c>
      <c r="BM234" s="248" t="s">
        <v>2528</v>
      </c>
    </row>
    <row r="235" spans="1:51" s="13" customFormat="1" ht="12">
      <c r="A235" s="13"/>
      <c r="B235" s="250"/>
      <c r="C235" s="251"/>
      <c r="D235" s="252" t="s">
        <v>218</v>
      </c>
      <c r="E235" s="253" t="s">
        <v>1</v>
      </c>
      <c r="F235" s="254" t="s">
        <v>1644</v>
      </c>
      <c r="G235" s="251"/>
      <c r="H235" s="255">
        <v>1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218</v>
      </c>
      <c r="AU235" s="261" t="s">
        <v>152</v>
      </c>
      <c r="AV235" s="13" t="s">
        <v>152</v>
      </c>
      <c r="AW235" s="13" t="s">
        <v>32</v>
      </c>
      <c r="AX235" s="13" t="s">
        <v>84</v>
      </c>
      <c r="AY235" s="261" t="s">
        <v>209</v>
      </c>
    </row>
    <row r="236" spans="1:65" s="2" customFormat="1" ht="44.25" customHeight="1">
      <c r="A236" s="39"/>
      <c r="B236" s="40"/>
      <c r="C236" s="237" t="s">
        <v>771</v>
      </c>
      <c r="D236" s="237" t="s">
        <v>211</v>
      </c>
      <c r="E236" s="238" t="s">
        <v>2529</v>
      </c>
      <c r="F236" s="239" t="s">
        <v>2530</v>
      </c>
      <c r="G236" s="240" t="s">
        <v>214</v>
      </c>
      <c r="H236" s="241">
        <v>1</v>
      </c>
      <c r="I236" s="242"/>
      <c r="J236" s="243">
        <f>ROUND(I236*H236,2)</f>
        <v>0</v>
      </c>
      <c r="K236" s="239" t="s">
        <v>1</v>
      </c>
      <c r="L236" s="45"/>
      <c r="M236" s="244" t="s">
        <v>1</v>
      </c>
      <c r="N236" s="245" t="s">
        <v>42</v>
      </c>
      <c r="O236" s="92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8" t="s">
        <v>216</v>
      </c>
      <c r="AT236" s="248" t="s">
        <v>211</v>
      </c>
      <c r="AU236" s="248" t="s">
        <v>152</v>
      </c>
      <c r="AY236" s="18" t="s">
        <v>209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8" t="s">
        <v>152</v>
      </c>
      <c r="BK236" s="249">
        <f>ROUND(I236*H236,2)</f>
        <v>0</v>
      </c>
      <c r="BL236" s="18" t="s">
        <v>216</v>
      </c>
      <c r="BM236" s="248" t="s">
        <v>2531</v>
      </c>
    </row>
    <row r="237" spans="1:65" s="2" customFormat="1" ht="16.5" customHeight="1">
      <c r="A237" s="39"/>
      <c r="B237" s="40"/>
      <c r="C237" s="237" t="s">
        <v>776</v>
      </c>
      <c r="D237" s="237" t="s">
        <v>211</v>
      </c>
      <c r="E237" s="238" t="s">
        <v>2532</v>
      </c>
      <c r="F237" s="239" t="s">
        <v>2533</v>
      </c>
      <c r="G237" s="240" t="s">
        <v>214</v>
      </c>
      <c r="H237" s="241">
        <v>1</v>
      </c>
      <c r="I237" s="242"/>
      <c r="J237" s="243">
        <f>ROUND(I237*H237,2)</f>
        <v>0</v>
      </c>
      <c r="K237" s="239" t="s">
        <v>1</v>
      </c>
      <c r="L237" s="45"/>
      <c r="M237" s="244" t="s">
        <v>1</v>
      </c>
      <c r="N237" s="245" t="s">
        <v>42</v>
      </c>
      <c r="O237" s="92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8" t="s">
        <v>297</v>
      </c>
      <c r="AT237" s="248" t="s">
        <v>211</v>
      </c>
      <c r="AU237" s="248" t="s">
        <v>152</v>
      </c>
      <c r="AY237" s="18" t="s">
        <v>209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8" t="s">
        <v>152</v>
      </c>
      <c r="BK237" s="249">
        <f>ROUND(I237*H237,2)</f>
        <v>0</v>
      </c>
      <c r="BL237" s="18" t="s">
        <v>297</v>
      </c>
      <c r="BM237" s="248" t="s">
        <v>2534</v>
      </c>
    </row>
    <row r="238" spans="1:51" s="13" customFormat="1" ht="12">
      <c r="A238" s="13"/>
      <c r="B238" s="250"/>
      <c r="C238" s="251"/>
      <c r="D238" s="252" t="s">
        <v>218</v>
      </c>
      <c r="E238" s="253" t="s">
        <v>1</v>
      </c>
      <c r="F238" s="254" t="s">
        <v>1644</v>
      </c>
      <c r="G238" s="251"/>
      <c r="H238" s="255">
        <v>1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218</v>
      </c>
      <c r="AU238" s="261" t="s">
        <v>152</v>
      </c>
      <c r="AV238" s="13" t="s">
        <v>152</v>
      </c>
      <c r="AW238" s="13" t="s">
        <v>32</v>
      </c>
      <c r="AX238" s="13" t="s">
        <v>84</v>
      </c>
      <c r="AY238" s="261" t="s">
        <v>209</v>
      </c>
    </row>
    <row r="239" spans="1:65" s="2" customFormat="1" ht="21.75" customHeight="1">
      <c r="A239" s="39"/>
      <c r="B239" s="40"/>
      <c r="C239" s="237" t="s">
        <v>789</v>
      </c>
      <c r="D239" s="237" t="s">
        <v>211</v>
      </c>
      <c r="E239" s="238" t="s">
        <v>2535</v>
      </c>
      <c r="F239" s="239" t="s">
        <v>2536</v>
      </c>
      <c r="G239" s="240" t="s">
        <v>334</v>
      </c>
      <c r="H239" s="241">
        <v>1</v>
      </c>
      <c r="I239" s="242"/>
      <c r="J239" s="243">
        <f>ROUND(I239*H239,2)</f>
        <v>0</v>
      </c>
      <c r="K239" s="239" t="s">
        <v>1</v>
      </c>
      <c r="L239" s="45"/>
      <c r="M239" s="244" t="s">
        <v>1</v>
      </c>
      <c r="N239" s="245" t="s">
        <v>42</v>
      </c>
      <c r="O239" s="92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8" t="s">
        <v>297</v>
      </c>
      <c r="AT239" s="248" t="s">
        <v>211</v>
      </c>
      <c r="AU239" s="248" t="s">
        <v>152</v>
      </c>
      <c r="AY239" s="18" t="s">
        <v>209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8" t="s">
        <v>152</v>
      </c>
      <c r="BK239" s="249">
        <f>ROUND(I239*H239,2)</f>
        <v>0</v>
      </c>
      <c r="BL239" s="18" t="s">
        <v>297</v>
      </c>
      <c r="BM239" s="248" t="s">
        <v>2537</v>
      </c>
    </row>
    <row r="240" spans="1:51" s="14" customFormat="1" ht="12">
      <c r="A240" s="14"/>
      <c r="B240" s="262"/>
      <c r="C240" s="263"/>
      <c r="D240" s="252" t="s">
        <v>218</v>
      </c>
      <c r="E240" s="264" t="s">
        <v>1</v>
      </c>
      <c r="F240" s="265" t="s">
        <v>2538</v>
      </c>
      <c r="G240" s="263"/>
      <c r="H240" s="264" t="s">
        <v>1</v>
      </c>
      <c r="I240" s="266"/>
      <c r="J240" s="263"/>
      <c r="K240" s="263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218</v>
      </c>
      <c r="AU240" s="271" t="s">
        <v>152</v>
      </c>
      <c r="AV240" s="14" t="s">
        <v>84</v>
      </c>
      <c r="AW240" s="14" t="s">
        <v>32</v>
      </c>
      <c r="AX240" s="14" t="s">
        <v>76</v>
      </c>
      <c r="AY240" s="271" t="s">
        <v>209</v>
      </c>
    </row>
    <row r="241" spans="1:51" s="14" customFormat="1" ht="12">
      <c r="A241" s="14"/>
      <c r="B241" s="262"/>
      <c r="C241" s="263"/>
      <c r="D241" s="252" t="s">
        <v>218</v>
      </c>
      <c r="E241" s="264" t="s">
        <v>1</v>
      </c>
      <c r="F241" s="265" t="s">
        <v>2539</v>
      </c>
      <c r="G241" s="263"/>
      <c r="H241" s="264" t="s">
        <v>1</v>
      </c>
      <c r="I241" s="266"/>
      <c r="J241" s="263"/>
      <c r="K241" s="263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218</v>
      </c>
      <c r="AU241" s="271" t="s">
        <v>152</v>
      </c>
      <c r="AV241" s="14" t="s">
        <v>84</v>
      </c>
      <c r="AW241" s="14" t="s">
        <v>32</v>
      </c>
      <c r="AX241" s="14" t="s">
        <v>76</v>
      </c>
      <c r="AY241" s="271" t="s">
        <v>209</v>
      </c>
    </row>
    <row r="242" spans="1:51" s="13" customFormat="1" ht="12">
      <c r="A242" s="13"/>
      <c r="B242" s="250"/>
      <c r="C242" s="251"/>
      <c r="D242" s="252" t="s">
        <v>218</v>
      </c>
      <c r="E242" s="253" t="s">
        <v>1</v>
      </c>
      <c r="F242" s="254" t="s">
        <v>2540</v>
      </c>
      <c r="G242" s="251"/>
      <c r="H242" s="255">
        <v>1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218</v>
      </c>
      <c r="AU242" s="261" t="s">
        <v>152</v>
      </c>
      <c r="AV242" s="13" t="s">
        <v>152</v>
      </c>
      <c r="AW242" s="13" t="s">
        <v>32</v>
      </c>
      <c r="AX242" s="13" t="s">
        <v>84</v>
      </c>
      <c r="AY242" s="261" t="s">
        <v>209</v>
      </c>
    </row>
    <row r="243" spans="1:65" s="2" customFormat="1" ht="33" customHeight="1">
      <c r="A243" s="39"/>
      <c r="B243" s="40"/>
      <c r="C243" s="237" t="s">
        <v>794</v>
      </c>
      <c r="D243" s="237" t="s">
        <v>211</v>
      </c>
      <c r="E243" s="238" t="s">
        <v>2541</v>
      </c>
      <c r="F243" s="239" t="s">
        <v>2542</v>
      </c>
      <c r="G243" s="240" t="s">
        <v>2085</v>
      </c>
      <c r="H243" s="241">
        <v>1</v>
      </c>
      <c r="I243" s="242"/>
      <c r="J243" s="243">
        <f>ROUND(I243*H243,2)</f>
        <v>0</v>
      </c>
      <c r="K243" s="239" t="s">
        <v>1</v>
      </c>
      <c r="L243" s="45"/>
      <c r="M243" s="244" t="s">
        <v>1</v>
      </c>
      <c r="N243" s="245" t="s">
        <v>42</v>
      </c>
      <c r="O243" s="92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8" t="s">
        <v>297</v>
      </c>
      <c r="AT243" s="248" t="s">
        <v>211</v>
      </c>
      <c r="AU243" s="248" t="s">
        <v>152</v>
      </c>
      <c r="AY243" s="18" t="s">
        <v>209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8" t="s">
        <v>152</v>
      </c>
      <c r="BK243" s="249">
        <f>ROUND(I243*H243,2)</f>
        <v>0</v>
      </c>
      <c r="BL243" s="18" t="s">
        <v>297</v>
      </c>
      <c r="BM243" s="248" t="s">
        <v>2543</v>
      </c>
    </row>
    <row r="244" spans="1:65" s="2" customFormat="1" ht="16.5" customHeight="1">
      <c r="A244" s="39"/>
      <c r="B244" s="40"/>
      <c r="C244" s="237" t="s">
        <v>799</v>
      </c>
      <c r="D244" s="237" t="s">
        <v>211</v>
      </c>
      <c r="E244" s="238" t="s">
        <v>451</v>
      </c>
      <c r="F244" s="239" t="s">
        <v>2544</v>
      </c>
      <c r="G244" s="240" t="s">
        <v>334</v>
      </c>
      <c r="H244" s="241">
        <v>1</v>
      </c>
      <c r="I244" s="242"/>
      <c r="J244" s="243">
        <f>ROUND(I244*H244,2)</f>
        <v>0</v>
      </c>
      <c r="K244" s="239" t="s">
        <v>1</v>
      </c>
      <c r="L244" s="45"/>
      <c r="M244" s="244" t="s">
        <v>1</v>
      </c>
      <c r="N244" s="245" t="s">
        <v>42</v>
      </c>
      <c r="O244" s="92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8" t="s">
        <v>216</v>
      </c>
      <c r="AT244" s="248" t="s">
        <v>211</v>
      </c>
      <c r="AU244" s="248" t="s">
        <v>152</v>
      </c>
      <c r="AY244" s="18" t="s">
        <v>209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8" t="s">
        <v>152</v>
      </c>
      <c r="BK244" s="249">
        <f>ROUND(I244*H244,2)</f>
        <v>0</v>
      </c>
      <c r="BL244" s="18" t="s">
        <v>216</v>
      </c>
      <c r="BM244" s="248" t="s">
        <v>2545</v>
      </c>
    </row>
    <row r="245" spans="1:65" s="2" customFormat="1" ht="21.75" customHeight="1">
      <c r="A245" s="39"/>
      <c r="B245" s="40"/>
      <c r="C245" s="237" t="s">
        <v>803</v>
      </c>
      <c r="D245" s="237" t="s">
        <v>211</v>
      </c>
      <c r="E245" s="238" t="s">
        <v>456</v>
      </c>
      <c r="F245" s="239" t="s">
        <v>2546</v>
      </c>
      <c r="G245" s="240" t="s">
        <v>334</v>
      </c>
      <c r="H245" s="241">
        <v>1</v>
      </c>
      <c r="I245" s="242"/>
      <c r="J245" s="243">
        <f>ROUND(I245*H245,2)</f>
        <v>0</v>
      </c>
      <c r="K245" s="239" t="s">
        <v>1</v>
      </c>
      <c r="L245" s="45"/>
      <c r="M245" s="244" t="s">
        <v>1</v>
      </c>
      <c r="N245" s="245" t="s">
        <v>42</v>
      </c>
      <c r="O245" s="92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8" t="s">
        <v>216</v>
      </c>
      <c r="AT245" s="248" t="s">
        <v>211</v>
      </c>
      <c r="AU245" s="248" t="s">
        <v>152</v>
      </c>
      <c r="AY245" s="18" t="s">
        <v>209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8" t="s">
        <v>152</v>
      </c>
      <c r="BK245" s="249">
        <f>ROUND(I245*H245,2)</f>
        <v>0</v>
      </c>
      <c r="BL245" s="18" t="s">
        <v>216</v>
      </c>
      <c r="BM245" s="248" t="s">
        <v>2547</v>
      </c>
    </row>
    <row r="246" spans="1:65" s="2" customFormat="1" ht="21.75" customHeight="1">
      <c r="A246" s="39"/>
      <c r="B246" s="40"/>
      <c r="C246" s="237" t="s">
        <v>808</v>
      </c>
      <c r="D246" s="237" t="s">
        <v>211</v>
      </c>
      <c r="E246" s="238" t="s">
        <v>2548</v>
      </c>
      <c r="F246" s="239" t="s">
        <v>2549</v>
      </c>
      <c r="G246" s="240" t="s">
        <v>320</v>
      </c>
      <c r="H246" s="241">
        <v>0.92</v>
      </c>
      <c r="I246" s="242"/>
      <c r="J246" s="243">
        <f>ROUND(I246*H246,2)</f>
        <v>0</v>
      </c>
      <c r="K246" s="239" t="s">
        <v>215</v>
      </c>
      <c r="L246" s="45"/>
      <c r="M246" s="244" t="s">
        <v>1</v>
      </c>
      <c r="N246" s="245" t="s">
        <v>42</v>
      </c>
      <c r="O246" s="92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8" t="s">
        <v>297</v>
      </c>
      <c r="AT246" s="248" t="s">
        <v>211</v>
      </c>
      <c r="AU246" s="248" t="s">
        <v>152</v>
      </c>
      <c r="AY246" s="18" t="s">
        <v>209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8" t="s">
        <v>152</v>
      </c>
      <c r="BK246" s="249">
        <f>ROUND(I246*H246,2)</f>
        <v>0</v>
      </c>
      <c r="BL246" s="18" t="s">
        <v>297</v>
      </c>
      <c r="BM246" s="248" t="s">
        <v>2550</v>
      </c>
    </row>
    <row r="247" spans="1:63" s="12" customFormat="1" ht="25.9" customHeight="1">
      <c r="A247" s="12"/>
      <c r="B247" s="221"/>
      <c r="C247" s="222"/>
      <c r="D247" s="223" t="s">
        <v>75</v>
      </c>
      <c r="E247" s="224" t="s">
        <v>1957</v>
      </c>
      <c r="F247" s="224" t="s">
        <v>1958</v>
      </c>
      <c r="G247" s="222"/>
      <c r="H247" s="222"/>
      <c r="I247" s="225"/>
      <c r="J247" s="226">
        <f>BK247</f>
        <v>0</v>
      </c>
      <c r="K247" s="222"/>
      <c r="L247" s="227"/>
      <c r="M247" s="228"/>
      <c r="N247" s="229"/>
      <c r="O247" s="229"/>
      <c r="P247" s="230">
        <f>SUM(P248:P250)</f>
        <v>0</v>
      </c>
      <c r="Q247" s="229"/>
      <c r="R247" s="230">
        <f>SUM(R248:R250)</f>
        <v>0</v>
      </c>
      <c r="S247" s="229"/>
      <c r="T247" s="231">
        <f>SUM(T248:T250)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2" t="s">
        <v>216</v>
      </c>
      <c r="AT247" s="233" t="s">
        <v>75</v>
      </c>
      <c r="AU247" s="233" t="s">
        <v>76</v>
      </c>
      <c r="AY247" s="232" t="s">
        <v>209</v>
      </c>
      <c r="BK247" s="234">
        <f>SUM(BK248:BK250)</f>
        <v>0</v>
      </c>
    </row>
    <row r="248" spans="1:65" s="2" customFormat="1" ht="16.5" customHeight="1">
      <c r="A248" s="39"/>
      <c r="B248" s="40"/>
      <c r="C248" s="237" t="s">
        <v>818</v>
      </c>
      <c r="D248" s="237" t="s">
        <v>211</v>
      </c>
      <c r="E248" s="238" t="s">
        <v>2230</v>
      </c>
      <c r="F248" s="239" t="s">
        <v>2551</v>
      </c>
      <c r="G248" s="240" t="s">
        <v>1962</v>
      </c>
      <c r="H248" s="241">
        <v>10</v>
      </c>
      <c r="I248" s="242"/>
      <c r="J248" s="243">
        <f>ROUND(I248*H248,2)</f>
        <v>0</v>
      </c>
      <c r="K248" s="239" t="s">
        <v>1</v>
      </c>
      <c r="L248" s="45"/>
      <c r="M248" s="244" t="s">
        <v>1</v>
      </c>
      <c r="N248" s="245" t="s">
        <v>42</v>
      </c>
      <c r="O248" s="92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8" t="s">
        <v>1963</v>
      </c>
      <c r="AT248" s="248" t="s">
        <v>211</v>
      </c>
      <c r="AU248" s="248" t="s">
        <v>84</v>
      </c>
      <c r="AY248" s="18" t="s">
        <v>209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8" t="s">
        <v>152</v>
      </c>
      <c r="BK248" s="249">
        <f>ROUND(I248*H248,2)</f>
        <v>0</v>
      </c>
      <c r="BL248" s="18" t="s">
        <v>1963</v>
      </c>
      <c r="BM248" s="248" t="s">
        <v>2552</v>
      </c>
    </row>
    <row r="249" spans="1:65" s="2" customFormat="1" ht="16.5" customHeight="1">
      <c r="A249" s="39"/>
      <c r="B249" s="40"/>
      <c r="C249" s="237" t="s">
        <v>823</v>
      </c>
      <c r="D249" s="237" t="s">
        <v>211</v>
      </c>
      <c r="E249" s="238" t="s">
        <v>1960</v>
      </c>
      <c r="F249" s="239" t="s">
        <v>1961</v>
      </c>
      <c r="G249" s="240" t="s">
        <v>1962</v>
      </c>
      <c r="H249" s="241">
        <v>10</v>
      </c>
      <c r="I249" s="242"/>
      <c r="J249" s="243">
        <f>ROUND(I249*H249,2)</f>
        <v>0</v>
      </c>
      <c r="K249" s="239" t="s">
        <v>1</v>
      </c>
      <c r="L249" s="45"/>
      <c r="M249" s="244" t="s">
        <v>1</v>
      </c>
      <c r="N249" s="245" t="s">
        <v>42</v>
      </c>
      <c r="O249" s="92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8" t="s">
        <v>1963</v>
      </c>
      <c r="AT249" s="248" t="s">
        <v>211</v>
      </c>
      <c r="AU249" s="248" t="s">
        <v>84</v>
      </c>
      <c r="AY249" s="18" t="s">
        <v>209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8" t="s">
        <v>152</v>
      </c>
      <c r="BK249" s="249">
        <f>ROUND(I249*H249,2)</f>
        <v>0</v>
      </c>
      <c r="BL249" s="18" t="s">
        <v>1963</v>
      </c>
      <c r="BM249" s="248" t="s">
        <v>2553</v>
      </c>
    </row>
    <row r="250" spans="1:65" s="2" customFormat="1" ht="16.5" customHeight="1">
      <c r="A250" s="39"/>
      <c r="B250" s="40"/>
      <c r="C250" s="237" t="s">
        <v>828</v>
      </c>
      <c r="D250" s="237" t="s">
        <v>211</v>
      </c>
      <c r="E250" s="238" t="s">
        <v>2554</v>
      </c>
      <c r="F250" s="239" t="s">
        <v>2555</v>
      </c>
      <c r="G250" s="240" t="s">
        <v>1962</v>
      </c>
      <c r="H250" s="241">
        <v>5</v>
      </c>
      <c r="I250" s="242"/>
      <c r="J250" s="243">
        <f>ROUND(I250*H250,2)</f>
        <v>0</v>
      </c>
      <c r="K250" s="239" t="s">
        <v>1</v>
      </c>
      <c r="L250" s="45"/>
      <c r="M250" s="304" t="s">
        <v>1</v>
      </c>
      <c r="N250" s="305" t="s">
        <v>42</v>
      </c>
      <c r="O250" s="306"/>
      <c r="P250" s="307">
        <f>O250*H250</f>
        <v>0</v>
      </c>
      <c r="Q250" s="307">
        <v>0</v>
      </c>
      <c r="R250" s="307">
        <f>Q250*H250</f>
        <v>0</v>
      </c>
      <c r="S250" s="307">
        <v>0</v>
      </c>
      <c r="T250" s="30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8" t="s">
        <v>1963</v>
      </c>
      <c r="AT250" s="248" t="s">
        <v>211</v>
      </c>
      <c r="AU250" s="248" t="s">
        <v>84</v>
      </c>
      <c r="AY250" s="18" t="s">
        <v>209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8" t="s">
        <v>152</v>
      </c>
      <c r="BK250" s="249">
        <f>ROUND(I250*H250,2)</f>
        <v>0</v>
      </c>
      <c r="BL250" s="18" t="s">
        <v>1963</v>
      </c>
      <c r="BM250" s="248" t="s">
        <v>2556</v>
      </c>
    </row>
    <row r="251" spans="1:31" s="2" customFormat="1" ht="6.95" customHeight="1">
      <c r="A251" s="39"/>
      <c r="B251" s="67"/>
      <c r="C251" s="68"/>
      <c r="D251" s="68"/>
      <c r="E251" s="68"/>
      <c r="F251" s="68"/>
      <c r="G251" s="68"/>
      <c r="H251" s="68"/>
      <c r="I251" s="185"/>
      <c r="J251" s="68"/>
      <c r="K251" s="68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password="CC35" sheet="1" objects="1" scenarios="1" formatColumns="0" formatRows="0" autoFilter="0"/>
  <autoFilter ref="C119:K25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2557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ROUND((SUM(BE119:BE132)),2)</f>
        <v>0</v>
      </c>
      <c r="G33" s="39"/>
      <c r="H33" s="39"/>
      <c r="I33" s="164">
        <v>0.21</v>
      </c>
      <c r="J33" s="163">
        <f>ROUND(((SUM(BE119:BE132))*I33),2)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ROUND((SUM(BF119:BF132)),2)</f>
        <v>0</v>
      </c>
      <c r="G34" s="39"/>
      <c r="H34" s="39"/>
      <c r="I34" s="164">
        <v>0.15</v>
      </c>
      <c r="J34" s="163">
        <f>ROUND(((SUM(BF119:BF132))*I34),2)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ROUND((SUM(BG119:BG132)),2)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ROUND((SUM(BH119:BH132)),2)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ROUND((SUM(BI119:BI132)),2)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05 - Hlavní aktivity projektu - Vzduchotechnika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176</v>
      </c>
      <c r="E97" s="198"/>
      <c r="F97" s="198"/>
      <c r="G97" s="198"/>
      <c r="H97" s="198"/>
      <c r="I97" s="199"/>
      <c r="J97" s="200">
        <f>J120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2558</v>
      </c>
      <c r="E98" s="205"/>
      <c r="F98" s="205"/>
      <c r="G98" s="205"/>
      <c r="H98" s="205"/>
      <c r="I98" s="206"/>
      <c r="J98" s="207">
        <f>J121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5"/>
      <c r="C99" s="196"/>
      <c r="D99" s="197" t="s">
        <v>193</v>
      </c>
      <c r="E99" s="198"/>
      <c r="F99" s="198"/>
      <c r="G99" s="198"/>
      <c r="H99" s="198"/>
      <c r="I99" s="199"/>
      <c r="J99" s="200">
        <f>J130</f>
        <v>0</v>
      </c>
      <c r="K99" s="196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46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185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188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194</v>
      </c>
      <c r="D106" s="41"/>
      <c r="E106" s="41"/>
      <c r="F106" s="41"/>
      <c r="G106" s="41"/>
      <c r="H106" s="41"/>
      <c r="I106" s="146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89" t="str">
        <f>E7</f>
        <v>Zvýšení dostupnosti komunitních pobytových služeb v lokalitě Náchod</v>
      </c>
      <c r="F109" s="33"/>
      <c r="G109" s="33"/>
      <c r="H109" s="33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161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1 05 - Hlavní aktivity projektu - Vzduchotechnika</v>
      </c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Náchod</v>
      </c>
      <c r="G113" s="41"/>
      <c r="H113" s="41"/>
      <c r="I113" s="149" t="s">
        <v>22</v>
      </c>
      <c r="J113" s="80" t="str">
        <f>IF(J12="","",J12)</f>
        <v>27. 2. 2020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40.05" customHeight="1">
      <c r="A115" s="39"/>
      <c r="B115" s="40"/>
      <c r="C115" s="33" t="s">
        <v>24</v>
      </c>
      <c r="D115" s="41"/>
      <c r="E115" s="41"/>
      <c r="F115" s="28" t="str">
        <f>E15</f>
        <v>Královehradecký kraj, Pivovarské nám. 1245/2</v>
      </c>
      <c r="G115" s="41"/>
      <c r="H115" s="41"/>
      <c r="I115" s="149" t="s">
        <v>30</v>
      </c>
      <c r="J115" s="37" t="str">
        <f>E21</f>
        <v>Projecticon s.r.o., A. Kopeckého 151, Nový Hrádek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149" t="s">
        <v>33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9"/>
      <c r="B118" s="210"/>
      <c r="C118" s="211" t="s">
        <v>195</v>
      </c>
      <c r="D118" s="212" t="s">
        <v>61</v>
      </c>
      <c r="E118" s="212" t="s">
        <v>57</v>
      </c>
      <c r="F118" s="212" t="s">
        <v>58</v>
      </c>
      <c r="G118" s="212" t="s">
        <v>196</v>
      </c>
      <c r="H118" s="212" t="s">
        <v>197</v>
      </c>
      <c r="I118" s="213" t="s">
        <v>198</v>
      </c>
      <c r="J118" s="212" t="s">
        <v>165</v>
      </c>
      <c r="K118" s="214" t="s">
        <v>199</v>
      </c>
      <c r="L118" s="215"/>
      <c r="M118" s="101" t="s">
        <v>1</v>
      </c>
      <c r="N118" s="102" t="s">
        <v>40</v>
      </c>
      <c r="O118" s="102" t="s">
        <v>200</v>
      </c>
      <c r="P118" s="102" t="s">
        <v>201</v>
      </c>
      <c r="Q118" s="102" t="s">
        <v>202</v>
      </c>
      <c r="R118" s="102" t="s">
        <v>203</v>
      </c>
      <c r="S118" s="102" t="s">
        <v>204</v>
      </c>
      <c r="T118" s="103" t="s">
        <v>205</v>
      </c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pans="1:63" s="2" customFormat="1" ht="22.8" customHeight="1">
      <c r="A119" s="39"/>
      <c r="B119" s="40"/>
      <c r="C119" s="108" t="s">
        <v>206</v>
      </c>
      <c r="D119" s="41"/>
      <c r="E119" s="41"/>
      <c r="F119" s="41"/>
      <c r="G119" s="41"/>
      <c r="H119" s="41"/>
      <c r="I119" s="146"/>
      <c r="J119" s="216">
        <f>BK119</f>
        <v>0</v>
      </c>
      <c r="K119" s="41"/>
      <c r="L119" s="45"/>
      <c r="M119" s="104"/>
      <c r="N119" s="217"/>
      <c r="O119" s="105"/>
      <c r="P119" s="218">
        <f>P120+P130</f>
        <v>0</v>
      </c>
      <c r="Q119" s="105"/>
      <c r="R119" s="218">
        <f>R120+R130</f>
        <v>0.6078825</v>
      </c>
      <c r="S119" s="105"/>
      <c r="T119" s="219">
        <f>T120+T130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167</v>
      </c>
      <c r="BK119" s="220">
        <f>BK120+BK130</f>
        <v>0</v>
      </c>
    </row>
    <row r="120" spans="1:63" s="12" customFormat="1" ht="25.9" customHeight="1">
      <c r="A120" s="12"/>
      <c r="B120" s="221"/>
      <c r="C120" s="222"/>
      <c r="D120" s="223" t="s">
        <v>75</v>
      </c>
      <c r="E120" s="224" t="s">
        <v>984</v>
      </c>
      <c r="F120" s="224" t="s">
        <v>985</v>
      </c>
      <c r="G120" s="222"/>
      <c r="H120" s="222"/>
      <c r="I120" s="225"/>
      <c r="J120" s="226">
        <f>BK120</f>
        <v>0</v>
      </c>
      <c r="K120" s="222"/>
      <c r="L120" s="227"/>
      <c r="M120" s="228"/>
      <c r="N120" s="229"/>
      <c r="O120" s="229"/>
      <c r="P120" s="230">
        <f>P121</f>
        <v>0</v>
      </c>
      <c r="Q120" s="229"/>
      <c r="R120" s="230">
        <f>R121</f>
        <v>0.6078825</v>
      </c>
      <c r="S120" s="229"/>
      <c r="T120" s="23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2" t="s">
        <v>152</v>
      </c>
      <c r="AT120" s="233" t="s">
        <v>75</v>
      </c>
      <c r="AU120" s="233" t="s">
        <v>76</v>
      </c>
      <c r="AY120" s="232" t="s">
        <v>209</v>
      </c>
      <c r="BK120" s="234">
        <f>BK121</f>
        <v>0</v>
      </c>
    </row>
    <row r="121" spans="1:63" s="12" customFormat="1" ht="22.8" customHeight="1">
      <c r="A121" s="12"/>
      <c r="B121" s="221"/>
      <c r="C121" s="222"/>
      <c r="D121" s="223" t="s">
        <v>75</v>
      </c>
      <c r="E121" s="235" t="s">
        <v>2559</v>
      </c>
      <c r="F121" s="235" t="s">
        <v>2560</v>
      </c>
      <c r="G121" s="222"/>
      <c r="H121" s="222"/>
      <c r="I121" s="225"/>
      <c r="J121" s="236">
        <f>BK121</f>
        <v>0</v>
      </c>
      <c r="K121" s="222"/>
      <c r="L121" s="227"/>
      <c r="M121" s="228"/>
      <c r="N121" s="229"/>
      <c r="O121" s="229"/>
      <c r="P121" s="230">
        <f>SUM(P122:P129)</f>
        <v>0</v>
      </c>
      <c r="Q121" s="229"/>
      <c r="R121" s="230">
        <f>SUM(R122:R129)</f>
        <v>0.6078825</v>
      </c>
      <c r="S121" s="229"/>
      <c r="T121" s="231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152</v>
      </c>
      <c r="AT121" s="233" t="s">
        <v>75</v>
      </c>
      <c r="AU121" s="233" t="s">
        <v>84</v>
      </c>
      <c r="AY121" s="232" t="s">
        <v>209</v>
      </c>
      <c r="BK121" s="234">
        <f>SUM(BK122:BK129)</f>
        <v>0</v>
      </c>
    </row>
    <row r="122" spans="1:65" s="2" customFormat="1" ht="16.5" customHeight="1">
      <c r="A122" s="39"/>
      <c r="B122" s="40"/>
      <c r="C122" s="237" t="s">
        <v>84</v>
      </c>
      <c r="D122" s="237" t="s">
        <v>211</v>
      </c>
      <c r="E122" s="238" t="s">
        <v>2561</v>
      </c>
      <c r="F122" s="239" t="s">
        <v>2562</v>
      </c>
      <c r="G122" s="240" t="s">
        <v>214</v>
      </c>
      <c r="H122" s="241">
        <v>3</v>
      </c>
      <c r="I122" s="242"/>
      <c r="J122" s="243">
        <f>ROUND(I122*H122,2)</f>
        <v>0</v>
      </c>
      <c r="K122" s="239" t="s">
        <v>215</v>
      </c>
      <c r="L122" s="45"/>
      <c r="M122" s="244" t="s">
        <v>1</v>
      </c>
      <c r="N122" s="245" t="s">
        <v>42</v>
      </c>
      <c r="O122" s="92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8" t="s">
        <v>297</v>
      </c>
      <c r="AT122" s="248" t="s">
        <v>211</v>
      </c>
      <c r="AU122" s="248" t="s">
        <v>152</v>
      </c>
      <c r="AY122" s="18" t="s">
        <v>209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8" t="s">
        <v>152</v>
      </c>
      <c r="BK122" s="249">
        <f>ROUND(I122*H122,2)</f>
        <v>0</v>
      </c>
      <c r="BL122" s="18" t="s">
        <v>297</v>
      </c>
      <c r="BM122" s="248" t="s">
        <v>2563</v>
      </c>
    </row>
    <row r="123" spans="1:65" s="2" customFormat="1" ht="21.75" customHeight="1">
      <c r="A123" s="39"/>
      <c r="B123" s="40"/>
      <c r="C123" s="294" t="s">
        <v>152</v>
      </c>
      <c r="D123" s="294" t="s">
        <v>736</v>
      </c>
      <c r="E123" s="295" t="s">
        <v>2564</v>
      </c>
      <c r="F123" s="296" t="s">
        <v>2565</v>
      </c>
      <c r="G123" s="297" t="s">
        <v>214</v>
      </c>
      <c r="H123" s="298">
        <v>2</v>
      </c>
      <c r="I123" s="299"/>
      <c r="J123" s="300">
        <f>ROUND(I123*H123,2)</f>
        <v>0</v>
      </c>
      <c r="K123" s="296" t="s">
        <v>1</v>
      </c>
      <c r="L123" s="301"/>
      <c r="M123" s="302" t="s">
        <v>1</v>
      </c>
      <c r="N123" s="303" t="s">
        <v>42</v>
      </c>
      <c r="O123" s="92"/>
      <c r="P123" s="246">
        <f>O123*H123</f>
        <v>0</v>
      </c>
      <c r="Q123" s="246">
        <v>0.02</v>
      </c>
      <c r="R123" s="246">
        <f>Q123*H123</f>
        <v>0.04</v>
      </c>
      <c r="S123" s="246">
        <v>0</v>
      </c>
      <c r="T123" s="24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8" t="s">
        <v>386</v>
      </c>
      <c r="AT123" s="248" t="s">
        <v>736</v>
      </c>
      <c r="AU123" s="248" t="s">
        <v>152</v>
      </c>
      <c r="AY123" s="18" t="s">
        <v>209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8" t="s">
        <v>152</v>
      </c>
      <c r="BK123" s="249">
        <f>ROUND(I123*H123,2)</f>
        <v>0</v>
      </c>
      <c r="BL123" s="18" t="s">
        <v>297</v>
      </c>
      <c r="BM123" s="248" t="s">
        <v>2566</v>
      </c>
    </row>
    <row r="124" spans="1:65" s="2" customFormat="1" ht="21.75" customHeight="1">
      <c r="A124" s="39"/>
      <c r="B124" s="40"/>
      <c r="C124" s="294" t="s">
        <v>160</v>
      </c>
      <c r="D124" s="294" t="s">
        <v>736</v>
      </c>
      <c r="E124" s="295" t="s">
        <v>2567</v>
      </c>
      <c r="F124" s="296" t="s">
        <v>2568</v>
      </c>
      <c r="G124" s="297" t="s">
        <v>214</v>
      </c>
      <c r="H124" s="298">
        <v>1</v>
      </c>
      <c r="I124" s="299"/>
      <c r="J124" s="300">
        <f>ROUND(I124*H124,2)</f>
        <v>0</v>
      </c>
      <c r="K124" s="296" t="s">
        <v>1</v>
      </c>
      <c r="L124" s="301"/>
      <c r="M124" s="302" t="s">
        <v>1</v>
      </c>
      <c r="N124" s="303" t="s">
        <v>42</v>
      </c>
      <c r="O124" s="92"/>
      <c r="P124" s="246">
        <f>O124*H124</f>
        <v>0</v>
      </c>
      <c r="Q124" s="246">
        <v>0.02</v>
      </c>
      <c r="R124" s="246">
        <f>Q124*H124</f>
        <v>0.02</v>
      </c>
      <c r="S124" s="246">
        <v>0</v>
      </c>
      <c r="T124" s="24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8" t="s">
        <v>386</v>
      </c>
      <c r="AT124" s="248" t="s">
        <v>736</v>
      </c>
      <c r="AU124" s="248" t="s">
        <v>152</v>
      </c>
      <c r="AY124" s="18" t="s">
        <v>209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8" t="s">
        <v>152</v>
      </c>
      <c r="BK124" s="249">
        <f>ROUND(I124*H124,2)</f>
        <v>0</v>
      </c>
      <c r="BL124" s="18" t="s">
        <v>297</v>
      </c>
      <c r="BM124" s="248" t="s">
        <v>2569</v>
      </c>
    </row>
    <row r="125" spans="1:65" s="2" customFormat="1" ht="21.75" customHeight="1">
      <c r="A125" s="39"/>
      <c r="B125" s="40"/>
      <c r="C125" s="237" t="s">
        <v>216</v>
      </c>
      <c r="D125" s="237" t="s">
        <v>211</v>
      </c>
      <c r="E125" s="238" t="s">
        <v>2570</v>
      </c>
      <c r="F125" s="239" t="s">
        <v>2571</v>
      </c>
      <c r="G125" s="240" t="s">
        <v>214</v>
      </c>
      <c r="H125" s="241">
        <v>3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297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297</v>
      </c>
      <c r="BM125" s="248" t="s">
        <v>2572</v>
      </c>
    </row>
    <row r="126" spans="1:65" s="2" customFormat="1" ht="21.75" customHeight="1">
      <c r="A126" s="39"/>
      <c r="B126" s="40"/>
      <c r="C126" s="294" t="s">
        <v>231</v>
      </c>
      <c r="D126" s="294" t="s">
        <v>736</v>
      </c>
      <c r="E126" s="295" t="s">
        <v>2573</v>
      </c>
      <c r="F126" s="296" t="s">
        <v>2574</v>
      </c>
      <c r="G126" s="297" t="s">
        <v>214</v>
      </c>
      <c r="H126" s="298">
        <v>2</v>
      </c>
      <c r="I126" s="299"/>
      <c r="J126" s="300">
        <f>ROUND(I126*H126,2)</f>
        <v>0</v>
      </c>
      <c r="K126" s="296" t="s">
        <v>1</v>
      </c>
      <c r="L126" s="301"/>
      <c r="M126" s="302" t="s">
        <v>1</v>
      </c>
      <c r="N126" s="303" t="s">
        <v>42</v>
      </c>
      <c r="O126" s="92"/>
      <c r="P126" s="246">
        <f>O126*H126</f>
        <v>0</v>
      </c>
      <c r="Q126" s="246">
        <v>0.02</v>
      </c>
      <c r="R126" s="246">
        <f>Q126*H126</f>
        <v>0.04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386</v>
      </c>
      <c r="AT126" s="248" t="s">
        <v>736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297</v>
      </c>
      <c r="BM126" s="248" t="s">
        <v>2575</v>
      </c>
    </row>
    <row r="127" spans="1:65" s="2" customFormat="1" ht="21.75" customHeight="1">
      <c r="A127" s="39"/>
      <c r="B127" s="40"/>
      <c r="C127" s="294" t="s">
        <v>235</v>
      </c>
      <c r="D127" s="294" t="s">
        <v>736</v>
      </c>
      <c r="E127" s="295" t="s">
        <v>2576</v>
      </c>
      <c r="F127" s="296" t="s">
        <v>2568</v>
      </c>
      <c r="G127" s="297" t="s">
        <v>214</v>
      </c>
      <c r="H127" s="298">
        <v>1</v>
      </c>
      <c r="I127" s="299"/>
      <c r="J127" s="300">
        <f>ROUND(I127*H127,2)</f>
        <v>0</v>
      </c>
      <c r="K127" s="296" t="s">
        <v>1</v>
      </c>
      <c r="L127" s="301"/>
      <c r="M127" s="302" t="s">
        <v>1</v>
      </c>
      <c r="N127" s="303" t="s">
        <v>42</v>
      </c>
      <c r="O127" s="92"/>
      <c r="P127" s="246">
        <f>O127*H127</f>
        <v>0</v>
      </c>
      <c r="Q127" s="246">
        <v>0.02</v>
      </c>
      <c r="R127" s="246">
        <f>Q127*H127</f>
        <v>0.02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386</v>
      </c>
      <c r="AT127" s="248" t="s">
        <v>736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297</v>
      </c>
      <c r="BM127" s="248" t="s">
        <v>2577</v>
      </c>
    </row>
    <row r="128" spans="1:65" s="2" customFormat="1" ht="21.75" customHeight="1">
      <c r="A128" s="39"/>
      <c r="B128" s="40"/>
      <c r="C128" s="237" t="s">
        <v>239</v>
      </c>
      <c r="D128" s="237" t="s">
        <v>211</v>
      </c>
      <c r="E128" s="238" t="s">
        <v>2578</v>
      </c>
      <c r="F128" s="239" t="s">
        <v>2579</v>
      </c>
      <c r="G128" s="240" t="s">
        <v>494</v>
      </c>
      <c r="H128" s="241">
        <v>37.5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0.0130102</v>
      </c>
      <c r="R128" s="246">
        <f>Q128*H128</f>
        <v>0.4878825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297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297</v>
      </c>
      <c r="BM128" s="248" t="s">
        <v>2580</v>
      </c>
    </row>
    <row r="129" spans="1:65" s="2" customFormat="1" ht="21.75" customHeight="1">
      <c r="A129" s="39"/>
      <c r="B129" s="40"/>
      <c r="C129" s="237" t="s">
        <v>244</v>
      </c>
      <c r="D129" s="237" t="s">
        <v>211</v>
      </c>
      <c r="E129" s="238" t="s">
        <v>2581</v>
      </c>
      <c r="F129" s="239" t="s">
        <v>2582</v>
      </c>
      <c r="G129" s="240" t="s">
        <v>320</v>
      </c>
      <c r="H129" s="241">
        <v>0.234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297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297</v>
      </c>
      <c r="BM129" s="248" t="s">
        <v>2583</v>
      </c>
    </row>
    <row r="130" spans="1:63" s="12" customFormat="1" ht="25.9" customHeight="1">
      <c r="A130" s="12"/>
      <c r="B130" s="221"/>
      <c r="C130" s="222"/>
      <c r="D130" s="223" t="s">
        <v>75</v>
      </c>
      <c r="E130" s="224" t="s">
        <v>1957</v>
      </c>
      <c r="F130" s="224" t="s">
        <v>1958</v>
      </c>
      <c r="G130" s="222"/>
      <c r="H130" s="222"/>
      <c r="I130" s="225"/>
      <c r="J130" s="226">
        <f>BK130</f>
        <v>0</v>
      </c>
      <c r="K130" s="222"/>
      <c r="L130" s="227"/>
      <c r="M130" s="228"/>
      <c r="N130" s="229"/>
      <c r="O130" s="229"/>
      <c r="P130" s="230">
        <f>SUM(P131:P132)</f>
        <v>0</v>
      </c>
      <c r="Q130" s="229"/>
      <c r="R130" s="230">
        <f>SUM(R131:R132)</f>
        <v>0</v>
      </c>
      <c r="S130" s="229"/>
      <c r="T130" s="23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2" t="s">
        <v>216</v>
      </c>
      <c r="AT130" s="233" t="s">
        <v>75</v>
      </c>
      <c r="AU130" s="233" t="s">
        <v>76</v>
      </c>
      <c r="AY130" s="232" t="s">
        <v>209</v>
      </c>
      <c r="BK130" s="234">
        <f>SUM(BK131:BK132)</f>
        <v>0</v>
      </c>
    </row>
    <row r="131" spans="1:65" s="2" customFormat="1" ht="16.5" customHeight="1">
      <c r="A131" s="39"/>
      <c r="B131" s="40"/>
      <c r="C131" s="237" t="s">
        <v>250</v>
      </c>
      <c r="D131" s="237" t="s">
        <v>211</v>
      </c>
      <c r="E131" s="238" t="s">
        <v>2230</v>
      </c>
      <c r="F131" s="239" t="s">
        <v>2584</v>
      </c>
      <c r="G131" s="240" t="s">
        <v>1962</v>
      </c>
      <c r="H131" s="241">
        <v>2</v>
      </c>
      <c r="I131" s="242"/>
      <c r="J131" s="243">
        <f>ROUND(I131*H131,2)</f>
        <v>0</v>
      </c>
      <c r="K131" s="239" t="s">
        <v>1</v>
      </c>
      <c r="L131" s="45"/>
      <c r="M131" s="244" t="s">
        <v>1</v>
      </c>
      <c r="N131" s="245" t="s">
        <v>42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1963</v>
      </c>
      <c r="AT131" s="248" t="s">
        <v>211</v>
      </c>
      <c r="AU131" s="248" t="s">
        <v>84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1963</v>
      </c>
      <c r="BM131" s="248" t="s">
        <v>2585</v>
      </c>
    </row>
    <row r="132" spans="1:65" s="2" customFormat="1" ht="16.5" customHeight="1">
      <c r="A132" s="39"/>
      <c r="B132" s="40"/>
      <c r="C132" s="237" t="s">
        <v>255</v>
      </c>
      <c r="D132" s="237" t="s">
        <v>211</v>
      </c>
      <c r="E132" s="238" t="s">
        <v>1960</v>
      </c>
      <c r="F132" s="239" t="s">
        <v>1961</v>
      </c>
      <c r="G132" s="240" t="s">
        <v>1962</v>
      </c>
      <c r="H132" s="241">
        <v>2</v>
      </c>
      <c r="I132" s="242"/>
      <c r="J132" s="243">
        <f>ROUND(I132*H132,2)</f>
        <v>0</v>
      </c>
      <c r="K132" s="239" t="s">
        <v>1</v>
      </c>
      <c r="L132" s="45"/>
      <c r="M132" s="304" t="s">
        <v>1</v>
      </c>
      <c r="N132" s="305" t="s">
        <v>42</v>
      </c>
      <c r="O132" s="306"/>
      <c r="P132" s="307">
        <f>O132*H132</f>
        <v>0</v>
      </c>
      <c r="Q132" s="307">
        <v>0</v>
      </c>
      <c r="R132" s="307">
        <f>Q132*H132</f>
        <v>0</v>
      </c>
      <c r="S132" s="307">
        <v>0</v>
      </c>
      <c r="T132" s="3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1963</v>
      </c>
      <c r="AT132" s="248" t="s">
        <v>211</v>
      </c>
      <c r="AU132" s="248" t="s">
        <v>84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1963</v>
      </c>
      <c r="BM132" s="248" t="s">
        <v>2586</v>
      </c>
    </row>
    <row r="133" spans="1:31" s="2" customFormat="1" ht="6.95" customHeight="1">
      <c r="A133" s="39"/>
      <c r="B133" s="67"/>
      <c r="C133" s="68"/>
      <c r="D133" s="68"/>
      <c r="E133" s="68"/>
      <c r="F133" s="68"/>
      <c r="G133" s="68"/>
      <c r="H133" s="68"/>
      <c r="I133" s="185"/>
      <c r="J133" s="68"/>
      <c r="K133" s="68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2587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ROUND((SUM(BE122:BE170)),2)</f>
        <v>0</v>
      </c>
      <c r="G33" s="39"/>
      <c r="H33" s="39"/>
      <c r="I33" s="164">
        <v>0.21</v>
      </c>
      <c r="J33" s="163">
        <f>ROUND(((SUM(BE122:BE170))*I33),2)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ROUND((SUM(BF122:BF170)),2)</f>
        <v>0</v>
      </c>
      <c r="G34" s="39"/>
      <c r="H34" s="39"/>
      <c r="I34" s="164">
        <v>0.15</v>
      </c>
      <c r="J34" s="163">
        <f>ROUND(((SUM(BF122:BF170))*I34),2)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ROUND((SUM(BG122:BG170)),2)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ROUND((SUM(BH122:BH170)),2)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ROUND((SUM(BI122:BI170)),2)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06 - Hlavní aktivity projektu - Vytápění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176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2588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2589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2590</v>
      </c>
      <c r="E100" s="205"/>
      <c r="F100" s="205"/>
      <c r="G100" s="205"/>
      <c r="H100" s="205"/>
      <c r="I100" s="206"/>
      <c r="J100" s="207">
        <f>J134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2591</v>
      </c>
      <c r="E101" s="205"/>
      <c r="F101" s="205"/>
      <c r="G101" s="205"/>
      <c r="H101" s="205"/>
      <c r="I101" s="206"/>
      <c r="J101" s="207">
        <f>J144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5"/>
      <c r="C102" s="196"/>
      <c r="D102" s="197" t="s">
        <v>193</v>
      </c>
      <c r="E102" s="198"/>
      <c r="F102" s="198"/>
      <c r="G102" s="198"/>
      <c r="H102" s="198"/>
      <c r="I102" s="199"/>
      <c r="J102" s="200">
        <f>J166</f>
        <v>0</v>
      </c>
      <c r="K102" s="196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 06 - Hlavní aktivity projektu - Vytápění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P123+P166</f>
        <v>0</v>
      </c>
      <c r="Q122" s="105"/>
      <c r="R122" s="218">
        <f>R123+R166</f>
        <v>1.0293848</v>
      </c>
      <c r="S122" s="105"/>
      <c r="T122" s="219">
        <f>T123+T166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BK123+BK166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984</v>
      </c>
      <c r="F123" s="224" t="s">
        <v>985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P124+P127+P134+P144</f>
        <v>0</v>
      </c>
      <c r="Q123" s="229"/>
      <c r="R123" s="230">
        <f>R124+R127+R134+R144</f>
        <v>1.0293848</v>
      </c>
      <c r="S123" s="229"/>
      <c r="T123" s="231">
        <f>T124+T127+T134+T144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152</v>
      </c>
      <c r="AT123" s="233" t="s">
        <v>75</v>
      </c>
      <c r="AU123" s="233" t="s">
        <v>76</v>
      </c>
      <c r="AY123" s="232" t="s">
        <v>209</v>
      </c>
      <c r="BK123" s="234">
        <f>BK124+BK127+BK134+BK144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2592</v>
      </c>
      <c r="F124" s="235" t="s">
        <v>2593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SUM(P125:P126)</f>
        <v>0</v>
      </c>
      <c r="Q124" s="229"/>
      <c r="R124" s="230">
        <f>SUM(R125:R126)</f>
        <v>0.08055</v>
      </c>
      <c r="S124" s="229"/>
      <c r="T124" s="23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152</v>
      </c>
      <c r="AT124" s="233" t="s">
        <v>75</v>
      </c>
      <c r="AU124" s="233" t="s">
        <v>84</v>
      </c>
      <c r="AY124" s="232" t="s">
        <v>209</v>
      </c>
      <c r="BK124" s="234">
        <f>SUM(BK125:BK126)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2594</v>
      </c>
      <c r="F125" s="239" t="s">
        <v>2595</v>
      </c>
      <c r="G125" s="240" t="s">
        <v>2085</v>
      </c>
      <c r="H125" s="241">
        <v>1</v>
      </c>
      <c r="I125" s="242"/>
      <c r="J125" s="243">
        <f>ROUND(I125*H125,2)</f>
        <v>0</v>
      </c>
      <c r="K125" s="239" t="s">
        <v>1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0.08055</v>
      </c>
      <c r="R125" s="246">
        <f>Q125*H125</f>
        <v>0.08055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297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297</v>
      </c>
      <c r="BM125" s="248" t="s">
        <v>2596</v>
      </c>
    </row>
    <row r="126" spans="1:65" s="2" customFormat="1" ht="16.5" customHeight="1">
      <c r="A126" s="39"/>
      <c r="B126" s="40"/>
      <c r="C126" s="237" t="s">
        <v>152</v>
      </c>
      <c r="D126" s="237" t="s">
        <v>211</v>
      </c>
      <c r="E126" s="238" t="s">
        <v>2597</v>
      </c>
      <c r="F126" s="239" t="s">
        <v>2598</v>
      </c>
      <c r="G126" s="240" t="s">
        <v>320</v>
      </c>
      <c r="H126" s="241">
        <v>0.081</v>
      </c>
      <c r="I126" s="242"/>
      <c r="J126" s="243">
        <f>ROUND(I126*H126,2)</f>
        <v>0</v>
      </c>
      <c r="K126" s="239" t="s">
        <v>215</v>
      </c>
      <c r="L126" s="45"/>
      <c r="M126" s="244" t="s">
        <v>1</v>
      </c>
      <c r="N126" s="245" t="s">
        <v>42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297</v>
      </c>
      <c r="AT126" s="248" t="s">
        <v>211</v>
      </c>
      <c r="AU126" s="248" t="s">
        <v>152</v>
      </c>
      <c r="AY126" s="18" t="s">
        <v>209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152</v>
      </c>
      <c r="BK126" s="249">
        <f>ROUND(I126*H126,2)</f>
        <v>0</v>
      </c>
      <c r="BL126" s="18" t="s">
        <v>297</v>
      </c>
      <c r="BM126" s="248" t="s">
        <v>2599</v>
      </c>
    </row>
    <row r="127" spans="1:63" s="12" customFormat="1" ht="22.8" customHeight="1">
      <c r="A127" s="12"/>
      <c r="B127" s="221"/>
      <c r="C127" s="222"/>
      <c r="D127" s="223" t="s">
        <v>75</v>
      </c>
      <c r="E127" s="235" t="s">
        <v>2600</v>
      </c>
      <c r="F127" s="235" t="s">
        <v>2601</v>
      </c>
      <c r="G127" s="222"/>
      <c r="H127" s="222"/>
      <c r="I127" s="225"/>
      <c r="J127" s="236">
        <f>BK127</f>
        <v>0</v>
      </c>
      <c r="K127" s="222"/>
      <c r="L127" s="227"/>
      <c r="M127" s="228"/>
      <c r="N127" s="229"/>
      <c r="O127" s="229"/>
      <c r="P127" s="230">
        <f>SUM(P128:P133)</f>
        <v>0</v>
      </c>
      <c r="Q127" s="229"/>
      <c r="R127" s="230">
        <f>SUM(R128:R133)</f>
        <v>0.16867000000000001</v>
      </c>
      <c r="S127" s="229"/>
      <c r="T127" s="231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2" t="s">
        <v>152</v>
      </c>
      <c r="AT127" s="233" t="s">
        <v>75</v>
      </c>
      <c r="AU127" s="233" t="s">
        <v>84</v>
      </c>
      <c r="AY127" s="232" t="s">
        <v>209</v>
      </c>
      <c r="BK127" s="234">
        <f>SUM(BK128:BK133)</f>
        <v>0</v>
      </c>
    </row>
    <row r="128" spans="1:65" s="2" customFormat="1" ht="21.75" customHeight="1">
      <c r="A128" s="39"/>
      <c r="B128" s="40"/>
      <c r="C128" s="237" t="s">
        <v>160</v>
      </c>
      <c r="D128" s="237" t="s">
        <v>211</v>
      </c>
      <c r="E128" s="238" t="s">
        <v>2602</v>
      </c>
      <c r="F128" s="239" t="s">
        <v>2603</v>
      </c>
      <c r="G128" s="240" t="s">
        <v>214</v>
      </c>
      <c r="H128" s="241">
        <v>5</v>
      </c>
      <c r="I128" s="242"/>
      <c r="J128" s="243">
        <f>ROUND(I128*H128,2)</f>
        <v>0</v>
      </c>
      <c r="K128" s="239" t="s">
        <v>215</v>
      </c>
      <c r="L128" s="45"/>
      <c r="M128" s="244" t="s">
        <v>1</v>
      </c>
      <c r="N128" s="245" t="s">
        <v>42</v>
      </c>
      <c r="O128" s="92"/>
      <c r="P128" s="246">
        <f>O128*H128</f>
        <v>0</v>
      </c>
      <c r="Q128" s="246">
        <v>0.02765</v>
      </c>
      <c r="R128" s="246">
        <f>Q128*H128</f>
        <v>0.13825</v>
      </c>
      <c r="S128" s="246">
        <v>0</v>
      </c>
      <c r="T128" s="24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8" t="s">
        <v>297</v>
      </c>
      <c r="AT128" s="248" t="s">
        <v>211</v>
      </c>
      <c r="AU128" s="248" t="s">
        <v>152</v>
      </c>
      <c r="AY128" s="18" t="s">
        <v>209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8" t="s">
        <v>152</v>
      </c>
      <c r="BK128" s="249">
        <f>ROUND(I128*H128,2)</f>
        <v>0</v>
      </c>
      <c r="BL128" s="18" t="s">
        <v>297</v>
      </c>
      <c r="BM128" s="248" t="s">
        <v>2604</v>
      </c>
    </row>
    <row r="129" spans="1:65" s="2" customFormat="1" ht="21.75" customHeight="1">
      <c r="A129" s="39"/>
      <c r="B129" s="40"/>
      <c r="C129" s="294" t="s">
        <v>216</v>
      </c>
      <c r="D129" s="294" t="s">
        <v>736</v>
      </c>
      <c r="E129" s="295" t="s">
        <v>2605</v>
      </c>
      <c r="F129" s="296" t="s">
        <v>2606</v>
      </c>
      <c r="G129" s="297" t="s">
        <v>214</v>
      </c>
      <c r="H129" s="298">
        <v>1</v>
      </c>
      <c r="I129" s="299"/>
      <c r="J129" s="300">
        <f>ROUND(I129*H129,2)</f>
        <v>0</v>
      </c>
      <c r="K129" s="296" t="s">
        <v>215</v>
      </c>
      <c r="L129" s="301"/>
      <c r="M129" s="302" t="s">
        <v>1</v>
      </c>
      <c r="N129" s="303" t="s">
        <v>42</v>
      </c>
      <c r="O129" s="92"/>
      <c r="P129" s="246">
        <f>O129*H129</f>
        <v>0</v>
      </c>
      <c r="Q129" s="246">
        <v>0.0031</v>
      </c>
      <c r="R129" s="246">
        <f>Q129*H129</f>
        <v>0.0031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386</v>
      </c>
      <c r="AT129" s="248" t="s">
        <v>736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297</v>
      </c>
      <c r="BM129" s="248" t="s">
        <v>2607</v>
      </c>
    </row>
    <row r="130" spans="1:65" s="2" customFormat="1" ht="21.75" customHeight="1">
      <c r="A130" s="39"/>
      <c r="B130" s="40"/>
      <c r="C130" s="294" t="s">
        <v>231</v>
      </c>
      <c r="D130" s="294" t="s">
        <v>736</v>
      </c>
      <c r="E130" s="295" t="s">
        <v>2608</v>
      </c>
      <c r="F130" s="296" t="s">
        <v>2609</v>
      </c>
      <c r="G130" s="297" t="s">
        <v>214</v>
      </c>
      <c r="H130" s="298">
        <v>1</v>
      </c>
      <c r="I130" s="299"/>
      <c r="J130" s="300">
        <f>ROUND(I130*H130,2)</f>
        <v>0</v>
      </c>
      <c r="K130" s="296" t="s">
        <v>215</v>
      </c>
      <c r="L130" s="301"/>
      <c r="M130" s="302" t="s">
        <v>1</v>
      </c>
      <c r="N130" s="303" t="s">
        <v>42</v>
      </c>
      <c r="O130" s="92"/>
      <c r="P130" s="246">
        <f>O130*H130</f>
        <v>0</v>
      </c>
      <c r="Q130" s="246">
        <v>0.0083</v>
      </c>
      <c r="R130" s="246">
        <f>Q130*H130</f>
        <v>0.0083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386</v>
      </c>
      <c r="AT130" s="248" t="s">
        <v>736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297</v>
      </c>
      <c r="BM130" s="248" t="s">
        <v>2610</v>
      </c>
    </row>
    <row r="131" spans="1:65" s="2" customFormat="1" ht="33" customHeight="1">
      <c r="A131" s="39"/>
      <c r="B131" s="40"/>
      <c r="C131" s="294" t="s">
        <v>235</v>
      </c>
      <c r="D131" s="294" t="s">
        <v>736</v>
      </c>
      <c r="E131" s="295" t="s">
        <v>2611</v>
      </c>
      <c r="F131" s="296" t="s">
        <v>2612</v>
      </c>
      <c r="G131" s="297" t="s">
        <v>943</v>
      </c>
      <c r="H131" s="298">
        <v>2</v>
      </c>
      <c r="I131" s="299"/>
      <c r="J131" s="300">
        <f>ROUND(I131*H131,2)</f>
        <v>0</v>
      </c>
      <c r="K131" s="296" t="s">
        <v>215</v>
      </c>
      <c r="L131" s="301"/>
      <c r="M131" s="302" t="s">
        <v>1</v>
      </c>
      <c r="N131" s="303" t="s">
        <v>42</v>
      </c>
      <c r="O131" s="92"/>
      <c r="P131" s="246">
        <f>O131*H131</f>
        <v>0</v>
      </c>
      <c r="Q131" s="246">
        <v>0.00926</v>
      </c>
      <c r="R131" s="246">
        <f>Q131*H131</f>
        <v>0.01852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386</v>
      </c>
      <c r="AT131" s="248" t="s">
        <v>736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297</v>
      </c>
      <c r="BM131" s="248" t="s">
        <v>2613</v>
      </c>
    </row>
    <row r="132" spans="1:65" s="2" customFormat="1" ht="33" customHeight="1">
      <c r="A132" s="39"/>
      <c r="B132" s="40"/>
      <c r="C132" s="294" t="s">
        <v>239</v>
      </c>
      <c r="D132" s="294" t="s">
        <v>736</v>
      </c>
      <c r="E132" s="295" t="s">
        <v>2614</v>
      </c>
      <c r="F132" s="296" t="s">
        <v>2615</v>
      </c>
      <c r="G132" s="297" t="s">
        <v>943</v>
      </c>
      <c r="H132" s="298">
        <v>1</v>
      </c>
      <c r="I132" s="299"/>
      <c r="J132" s="300">
        <f>ROUND(I132*H132,2)</f>
        <v>0</v>
      </c>
      <c r="K132" s="296" t="s">
        <v>1</v>
      </c>
      <c r="L132" s="301"/>
      <c r="M132" s="302" t="s">
        <v>1</v>
      </c>
      <c r="N132" s="303" t="s">
        <v>42</v>
      </c>
      <c r="O132" s="92"/>
      <c r="P132" s="246">
        <f>O132*H132</f>
        <v>0</v>
      </c>
      <c r="Q132" s="246">
        <v>0.0005</v>
      </c>
      <c r="R132" s="246">
        <f>Q132*H132</f>
        <v>0.0005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386</v>
      </c>
      <c r="AT132" s="248" t="s">
        <v>736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297</v>
      </c>
      <c r="BM132" s="248" t="s">
        <v>2616</v>
      </c>
    </row>
    <row r="133" spans="1:65" s="2" customFormat="1" ht="16.5" customHeight="1">
      <c r="A133" s="39"/>
      <c r="B133" s="40"/>
      <c r="C133" s="237" t="s">
        <v>244</v>
      </c>
      <c r="D133" s="237" t="s">
        <v>211</v>
      </c>
      <c r="E133" s="238" t="s">
        <v>2597</v>
      </c>
      <c r="F133" s="239" t="s">
        <v>2598</v>
      </c>
      <c r="G133" s="240" t="s">
        <v>320</v>
      </c>
      <c r="H133" s="241">
        <v>0.217</v>
      </c>
      <c r="I133" s="242"/>
      <c r="J133" s="243">
        <f>ROUND(I133*H133,2)</f>
        <v>0</v>
      </c>
      <c r="K133" s="239" t="s">
        <v>215</v>
      </c>
      <c r="L133" s="45"/>
      <c r="M133" s="244" t="s">
        <v>1</v>
      </c>
      <c r="N133" s="245" t="s">
        <v>42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297</v>
      </c>
      <c r="AT133" s="248" t="s">
        <v>211</v>
      </c>
      <c r="AU133" s="248" t="s">
        <v>152</v>
      </c>
      <c r="AY133" s="18" t="s">
        <v>209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152</v>
      </c>
      <c r="BK133" s="249">
        <f>ROUND(I133*H133,2)</f>
        <v>0</v>
      </c>
      <c r="BL133" s="18" t="s">
        <v>297</v>
      </c>
      <c r="BM133" s="248" t="s">
        <v>2617</v>
      </c>
    </row>
    <row r="134" spans="1:63" s="12" customFormat="1" ht="22.8" customHeight="1">
      <c r="A134" s="12"/>
      <c r="B134" s="221"/>
      <c r="C134" s="222"/>
      <c r="D134" s="223" t="s">
        <v>75</v>
      </c>
      <c r="E134" s="235" t="s">
        <v>2618</v>
      </c>
      <c r="F134" s="235" t="s">
        <v>2619</v>
      </c>
      <c r="G134" s="222"/>
      <c r="H134" s="222"/>
      <c r="I134" s="225"/>
      <c r="J134" s="236">
        <f>BK134</f>
        <v>0</v>
      </c>
      <c r="K134" s="222"/>
      <c r="L134" s="227"/>
      <c r="M134" s="228"/>
      <c r="N134" s="229"/>
      <c r="O134" s="229"/>
      <c r="P134" s="230">
        <f>SUM(P135:P143)</f>
        <v>0</v>
      </c>
      <c r="Q134" s="229"/>
      <c r="R134" s="230">
        <f>SUM(R135:R143)</f>
        <v>0.03951</v>
      </c>
      <c r="S134" s="229"/>
      <c r="T134" s="231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2" t="s">
        <v>152</v>
      </c>
      <c r="AT134" s="233" t="s">
        <v>75</v>
      </c>
      <c r="AU134" s="233" t="s">
        <v>84</v>
      </c>
      <c r="AY134" s="232" t="s">
        <v>209</v>
      </c>
      <c r="BK134" s="234">
        <f>SUM(BK135:BK143)</f>
        <v>0</v>
      </c>
    </row>
    <row r="135" spans="1:65" s="2" customFormat="1" ht="21.75" customHeight="1">
      <c r="A135" s="39"/>
      <c r="B135" s="40"/>
      <c r="C135" s="237" t="s">
        <v>250</v>
      </c>
      <c r="D135" s="237" t="s">
        <v>211</v>
      </c>
      <c r="E135" s="238" t="s">
        <v>2620</v>
      </c>
      <c r="F135" s="239" t="s">
        <v>2621</v>
      </c>
      <c r="G135" s="240" t="s">
        <v>494</v>
      </c>
      <c r="H135" s="241">
        <v>82.2</v>
      </c>
      <c r="I135" s="242"/>
      <c r="J135" s="243">
        <f>ROUND(I135*H135,2)</f>
        <v>0</v>
      </c>
      <c r="K135" s="239" t="s">
        <v>215</v>
      </c>
      <c r="L135" s="45"/>
      <c r="M135" s="244" t="s">
        <v>1</v>
      </c>
      <c r="N135" s="245" t="s">
        <v>42</v>
      </c>
      <c r="O135" s="92"/>
      <c r="P135" s="246">
        <f>O135*H135</f>
        <v>0</v>
      </c>
      <c r="Q135" s="246">
        <v>0.00013</v>
      </c>
      <c r="R135" s="246">
        <f>Q135*H135</f>
        <v>0.010686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297</v>
      </c>
      <c r="AT135" s="248" t="s">
        <v>211</v>
      </c>
      <c r="AU135" s="248" t="s">
        <v>152</v>
      </c>
      <c r="AY135" s="18" t="s">
        <v>209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152</v>
      </c>
      <c r="BK135" s="249">
        <f>ROUND(I135*H135,2)</f>
        <v>0</v>
      </c>
      <c r="BL135" s="18" t="s">
        <v>297</v>
      </c>
      <c r="BM135" s="248" t="s">
        <v>2622</v>
      </c>
    </row>
    <row r="136" spans="1:51" s="13" customFormat="1" ht="12">
      <c r="A136" s="13"/>
      <c r="B136" s="250"/>
      <c r="C136" s="251"/>
      <c r="D136" s="252" t="s">
        <v>218</v>
      </c>
      <c r="E136" s="253" t="s">
        <v>1</v>
      </c>
      <c r="F136" s="254" t="s">
        <v>2623</v>
      </c>
      <c r="G136" s="251"/>
      <c r="H136" s="255">
        <v>82.2</v>
      </c>
      <c r="I136" s="256"/>
      <c r="J136" s="251"/>
      <c r="K136" s="251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218</v>
      </c>
      <c r="AU136" s="261" t="s">
        <v>152</v>
      </c>
      <c r="AV136" s="13" t="s">
        <v>152</v>
      </c>
      <c r="AW136" s="13" t="s">
        <v>32</v>
      </c>
      <c r="AX136" s="13" t="s">
        <v>84</v>
      </c>
      <c r="AY136" s="261" t="s">
        <v>209</v>
      </c>
    </row>
    <row r="137" spans="1:65" s="2" customFormat="1" ht="21.75" customHeight="1">
      <c r="A137" s="39"/>
      <c r="B137" s="40"/>
      <c r="C137" s="237" t="s">
        <v>255</v>
      </c>
      <c r="D137" s="237" t="s">
        <v>211</v>
      </c>
      <c r="E137" s="238" t="s">
        <v>2624</v>
      </c>
      <c r="F137" s="239" t="s">
        <v>2625</v>
      </c>
      <c r="G137" s="240" t="s">
        <v>494</v>
      </c>
      <c r="H137" s="241">
        <v>63.2</v>
      </c>
      <c r="I137" s="242"/>
      <c r="J137" s="243">
        <f>ROUND(I137*H137,2)</f>
        <v>0</v>
      </c>
      <c r="K137" s="239" t="s">
        <v>215</v>
      </c>
      <c r="L137" s="45"/>
      <c r="M137" s="244" t="s">
        <v>1</v>
      </c>
      <c r="N137" s="245" t="s">
        <v>42</v>
      </c>
      <c r="O137" s="92"/>
      <c r="P137" s="246">
        <f>O137*H137</f>
        <v>0</v>
      </c>
      <c r="Q137" s="246">
        <v>0.00018</v>
      </c>
      <c r="R137" s="246">
        <f>Q137*H137</f>
        <v>0.011376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297</v>
      </c>
      <c r="AT137" s="248" t="s">
        <v>211</v>
      </c>
      <c r="AU137" s="248" t="s">
        <v>152</v>
      </c>
      <c r="AY137" s="18" t="s">
        <v>209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152</v>
      </c>
      <c r="BK137" s="249">
        <f>ROUND(I137*H137,2)</f>
        <v>0</v>
      </c>
      <c r="BL137" s="18" t="s">
        <v>297</v>
      </c>
      <c r="BM137" s="248" t="s">
        <v>2626</v>
      </c>
    </row>
    <row r="138" spans="1:51" s="14" customFormat="1" ht="12">
      <c r="A138" s="14"/>
      <c r="B138" s="262"/>
      <c r="C138" s="263"/>
      <c r="D138" s="252" t="s">
        <v>218</v>
      </c>
      <c r="E138" s="264" t="s">
        <v>1</v>
      </c>
      <c r="F138" s="265" t="s">
        <v>2627</v>
      </c>
      <c r="G138" s="263"/>
      <c r="H138" s="264" t="s">
        <v>1</v>
      </c>
      <c r="I138" s="266"/>
      <c r="J138" s="263"/>
      <c r="K138" s="263"/>
      <c r="L138" s="267"/>
      <c r="M138" s="268"/>
      <c r="N138" s="269"/>
      <c r="O138" s="269"/>
      <c r="P138" s="269"/>
      <c r="Q138" s="269"/>
      <c r="R138" s="269"/>
      <c r="S138" s="269"/>
      <c r="T138" s="27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1" t="s">
        <v>218</v>
      </c>
      <c r="AU138" s="271" t="s">
        <v>152</v>
      </c>
      <c r="AV138" s="14" t="s">
        <v>84</v>
      </c>
      <c r="AW138" s="14" t="s">
        <v>32</v>
      </c>
      <c r="AX138" s="14" t="s">
        <v>76</v>
      </c>
      <c r="AY138" s="271" t="s">
        <v>209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2628</v>
      </c>
      <c r="G139" s="251"/>
      <c r="H139" s="255">
        <v>63.2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16.5" customHeight="1">
      <c r="A140" s="39"/>
      <c r="B140" s="40"/>
      <c r="C140" s="237" t="s">
        <v>263</v>
      </c>
      <c r="D140" s="237" t="s">
        <v>211</v>
      </c>
      <c r="E140" s="238" t="s">
        <v>2629</v>
      </c>
      <c r="F140" s="239" t="s">
        <v>2630</v>
      </c>
      <c r="G140" s="240" t="s">
        <v>494</v>
      </c>
      <c r="H140" s="241">
        <v>186.68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297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297</v>
      </c>
      <c r="BM140" s="248" t="s">
        <v>2631</v>
      </c>
    </row>
    <row r="141" spans="1:65" s="2" customFormat="1" ht="21.75" customHeight="1">
      <c r="A141" s="39"/>
      <c r="B141" s="40"/>
      <c r="C141" s="237" t="s">
        <v>277</v>
      </c>
      <c r="D141" s="237" t="s">
        <v>211</v>
      </c>
      <c r="E141" s="238" t="s">
        <v>2632</v>
      </c>
      <c r="F141" s="239" t="s">
        <v>2633</v>
      </c>
      <c r="G141" s="240" t="s">
        <v>494</v>
      </c>
      <c r="H141" s="241">
        <v>145.4</v>
      </c>
      <c r="I141" s="242"/>
      <c r="J141" s="243">
        <f>ROUND(I141*H141,2)</f>
        <v>0</v>
      </c>
      <c r="K141" s="239" t="s">
        <v>215</v>
      </c>
      <c r="L141" s="45"/>
      <c r="M141" s="244" t="s">
        <v>1</v>
      </c>
      <c r="N141" s="245" t="s">
        <v>42</v>
      </c>
      <c r="O141" s="92"/>
      <c r="P141" s="246">
        <f>O141*H141</f>
        <v>0</v>
      </c>
      <c r="Q141" s="246">
        <v>0.00012</v>
      </c>
      <c r="R141" s="246">
        <f>Q141*H141</f>
        <v>0.017448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297</v>
      </c>
      <c r="AT141" s="248" t="s">
        <v>211</v>
      </c>
      <c r="AU141" s="248" t="s">
        <v>152</v>
      </c>
      <c r="AY141" s="18" t="s">
        <v>209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152</v>
      </c>
      <c r="BK141" s="249">
        <f>ROUND(I141*H141,2)</f>
        <v>0</v>
      </c>
      <c r="BL141" s="18" t="s">
        <v>297</v>
      </c>
      <c r="BM141" s="248" t="s">
        <v>2634</v>
      </c>
    </row>
    <row r="142" spans="1:51" s="13" customFormat="1" ht="12">
      <c r="A142" s="13"/>
      <c r="B142" s="250"/>
      <c r="C142" s="251"/>
      <c r="D142" s="252" t="s">
        <v>218</v>
      </c>
      <c r="E142" s="253" t="s">
        <v>1</v>
      </c>
      <c r="F142" s="254" t="s">
        <v>2635</v>
      </c>
      <c r="G142" s="251"/>
      <c r="H142" s="255">
        <v>145.4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218</v>
      </c>
      <c r="AU142" s="261" t="s">
        <v>152</v>
      </c>
      <c r="AV142" s="13" t="s">
        <v>152</v>
      </c>
      <c r="AW142" s="13" t="s">
        <v>32</v>
      </c>
      <c r="AX142" s="13" t="s">
        <v>84</v>
      </c>
      <c r="AY142" s="261" t="s">
        <v>209</v>
      </c>
    </row>
    <row r="143" spans="1:65" s="2" customFormat="1" ht="21.75" customHeight="1">
      <c r="A143" s="39"/>
      <c r="B143" s="40"/>
      <c r="C143" s="237" t="s">
        <v>283</v>
      </c>
      <c r="D143" s="237" t="s">
        <v>211</v>
      </c>
      <c r="E143" s="238" t="s">
        <v>2636</v>
      </c>
      <c r="F143" s="239" t="s">
        <v>2637</v>
      </c>
      <c r="G143" s="240" t="s">
        <v>320</v>
      </c>
      <c r="H143" s="241">
        <v>0.069</v>
      </c>
      <c r="I143" s="242"/>
      <c r="J143" s="243">
        <f>ROUND(I143*H143,2)</f>
        <v>0</v>
      </c>
      <c r="K143" s="239" t="s">
        <v>215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297</v>
      </c>
      <c r="AT143" s="248" t="s">
        <v>211</v>
      </c>
      <c r="AU143" s="248" t="s">
        <v>152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297</v>
      </c>
      <c r="BM143" s="248" t="s">
        <v>2638</v>
      </c>
    </row>
    <row r="144" spans="1:63" s="12" customFormat="1" ht="22.8" customHeight="1">
      <c r="A144" s="12"/>
      <c r="B144" s="221"/>
      <c r="C144" s="222"/>
      <c r="D144" s="223" t="s">
        <v>75</v>
      </c>
      <c r="E144" s="235" t="s">
        <v>2639</v>
      </c>
      <c r="F144" s="235" t="s">
        <v>2640</v>
      </c>
      <c r="G144" s="222"/>
      <c r="H144" s="222"/>
      <c r="I144" s="225"/>
      <c r="J144" s="236">
        <f>BK144</f>
        <v>0</v>
      </c>
      <c r="K144" s="222"/>
      <c r="L144" s="227"/>
      <c r="M144" s="228"/>
      <c r="N144" s="229"/>
      <c r="O144" s="229"/>
      <c r="P144" s="230">
        <f>SUM(P145:P165)</f>
        <v>0</v>
      </c>
      <c r="Q144" s="229"/>
      <c r="R144" s="230">
        <f>SUM(R145:R165)</f>
        <v>0.7406548000000001</v>
      </c>
      <c r="S144" s="229"/>
      <c r="T144" s="231">
        <f>SUM(T145:T165)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2" t="s">
        <v>152</v>
      </c>
      <c r="AT144" s="233" t="s">
        <v>75</v>
      </c>
      <c r="AU144" s="233" t="s">
        <v>84</v>
      </c>
      <c r="AY144" s="232" t="s">
        <v>209</v>
      </c>
      <c r="BK144" s="234">
        <f>SUM(BK145:BK165)</f>
        <v>0</v>
      </c>
    </row>
    <row r="145" spans="1:65" s="2" customFormat="1" ht="21.75" customHeight="1">
      <c r="A145" s="39"/>
      <c r="B145" s="40"/>
      <c r="C145" s="237" t="s">
        <v>288</v>
      </c>
      <c r="D145" s="237" t="s">
        <v>211</v>
      </c>
      <c r="E145" s="238" t="s">
        <v>2641</v>
      </c>
      <c r="F145" s="239" t="s">
        <v>2642</v>
      </c>
      <c r="G145" s="240" t="s">
        <v>214</v>
      </c>
      <c r="H145" s="241">
        <v>2</v>
      </c>
      <c r="I145" s="242"/>
      <c r="J145" s="243">
        <f>ROUND(I145*H145,2)</f>
        <v>0</v>
      </c>
      <c r="K145" s="239" t="s">
        <v>215</v>
      </c>
      <c r="L145" s="45"/>
      <c r="M145" s="244" t="s">
        <v>1</v>
      </c>
      <c r="N145" s="245" t="s">
        <v>42</v>
      </c>
      <c r="O145" s="92"/>
      <c r="P145" s="246">
        <f>O145*H145</f>
        <v>0</v>
      </c>
      <c r="Q145" s="246">
        <v>0.02915</v>
      </c>
      <c r="R145" s="246">
        <f>Q145*H145</f>
        <v>0.0583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297</v>
      </c>
      <c r="AT145" s="248" t="s">
        <v>211</v>
      </c>
      <c r="AU145" s="248" t="s">
        <v>152</v>
      </c>
      <c r="AY145" s="18" t="s">
        <v>209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152</v>
      </c>
      <c r="BK145" s="249">
        <f>ROUND(I145*H145,2)</f>
        <v>0</v>
      </c>
      <c r="BL145" s="18" t="s">
        <v>297</v>
      </c>
      <c r="BM145" s="248" t="s">
        <v>2643</v>
      </c>
    </row>
    <row r="146" spans="1:65" s="2" customFormat="1" ht="33" customHeight="1">
      <c r="A146" s="39"/>
      <c r="B146" s="40"/>
      <c r="C146" s="237" t="s">
        <v>8</v>
      </c>
      <c r="D146" s="237" t="s">
        <v>211</v>
      </c>
      <c r="E146" s="238" t="s">
        <v>2644</v>
      </c>
      <c r="F146" s="239" t="s">
        <v>2645</v>
      </c>
      <c r="G146" s="240" t="s">
        <v>214</v>
      </c>
      <c r="H146" s="241">
        <v>6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0.0484</v>
      </c>
      <c r="R146" s="246">
        <f>Q146*H146</f>
        <v>0.2904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297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297</v>
      </c>
      <c r="BM146" s="248" t="s">
        <v>2646</v>
      </c>
    </row>
    <row r="147" spans="1:65" s="2" customFormat="1" ht="21.75" customHeight="1">
      <c r="A147" s="39"/>
      <c r="B147" s="40"/>
      <c r="C147" s="237" t="s">
        <v>297</v>
      </c>
      <c r="D147" s="237" t="s">
        <v>211</v>
      </c>
      <c r="E147" s="238" t="s">
        <v>2647</v>
      </c>
      <c r="F147" s="239" t="s">
        <v>2648</v>
      </c>
      <c r="G147" s="240" t="s">
        <v>214</v>
      </c>
      <c r="H147" s="241">
        <v>2</v>
      </c>
      <c r="I147" s="242"/>
      <c r="J147" s="243">
        <f>ROUND(I147*H147,2)</f>
        <v>0</v>
      </c>
      <c r="K147" s="239" t="s">
        <v>215</v>
      </c>
      <c r="L147" s="45"/>
      <c r="M147" s="244" t="s">
        <v>1</v>
      </c>
      <c r="N147" s="245" t="s">
        <v>42</v>
      </c>
      <c r="O147" s="92"/>
      <c r="P147" s="246">
        <f>O147*H147</f>
        <v>0</v>
      </c>
      <c r="Q147" s="246">
        <v>0.0156</v>
      </c>
      <c r="R147" s="246">
        <f>Q147*H147</f>
        <v>0.0312</v>
      </c>
      <c r="S147" s="246">
        <v>0</v>
      </c>
      <c r="T147" s="24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8" t="s">
        <v>297</v>
      </c>
      <c r="AT147" s="248" t="s">
        <v>211</v>
      </c>
      <c r="AU147" s="248" t="s">
        <v>152</v>
      </c>
      <c r="AY147" s="18" t="s">
        <v>209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8" t="s">
        <v>152</v>
      </c>
      <c r="BK147" s="249">
        <f>ROUND(I147*H147,2)</f>
        <v>0</v>
      </c>
      <c r="BL147" s="18" t="s">
        <v>297</v>
      </c>
      <c r="BM147" s="248" t="s">
        <v>2649</v>
      </c>
    </row>
    <row r="148" spans="1:65" s="2" customFormat="1" ht="16.5" customHeight="1">
      <c r="A148" s="39"/>
      <c r="B148" s="40"/>
      <c r="C148" s="237" t="s">
        <v>302</v>
      </c>
      <c r="D148" s="237" t="s">
        <v>211</v>
      </c>
      <c r="E148" s="238" t="s">
        <v>2650</v>
      </c>
      <c r="F148" s="239" t="s">
        <v>2651</v>
      </c>
      <c r="G148" s="240" t="s">
        <v>225</v>
      </c>
      <c r="H148" s="241">
        <v>7.1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297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297</v>
      </c>
      <c r="BM148" s="248" t="s">
        <v>2652</v>
      </c>
    </row>
    <row r="149" spans="1:65" s="2" customFormat="1" ht="33" customHeight="1">
      <c r="A149" s="39"/>
      <c r="B149" s="40"/>
      <c r="C149" s="237" t="s">
        <v>306</v>
      </c>
      <c r="D149" s="237" t="s">
        <v>211</v>
      </c>
      <c r="E149" s="238" t="s">
        <v>2653</v>
      </c>
      <c r="F149" s="239" t="s">
        <v>2654</v>
      </c>
      <c r="G149" s="240" t="s">
        <v>225</v>
      </c>
      <c r="H149" s="241">
        <v>131.02</v>
      </c>
      <c r="I149" s="242"/>
      <c r="J149" s="243">
        <f>ROUND(I149*H149,2)</f>
        <v>0</v>
      </c>
      <c r="K149" s="239" t="s">
        <v>215</v>
      </c>
      <c r="L149" s="45"/>
      <c r="M149" s="244" t="s">
        <v>1</v>
      </c>
      <c r="N149" s="245" t="s">
        <v>42</v>
      </c>
      <c r="O149" s="92"/>
      <c r="P149" s="246">
        <f>O149*H149</f>
        <v>0</v>
      </c>
      <c r="Q149" s="246">
        <v>0.00174</v>
      </c>
      <c r="R149" s="246">
        <f>Q149*H149</f>
        <v>0.22797480000000003</v>
      </c>
      <c r="S149" s="246">
        <v>0</v>
      </c>
      <c r="T149" s="24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8" t="s">
        <v>297</v>
      </c>
      <c r="AT149" s="248" t="s">
        <v>211</v>
      </c>
      <c r="AU149" s="248" t="s">
        <v>152</v>
      </c>
      <c r="AY149" s="18" t="s">
        <v>209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8" t="s">
        <v>152</v>
      </c>
      <c r="BK149" s="249">
        <f>ROUND(I149*H149,2)</f>
        <v>0</v>
      </c>
      <c r="BL149" s="18" t="s">
        <v>297</v>
      </c>
      <c r="BM149" s="248" t="s">
        <v>2655</v>
      </c>
    </row>
    <row r="150" spans="1:51" s="13" customFormat="1" ht="12">
      <c r="A150" s="13"/>
      <c r="B150" s="250"/>
      <c r="C150" s="251"/>
      <c r="D150" s="252" t="s">
        <v>218</v>
      </c>
      <c r="E150" s="253" t="s">
        <v>1</v>
      </c>
      <c r="F150" s="254" t="s">
        <v>2656</v>
      </c>
      <c r="G150" s="251"/>
      <c r="H150" s="255">
        <v>63.27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218</v>
      </c>
      <c r="AU150" s="261" t="s">
        <v>152</v>
      </c>
      <c r="AV150" s="13" t="s">
        <v>152</v>
      </c>
      <c r="AW150" s="13" t="s">
        <v>32</v>
      </c>
      <c r="AX150" s="13" t="s">
        <v>76</v>
      </c>
      <c r="AY150" s="261" t="s">
        <v>209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2657</v>
      </c>
      <c r="G151" s="251"/>
      <c r="H151" s="255">
        <v>67.75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76</v>
      </c>
      <c r="AY151" s="261" t="s">
        <v>209</v>
      </c>
    </row>
    <row r="152" spans="1:51" s="15" customFormat="1" ht="12">
      <c r="A152" s="15"/>
      <c r="B152" s="272"/>
      <c r="C152" s="273"/>
      <c r="D152" s="252" t="s">
        <v>218</v>
      </c>
      <c r="E152" s="274" t="s">
        <v>1</v>
      </c>
      <c r="F152" s="275" t="s">
        <v>262</v>
      </c>
      <c r="G152" s="273"/>
      <c r="H152" s="276">
        <v>131.02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2" t="s">
        <v>218</v>
      </c>
      <c r="AU152" s="282" t="s">
        <v>152</v>
      </c>
      <c r="AV152" s="15" t="s">
        <v>216</v>
      </c>
      <c r="AW152" s="15" t="s">
        <v>32</v>
      </c>
      <c r="AX152" s="15" t="s">
        <v>84</v>
      </c>
      <c r="AY152" s="282" t="s">
        <v>209</v>
      </c>
    </row>
    <row r="153" spans="1:65" s="2" customFormat="1" ht="21.75" customHeight="1">
      <c r="A153" s="39"/>
      <c r="B153" s="40"/>
      <c r="C153" s="237" t="s">
        <v>311</v>
      </c>
      <c r="D153" s="237" t="s">
        <v>211</v>
      </c>
      <c r="E153" s="238" t="s">
        <v>2658</v>
      </c>
      <c r="F153" s="239" t="s">
        <v>2659</v>
      </c>
      <c r="G153" s="240" t="s">
        <v>494</v>
      </c>
      <c r="H153" s="241">
        <v>855.5</v>
      </c>
      <c r="I153" s="242"/>
      <c r="J153" s="243">
        <f>ROUND(I153*H153,2)</f>
        <v>0</v>
      </c>
      <c r="K153" s="239" t="s">
        <v>215</v>
      </c>
      <c r="L153" s="45"/>
      <c r="M153" s="244" t="s">
        <v>1</v>
      </c>
      <c r="N153" s="245" t="s">
        <v>42</v>
      </c>
      <c r="O153" s="92"/>
      <c r="P153" s="246">
        <f>O153*H153</f>
        <v>0</v>
      </c>
      <c r="Q153" s="246">
        <v>0.00012</v>
      </c>
      <c r="R153" s="246">
        <f>Q153*H153</f>
        <v>0.10266</v>
      </c>
      <c r="S153" s="246">
        <v>0</v>
      </c>
      <c r="T153" s="24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8" t="s">
        <v>297</v>
      </c>
      <c r="AT153" s="248" t="s">
        <v>211</v>
      </c>
      <c r="AU153" s="248" t="s">
        <v>152</v>
      </c>
      <c r="AY153" s="18" t="s">
        <v>209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8" t="s">
        <v>152</v>
      </c>
      <c r="BK153" s="249">
        <f>ROUND(I153*H153,2)</f>
        <v>0</v>
      </c>
      <c r="BL153" s="18" t="s">
        <v>297</v>
      </c>
      <c r="BM153" s="248" t="s">
        <v>2660</v>
      </c>
    </row>
    <row r="154" spans="1:51" s="13" customFormat="1" ht="12">
      <c r="A154" s="13"/>
      <c r="B154" s="250"/>
      <c r="C154" s="251"/>
      <c r="D154" s="252" t="s">
        <v>218</v>
      </c>
      <c r="E154" s="253" t="s">
        <v>1</v>
      </c>
      <c r="F154" s="254" t="s">
        <v>2661</v>
      </c>
      <c r="G154" s="251"/>
      <c r="H154" s="255">
        <v>401.8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218</v>
      </c>
      <c r="AU154" s="261" t="s">
        <v>152</v>
      </c>
      <c r="AV154" s="13" t="s">
        <v>152</v>
      </c>
      <c r="AW154" s="13" t="s">
        <v>32</v>
      </c>
      <c r="AX154" s="13" t="s">
        <v>76</v>
      </c>
      <c r="AY154" s="261" t="s">
        <v>209</v>
      </c>
    </row>
    <row r="155" spans="1:51" s="13" customFormat="1" ht="12">
      <c r="A155" s="13"/>
      <c r="B155" s="250"/>
      <c r="C155" s="251"/>
      <c r="D155" s="252" t="s">
        <v>218</v>
      </c>
      <c r="E155" s="253" t="s">
        <v>1</v>
      </c>
      <c r="F155" s="254" t="s">
        <v>2662</v>
      </c>
      <c r="G155" s="251"/>
      <c r="H155" s="255">
        <v>453.7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218</v>
      </c>
      <c r="AU155" s="261" t="s">
        <v>152</v>
      </c>
      <c r="AV155" s="13" t="s">
        <v>152</v>
      </c>
      <c r="AW155" s="13" t="s">
        <v>32</v>
      </c>
      <c r="AX155" s="13" t="s">
        <v>76</v>
      </c>
      <c r="AY155" s="261" t="s">
        <v>209</v>
      </c>
    </row>
    <row r="156" spans="1:51" s="15" customFormat="1" ht="12">
      <c r="A156" s="15"/>
      <c r="B156" s="272"/>
      <c r="C156" s="273"/>
      <c r="D156" s="252" t="s">
        <v>218</v>
      </c>
      <c r="E156" s="274" t="s">
        <v>1</v>
      </c>
      <c r="F156" s="275" t="s">
        <v>262</v>
      </c>
      <c r="G156" s="273"/>
      <c r="H156" s="276">
        <v>855.5</v>
      </c>
      <c r="I156" s="277"/>
      <c r="J156" s="273"/>
      <c r="K156" s="273"/>
      <c r="L156" s="278"/>
      <c r="M156" s="279"/>
      <c r="N156" s="280"/>
      <c r="O156" s="280"/>
      <c r="P156" s="280"/>
      <c r="Q156" s="280"/>
      <c r="R156" s="280"/>
      <c r="S156" s="280"/>
      <c r="T156" s="28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2" t="s">
        <v>218</v>
      </c>
      <c r="AU156" s="282" t="s">
        <v>152</v>
      </c>
      <c r="AV156" s="15" t="s">
        <v>216</v>
      </c>
      <c r="AW156" s="15" t="s">
        <v>32</v>
      </c>
      <c r="AX156" s="15" t="s">
        <v>84</v>
      </c>
      <c r="AY156" s="282" t="s">
        <v>209</v>
      </c>
    </row>
    <row r="157" spans="1:65" s="2" customFormat="1" ht="21.75" customHeight="1">
      <c r="A157" s="39"/>
      <c r="B157" s="40"/>
      <c r="C157" s="237" t="s">
        <v>317</v>
      </c>
      <c r="D157" s="237" t="s">
        <v>211</v>
      </c>
      <c r="E157" s="238" t="s">
        <v>2663</v>
      </c>
      <c r="F157" s="239" t="s">
        <v>2664</v>
      </c>
      <c r="G157" s="240" t="s">
        <v>214</v>
      </c>
      <c r="H157" s="241">
        <v>2</v>
      </c>
      <c r="I157" s="242"/>
      <c r="J157" s="243">
        <f>ROUND(I157*H157,2)</f>
        <v>0</v>
      </c>
      <c r="K157" s="239" t="s">
        <v>215</v>
      </c>
      <c r="L157" s="45"/>
      <c r="M157" s="244" t="s">
        <v>1</v>
      </c>
      <c r="N157" s="245" t="s">
        <v>42</v>
      </c>
      <c r="O157" s="92"/>
      <c r="P157" s="246">
        <f>O157*H157</f>
        <v>0</v>
      </c>
      <c r="Q157" s="246">
        <v>0.0042</v>
      </c>
      <c r="R157" s="246">
        <f>Q157*H157</f>
        <v>0.0084</v>
      </c>
      <c r="S157" s="246">
        <v>0</v>
      </c>
      <c r="T157" s="24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8" t="s">
        <v>297</v>
      </c>
      <c r="AT157" s="248" t="s">
        <v>211</v>
      </c>
      <c r="AU157" s="248" t="s">
        <v>152</v>
      </c>
      <c r="AY157" s="18" t="s">
        <v>209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8" t="s">
        <v>152</v>
      </c>
      <c r="BK157" s="249">
        <f>ROUND(I157*H157,2)</f>
        <v>0</v>
      </c>
      <c r="BL157" s="18" t="s">
        <v>297</v>
      </c>
      <c r="BM157" s="248" t="s">
        <v>2665</v>
      </c>
    </row>
    <row r="158" spans="1:65" s="2" customFormat="1" ht="21.75" customHeight="1">
      <c r="A158" s="39"/>
      <c r="B158" s="40"/>
      <c r="C158" s="237" t="s">
        <v>7</v>
      </c>
      <c r="D158" s="237" t="s">
        <v>211</v>
      </c>
      <c r="E158" s="238" t="s">
        <v>2666</v>
      </c>
      <c r="F158" s="239" t="s">
        <v>2667</v>
      </c>
      <c r="G158" s="240" t="s">
        <v>214</v>
      </c>
      <c r="H158" s="241">
        <v>2</v>
      </c>
      <c r="I158" s="242"/>
      <c r="J158" s="243">
        <f>ROUND(I158*H158,2)</f>
        <v>0</v>
      </c>
      <c r="K158" s="239" t="s">
        <v>215</v>
      </c>
      <c r="L158" s="45"/>
      <c r="M158" s="244" t="s">
        <v>1</v>
      </c>
      <c r="N158" s="245" t="s">
        <v>42</v>
      </c>
      <c r="O158" s="92"/>
      <c r="P158" s="246">
        <f>O158*H158</f>
        <v>0</v>
      </c>
      <c r="Q158" s="246">
        <v>0.0107</v>
      </c>
      <c r="R158" s="246">
        <f>Q158*H158</f>
        <v>0.0214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297</v>
      </c>
      <c r="AT158" s="248" t="s">
        <v>211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297</v>
      </c>
      <c r="BM158" s="248" t="s">
        <v>2668</v>
      </c>
    </row>
    <row r="159" spans="1:65" s="2" customFormat="1" ht="21.75" customHeight="1">
      <c r="A159" s="39"/>
      <c r="B159" s="40"/>
      <c r="C159" s="237" t="s">
        <v>327</v>
      </c>
      <c r="D159" s="237" t="s">
        <v>211</v>
      </c>
      <c r="E159" s="238" t="s">
        <v>2669</v>
      </c>
      <c r="F159" s="239" t="s">
        <v>2670</v>
      </c>
      <c r="G159" s="240" t="s">
        <v>214</v>
      </c>
      <c r="H159" s="241">
        <v>4</v>
      </c>
      <c r="I159" s="242"/>
      <c r="J159" s="243">
        <f>ROUND(I159*H159,2)</f>
        <v>0</v>
      </c>
      <c r="K159" s="239" t="s">
        <v>215</v>
      </c>
      <c r="L159" s="45"/>
      <c r="M159" s="244" t="s">
        <v>1</v>
      </c>
      <c r="N159" s="245" t="s">
        <v>42</v>
      </c>
      <c r="O159" s="92"/>
      <c r="P159" s="246">
        <f>O159*H159</f>
        <v>0</v>
      </c>
      <c r="Q159" s="246">
        <v>8E-05</v>
      </c>
      <c r="R159" s="246">
        <f>Q159*H159</f>
        <v>0.00032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297</v>
      </c>
      <c r="AT159" s="248" t="s">
        <v>211</v>
      </c>
      <c r="AU159" s="248" t="s">
        <v>152</v>
      </c>
      <c r="AY159" s="18" t="s">
        <v>209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152</v>
      </c>
      <c r="BK159" s="249">
        <f>ROUND(I159*H159,2)</f>
        <v>0</v>
      </c>
      <c r="BL159" s="18" t="s">
        <v>297</v>
      </c>
      <c r="BM159" s="248" t="s">
        <v>2671</v>
      </c>
    </row>
    <row r="160" spans="1:65" s="2" customFormat="1" ht="21.75" customHeight="1">
      <c r="A160" s="39"/>
      <c r="B160" s="40"/>
      <c r="C160" s="237" t="s">
        <v>331</v>
      </c>
      <c r="D160" s="237" t="s">
        <v>211</v>
      </c>
      <c r="E160" s="238" t="s">
        <v>2672</v>
      </c>
      <c r="F160" s="239" t="s">
        <v>2673</v>
      </c>
      <c r="G160" s="240" t="s">
        <v>214</v>
      </c>
      <c r="H160" s="241">
        <v>10</v>
      </c>
      <c r="I160" s="242"/>
      <c r="J160" s="243">
        <f>ROUND(I160*H160,2)</f>
        <v>0</v>
      </c>
      <c r="K160" s="239" t="s">
        <v>215</v>
      </c>
      <c r="L160" s="45"/>
      <c r="M160" s="244" t="s">
        <v>1</v>
      </c>
      <c r="N160" s="245" t="s">
        <v>42</v>
      </c>
      <c r="O160" s="92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8" t="s">
        <v>297</v>
      </c>
      <c r="AT160" s="248" t="s">
        <v>211</v>
      </c>
      <c r="AU160" s="248" t="s">
        <v>152</v>
      </c>
      <c r="AY160" s="18" t="s">
        <v>209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8" t="s">
        <v>152</v>
      </c>
      <c r="BK160" s="249">
        <f>ROUND(I160*H160,2)</f>
        <v>0</v>
      </c>
      <c r="BL160" s="18" t="s">
        <v>297</v>
      </c>
      <c r="BM160" s="248" t="s">
        <v>2674</v>
      </c>
    </row>
    <row r="161" spans="1:65" s="2" customFormat="1" ht="16.5" customHeight="1">
      <c r="A161" s="39"/>
      <c r="B161" s="40"/>
      <c r="C161" s="237" t="s">
        <v>337</v>
      </c>
      <c r="D161" s="237" t="s">
        <v>211</v>
      </c>
      <c r="E161" s="238" t="s">
        <v>2675</v>
      </c>
      <c r="F161" s="239" t="s">
        <v>2676</v>
      </c>
      <c r="G161" s="240" t="s">
        <v>334</v>
      </c>
      <c r="H161" s="241">
        <v>2</v>
      </c>
      <c r="I161" s="242"/>
      <c r="J161" s="243">
        <f>ROUND(I161*H161,2)</f>
        <v>0</v>
      </c>
      <c r="K161" s="239" t="s">
        <v>1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297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297</v>
      </c>
      <c r="BM161" s="248" t="s">
        <v>2677</v>
      </c>
    </row>
    <row r="162" spans="1:65" s="2" customFormat="1" ht="16.5" customHeight="1">
      <c r="A162" s="39"/>
      <c r="B162" s="40"/>
      <c r="C162" s="237" t="s">
        <v>342</v>
      </c>
      <c r="D162" s="237" t="s">
        <v>211</v>
      </c>
      <c r="E162" s="238" t="s">
        <v>2678</v>
      </c>
      <c r="F162" s="239" t="s">
        <v>2679</v>
      </c>
      <c r="G162" s="240" t="s">
        <v>334</v>
      </c>
      <c r="H162" s="241">
        <v>2</v>
      </c>
      <c r="I162" s="242"/>
      <c r="J162" s="243">
        <f>ROUND(I162*H162,2)</f>
        <v>0</v>
      </c>
      <c r="K162" s="239" t="s">
        <v>1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297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297</v>
      </c>
      <c r="BM162" s="248" t="s">
        <v>2680</v>
      </c>
    </row>
    <row r="163" spans="1:65" s="2" customFormat="1" ht="16.5" customHeight="1">
      <c r="A163" s="39"/>
      <c r="B163" s="40"/>
      <c r="C163" s="237" t="s">
        <v>347</v>
      </c>
      <c r="D163" s="237" t="s">
        <v>211</v>
      </c>
      <c r="E163" s="238" t="s">
        <v>2681</v>
      </c>
      <c r="F163" s="239" t="s">
        <v>2682</v>
      </c>
      <c r="G163" s="240" t="s">
        <v>334</v>
      </c>
      <c r="H163" s="241">
        <v>2</v>
      </c>
      <c r="I163" s="242"/>
      <c r="J163" s="243">
        <f>ROUND(I163*H163,2)</f>
        <v>0</v>
      </c>
      <c r="K163" s="239" t="s">
        <v>1</v>
      </c>
      <c r="L163" s="45"/>
      <c r="M163" s="244" t="s">
        <v>1</v>
      </c>
      <c r="N163" s="245" t="s">
        <v>42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297</v>
      </c>
      <c r="AT163" s="248" t="s">
        <v>211</v>
      </c>
      <c r="AU163" s="248" t="s">
        <v>152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297</v>
      </c>
      <c r="BM163" s="248" t="s">
        <v>2683</v>
      </c>
    </row>
    <row r="164" spans="1:65" s="2" customFormat="1" ht="16.5" customHeight="1">
      <c r="A164" s="39"/>
      <c r="B164" s="40"/>
      <c r="C164" s="237" t="s">
        <v>351</v>
      </c>
      <c r="D164" s="237" t="s">
        <v>211</v>
      </c>
      <c r="E164" s="238" t="s">
        <v>2684</v>
      </c>
      <c r="F164" s="239" t="s">
        <v>2685</v>
      </c>
      <c r="G164" s="240" t="s">
        <v>334</v>
      </c>
      <c r="H164" s="241">
        <v>2</v>
      </c>
      <c r="I164" s="242"/>
      <c r="J164" s="243">
        <f>ROUND(I164*H164,2)</f>
        <v>0</v>
      </c>
      <c r="K164" s="239" t="s">
        <v>1</v>
      </c>
      <c r="L164" s="45"/>
      <c r="M164" s="244" t="s">
        <v>1</v>
      </c>
      <c r="N164" s="245" t="s">
        <v>42</v>
      </c>
      <c r="O164" s="92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297</v>
      </c>
      <c r="AT164" s="248" t="s">
        <v>211</v>
      </c>
      <c r="AU164" s="248" t="s">
        <v>152</v>
      </c>
      <c r="AY164" s="18" t="s">
        <v>209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152</v>
      </c>
      <c r="BK164" s="249">
        <f>ROUND(I164*H164,2)</f>
        <v>0</v>
      </c>
      <c r="BL164" s="18" t="s">
        <v>297</v>
      </c>
      <c r="BM164" s="248" t="s">
        <v>2686</v>
      </c>
    </row>
    <row r="165" spans="1:65" s="2" customFormat="1" ht="21.75" customHeight="1">
      <c r="A165" s="39"/>
      <c r="B165" s="40"/>
      <c r="C165" s="237" t="s">
        <v>356</v>
      </c>
      <c r="D165" s="237" t="s">
        <v>211</v>
      </c>
      <c r="E165" s="238" t="s">
        <v>2687</v>
      </c>
      <c r="F165" s="239" t="s">
        <v>2688</v>
      </c>
      <c r="G165" s="240" t="s">
        <v>320</v>
      </c>
      <c r="H165" s="241">
        <v>0.7</v>
      </c>
      <c r="I165" s="242"/>
      <c r="J165" s="243">
        <f>ROUND(I165*H165,2)</f>
        <v>0</v>
      </c>
      <c r="K165" s="239" t="s">
        <v>215</v>
      </c>
      <c r="L165" s="45"/>
      <c r="M165" s="244" t="s">
        <v>1</v>
      </c>
      <c r="N165" s="245" t="s">
        <v>42</v>
      </c>
      <c r="O165" s="92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297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297</v>
      </c>
      <c r="BM165" s="248" t="s">
        <v>2689</v>
      </c>
    </row>
    <row r="166" spans="1:63" s="12" customFormat="1" ht="25.9" customHeight="1">
      <c r="A166" s="12"/>
      <c r="B166" s="221"/>
      <c r="C166" s="222"/>
      <c r="D166" s="223" t="s">
        <v>75</v>
      </c>
      <c r="E166" s="224" t="s">
        <v>1957</v>
      </c>
      <c r="F166" s="224" t="s">
        <v>1958</v>
      </c>
      <c r="G166" s="222"/>
      <c r="H166" s="222"/>
      <c r="I166" s="225"/>
      <c r="J166" s="226">
        <f>BK166</f>
        <v>0</v>
      </c>
      <c r="K166" s="222"/>
      <c r="L166" s="227"/>
      <c r="M166" s="228"/>
      <c r="N166" s="229"/>
      <c r="O166" s="229"/>
      <c r="P166" s="230">
        <f>SUM(P167:P170)</f>
        <v>0</v>
      </c>
      <c r="Q166" s="229"/>
      <c r="R166" s="230">
        <f>SUM(R167:R170)</f>
        <v>0</v>
      </c>
      <c r="S166" s="229"/>
      <c r="T166" s="231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2" t="s">
        <v>216</v>
      </c>
      <c r="AT166" s="233" t="s">
        <v>75</v>
      </c>
      <c r="AU166" s="233" t="s">
        <v>76</v>
      </c>
      <c r="AY166" s="232" t="s">
        <v>209</v>
      </c>
      <c r="BK166" s="234">
        <f>SUM(BK167:BK170)</f>
        <v>0</v>
      </c>
    </row>
    <row r="167" spans="1:65" s="2" customFormat="1" ht="16.5" customHeight="1">
      <c r="A167" s="39"/>
      <c r="B167" s="40"/>
      <c r="C167" s="237" t="s">
        <v>367</v>
      </c>
      <c r="D167" s="237" t="s">
        <v>211</v>
      </c>
      <c r="E167" s="238" t="s">
        <v>2690</v>
      </c>
      <c r="F167" s="239" t="s">
        <v>2691</v>
      </c>
      <c r="G167" s="240" t="s">
        <v>1962</v>
      </c>
      <c r="H167" s="241">
        <v>4</v>
      </c>
      <c r="I167" s="242"/>
      <c r="J167" s="243">
        <f>ROUND(I167*H167,2)</f>
        <v>0</v>
      </c>
      <c r="K167" s="239" t="s">
        <v>1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1963</v>
      </c>
      <c r="AT167" s="248" t="s">
        <v>211</v>
      </c>
      <c r="AU167" s="248" t="s">
        <v>84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1963</v>
      </c>
      <c r="BM167" s="248" t="s">
        <v>2692</v>
      </c>
    </row>
    <row r="168" spans="1:65" s="2" customFormat="1" ht="16.5" customHeight="1">
      <c r="A168" s="39"/>
      <c r="B168" s="40"/>
      <c r="C168" s="237" t="s">
        <v>377</v>
      </c>
      <c r="D168" s="237" t="s">
        <v>211</v>
      </c>
      <c r="E168" s="238" t="s">
        <v>2236</v>
      </c>
      <c r="F168" s="239" t="s">
        <v>2693</v>
      </c>
      <c r="G168" s="240" t="s">
        <v>1962</v>
      </c>
      <c r="H168" s="241">
        <v>8</v>
      </c>
      <c r="I168" s="242"/>
      <c r="J168" s="243">
        <f>ROUND(I168*H168,2)</f>
        <v>0</v>
      </c>
      <c r="K168" s="239" t="s">
        <v>1</v>
      </c>
      <c r="L168" s="45"/>
      <c r="M168" s="244" t="s">
        <v>1</v>
      </c>
      <c r="N168" s="245" t="s">
        <v>42</v>
      </c>
      <c r="O168" s="92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8" t="s">
        <v>1963</v>
      </c>
      <c r="AT168" s="248" t="s">
        <v>211</v>
      </c>
      <c r="AU168" s="248" t="s">
        <v>84</v>
      </c>
      <c r="AY168" s="18" t="s">
        <v>209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8" t="s">
        <v>152</v>
      </c>
      <c r="BK168" s="249">
        <f>ROUND(I168*H168,2)</f>
        <v>0</v>
      </c>
      <c r="BL168" s="18" t="s">
        <v>1963</v>
      </c>
      <c r="BM168" s="248" t="s">
        <v>2694</v>
      </c>
    </row>
    <row r="169" spans="1:65" s="2" customFormat="1" ht="16.5" customHeight="1">
      <c r="A169" s="39"/>
      <c r="B169" s="40"/>
      <c r="C169" s="237" t="s">
        <v>381</v>
      </c>
      <c r="D169" s="237" t="s">
        <v>211</v>
      </c>
      <c r="E169" s="238" t="s">
        <v>1960</v>
      </c>
      <c r="F169" s="239" t="s">
        <v>1961</v>
      </c>
      <c r="G169" s="240" t="s">
        <v>1962</v>
      </c>
      <c r="H169" s="241">
        <v>2</v>
      </c>
      <c r="I169" s="242"/>
      <c r="J169" s="243">
        <f>ROUND(I169*H169,2)</f>
        <v>0</v>
      </c>
      <c r="K169" s="239" t="s">
        <v>1</v>
      </c>
      <c r="L169" s="45"/>
      <c r="M169" s="244" t="s">
        <v>1</v>
      </c>
      <c r="N169" s="245" t="s">
        <v>42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1963</v>
      </c>
      <c r="AT169" s="248" t="s">
        <v>211</v>
      </c>
      <c r="AU169" s="248" t="s">
        <v>84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1963</v>
      </c>
      <c r="BM169" s="248" t="s">
        <v>2695</v>
      </c>
    </row>
    <row r="170" spans="1:65" s="2" customFormat="1" ht="16.5" customHeight="1">
      <c r="A170" s="39"/>
      <c r="B170" s="40"/>
      <c r="C170" s="237" t="s">
        <v>386</v>
      </c>
      <c r="D170" s="237" t="s">
        <v>211</v>
      </c>
      <c r="E170" s="238" t="s">
        <v>2181</v>
      </c>
      <c r="F170" s="239" t="s">
        <v>2696</v>
      </c>
      <c r="G170" s="240" t="s">
        <v>1962</v>
      </c>
      <c r="H170" s="241">
        <v>5</v>
      </c>
      <c r="I170" s="242"/>
      <c r="J170" s="243">
        <f>ROUND(I170*H170,2)</f>
        <v>0</v>
      </c>
      <c r="K170" s="239" t="s">
        <v>1</v>
      </c>
      <c r="L170" s="45"/>
      <c r="M170" s="304" t="s">
        <v>1</v>
      </c>
      <c r="N170" s="305" t="s">
        <v>42</v>
      </c>
      <c r="O170" s="306"/>
      <c r="P170" s="307">
        <f>O170*H170</f>
        <v>0</v>
      </c>
      <c r="Q170" s="307">
        <v>0</v>
      </c>
      <c r="R170" s="307">
        <f>Q170*H170</f>
        <v>0</v>
      </c>
      <c r="S170" s="307">
        <v>0</v>
      </c>
      <c r="T170" s="3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8" t="s">
        <v>1963</v>
      </c>
      <c r="AT170" s="248" t="s">
        <v>211</v>
      </c>
      <c r="AU170" s="248" t="s">
        <v>84</v>
      </c>
      <c r="AY170" s="18" t="s">
        <v>209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8" t="s">
        <v>152</v>
      </c>
      <c r="BK170" s="249">
        <f>ROUND(I170*H170,2)</f>
        <v>0</v>
      </c>
      <c r="BL170" s="18" t="s">
        <v>1963</v>
      </c>
      <c r="BM170" s="248" t="s">
        <v>2697</v>
      </c>
    </row>
    <row r="171" spans="1:31" s="2" customFormat="1" ht="6.95" customHeight="1">
      <c r="A171" s="39"/>
      <c r="B171" s="67"/>
      <c r="C171" s="68"/>
      <c r="D171" s="68"/>
      <c r="E171" s="68"/>
      <c r="F171" s="68"/>
      <c r="G171" s="68"/>
      <c r="H171" s="68"/>
      <c r="I171" s="185"/>
      <c r="J171" s="68"/>
      <c r="K171" s="68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47" t="s">
        <v>2698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ROUND((SUM(BE128:BE233)),2)</f>
        <v>0</v>
      </c>
      <c r="G33" s="39"/>
      <c r="H33" s="39"/>
      <c r="I33" s="164">
        <v>0.21</v>
      </c>
      <c r="J33" s="163">
        <f>ROUND(((SUM(BE128:BE233))*I33),2)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ROUND((SUM(BF128:BF233)),2)</f>
        <v>0</v>
      </c>
      <c r="G34" s="39"/>
      <c r="H34" s="39"/>
      <c r="I34" s="164">
        <v>0.15</v>
      </c>
      <c r="J34" s="163">
        <f>ROUND(((SUM(BF128:BF233))*I34),2)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ROUND((SUM(BG128:BG233)),2)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ROUND((SUM(BH128:BH233)),2)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ROUND((SUM(BI128:BI233)),2)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75" customHeight="1">
      <c r="A87" s="39"/>
      <c r="B87" s="40"/>
      <c r="C87" s="41"/>
      <c r="D87" s="41"/>
      <c r="E87" s="77" t="str">
        <f>E9</f>
        <v>1 07 - Hlavní aktivity projektu - Dešťová kanalizace a vsakovací boxy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J129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J130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170</v>
      </c>
      <c r="E99" s="205"/>
      <c r="F99" s="205"/>
      <c r="G99" s="205"/>
      <c r="H99" s="205"/>
      <c r="I99" s="206"/>
      <c r="J99" s="207">
        <f>J170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171</v>
      </c>
      <c r="E100" s="205"/>
      <c r="F100" s="205"/>
      <c r="G100" s="205"/>
      <c r="H100" s="205"/>
      <c r="I100" s="206"/>
      <c r="J100" s="207">
        <f>J176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172</v>
      </c>
      <c r="E101" s="205"/>
      <c r="F101" s="205"/>
      <c r="G101" s="205"/>
      <c r="H101" s="205"/>
      <c r="I101" s="206"/>
      <c r="J101" s="207">
        <f>J177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2699</v>
      </c>
      <c r="E102" s="205"/>
      <c r="F102" s="205"/>
      <c r="G102" s="205"/>
      <c r="H102" s="205"/>
      <c r="I102" s="206"/>
      <c r="J102" s="207">
        <f>J188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5"/>
      <c r="C103" s="196"/>
      <c r="D103" s="197" t="s">
        <v>176</v>
      </c>
      <c r="E103" s="198"/>
      <c r="F103" s="198"/>
      <c r="G103" s="198"/>
      <c r="H103" s="198"/>
      <c r="I103" s="199"/>
      <c r="J103" s="200">
        <f>J217</f>
        <v>0</v>
      </c>
      <c r="K103" s="196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2"/>
      <c r="C104" s="203"/>
      <c r="D104" s="204" t="s">
        <v>1967</v>
      </c>
      <c r="E104" s="205"/>
      <c r="F104" s="205"/>
      <c r="G104" s="205"/>
      <c r="H104" s="205"/>
      <c r="I104" s="206"/>
      <c r="J104" s="207">
        <f>J218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2"/>
      <c r="C105" s="203"/>
      <c r="D105" s="204" t="s">
        <v>2700</v>
      </c>
      <c r="E105" s="205"/>
      <c r="F105" s="205"/>
      <c r="G105" s="205"/>
      <c r="H105" s="205"/>
      <c r="I105" s="206"/>
      <c r="J105" s="207">
        <f>J226</f>
        <v>0</v>
      </c>
      <c r="K105" s="203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202"/>
      <c r="C106" s="203"/>
      <c r="D106" s="204" t="s">
        <v>2701</v>
      </c>
      <c r="E106" s="205"/>
      <c r="F106" s="205"/>
      <c r="G106" s="205"/>
      <c r="H106" s="205"/>
      <c r="I106" s="206"/>
      <c r="J106" s="207">
        <f>J229</f>
        <v>0</v>
      </c>
      <c r="K106" s="203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5"/>
      <c r="C107" s="196"/>
      <c r="D107" s="197" t="s">
        <v>191</v>
      </c>
      <c r="E107" s="198"/>
      <c r="F107" s="198"/>
      <c r="G107" s="198"/>
      <c r="H107" s="198"/>
      <c r="I107" s="199"/>
      <c r="J107" s="200">
        <f>J231</f>
        <v>0</v>
      </c>
      <c r="K107" s="196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2"/>
      <c r="C108" s="203"/>
      <c r="D108" s="204" t="s">
        <v>192</v>
      </c>
      <c r="E108" s="205"/>
      <c r="F108" s="205"/>
      <c r="G108" s="205"/>
      <c r="H108" s="205"/>
      <c r="I108" s="206"/>
      <c r="J108" s="207">
        <f>J232</f>
        <v>0</v>
      </c>
      <c r="K108" s="203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188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194</v>
      </c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9" t="str">
        <f>E7</f>
        <v>Zvýšení dostupnosti komunitních pobytových služeb v lokalitě Náchod</v>
      </c>
      <c r="F118" s="33"/>
      <c r="G118" s="33"/>
      <c r="H118" s="33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161</v>
      </c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75" customHeight="1">
      <c r="A120" s="39"/>
      <c r="B120" s="40"/>
      <c r="C120" s="41"/>
      <c r="D120" s="41"/>
      <c r="E120" s="77" t="str">
        <f>E9</f>
        <v>1 07 - Hlavní aktivity projektu - Dešťová kanalizace a vsakovací boxy</v>
      </c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4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Náchod</v>
      </c>
      <c r="G122" s="41"/>
      <c r="H122" s="41"/>
      <c r="I122" s="149" t="s">
        <v>22</v>
      </c>
      <c r="J122" s="80" t="str">
        <f>IF(J12="","",J12)</f>
        <v>27. 2. 2020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4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40.05" customHeight="1">
      <c r="A124" s="39"/>
      <c r="B124" s="40"/>
      <c r="C124" s="33" t="s">
        <v>24</v>
      </c>
      <c r="D124" s="41"/>
      <c r="E124" s="41"/>
      <c r="F124" s="28" t="str">
        <f>E15</f>
        <v>Královehradecký kraj, Pivovarské nám. 1245/2</v>
      </c>
      <c r="G124" s="41"/>
      <c r="H124" s="41"/>
      <c r="I124" s="149" t="s">
        <v>30</v>
      </c>
      <c r="J124" s="37" t="str">
        <f>E21</f>
        <v>Projecticon s.r.o., A. Kopeckého 151, Nový Hrádek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149" t="s">
        <v>33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46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9"/>
      <c r="B127" s="210"/>
      <c r="C127" s="211" t="s">
        <v>195</v>
      </c>
      <c r="D127" s="212" t="s">
        <v>61</v>
      </c>
      <c r="E127" s="212" t="s">
        <v>57</v>
      </c>
      <c r="F127" s="212" t="s">
        <v>58</v>
      </c>
      <c r="G127" s="212" t="s">
        <v>196</v>
      </c>
      <c r="H127" s="212" t="s">
        <v>197</v>
      </c>
      <c r="I127" s="213" t="s">
        <v>198</v>
      </c>
      <c r="J127" s="212" t="s">
        <v>165</v>
      </c>
      <c r="K127" s="214" t="s">
        <v>199</v>
      </c>
      <c r="L127" s="215"/>
      <c r="M127" s="101" t="s">
        <v>1</v>
      </c>
      <c r="N127" s="102" t="s">
        <v>40</v>
      </c>
      <c r="O127" s="102" t="s">
        <v>200</v>
      </c>
      <c r="P127" s="102" t="s">
        <v>201</v>
      </c>
      <c r="Q127" s="102" t="s">
        <v>202</v>
      </c>
      <c r="R127" s="102" t="s">
        <v>203</v>
      </c>
      <c r="S127" s="102" t="s">
        <v>204</v>
      </c>
      <c r="T127" s="103" t="s">
        <v>205</v>
      </c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</row>
    <row r="128" spans="1:63" s="2" customFormat="1" ht="22.8" customHeight="1">
      <c r="A128" s="39"/>
      <c r="B128" s="40"/>
      <c r="C128" s="108" t="s">
        <v>206</v>
      </c>
      <c r="D128" s="41"/>
      <c r="E128" s="41"/>
      <c r="F128" s="41"/>
      <c r="G128" s="41"/>
      <c r="H128" s="41"/>
      <c r="I128" s="146"/>
      <c r="J128" s="216">
        <f>BK128</f>
        <v>0</v>
      </c>
      <c r="K128" s="41"/>
      <c r="L128" s="45"/>
      <c r="M128" s="104"/>
      <c r="N128" s="217"/>
      <c r="O128" s="105"/>
      <c r="P128" s="218">
        <f>P129+P217+P231</f>
        <v>0</v>
      </c>
      <c r="Q128" s="105"/>
      <c r="R128" s="218">
        <f>R129+R217+R231</f>
        <v>116.5637971843</v>
      </c>
      <c r="S128" s="105"/>
      <c r="T128" s="219">
        <f>T129+T217+T231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167</v>
      </c>
      <c r="BK128" s="220">
        <f>BK129+BK217+BK231</f>
        <v>0</v>
      </c>
    </row>
    <row r="129" spans="1:63" s="12" customFormat="1" ht="25.9" customHeight="1">
      <c r="A129" s="12"/>
      <c r="B129" s="221"/>
      <c r="C129" s="222"/>
      <c r="D129" s="223" t="s">
        <v>75</v>
      </c>
      <c r="E129" s="224" t="s">
        <v>207</v>
      </c>
      <c r="F129" s="224" t="s">
        <v>208</v>
      </c>
      <c r="G129" s="222"/>
      <c r="H129" s="222"/>
      <c r="I129" s="225"/>
      <c r="J129" s="226">
        <f>BK129</f>
        <v>0</v>
      </c>
      <c r="K129" s="222"/>
      <c r="L129" s="227"/>
      <c r="M129" s="228"/>
      <c r="N129" s="229"/>
      <c r="O129" s="229"/>
      <c r="P129" s="230">
        <f>P130+P170+P176+P177+P188</f>
        <v>0</v>
      </c>
      <c r="Q129" s="229"/>
      <c r="R129" s="230">
        <f>R130+R170+R176+R177+R188</f>
        <v>111.6102154343</v>
      </c>
      <c r="S129" s="229"/>
      <c r="T129" s="231">
        <f>T130+T170+T176+T177+T188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2" t="s">
        <v>84</v>
      </c>
      <c r="AT129" s="233" t="s">
        <v>75</v>
      </c>
      <c r="AU129" s="233" t="s">
        <v>76</v>
      </c>
      <c r="AY129" s="232" t="s">
        <v>209</v>
      </c>
      <c r="BK129" s="234">
        <f>BK130+BK170+BK176+BK177+BK188</f>
        <v>0</v>
      </c>
    </row>
    <row r="130" spans="1:63" s="12" customFormat="1" ht="22.8" customHeight="1">
      <c r="A130" s="12"/>
      <c r="B130" s="221"/>
      <c r="C130" s="222"/>
      <c r="D130" s="223" t="s">
        <v>75</v>
      </c>
      <c r="E130" s="235" t="s">
        <v>84</v>
      </c>
      <c r="F130" s="235" t="s">
        <v>210</v>
      </c>
      <c r="G130" s="222"/>
      <c r="H130" s="222"/>
      <c r="I130" s="225"/>
      <c r="J130" s="236">
        <f>BK130</f>
        <v>0</v>
      </c>
      <c r="K130" s="222"/>
      <c r="L130" s="227"/>
      <c r="M130" s="228"/>
      <c r="N130" s="229"/>
      <c r="O130" s="229"/>
      <c r="P130" s="230">
        <f>SUM(P131:P169)</f>
        <v>0</v>
      </c>
      <c r="Q130" s="229"/>
      <c r="R130" s="230">
        <f>SUM(R131:R169)</f>
        <v>79.1783637643</v>
      </c>
      <c r="S130" s="229"/>
      <c r="T130" s="231">
        <f>SUM(T131:T169)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2" t="s">
        <v>84</v>
      </c>
      <c r="AT130" s="233" t="s">
        <v>75</v>
      </c>
      <c r="AU130" s="233" t="s">
        <v>84</v>
      </c>
      <c r="AY130" s="232" t="s">
        <v>209</v>
      </c>
      <c r="BK130" s="234">
        <f>SUM(BK131:BK169)</f>
        <v>0</v>
      </c>
    </row>
    <row r="131" spans="1:65" s="2" customFormat="1" ht="21.75" customHeight="1">
      <c r="A131" s="39"/>
      <c r="B131" s="40"/>
      <c r="C131" s="237" t="s">
        <v>84</v>
      </c>
      <c r="D131" s="237" t="s">
        <v>211</v>
      </c>
      <c r="E131" s="238" t="s">
        <v>251</v>
      </c>
      <c r="F131" s="239" t="s">
        <v>252</v>
      </c>
      <c r="G131" s="240" t="s">
        <v>247</v>
      </c>
      <c r="H131" s="241">
        <v>76.5</v>
      </c>
      <c r="I131" s="242"/>
      <c r="J131" s="243">
        <f>ROUND(I131*H131,2)</f>
        <v>0</v>
      </c>
      <c r="K131" s="239" t="s">
        <v>215</v>
      </c>
      <c r="L131" s="45"/>
      <c r="M131" s="244" t="s">
        <v>1</v>
      </c>
      <c r="N131" s="245" t="s">
        <v>42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216</v>
      </c>
      <c r="AT131" s="248" t="s">
        <v>211</v>
      </c>
      <c r="AU131" s="248" t="s">
        <v>152</v>
      </c>
      <c r="AY131" s="18" t="s">
        <v>209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152</v>
      </c>
      <c r="BK131" s="249">
        <f>ROUND(I131*H131,2)</f>
        <v>0</v>
      </c>
      <c r="BL131" s="18" t="s">
        <v>216</v>
      </c>
      <c r="BM131" s="248" t="s">
        <v>2702</v>
      </c>
    </row>
    <row r="132" spans="1:51" s="13" customFormat="1" ht="12">
      <c r="A132" s="13"/>
      <c r="B132" s="250"/>
      <c r="C132" s="251"/>
      <c r="D132" s="252" t="s">
        <v>218</v>
      </c>
      <c r="E132" s="253" t="s">
        <v>1</v>
      </c>
      <c r="F132" s="254" t="s">
        <v>2703</v>
      </c>
      <c r="G132" s="251"/>
      <c r="H132" s="255">
        <v>76.5</v>
      </c>
      <c r="I132" s="256"/>
      <c r="J132" s="251"/>
      <c r="K132" s="251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218</v>
      </c>
      <c r="AU132" s="261" t="s">
        <v>152</v>
      </c>
      <c r="AV132" s="13" t="s">
        <v>152</v>
      </c>
      <c r="AW132" s="13" t="s">
        <v>32</v>
      </c>
      <c r="AX132" s="13" t="s">
        <v>76</v>
      </c>
      <c r="AY132" s="261" t="s">
        <v>209</v>
      </c>
    </row>
    <row r="133" spans="1:51" s="15" customFormat="1" ht="12">
      <c r="A133" s="15"/>
      <c r="B133" s="272"/>
      <c r="C133" s="273"/>
      <c r="D133" s="252" t="s">
        <v>218</v>
      </c>
      <c r="E133" s="274" t="s">
        <v>1</v>
      </c>
      <c r="F133" s="275" t="s">
        <v>262</v>
      </c>
      <c r="G133" s="273"/>
      <c r="H133" s="276">
        <v>76.5</v>
      </c>
      <c r="I133" s="277"/>
      <c r="J133" s="273"/>
      <c r="K133" s="273"/>
      <c r="L133" s="278"/>
      <c r="M133" s="279"/>
      <c r="N133" s="280"/>
      <c r="O133" s="280"/>
      <c r="P133" s="280"/>
      <c r="Q133" s="280"/>
      <c r="R133" s="280"/>
      <c r="S133" s="280"/>
      <c r="T133" s="28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2" t="s">
        <v>218</v>
      </c>
      <c r="AU133" s="282" t="s">
        <v>152</v>
      </c>
      <c r="AV133" s="15" t="s">
        <v>216</v>
      </c>
      <c r="AW133" s="15" t="s">
        <v>32</v>
      </c>
      <c r="AX133" s="15" t="s">
        <v>84</v>
      </c>
      <c r="AY133" s="282" t="s">
        <v>209</v>
      </c>
    </row>
    <row r="134" spans="1:65" s="2" customFormat="1" ht="21.75" customHeight="1">
      <c r="A134" s="39"/>
      <c r="B134" s="40"/>
      <c r="C134" s="237" t="s">
        <v>152</v>
      </c>
      <c r="D134" s="237" t="s">
        <v>211</v>
      </c>
      <c r="E134" s="238" t="s">
        <v>256</v>
      </c>
      <c r="F134" s="239" t="s">
        <v>257</v>
      </c>
      <c r="G134" s="240" t="s">
        <v>247</v>
      </c>
      <c r="H134" s="241">
        <v>70.74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2704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2705</v>
      </c>
      <c r="G135" s="251"/>
      <c r="H135" s="255">
        <v>70.74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160</v>
      </c>
      <c r="D136" s="237" t="s">
        <v>211</v>
      </c>
      <c r="E136" s="238" t="s">
        <v>2706</v>
      </c>
      <c r="F136" s="239" t="s">
        <v>2707</v>
      </c>
      <c r="G136" s="240" t="s">
        <v>247</v>
      </c>
      <c r="H136" s="241">
        <v>40.26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2708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2709</v>
      </c>
      <c r="G137" s="251"/>
      <c r="H137" s="255">
        <v>8.6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76</v>
      </c>
      <c r="AY137" s="261" t="s">
        <v>209</v>
      </c>
    </row>
    <row r="138" spans="1:51" s="13" customFormat="1" ht="12">
      <c r="A138" s="13"/>
      <c r="B138" s="250"/>
      <c r="C138" s="251"/>
      <c r="D138" s="252" t="s">
        <v>218</v>
      </c>
      <c r="E138" s="253" t="s">
        <v>1</v>
      </c>
      <c r="F138" s="254" t="s">
        <v>2710</v>
      </c>
      <c r="G138" s="251"/>
      <c r="H138" s="255">
        <v>3.85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218</v>
      </c>
      <c r="AU138" s="261" t="s">
        <v>152</v>
      </c>
      <c r="AV138" s="13" t="s">
        <v>152</v>
      </c>
      <c r="AW138" s="13" t="s">
        <v>32</v>
      </c>
      <c r="AX138" s="13" t="s">
        <v>76</v>
      </c>
      <c r="AY138" s="261" t="s">
        <v>209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2711</v>
      </c>
      <c r="G139" s="251"/>
      <c r="H139" s="255">
        <v>17.9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76</v>
      </c>
      <c r="AY139" s="261" t="s">
        <v>209</v>
      </c>
    </row>
    <row r="140" spans="1:51" s="13" customFormat="1" ht="12">
      <c r="A140" s="13"/>
      <c r="B140" s="250"/>
      <c r="C140" s="251"/>
      <c r="D140" s="252" t="s">
        <v>218</v>
      </c>
      <c r="E140" s="253" t="s">
        <v>1</v>
      </c>
      <c r="F140" s="254" t="s">
        <v>2712</v>
      </c>
      <c r="G140" s="251"/>
      <c r="H140" s="255">
        <v>3.21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218</v>
      </c>
      <c r="AU140" s="261" t="s">
        <v>152</v>
      </c>
      <c r="AV140" s="13" t="s">
        <v>152</v>
      </c>
      <c r="AW140" s="13" t="s">
        <v>32</v>
      </c>
      <c r="AX140" s="13" t="s">
        <v>76</v>
      </c>
      <c r="AY140" s="261" t="s">
        <v>209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2713</v>
      </c>
      <c r="G141" s="251"/>
      <c r="H141" s="255">
        <v>6.7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76</v>
      </c>
      <c r="AY141" s="261" t="s">
        <v>209</v>
      </c>
    </row>
    <row r="142" spans="1:51" s="15" customFormat="1" ht="12">
      <c r="A142" s="15"/>
      <c r="B142" s="272"/>
      <c r="C142" s="273"/>
      <c r="D142" s="252" t="s">
        <v>218</v>
      </c>
      <c r="E142" s="274" t="s">
        <v>1</v>
      </c>
      <c r="F142" s="275" t="s">
        <v>262</v>
      </c>
      <c r="G142" s="273"/>
      <c r="H142" s="276">
        <v>40.26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2" t="s">
        <v>218</v>
      </c>
      <c r="AU142" s="282" t="s">
        <v>152</v>
      </c>
      <c r="AV142" s="15" t="s">
        <v>216</v>
      </c>
      <c r="AW142" s="15" t="s">
        <v>32</v>
      </c>
      <c r="AX142" s="15" t="s">
        <v>84</v>
      </c>
      <c r="AY142" s="282" t="s">
        <v>209</v>
      </c>
    </row>
    <row r="143" spans="1:65" s="2" customFormat="1" ht="16.5" customHeight="1">
      <c r="A143" s="39"/>
      <c r="B143" s="40"/>
      <c r="C143" s="237" t="s">
        <v>216</v>
      </c>
      <c r="D143" s="237" t="s">
        <v>211</v>
      </c>
      <c r="E143" s="238" t="s">
        <v>2714</v>
      </c>
      <c r="F143" s="239" t="s">
        <v>2715</v>
      </c>
      <c r="G143" s="240" t="s">
        <v>225</v>
      </c>
      <c r="H143" s="241">
        <v>145.93</v>
      </c>
      <c r="I143" s="242"/>
      <c r="J143" s="243">
        <f>ROUND(I143*H143,2)</f>
        <v>0</v>
      </c>
      <c r="K143" s="239" t="s">
        <v>215</v>
      </c>
      <c r="L143" s="45"/>
      <c r="M143" s="244" t="s">
        <v>1</v>
      </c>
      <c r="N143" s="245" t="s">
        <v>42</v>
      </c>
      <c r="O143" s="92"/>
      <c r="P143" s="246">
        <f>O143*H143</f>
        <v>0</v>
      </c>
      <c r="Q143" s="246">
        <v>0.00083851</v>
      </c>
      <c r="R143" s="246">
        <f>Q143*H143</f>
        <v>0.12236376430000001</v>
      </c>
      <c r="S143" s="246">
        <v>0</v>
      </c>
      <c r="T143" s="24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8" t="s">
        <v>216</v>
      </c>
      <c r="AT143" s="248" t="s">
        <v>211</v>
      </c>
      <c r="AU143" s="248" t="s">
        <v>152</v>
      </c>
      <c r="AY143" s="18" t="s">
        <v>209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8" t="s">
        <v>152</v>
      </c>
      <c r="BK143" s="249">
        <f>ROUND(I143*H143,2)</f>
        <v>0</v>
      </c>
      <c r="BL143" s="18" t="s">
        <v>216</v>
      </c>
      <c r="BM143" s="248" t="s">
        <v>2716</v>
      </c>
    </row>
    <row r="144" spans="1:51" s="13" customFormat="1" ht="12">
      <c r="A144" s="13"/>
      <c r="B144" s="250"/>
      <c r="C144" s="251"/>
      <c r="D144" s="252" t="s">
        <v>218</v>
      </c>
      <c r="E144" s="253" t="s">
        <v>1</v>
      </c>
      <c r="F144" s="254" t="s">
        <v>2717</v>
      </c>
      <c r="G144" s="251"/>
      <c r="H144" s="255">
        <v>145.93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218</v>
      </c>
      <c r="AU144" s="261" t="s">
        <v>152</v>
      </c>
      <c r="AV144" s="13" t="s">
        <v>152</v>
      </c>
      <c r="AW144" s="13" t="s">
        <v>32</v>
      </c>
      <c r="AX144" s="13" t="s">
        <v>84</v>
      </c>
      <c r="AY144" s="261" t="s">
        <v>209</v>
      </c>
    </row>
    <row r="145" spans="1:65" s="2" customFormat="1" ht="21.75" customHeight="1">
      <c r="A145" s="39"/>
      <c r="B145" s="40"/>
      <c r="C145" s="237" t="s">
        <v>231</v>
      </c>
      <c r="D145" s="237" t="s">
        <v>211</v>
      </c>
      <c r="E145" s="238" t="s">
        <v>2718</v>
      </c>
      <c r="F145" s="239" t="s">
        <v>2719</v>
      </c>
      <c r="G145" s="240" t="s">
        <v>225</v>
      </c>
      <c r="H145" s="241">
        <v>145.93</v>
      </c>
      <c r="I145" s="242"/>
      <c r="J145" s="243">
        <f>ROUND(I145*H145,2)</f>
        <v>0</v>
      </c>
      <c r="K145" s="239" t="s">
        <v>215</v>
      </c>
      <c r="L145" s="45"/>
      <c r="M145" s="244" t="s">
        <v>1</v>
      </c>
      <c r="N145" s="245" t="s">
        <v>42</v>
      </c>
      <c r="O145" s="92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8" t="s">
        <v>216</v>
      </c>
      <c r="AT145" s="248" t="s">
        <v>211</v>
      </c>
      <c r="AU145" s="248" t="s">
        <v>152</v>
      </c>
      <c r="AY145" s="18" t="s">
        <v>209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8" t="s">
        <v>152</v>
      </c>
      <c r="BK145" s="249">
        <f>ROUND(I145*H145,2)</f>
        <v>0</v>
      </c>
      <c r="BL145" s="18" t="s">
        <v>216</v>
      </c>
      <c r="BM145" s="248" t="s">
        <v>2720</v>
      </c>
    </row>
    <row r="146" spans="1:65" s="2" customFormat="1" ht="21.75" customHeight="1">
      <c r="A146" s="39"/>
      <c r="B146" s="40"/>
      <c r="C146" s="237" t="s">
        <v>235</v>
      </c>
      <c r="D146" s="237" t="s">
        <v>211</v>
      </c>
      <c r="E146" s="238" t="s">
        <v>278</v>
      </c>
      <c r="F146" s="239" t="s">
        <v>279</v>
      </c>
      <c r="G146" s="240" t="s">
        <v>247</v>
      </c>
      <c r="H146" s="241">
        <v>130.85</v>
      </c>
      <c r="I146" s="242"/>
      <c r="J146" s="243">
        <f>ROUND(I146*H146,2)</f>
        <v>0</v>
      </c>
      <c r="K146" s="239" t="s">
        <v>215</v>
      </c>
      <c r="L146" s="45"/>
      <c r="M146" s="244" t="s">
        <v>1</v>
      </c>
      <c r="N146" s="245" t="s">
        <v>42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216</v>
      </c>
      <c r="AT146" s="248" t="s">
        <v>211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2721</v>
      </c>
    </row>
    <row r="147" spans="1:51" s="13" customFormat="1" ht="12">
      <c r="A147" s="13"/>
      <c r="B147" s="250"/>
      <c r="C147" s="251"/>
      <c r="D147" s="252" t="s">
        <v>218</v>
      </c>
      <c r="E147" s="253" t="s">
        <v>1</v>
      </c>
      <c r="F147" s="254" t="s">
        <v>2722</v>
      </c>
      <c r="G147" s="251"/>
      <c r="H147" s="255">
        <v>130.85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218</v>
      </c>
      <c r="AU147" s="261" t="s">
        <v>152</v>
      </c>
      <c r="AV147" s="13" t="s">
        <v>152</v>
      </c>
      <c r="AW147" s="13" t="s">
        <v>32</v>
      </c>
      <c r="AX147" s="13" t="s">
        <v>84</v>
      </c>
      <c r="AY147" s="261" t="s">
        <v>209</v>
      </c>
    </row>
    <row r="148" spans="1:65" s="2" customFormat="1" ht="21.75" customHeight="1">
      <c r="A148" s="39"/>
      <c r="B148" s="40"/>
      <c r="C148" s="237" t="s">
        <v>239</v>
      </c>
      <c r="D148" s="237" t="s">
        <v>211</v>
      </c>
      <c r="E148" s="238" t="s">
        <v>293</v>
      </c>
      <c r="F148" s="239" t="s">
        <v>294</v>
      </c>
      <c r="G148" s="240" t="s">
        <v>247</v>
      </c>
      <c r="H148" s="241">
        <v>78.155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2723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2724</v>
      </c>
      <c r="G149" s="251"/>
      <c r="H149" s="255">
        <v>78.155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5" s="2" customFormat="1" ht="33" customHeight="1">
      <c r="A150" s="39"/>
      <c r="B150" s="40"/>
      <c r="C150" s="237" t="s">
        <v>244</v>
      </c>
      <c r="D150" s="237" t="s">
        <v>211</v>
      </c>
      <c r="E150" s="238" t="s">
        <v>298</v>
      </c>
      <c r="F150" s="239" t="s">
        <v>299</v>
      </c>
      <c r="G150" s="240" t="s">
        <v>247</v>
      </c>
      <c r="H150" s="241">
        <v>2355.3</v>
      </c>
      <c r="I150" s="242"/>
      <c r="J150" s="243">
        <f>ROUND(I150*H150,2)</f>
        <v>0</v>
      </c>
      <c r="K150" s="239" t="s">
        <v>215</v>
      </c>
      <c r="L150" s="45"/>
      <c r="M150" s="244" t="s">
        <v>1</v>
      </c>
      <c r="N150" s="245" t="s">
        <v>42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216</v>
      </c>
      <c r="AT150" s="248" t="s">
        <v>211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2725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2726</v>
      </c>
      <c r="G151" s="251"/>
      <c r="H151" s="255">
        <v>2355.3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84</v>
      </c>
      <c r="AY151" s="261" t="s">
        <v>209</v>
      </c>
    </row>
    <row r="152" spans="1:65" s="2" customFormat="1" ht="21.75" customHeight="1">
      <c r="A152" s="39"/>
      <c r="B152" s="40"/>
      <c r="C152" s="237" t="s">
        <v>250</v>
      </c>
      <c r="D152" s="237" t="s">
        <v>211</v>
      </c>
      <c r="E152" s="238" t="s">
        <v>307</v>
      </c>
      <c r="F152" s="239" t="s">
        <v>308</v>
      </c>
      <c r="G152" s="240" t="s">
        <v>247</v>
      </c>
      <c r="H152" s="241">
        <v>296.845</v>
      </c>
      <c r="I152" s="242"/>
      <c r="J152" s="243">
        <f>ROUND(I152*H152,2)</f>
        <v>0</v>
      </c>
      <c r="K152" s="239" t="s">
        <v>215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216</v>
      </c>
      <c r="AT152" s="248" t="s">
        <v>211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216</v>
      </c>
      <c r="BM152" s="248" t="s">
        <v>2727</v>
      </c>
    </row>
    <row r="153" spans="1:51" s="13" customFormat="1" ht="12">
      <c r="A153" s="13"/>
      <c r="B153" s="250"/>
      <c r="C153" s="251"/>
      <c r="D153" s="252" t="s">
        <v>218</v>
      </c>
      <c r="E153" s="253" t="s">
        <v>1</v>
      </c>
      <c r="F153" s="254" t="s">
        <v>2728</v>
      </c>
      <c r="G153" s="251"/>
      <c r="H153" s="255">
        <v>296.845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218</v>
      </c>
      <c r="AU153" s="261" t="s">
        <v>152</v>
      </c>
      <c r="AV153" s="13" t="s">
        <v>152</v>
      </c>
      <c r="AW153" s="13" t="s">
        <v>32</v>
      </c>
      <c r="AX153" s="13" t="s">
        <v>84</v>
      </c>
      <c r="AY153" s="261" t="s">
        <v>209</v>
      </c>
    </row>
    <row r="154" spans="1:65" s="2" customFormat="1" ht="21.75" customHeight="1">
      <c r="A154" s="39"/>
      <c r="B154" s="40"/>
      <c r="C154" s="237" t="s">
        <v>255</v>
      </c>
      <c r="D154" s="237" t="s">
        <v>211</v>
      </c>
      <c r="E154" s="238" t="s">
        <v>318</v>
      </c>
      <c r="F154" s="239" t="s">
        <v>319</v>
      </c>
      <c r="G154" s="240" t="s">
        <v>320</v>
      </c>
      <c r="H154" s="241">
        <v>235.53</v>
      </c>
      <c r="I154" s="242"/>
      <c r="J154" s="243">
        <f>ROUND(I154*H154,2)</f>
        <v>0</v>
      </c>
      <c r="K154" s="239" t="s">
        <v>215</v>
      </c>
      <c r="L154" s="45"/>
      <c r="M154" s="244" t="s">
        <v>1</v>
      </c>
      <c r="N154" s="245" t="s">
        <v>42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216</v>
      </c>
      <c r="AT154" s="248" t="s">
        <v>211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2729</v>
      </c>
    </row>
    <row r="155" spans="1:51" s="13" customFormat="1" ht="12">
      <c r="A155" s="13"/>
      <c r="B155" s="250"/>
      <c r="C155" s="251"/>
      <c r="D155" s="252" t="s">
        <v>218</v>
      </c>
      <c r="E155" s="253" t="s">
        <v>1</v>
      </c>
      <c r="F155" s="254" t="s">
        <v>2730</v>
      </c>
      <c r="G155" s="251"/>
      <c r="H155" s="255">
        <v>235.53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218</v>
      </c>
      <c r="AU155" s="261" t="s">
        <v>152</v>
      </c>
      <c r="AV155" s="13" t="s">
        <v>152</v>
      </c>
      <c r="AW155" s="13" t="s">
        <v>32</v>
      </c>
      <c r="AX155" s="13" t="s">
        <v>84</v>
      </c>
      <c r="AY155" s="261" t="s">
        <v>209</v>
      </c>
    </row>
    <row r="156" spans="1:65" s="2" customFormat="1" ht="21.75" customHeight="1">
      <c r="A156" s="39"/>
      <c r="B156" s="40"/>
      <c r="C156" s="237" t="s">
        <v>263</v>
      </c>
      <c r="D156" s="237" t="s">
        <v>211</v>
      </c>
      <c r="E156" s="238" t="s">
        <v>323</v>
      </c>
      <c r="F156" s="239" t="s">
        <v>324</v>
      </c>
      <c r="G156" s="240" t="s">
        <v>247</v>
      </c>
      <c r="H156" s="241">
        <v>65.425</v>
      </c>
      <c r="I156" s="242"/>
      <c r="J156" s="243">
        <f>ROUND(I156*H156,2)</f>
        <v>0</v>
      </c>
      <c r="K156" s="239" t="s">
        <v>215</v>
      </c>
      <c r="L156" s="45"/>
      <c r="M156" s="244" t="s">
        <v>1</v>
      </c>
      <c r="N156" s="245" t="s">
        <v>42</v>
      </c>
      <c r="O156" s="92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216</v>
      </c>
      <c r="AT156" s="248" t="s">
        <v>211</v>
      </c>
      <c r="AU156" s="248" t="s">
        <v>152</v>
      </c>
      <c r="AY156" s="18" t="s">
        <v>209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152</v>
      </c>
      <c r="BK156" s="249">
        <f>ROUND(I156*H156,2)</f>
        <v>0</v>
      </c>
      <c r="BL156" s="18" t="s">
        <v>216</v>
      </c>
      <c r="BM156" s="248" t="s">
        <v>2731</v>
      </c>
    </row>
    <row r="157" spans="1:51" s="13" customFormat="1" ht="12">
      <c r="A157" s="13"/>
      <c r="B157" s="250"/>
      <c r="C157" s="251"/>
      <c r="D157" s="252" t="s">
        <v>218</v>
      </c>
      <c r="E157" s="253" t="s">
        <v>1</v>
      </c>
      <c r="F157" s="254" t="s">
        <v>2732</v>
      </c>
      <c r="G157" s="251"/>
      <c r="H157" s="255">
        <v>4.9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1" t="s">
        <v>218</v>
      </c>
      <c r="AU157" s="261" t="s">
        <v>152</v>
      </c>
      <c r="AV157" s="13" t="s">
        <v>152</v>
      </c>
      <c r="AW157" s="13" t="s">
        <v>32</v>
      </c>
      <c r="AX157" s="13" t="s">
        <v>76</v>
      </c>
      <c r="AY157" s="261" t="s">
        <v>209</v>
      </c>
    </row>
    <row r="158" spans="1:51" s="13" customFormat="1" ht="12">
      <c r="A158" s="13"/>
      <c r="B158" s="250"/>
      <c r="C158" s="251"/>
      <c r="D158" s="252" t="s">
        <v>218</v>
      </c>
      <c r="E158" s="253" t="s">
        <v>1</v>
      </c>
      <c r="F158" s="254" t="s">
        <v>2733</v>
      </c>
      <c r="G158" s="251"/>
      <c r="H158" s="255">
        <v>47.16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218</v>
      </c>
      <c r="AU158" s="261" t="s">
        <v>152</v>
      </c>
      <c r="AV158" s="13" t="s">
        <v>152</v>
      </c>
      <c r="AW158" s="13" t="s">
        <v>32</v>
      </c>
      <c r="AX158" s="13" t="s">
        <v>76</v>
      </c>
      <c r="AY158" s="261" t="s">
        <v>209</v>
      </c>
    </row>
    <row r="159" spans="1:51" s="13" customFormat="1" ht="12">
      <c r="A159" s="13"/>
      <c r="B159" s="250"/>
      <c r="C159" s="251"/>
      <c r="D159" s="252" t="s">
        <v>218</v>
      </c>
      <c r="E159" s="253" t="s">
        <v>1</v>
      </c>
      <c r="F159" s="254" t="s">
        <v>2734</v>
      </c>
      <c r="G159" s="251"/>
      <c r="H159" s="255">
        <v>11.475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218</v>
      </c>
      <c r="AU159" s="261" t="s">
        <v>152</v>
      </c>
      <c r="AV159" s="13" t="s">
        <v>152</v>
      </c>
      <c r="AW159" s="13" t="s">
        <v>32</v>
      </c>
      <c r="AX159" s="13" t="s">
        <v>76</v>
      </c>
      <c r="AY159" s="261" t="s">
        <v>209</v>
      </c>
    </row>
    <row r="160" spans="1:51" s="13" customFormat="1" ht="12">
      <c r="A160" s="13"/>
      <c r="B160" s="250"/>
      <c r="C160" s="251"/>
      <c r="D160" s="252" t="s">
        <v>218</v>
      </c>
      <c r="E160" s="253" t="s">
        <v>1</v>
      </c>
      <c r="F160" s="254" t="s">
        <v>2735</v>
      </c>
      <c r="G160" s="251"/>
      <c r="H160" s="255">
        <v>1.89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218</v>
      </c>
      <c r="AU160" s="261" t="s">
        <v>152</v>
      </c>
      <c r="AV160" s="13" t="s">
        <v>152</v>
      </c>
      <c r="AW160" s="13" t="s">
        <v>32</v>
      </c>
      <c r="AX160" s="13" t="s">
        <v>76</v>
      </c>
      <c r="AY160" s="261" t="s">
        <v>209</v>
      </c>
    </row>
    <row r="161" spans="1:51" s="15" customFormat="1" ht="12">
      <c r="A161" s="15"/>
      <c r="B161" s="272"/>
      <c r="C161" s="273"/>
      <c r="D161" s="252" t="s">
        <v>218</v>
      </c>
      <c r="E161" s="274" t="s">
        <v>1</v>
      </c>
      <c r="F161" s="275" t="s">
        <v>262</v>
      </c>
      <c r="G161" s="273"/>
      <c r="H161" s="276">
        <v>65.425</v>
      </c>
      <c r="I161" s="277"/>
      <c r="J161" s="273"/>
      <c r="K161" s="273"/>
      <c r="L161" s="278"/>
      <c r="M161" s="279"/>
      <c r="N161" s="280"/>
      <c r="O161" s="280"/>
      <c r="P161" s="280"/>
      <c r="Q161" s="280"/>
      <c r="R161" s="280"/>
      <c r="S161" s="280"/>
      <c r="T161" s="28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2" t="s">
        <v>218</v>
      </c>
      <c r="AU161" s="282" t="s">
        <v>152</v>
      </c>
      <c r="AV161" s="15" t="s">
        <v>216</v>
      </c>
      <c r="AW161" s="15" t="s">
        <v>32</v>
      </c>
      <c r="AX161" s="15" t="s">
        <v>84</v>
      </c>
      <c r="AY161" s="282" t="s">
        <v>209</v>
      </c>
    </row>
    <row r="162" spans="1:65" s="2" customFormat="1" ht="21.75" customHeight="1">
      <c r="A162" s="39"/>
      <c r="B162" s="40"/>
      <c r="C162" s="237" t="s">
        <v>277</v>
      </c>
      <c r="D162" s="237" t="s">
        <v>211</v>
      </c>
      <c r="E162" s="238" t="s">
        <v>2736</v>
      </c>
      <c r="F162" s="239" t="s">
        <v>2737</v>
      </c>
      <c r="G162" s="240" t="s">
        <v>247</v>
      </c>
      <c r="H162" s="241">
        <v>43.92</v>
      </c>
      <c r="I162" s="242"/>
      <c r="J162" s="243">
        <f>ROUND(I162*H162,2)</f>
        <v>0</v>
      </c>
      <c r="K162" s="239" t="s">
        <v>215</v>
      </c>
      <c r="L162" s="45"/>
      <c r="M162" s="244" t="s">
        <v>1</v>
      </c>
      <c r="N162" s="245" t="s">
        <v>42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216</v>
      </c>
      <c r="AT162" s="248" t="s">
        <v>211</v>
      </c>
      <c r="AU162" s="248" t="s">
        <v>152</v>
      </c>
      <c r="AY162" s="18" t="s">
        <v>209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152</v>
      </c>
      <c r="BK162" s="249">
        <f>ROUND(I162*H162,2)</f>
        <v>0</v>
      </c>
      <c r="BL162" s="18" t="s">
        <v>216</v>
      </c>
      <c r="BM162" s="248" t="s">
        <v>2738</v>
      </c>
    </row>
    <row r="163" spans="1:51" s="13" customFormat="1" ht="12">
      <c r="A163" s="13"/>
      <c r="B163" s="250"/>
      <c r="C163" s="251"/>
      <c r="D163" s="252" t="s">
        <v>218</v>
      </c>
      <c r="E163" s="253" t="s">
        <v>1</v>
      </c>
      <c r="F163" s="254" t="s">
        <v>2739</v>
      </c>
      <c r="G163" s="251"/>
      <c r="H163" s="255">
        <v>19.86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218</v>
      </c>
      <c r="AU163" s="261" t="s">
        <v>152</v>
      </c>
      <c r="AV163" s="13" t="s">
        <v>152</v>
      </c>
      <c r="AW163" s="13" t="s">
        <v>32</v>
      </c>
      <c r="AX163" s="13" t="s">
        <v>76</v>
      </c>
      <c r="AY163" s="261" t="s">
        <v>209</v>
      </c>
    </row>
    <row r="164" spans="1:51" s="13" customFormat="1" ht="12">
      <c r="A164" s="13"/>
      <c r="B164" s="250"/>
      <c r="C164" s="251"/>
      <c r="D164" s="252" t="s">
        <v>218</v>
      </c>
      <c r="E164" s="253" t="s">
        <v>1</v>
      </c>
      <c r="F164" s="254" t="s">
        <v>2740</v>
      </c>
      <c r="G164" s="251"/>
      <c r="H164" s="255">
        <v>0.48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218</v>
      </c>
      <c r="AU164" s="261" t="s">
        <v>152</v>
      </c>
      <c r="AV164" s="13" t="s">
        <v>152</v>
      </c>
      <c r="AW164" s="13" t="s">
        <v>32</v>
      </c>
      <c r="AX164" s="13" t="s">
        <v>76</v>
      </c>
      <c r="AY164" s="261" t="s">
        <v>209</v>
      </c>
    </row>
    <row r="165" spans="1:51" s="13" customFormat="1" ht="12">
      <c r="A165" s="13"/>
      <c r="B165" s="250"/>
      <c r="C165" s="251"/>
      <c r="D165" s="252" t="s">
        <v>218</v>
      </c>
      <c r="E165" s="253" t="s">
        <v>1</v>
      </c>
      <c r="F165" s="254" t="s">
        <v>2741</v>
      </c>
      <c r="G165" s="251"/>
      <c r="H165" s="255">
        <v>23.58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218</v>
      </c>
      <c r="AU165" s="261" t="s">
        <v>152</v>
      </c>
      <c r="AV165" s="13" t="s">
        <v>152</v>
      </c>
      <c r="AW165" s="13" t="s">
        <v>32</v>
      </c>
      <c r="AX165" s="13" t="s">
        <v>76</v>
      </c>
      <c r="AY165" s="261" t="s">
        <v>209</v>
      </c>
    </row>
    <row r="166" spans="1:51" s="15" customFormat="1" ht="12">
      <c r="A166" s="15"/>
      <c r="B166" s="272"/>
      <c r="C166" s="273"/>
      <c r="D166" s="252" t="s">
        <v>218</v>
      </c>
      <c r="E166" s="274" t="s">
        <v>1</v>
      </c>
      <c r="F166" s="275" t="s">
        <v>262</v>
      </c>
      <c r="G166" s="273"/>
      <c r="H166" s="276">
        <v>43.92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218</v>
      </c>
      <c r="AU166" s="282" t="s">
        <v>152</v>
      </c>
      <c r="AV166" s="15" t="s">
        <v>216</v>
      </c>
      <c r="AW166" s="15" t="s">
        <v>32</v>
      </c>
      <c r="AX166" s="15" t="s">
        <v>84</v>
      </c>
      <c r="AY166" s="282" t="s">
        <v>209</v>
      </c>
    </row>
    <row r="167" spans="1:65" s="2" customFormat="1" ht="16.5" customHeight="1">
      <c r="A167" s="39"/>
      <c r="B167" s="40"/>
      <c r="C167" s="294" t="s">
        <v>283</v>
      </c>
      <c r="D167" s="294" t="s">
        <v>736</v>
      </c>
      <c r="E167" s="295" t="s">
        <v>2742</v>
      </c>
      <c r="F167" s="296" t="s">
        <v>2743</v>
      </c>
      <c r="G167" s="297" t="s">
        <v>320</v>
      </c>
      <c r="H167" s="298">
        <v>79.056</v>
      </c>
      <c r="I167" s="299"/>
      <c r="J167" s="300">
        <f>ROUND(I167*H167,2)</f>
        <v>0</v>
      </c>
      <c r="K167" s="296" t="s">
        <v>215</v>
      </c>
      <c r="L167" s="301"/>
      <c r="M167" s="302" t="s">
        <v>1</v>
      </c>
      <c r="N167" s="303" t="s">
        <v>42</v>
      </c>
      <c r="O167" s="92"/>
      <c r="P167" s="246">
        <f>O167*H167</f>
        <v>0</v>
      </c>
      <c r="Q167" s="246">
        <v>1</v>
      </c>
      <c r="R167" s="246">
        <f>Q167*H167</f>
        <v>79.056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244</v>
      </c>
      <c r="AT167" s="248" t="s">
        <v>736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216</v>
      </c>
      <c r="BM167" s="248" t="s">
        <v>2744</v>
      </c>
    </row>
    <row r="168" spans="1:51" s="13" customFormat="1" ht="12">
      <c r="A168" s="13"/>
      <c r="B168" s="250"/>
      <c r="C168" s="251"/>
      <c r="D168" s="252" t="s">
        <v>218</v>
      </c>
      <c r="E168" s="253" t="s">
        <v>1</v>
      </c>
      <c r="F168" s="254" t="s">
        <v>2745</v>
      </c>
      <c r="G168" s="251"/>
      <c r="H168" s="255">
        <v>79.056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218</v>
      </c>
      <c r="AU168" s="261" t="s">
        <v>152</v>
      </c>
      <c r="AV168" s="13" t="s">
        <v>152</v>
      </c>
      <c r="AW168" s="13" t="s">
        <v>32</v>
      </c>
      <c r="AX168" s="13" t="s">
        <v>84</v>
      </c>
      <c r="AY168" s="261" t="s">
        <v>209</v>
      </c>
    </row>
    <row r="169" spans="1:65" s="2" customFormat="1" ht="21.75" customHeight="1">
      <c r="A169" s="39"/>
      <c r="B169" s="40"/>
      <c r="C169" s="237" t="s">
        <v>288</v>
      </c>
      <c r="D169" s="237" t="s">
        <v>211</v>
      </c>
      <c r="E169" s="238" t="s">
        <v>2746</v>
      </c>
      <c r="F169" s="239" t="s">
        <v>2747</v>
      </c>
      <c r="G169" s="240" t="s">
        <v>247</v>
      </c>
      <c r="H169" s="241">
        <v>43.92</v>
      </c>
      <c r="I169" s="242"/>
      <c r="J169" s="243">
        <f>ROUND(I169*H169,2)</f>
        <v>0</v>
      </c>
      <c r="K169" s="239" t="s">
        <v>215</v>
      </c>
      <c r="L169" s="45"/>
      <c r="M169" s="244" t="s">
        <v>1</v>
      </c>
      <c r="N169" s="245" t="s">
        <v>42</v>
      </c>
      <c r="O169" s="92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216</v>
      </c>
      <c r="AT169" s="248" t="s">
        <v>211</v>
      </c>
      <c r="AU169" s="248" t="s">
        <v>152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216</v>
      </c>
      <c r="BM169" s="248" t="s">
        <v>2748</v>
      </c>
    </row>
    <row r="170" spans="1:63" s="12" customFormat="1" ht="22.8" customHeight="1">
      <c r="A170" s="12"/>
      <c r="B170" s="221"/>
      <c r="C170" s="222"/>
      <c r="D170" s="223" t="s">
        <v>75</v>
      </c>
      <c r="E170" s="235" t="s">
        <v>152</v>
      </c>
      <c r="F170" s="235" t="s">
        <v>336</v>
      </c>
      <c r="G170" s="222"/>
      <c r="H170" s="222"/>
      <c r="I170" s="225"/>
      <c r="J170" s="236">
        <f>BK170</f>
        <v>0</v>
      </c>
      <c r="K170" s="222"/>
      <c r="L170" s="227"/>
      <c r="M170" s="228"/>
      <c r="N170" s="229"/>
      <c r="O170" s="229"/>
      <c r="P170" s="230">
        <f>SUM(P171:P175)</f>
        <v>0</v>
      </c>
      <c r="Q170" s="229"/>
      <c r="R170" s="230">
        <f>SUM(R171:R175)</f>
        <v>15.064356000000002</v>
      </c>
      <c r="S170" s="229"/>
      <c r="T170" s="231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2" t="s">
        <v>84</v>
      </c>
      <c r="AT170" s="233" t="s">
        <v>75</v>
      </c>
      <c r="AU170" s="233" t="s">
        <v>84</v>
      </c>
      <c r="AY170" s="232" t="s">
        <v>209</v>
      </c>
      <c r="BK170" s="234">
        <f>SUM(BK171:BK175)</f>
        <v>0</v>
      </c>
    </row>
    <row r="171" spans="1:65" s="2" customFormat="1" ht="21.75" customHeight="1">
      <c r="A171" s="39"/>
      <c r="B171" s="40"/>
      <c r="C171" s="237" t="s">
        <v>8</v>
      </c>
      <c r="D171" s="237" t="s">
        <v>211</v>
      </c>
      <c r="E171" s="238" t="s">
        <v>2749</v>
      </c>
      <c r="F171" s="239" t="s">
        <v>2750</v>
      </c>
      <c r="G171" s="240" t="s">
        <v>494</v>
      </c>
      <c r="H171" s="241">
        <v>59.3</v>
      </c>
      <c r="I171" s="242"/>
      <c r="J171" s="243">
        <f>ROUND(I171*H171,2)</f>
        <v>0</v>
      </c>
      <c r="K171" s="239" t="s">
        <v>1</v>
      </c>
      <c r="L171" s="45"/>
      <c r="M171" s="244" t="s">
        <v>1</v>
      </c>
      <c r="N171" s="245" t="s">
        <v>42</v>
      </c>
      <c r="O171" s="92"/>
      <c r="P171" s="246">
        <f>O171*H171</f>
        <v>0</v>
      </c>
      <c r="Q171" s="246">
        <v>0.0008</v>
      </c>
      <c r="R171" s="246">
        <f>Q171*H171</f>
        <v>0.04744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297</v>
      </c>
      <c r="AT171" s="248" t="s">
        <v>211</v>
      </c>
      <c r="AU171" s="248" t="s">
        <v>152</v>
      </c>
      <c r="AY171" s="18" t="s">
        <v>209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8" t="s">
        <v>152</v>
      </c>
      <c r="BK171" s="249">
        <f>ROUND(I171*H171,2)</f>
        <v>0</v>
      </c>
      <c r="BL171" s="18" t="s">
        <v>297</v>
      </c>
      <c r="BM171" s="248" t="s">
        <v>2751</v>
      </c>
    </row>
    <row r="172" spans="1:65" s="2" customFormat="1" ht="33" customHeight="1">
      <c r="A172" s="39"/>
      <c r="B172" s="40"/>
      <c r="C172" s="237" t="s">
        <v>297</v>
      </c>
      <c r="D172" s="237" t="s">
        <v>211</v>
      </c>
      <c r="E172" s="238" t="s">
        <v>2752</v>
      </c>
      <c r="F172" s="239" t="s">
        <v>2753</v>
      </c>
      <c r="G172" s="240" t="s">
        <v>494</v>
      </c>
      <c r="H172" s="241">
        <v>65</v>
      </c>
      <c r="I172" s="242"/>
      <c r="J172" s="243">
        <f>ROUND(I172*H172,2)</f>
        <v>0</v>
      </c>
      <c r="K172" s="239" t="s">
        <v>1</v>
      </c>
      <c r="L172" s="45"/>
      <c r="M172" s="244" t="s">
        <v>1</v>
      </c>
      <c r="N172" s="245" t="s">
        <v>42</v>
      </c>
      <c r="O172" s="92"/>
      <c r="P172" s="246">
        <f>O172*H172</f>
        <v>0</v>
      </c>
      <c r="Q172" s="246">
        <v>0.23058</v>
      </c>
      <c r="R172" s="246">
        <f>Q172*H172</f>
        <v>14.9877</v>
      </c>
      <c r="S172" s="246">
        <v>0</v>
      </c>
      <c r="T172" s="24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8" t="s">
        <v>216</v>
      </c>
      <c r="AT172" s="248" t="s">
        <v>211</v>
      </c>
      <c r="AU172" s="248" t="s">
        <v>152</v>
      </c>
      <c r="AY172" s="18" t="s">
        <v>209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8" t="s">
        <v>152</v>
      </c>
      <c r="BK172" s="249">
        <f>ROUND(I172*H172,2)</f>
        <v>0</v>
      </c>
      <c r="BL172" s="18" t="s">
        <v>216</v>
      </c>
      <c r="BM172" s="248" t="s">
        <v>2754</v>
      </c>
    </row>
    <row r="173" spans="1:65" s="2" customFormat="1" ht="16.5" customHeight="1">
      <c r="A173" s="39"/>
      <c r="B173" s="40"/>
      <c r="C173" s="237" t="s">
        <v>302</v>
      </c>
      <c r="D173" s="237" t="s">
        <v>211</v>
      </c>
      <c r="E173" s="238" t="s">
        <v>2755</v>
      </c>
      <c r="F173" s="239" t="s">
        <v>2756</v>
      </c>
      <c r="G173" s="240" t="s">
        <v>494</v>
      </c>
      <c r="H173" s="241">
        <v>65</v>
      </c>
      <c r="I173" s="242"/>
      <c r="J173" s="243">
        <f>ROUND(I173*H173,2)</f>
        <v>0</v>
      </c>
      <c r="K173" s="239" t="s">
        <v>215</v>
      </c>
      <c r="L173" s="45"/>
      <c r="M173" s="244" t="s">
        <v>1</v>
      </c>
      <c r="N173" s="245" t="s">
        <v>42</v>
      </c>
      <c r="O173" s="92"/>
      <c r="P173" s="246">
        <f>O173*H173</f>
        <v>0</v>
      </c>
      <c r="Q173" s="246">
        <v>0.0001584</v>
      </c>
      <c r="R173" s="246">
        <f>Q173*H173</f>
        <v>0.010296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216</v>
      </c>
      <c r="AT173" s="248" t="s">
        <v>211</v>
      </c>
      <c r="AU173" s="248" t="s">
        <v>152</v>
      </c>
      <c r="AY173" s="18" t="s">
        <v>209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8" t="s">
        <v>152</v>
      </c>
      <c r="BK173" s="249">
        <f>ROUND(I173*H173,2)</f>
        <v>0</v>
      </c>
      <c r="BL173" s="18" t="s">
        <v>216</v>
      </c>
      <c r="BM173" s="248" t="s">
        <v>2757</v>
      </c>
    </row>
    <row r="174" spans="1:65" s="2" customFormat="1" ht="16.5" customHeight="1">
      <c r="A174" s="39"/>
      <c r="B174" s="40"/>
      <c r="C174" s="237" t="s">
        <v>306</v>
      </c>
      <c r="D174" s="237" t="s">
        <v>211</v>
      </c>
      <c r="E174" s="238" t="s">
        <v>2758</v>
      </c>
      <c r="F174" s="239" t="s">
        <v>2759</v>
      </c>
      <c r="G174" s="240" t="s">
        <v>225</v>
      </c>
      <c r="H174" s="241">
        <v>85</v>
      </c>
      <c r="I174" s="242"/>
      <c r="J174" s="243">
        <f>ROUND(I174*H174,2)</f>
        <v>0</v>
      </c>
      <c r="K174" s="239" t="s">
        <v>1</v>
      </c>
      <c r="L174" s="45"/>
      <c r="M174" s="244" t="s">
        <v>1</v>
      </c>
      <c r="N174" s="245" t="s">
        <v>42</v>
      </c>
      <c r="O174" s="92"/>
      <c r="P174" s="246">
        <f>O174*H174</f>
        <v>0</v>
      </c>
      <c r="Q174" s="246">
        <v>0.00022</v>
      </c>
      <c r="R174" s="246">
        <f>Q174*H174</f>
        <v>0.0187</v>
      </c>
      <c r="S174" s="246">
        <v>0</v>
      </c>
      <c r="T174" s="24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8" t="s">
        <v>216</v>
      </c>
      <c r="AT174" s="248" t="s">
        <v>211</v>
      </c>
      <c r="AU174" s="248" t="s">
        <v>152</v>
      </c>
      <c r="AY174" s="18" t="s">
        <v>209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8" t="s">
        <v>152</v>
      </c>
      <c r="BK174" s="249">
        <f>ROUND(I174*H174,2)</f>
        <v>0</v>
      </c>
      <c r="BL174" s="18" t="s">
        <v>216</v>
      </c>
      <c r="BM174" s="248" t="s">
        <v>2760</v>
      </c>
    </row>
    <row r="175" spans="1:65" s="2" customFormat="1" ht="16.5" customHeight="1">
      <c r="A175" s="39"/>
      <c r="B175" s="40"/>
      <c r="C175" s="237" t="s">
        <v>311</v>
      </c>
      <c r="D175" s="237" t="s">
        <v>211</v>
      </c>
      <c r="E175" s="238" t="s">
        <v>2761</v>
      </c>
      <c r="F175" s="239" t="s">
        <v>2762</v>
      </c>
      <c r="G175" s="240" t="s">
        <v>334</v>
      </c>
      <c r="H175" s="241">
        <v>1</v>
      </c>
      <c r="I175" s="242"/>
      <c r="J175" s="243">
        <f>ROUND(I175*H175,2)</f>
        <v>0</v>
      </c>
      <c r="K175" s="239" t="s">
        <v>1</v>
      </c>
      <c r="L175" s="45"/>
      <c r="M175" s="244" t="s">
        <v>1</v>
      </c>
      <c r="N175" s="245" t="s">
        <v>42</v>
      </c>
      <c r="O175" s="92"/>
      <c r="P175" s="246">
        <f>O175*H175</f>
        <v>0</v>
      </c>
      <c r="Q175" s="246">
        <v>0.00022</v>
      </c>
      <c r="R175" s="246">
        <f>Q175*H175</f>
        <v>0.00022</v>
      </c>
      <c r="S175" s="246">
        <v>0</v>
      </c>
      <c r="T175" s="24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8" t="s">
        <v>216</v>
      </c>
      <c r="AT175" s="248" t="s">
        <v>211</v>
      </c>
      <c r="AU175" s="248" t="s">
        <v>152</v>
      </c>
      <c r="AY175" s="18" t="s">
        <v>209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8" t="s">
        <v>152</v>
      </c>
      <c r="BK175" s="249">
        <f>ROUND(I175*H175,2)</f>
        <v>0</v>
      </c>
      <c r="BL175" s="18" t="s">
        <v>216</v>
      </c>
      <c r="BM175" s="248" t="s">
        <v>2763</v>
      </c>
    </row>
    <row r="176" spans="1:63" s="12" customFormat="1" ht="22.8" customHeight="1">
      <c r="A176" s="12"/>
      <c r="B176" s="221"/>
      <c r="C176" s="222"/>
      <c r="D176" s="223" t="s">
        <v>75</v>
      </c>
      <c r="E176" s="235" t="s">
        <v>160</v>
      </c>
      <c r="F176" s="235" t="s">
        <v>418</v>
      </c>
      <c r="G176" s="222"/>
      <c r="H176" s="222"/>
      <c r="I176" s="225"/>
      <c r="J176" s="236">
        <f>BK176</f>
        <v>0</v>
      </c>
      <c r="K176" s="222"/>
      <c r="L176" s="227"/>
      <c r="M176" s="228"/>
      <c r="N176" s="229"/>
      <c r="O176" s="229"/>
      <c r="P176" s="230">
        <v>0</v>
      </c>
      <c r="Q176" s="229"/>
      <c r="R176" s="230">
        <v>0</v>
      </c>
      <c r="S176" s="229"/>
      <c r="T176" s="231"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2" t="s">
        <v>84</v>
      </c>
      <c r="AT176" s="233" t="s">
        <v>75</v>
      </c>
      <c r="AU176" s="233" t="s">
        <v>84</v>
      </c>
      <c r="AY176" s="232" t="s">
        <v>209</v>
      </c>
      <c r="BK176" s="234">
        <v>0</v>
      </c>
    </row>
    <row r="177" spans="1:63" s="12" customFormat="1" ht="22.8" customHeight="1">
      <c r="A177" s="12"/>
      <c r="B177" s="221"/>
      <c r="C177" s="222"/>
      <c r="D177" s="223" t="s">
        <v>75</v>
      </c>
      <c r="E177" s="235" t="s">
        <v>216</v>
      </c>
      <c r="F177" s="235" t="s">
        <v>533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SUM(P178:P187)</f>
        <v>0</v>
      </c>
      <c r="Q177" s="229"/>
      <c r="R177" s="230">
        <f>SUM(R178:R187)</f>
        <v>0.007580567999999999</v>
      </c>
      <c r="S177" s="229"/>
      <c r="T177" s="231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2" t="s">
        <v>84</v>
      </c>
      <c r="AT177" s="233" t="s">
        <v>75</v>
      </c>
      <c r="AU177" s="233" t="s">
        <v>84</v>
      </c>
      <c r="AY177" s="232" t="s">
        <v>209</v>
      </c>
      <c r="BK177" s="234">
        <f>SUM(BK178:BK187)</f>
        <v>0</v>
      </c>
    </row>
    <row r="178" spans="1:65" s="2" customFormat="1" ht="16.5" customHeight="1">
      <c r="A178" s="39"/>
      <c r="B178" s="40"/>
      <c r="C178" s="237" t="s">
        <v>317</v>
      </c>
      <c r="D178" s="237" t="s">
        <v>211</v>
      </c>
      <c r="E178" s="238" t="s">
        <v>2764</v>
      </c>
      <c r="F178" s="239" t="s">
        <v>2765</v>
      </c>
      <c r="G178" s="240" t="s">
        <v>247</v>
      </c>
      <c r="H178" s="241">
        <v>35</v>
      </c>
      <c r="I178" s="242"/>
      <c r="J178" s="243">
        <f>ROUND(I178*H178,2)</f>
        <v>0</v>
      </c>
      <c r="K178" s="239" t="s">
        <v>215</v>
      </c>
      <c r="L178" s="45"/>
      <c r="M178" s="244" t="s">
        <v>1</v>
      </c>
      <c r="N178" s="245" t="s">
        <v>42</v>
      </c>
      <c r="O178" s="92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8" t="s">
        <v>216</v>
      </c>
      <c r="AT178" s="248" t="s">
        <v>211</v>
      </c>
      <c r="AU178" s="248" t="s">
        <v>152</v>
      </c>
      <c r="AY178" s="18" t="s">
        <v>209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8" t="s">
        <v>152</v>
      </c>
      <c r="BK178" s="249">
        <f>ROUND(I178*H178,2)</f>
        <v>0</v>
      </c>
      <c r="BL178" s="18" t="s">
        <v>216</v>
      </c>
      <c r="BM178" s="248" t="s">
        <v>2766</v>
      </c>
    </row>
    <row r="179" spans="1:51" s="13" customFormat="1" ht="12">
      <c r="A179" s="13"/>
      <c r="B179" s="250"/>
      <c r="C179" s="251"/>
      <c r="D179" s="252" t="s">
        <v>218</v>
      </c>
      <c r="E179" s="253" t="s">
        <v>1</v>
      </c>
      <c r="F179" s="254" t="s">
        <v>2767</v>
      </c>
      <c r="G179" s="251"/>
      <c r="H179" s="255">
        <v>7.8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218</v>
      </c>
      <c r="AU179" s="261" t="s">
        <v>152</v>
      </c>
      <c r="AV179" s="13" t="s">
        <v>152</v>
      </c>
      <c r="AW179" s="13" t="s">
        <v>32</v>
      </c>
      <c r="AX179" s="13" t="s">
        <v>76</v>
      </c>
      <c r="AY179" s="261" t="s">
        <v>209</v>
      </c>
    </row>
    <row r="180" spans="1:51" s="13" customFormat="1" ht="12">
      <c r="A180" s="13"/>
      <c r="B180" s="250"/>
      <c r="C180" s="251"/>
      <c r="D180" s="252" t="s">
        <v>218</v>
      </c>
      <c r="E180" s="253" t="s">
        <v>1</v>
      </c>
      <c r="F180" s="254" t="s">
        <v>2768</v>
      </c>
      <c r="G180" s="251"/>
      <c r="H180" s="255">
        <v>7.2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218</v>
      </c>
      <c r="AU180" s="261" t="s">
        <v>152</v>
      </c>
      <c r="AV180" s="13" t="s">
        <v>152</v>
      </c>
      <c r="AW180" s="13" t="s">
        <v>32</v>
      </c>
      <c r="AX180" s="13" t="s">
        <v>76</v>
      </c>
      <c r="AY180" s="261" t="s">
        <v>209</v>
      </c>
    </row>
    <row r="181" spans="1:51" s="13" customFormat="1" ht="12">
      <c r="A181" s="13"/>
      <c r="B181" s="250"/>
      <c r="C181" s="251"/>
      <c r="D181" s="252" t="s">
        <v>218</v>
      </c>
      <c r="E181" s="253" t="s">
        <v>1</v>
      </c>
      <c r="F181" s="254" t="s">
        <v>2769</v>
      </c>
      <c r="G181" s="251"/>
      <c r="H181" s="255">
        <v>20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218</v>
      </c>
      <c r="AU181" s="261" t="s">
        <v>152</v>
      </c>
      <c r="AV181" s="13" t="s">
        <v>152</v>
      </c>
      <c r="AW181" s="13" t="s">
        <v>32</v>
      </c>
      <c r="AX181" s="13" t="s">
        <v>76</v>
      </c>
      <c r="AY181" s="261" t="s">
        <v>209</v>
      </c>
    </row>
    <row r="182" spans="1:51" s="15" customFormat="1" ht="12">
      <c r="A182" s="15"/>
      <c r="B182" s="272"/>
      <c r="C182" s="273"/>
      <c r="D182" s="252" t="s">
        <v>218</v>
      </c>
      <c r="E182" s="274" t="s">
        <v>1</v>
      </c>
      <c r="F182" s="275" t="s">
        <v>262</v>
      </c>
      <c r="G182" s="273"/>
      <c r="H182" s="276">
        <v>35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218</v>
      </c>
      <c r="AU182" s="282" t="s">
        <v>152</v>
      </c>
      <c r="AV182" s="15" t="s">
        <v>216</v>
      </c>
      <c r="AW182" s="15" t="s">
        <v>32</v>
      </c>
      <c r="AX182" s="15" t="s">
        <v>84</v>
      </c>
      <c r="AY182" s="282" t="s">
        <v>209</v>
      </c>
    </row>
    <row r="183" spans="1:65" s="2" customFormat="1" ht="21.75" customHeight="1">
      <c r="A183" s="39"/>
      <c r="B183" s="40"/>
      <c r="C183" s="237" t="s">
        <v>7</v>
      </c>
      <c r="D183" s="237" t="s">
        <v>211</v>
      </c>
      <c r="E183" s="238" t="s">
        <v>2770</v>
      </c>
      <c r="F183" s="239" t="s">
        <v>2771</v>
      </c>
      <c r="G183" s="240" t="s">
        <v>247</v>
      </c>
      <c r="H183" s="241">
        <v>0.6</v>
      </c>
      <c r="I183" s="242"/>
      <c r="J183" s="243">
        <f>ROUND(I183*H183,2)</f>
        <v>0</v>
      </c>
      <c r="K183" s="239" t="s">
        <v>215</v>
      </c>
      <c r="L183" s="45"/>
      <c r="M183" s="244" t="s">
        <v>1</v>
      </c>
      <c r="N183" s="245" t="s">
        <v>42</v>
      </c>
      <c r="O183" s="92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8" t="s">
        <v>216</v>
      </c>
      <c r="AT183" s="248" t="s">
        <v>211</v>
      </c>
      <c r="AU183" s="248" t="s">
        <v>152</v>
      </c>
      <c r="AY183" s="18" t="s">
        <v>209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8" t="s">
        <v>152</v>
      </c>
      <c r="BK183" s="249">
        <f>ROUND(I183*H183,2)</f>
        <v>0</v>
      </c>
      <c r="BL183" s="18" t="s">
        <v>216</v>
      </c>
      <c r="BM183" s="248" t="s">
        <v>2772</v>
      </c>
    </row>
    <row r="184" spans="1:51" s="13" customFormat="1" ht="12">
      <c r="A184" s="13"/>
      <c r="B184" s="250"/>
      <c r="C184" s="251"/>
      <c r="D184" s="252" t="s">
        <v>218</v>
      </c>
      <c r="E184" s="253" t="s">
        <v>1</v>
      </c>
      <c r="F184" s="254" t="s">
        <v>2773</v>
      </c>
      <c r="G184" s="251"/>
      <c r="H184" s="255">
        <v>0.6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218</v>
      </c>
      <c r="AU184" s="261" t="s">
        <v>152</v>
      </c>
      <c r="AV184" s="13" t="s">
        <v>152</v>
      </c>
      <c r="AW184" s="13" t="s">
        <v>32</v>
      </c>
      <c r="AX184" s="13" t="s">
        <v>84</v>
      </c>
      <c r="AY184" s="261" t="s">
        <v>209</v>
      </c>
    </row>
    <row r="185" spans="1:65" s="2" customFormat="1" ht="21.75" customHeight="1">
      <c r="A185" s="39"/>
      <c r="B185" s="40"/>
      <c r="C185" s="237" t="s">
        <v>327</v>
      </c>
      <c r="D185" s="237" t="s">
        <v>211</v>
      </c>
      <c r="E185" s="238" t="s">
        <v>2774</v>
      </c>
      <c r="F185" s="239" t="s">
        <v>2775</v>
      </c>
      <c r="G185" s="240" t="s">
        <v>225</v>
      </c>
      <c r="H185" s="241">
        <v>1.2</v>
      </c>
      <c r="I185" s="242"/>
      <c r="J185" s="243">
        <f>ROUND(I185*H185,2)</f>
        <v>0</v>
      </c>
      <c r="K185" s="239" t="s">
        <v>215</v>
      </c>
      <c r="L185" s="45"/>
      <c r="M185" s="244" t="s">
        <v>1</v>
      </c>
      <c r="N185" s="245" t="s">
        <v>42</v>
      </c>
      <c r="O185" s="92"/>
      <c r="P185" s="246">
        <f>O185*H185</f>
        <v>0</v>
      </c>
      <c r="Q185" s="246">
        <v>0.00631714</v>
      </c>
      <c r="R185" s="246">
        <f>Q185*H185</f>
        <v>0.007580567999999999</v>
      </c>
      <c r="S185" s="246">
        <v>0</v>
      </c>
      <c r="T185" s="24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8" t="s">
        <v>216</v>
      </c>
      <c r="AT185" s="248" t="s">
        <v>211</v>
      </c>
      <c r="AU185" s="248" t="s">
        <v>152</v>
      </c>
      <c r="AY185" s="18" t="s">
        <v>209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8" t="s">
        <v>152</v>
      </c>
      <c r="BK185" s="249">
        <f>ROUND(I185*H185,2)</f>
        <v>0</v>
      </c>
      <c r="BL185" s="18" t="s">
        <v>216</v>
      </c>
      <c r="BM185" s="248" t="s">
        <v>2776</v>
      </c>
    </row>
    <row r="186" spans="1:51" s="13" customFormat="1" ht="12">
      <c r="A186" s="13"/>
      <c r="B186" s="250"/>
      <c r="C186" s="251"/>
      <c r="D186" s="252" t="s">
        <v>218</v>
      </c>
      <c r="E186" s="253" t="s">
        <v>1</v>
      </c>
      <c r="F186" s="254" t="s">
        <v>2777</v>
      </c>
      <c r="G186" s="251"/>
      <c r="H186" s="255">
        <v>1.2</v>
      </c>
      <c r="I186" s="256"/>
      <c r="J186" s="251"/>
      <c r="K186" s="251"/>
      <c r="L186" s="257"/>
      <c r="M186" s="258"/>
      <c r="N186" s="259"/>
      <c r="O186" s="259"/>
      <c r="P186" s="259"/>
      <c r="Q186" s="259"/>
      <c r="R186" s="259"/>
      <c r="S186" s="259"/>
      <c r="T186" s="26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1" t="s">
        <v>218</v>
      </c>
      <c r="AU186" s="261" t="s">
        <v>152</v>
      </c>
      <c r="AV186" s="13" t="s">
        <v>152</v>
      </c>
      <c r="AW186" s="13" t="s">
        <v>32</v>
      </c>
      <c r="AX186" s="13" t="s">
        <v>84</v>
      </c>
      <c r="AY186" s="261" t="s">
        <v>209</v>
      </c>
    </row>
    <row r="187" spans="1:65" s="2" customFormat="1" ht="21.75" customHeight="1">
      <c r="A187" s="39"/>
      <c r="B187" s="40"/>
      <c r="C187" s="237" t="s">
        <v>331</v>
      </c>
      <c r="D187" s="237" t="s">
        <v>211</v>
      </c>
      <c r="E187" s="238" t="s">
        <v>2778</v>
      </c>
      <c r="F187" s="239" t="s">
        <v>2779</v>
      </c>
      <c r="G187" s="240" t="s">
        <v>225</v>
      </c>
      <c r="H187" s="241">
        <v>1.2</v>
      </c>
      <c r="I187" s="242"/>
      <c r="J187" s="243">
        <f>ROUND(I187*H187,2)</f>
        <v>0</v>
      </c>
      <c r="K187" s="239" t="s">
        <v>215</v>
      </c>
      <c r="L187" s="45"/>
      <c r="M187" s="244" t="s">
        <v>1</v>
      </c>
      <c r="N187" s="245" t="s">
        <v>42</v>
      </c>
      <c r="O187" s="92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8" t="s">
        <v>216</v>
      </c>
      <c r="AT187" s="248" t="s">
        <v>211</v>
      </c>
      <c r="AU187" s="248" t="s">
        <v>152</v>
      </c>
      <c r="AY187" s="18" t="s">
        <v>209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8" t="s">
        <v>152</v>
      </c>
      <c r="BK187" s="249">
        <f>ROUND(I187*H187,2)</f>
        <v>0</v>
      </c>
      <c r="BL187" s="18" t="s">
        <v>216</v>
      </c>
      <c r="BM187" s="248" t="s">
        <v>2780</v>
      </c>
    </row>
    <row r="188" spans="1:63" s="12" customFormat="1" ht="22.8" customHeight="1">
      <c r="A188" s="12"/>
      <c r="B188" s="221"/>
      <c r="C188" s="222"/>
      <c r="D188" s="223" t="s">
        <v>75</v>
      </c>
      <c r="E188" s="235" t="s">
        <v>244</v>
      </c>
      <c r="F188" s="235" t="s">
        <v>2781</v>
      </c>
      <c r="G188" s="222"/>
      <c r="H188" s="222"/>
      <c r="I188" s="225"/>
      <c r="J188" s="236">
        <f>BK188</f>
        <v>0</v>
      </c>
      <c r="K188" s="222"/>
      <c r="L188" s="227"/>
      <c r="M188" s="228"/>
      <c r="N188" s="229"/>
      <c r="O188" s="229"/>
      <c r="P188" s="230">
        <f>SUM(P189:P216)</f>
        <v>0</v>
      </c>
      <c r="Q188" s="229"/>
      <c r="R188" s="230">
        <f>SUM(R189:R216)</f>
        <v>17.359915102</v>
      </c>
      <c r="S188" s="229"/>
      <c r="T188" s="231">
        <f>SUM(T189:T216)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2" t="s">
        <v>84</v>
      </c>
      <c r="AT188" s="233" t="s">
        <v>75</v>
      </c>
      <c r="AU188" s="233" t="s">
        <v>84</v>
      </c>
      <c r="AY188" s="232" t="s">
        <v>209</v>
      </c>
      <c r="BK188" s="234">
        <f>SUM(BK189:BK216)</f>
        <v>0</v>
      </c>
    </row>
    <row r="189" spans="1:65" s="2" customFormat="1" ht="21.75" customHeight="1">
      <c r="A189" s="39"/>
      <c r="B189" s="40"/>
      <c r="C189" s="237" t="s">
        <v>337</v>
      </c>
      <c r="D189" s="237" t="s">
        <v>211</v>
      </c>
      <c r="E189" s="238" t="s">
        <v>2782</v>
      </c>
      <c r="F189" s="239" t="s">
        <v>2783</v>
      </c>
      <c r="G189" s="240" t="s">
        <v>494</v>
      </c>
      <c r="H189" s="241">
        <v>34.6</v>
      </c>
      <c r="I189" s="242"/>
      <c r="J189" s="243">
        <f>ROUND(I189*H189,2)</f>
        <v>0</v>
      </c>
      <c r="K189" s="239" t="s">
        <v>215</v>
      </c>
      <c r="L189" s="45"/>
      <c r="M189" s="244" t="s">
        <v>1</v>
      </c>
      <c r="N189" s="245" t="s">
        <v>42</v>
      </c>
      <c r="O189" s="92"/>
      <c r="P189" s="246">
        <f>O189*H189</f>
        <v>0</v>
      </c>
      <c r="Q189" s="246">
        <v>0.007246</v>
      </c>
      <c r="R189" s="246">
        <f>Q189*H189</f>
        <v>0.2507116</v>
      </c>
      <c r="S189" s="246">
        <v>0</v>
      </c>
      <c r="T189" s="24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8" t="s">
        <v>216</v>
      </c>
      <c r="AT189" s="248" t="s">
        <v>211</v>
      </c>
      <c r="AU189" s="248" t="s">
        <v>152</v>
      </c>
      <c r="AY189" s="18" t="s">
        <v>209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8" t="s">
        <v>152</v>
      </c>
      <c r="BK189" s="249">
        <f>ROUND(I189*H189,2)</f>
        <v>0</v>
      </c>
      <c r="BL189" s="18" t="s">
        <v>216</v>
      </c>
      <c r="BM189" s="248" t="s">
        <v>2784</v>
      </c>
    </row>
    <row r="190" spans="1:51" s="13" customFormat="1" ht="12">
      <c r="A190" s="13"/>
      <c r="B190" s="250"/>
      <c r="C190" s="251"/>
      <c r="D190" s="252" t="s">
        <v>218</v>
      </c>
      <c r="E190" s="253" t="s">
        <v>1</v>
      </c>
      <c r="F190" s="254" t="s">
        <v>2785</v>
      </c>
      <c r="G190" s="251"/>
      <c r="H190" s="255">
        <v>34.6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218</v>
      </c>
      <c r="AU190" s="261" t="s">
        <v>152</v>
      </c>
      <c r="AV190" s="13" t="s">
        <v>152</v>
      </c>
      <c r="AW190" s="13" t="s">
        <v>32</v>
      </c>
      <c r="AX190" s="13" t="s">
        <v>84</v>
      </c>
      <c r="AY190" s="261" t="s">
        <v>209</v>
      </c>
    </row>
    <row r="191" spans="1:65" s="2" customFormat="1" ht="21.75" customHeight="1">
      <c r="A191" s="39"/>
      <c r="B191" s="40"/>
      <c r="C191" s="237" t="s">
        <v>342</v>
      </c>
      <c r="D191" s="237" t="s">
        <v>211</v>
      </c>
      <c r="E191" s="238" t="s">
        <v>2786</v>
      </c>
      <c r="F191" s="239" t="s">
        <v>2787</v>
      </c>
      <c r="G191" s="240" t="s">
        <v>494</v>
      </c>
      <c r="H191" s="241">
        <v>33.472</v>
      </c>
      <c r="I191" s="242"/>
      <c r="J191" s="243">
        <f>ROUND(I191*H191,2)</f>
        <v>0</v>
      </c>
      <c r="K191" s="239" t="s">
        <v>215</v>
      </c>
      <c r="L191" s="45"/>
      <c r="M191" s="244" t="s">
        <v>1</v>
      </c>
      <c r="N191" s="245" t="s">
        <v>42</v>
      </c>
      <c r="O191" s="92"/>
      <c r="P191" s="246">
        <f>O191*H191</f>
        <v>0</v>
      </c>
      <c r="Q191" s="246">
        <v>0.011991</v>
      </c>
      <c r="R191" s="246">
        <f>Q191*H191</f>
        <v>0.401362752</v>
      </c>
      <c r="S191" s="246">
        <v>0</v>
      </c>
      <c r="T191" s="24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8" t="s">
        <v>216</v>
      </c>
      <c r="AT191" s="248" t="s">
        <v>211</v>
      </c>
      <c r="AU191" s="248" t="s">
        <v>152</v>
      </c>
      <c r="AY191" s="18" t="s">
        <v>209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8" t="s">
        <v>152</v>
      </c>
      <c r="BK191" s="249">
        <f>ROUND(I191*H191,2)</f>
        <v>0</v>
      </c>
      <c r="BL191" s="18" t="s">
        <v>216</v>
      </c>
      <c r="BM191" s="248" t="s">
        <v>2788</v>
      </c>
    </row>
    <row r="192" spans="1:51" s="13" customFormat="1" ht="12">
      <c r="A192" s="13"/>
      <c r="B192" s="250"/>
      <c r="C192" s="251"/>
      <c r="D192" s="252" t="s">
        <v>218</v>
      </c>
      <c r="E192" s="253" t="s">
        <v>1</v>
      </c>
      <c r="F192" s="254" t="s">
        <v>2789</v>
      </c>
      <c r="G192" s="251"/>
      <c r="H192" s="255">
        <v>33.472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218</v>
      </c>
      <c r="AU192" s="261" t="s">
        <v>152</v>
      </c>
      <c r="AV192" s="13" t="s">
        <v>152</v>
      </c>
      <c r="AW192" s="13" t="s">
        <v>32</v>
      </c>
      <c r="AX192" s="13" t="s">
        <v>84</v>
      </c>
      <c r="AY192" s="261" t="s">
        <v>209</v>
      </c>
    </row>
    <row r="193" spans="1:65" s="2" customFormat="1" ht="21.75" customHeight="1">
      <c r="A193" s="39"/>
      <c r="B193" s="40"/>
      <c r="C193" s="237" t="s">
        <v>347</v>
      </c>
      <c r="D193" s="237" t="s">
        <v>211</v>
      </c>
      <c r="E193" s="238" t="s">
        <v>2790</v>
      </c>
      <c r="F193" s="239" t="s">
        <v>2791</v>
      </c>
      <c r="G193" s="240" t="s">
        <v>494</v>
      </c>
      <c r="H193" s="241">
        <v>2</v>
      </c>
      <c r="I193" s="242"/>
      <c r="J193" s="243">
        <f>ROUND(I193*H193,2)</f>
        <v>0</v>
      </c>
      <c r="K193" s="239" t="s">
        <v>215</v>
      </c>
      <c r="L193" s="45"/>
      <c r="M193" s="244" t="s">
        <v>1</v>
      </c>
      <c r="N193" s="245" t="s">
        <v>42</v>
      </c>
      <c r="O193" s="92"/>
      <c r="P193" s="246">
        <f>O193*H193</f>
        <v>0</v>
      </c>
      <c r="Q193" s="246">
        <v>0.028716</v>
      </c>
      <c r="R193" s="246">
        <f>Q193*H193</f>
        <v>0.057432</v>
      </c>
      <c r="S193" s="246">
        <v>0</v>
      </c>
      <c r="T193" s="24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8" t="s">
        <v>216</v>
      </c>
      <c r="AT193" s="248" t="s">
        <v>211</v>
      </c>
      <c r="AU193" s="248" t="s">
        <v>152</v>
      </c>
      <c r="AY193" s="18" t="s">
        <v>209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8" t="s">
        <v>152</v>
      </c>
      <c r="BK193" s="249">
        <f>ROUND(I193*H193,2)</f>
        <v>0</v>
      </c>
      <c r="BL193" s="18" t="s">
        <v>216</v>
      </c>
      <c r="BM193" s="248" t="s">
        <v>2792</v>
      </c>
    </row>
    <row r="194" spans="1:51" s="13" customFormat="1" ht="12">
      <c r="A194" s="13"/>
      <c r="B194" s="250"/>
      <c r="C194" s="251"/>
      <c r="D194" s="252" t="s">
        <v>218</v>
      </c>
      <c r="E194" s="253" t="s">
        <v>1</v>
      </c>
      <c r="F194" s="254" t="s">
        <v>2793</v>
      </c>
      <c r="G194" s="251"/>
      <c r="H194" s="255">
        <v>2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218</v>
      </c>
      <c r="AU194" s="261" t="s">
        <v>152</v>
      </c>
      <c r="AV194" s="13" t="s">
        <v>152</v>
      </c>
      <c r="AW194" s="13" t="s">
        <v>32</v>
      </c>
      <c r="AX194" s="13" t="s">
        <v>84</v>
      </c>
      <c r="AY194" s="261" t="s">
        <v>209</v>
      </c>
    </row>
    <row r="195" spans="1:65" s="2" customFormat="1" ht="16.5" customHeight="1">
      <c r="A195" s="39"/>
      <c r="B195" s="40"/>
      <c r="C195" s="237" t="s">
        <v>351</v>
      </c>
      <c r="D195" s="237" t="s">
        <v>211</v>
      </c>
      <c r="E195" s="238" t="s">
        <v>2794</v>
      </c>
      <c r="F195" s="239" t="s">
        <v>2795</v>
      </c>
      <c r="G195" s="240" t="s">
        <v>214</v>
      </c>
      <c r="H195" s="241">
        <v>102</v>
      </c>
      <c r="I195" s="242"/>
      <c r="J195" s="243">
        <f>ROUND(I195*H195,2)</f>
        <v>0</v>
      </c>
      <c r="K195" s="239" t="s">
        <v>215</v>
      </c>
      <c r="L195" s="45"/>
      <c r="M195" s="244" t="s">
        <v>1</v>
      </c>
      <c r="N195" s="245" t="s">
        <v>42</v>
      </c>
      <c r="O195" s="92"/>
      <c r="P195" s="246">
        <f>O195*H195</f>
        <v>0</v>
      </c>
      <c r="Q195" s="246">
        <v>2.5E-06</v>
      </c>
      <c r="R195" s="246">
        <f>Q195*H195</f>
        <v>0.000255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216</v>
      </c>
      <c r="AT195" s="248" t="s">
        <v>211</v>
      </c>
      <c r="AU195" s="248" t="s">
        <v>152</v>
      </c>
      <c r="AY195" s="18" t="s">
        <v>209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8" t="s">
        <v>152</v>
      </c>
      <c r="BK195" s="249">
        <f>ROUND(I195*H195,2)</f>
        <v>0</v>
      </c>
      <c r="BL195" s="18" t="s">
        <v>216</v>
      </c>
      <c r="BM195" s="248" t="s">
        <v>2796</v>
      </c>
    </row>
    <row r="196" spans="1:65" s="2" customFormat="1" ht="16.5" customHeight="1">
      <c r="A196" s="39"/>
      <c r="B196" s="40"/>
      <c r="C196" s="237" t="s">
        <v>356</v>
      </c>
      <c r="D196" s="237" t="s">
        <v>211</v>
      </c>
      <c r="E196" s="238" t="s">
        <v>2797</v>
      </c>
      <c r="F196" s="239" t="s">
        <v>2798</v>
      </c>
      <c r="G196" s="240" t="s">
        <v>214</v>
      </c>
      <c r="H196" s="241">
        <v>1</v>
      </c>
      <c r="I196" s="242"/>
      <c r="J196" s="243">
        <f>ROUND(I196*H196,2)</f>
        <v>0</v>
      </c>
      <c r="K196" s="239" t="s">
        <v>215</v>
      </c>
      <c r="L196" s="45"/>
      <c r="M196" s="244" t="s">
        <v>1</v>
      </c>
      <c r="N196" s="245" t="s">
        <v>42</v>
      </c>
      <c r="O196" s="92"/>
      <c r="P196" s="246">
        <f>O196*H196</f>
        <v>0</v>
      </c>
      <c r="Q196" s="246">
        <v>3.75E-06</v>
      </c>
      <c r="R196" s="246">
        <f>Q196*H196</f>
        <v>3.75E-06</v>
      </c>
      <c r="S196" s="246">
        <v>0</v>
      </c>
      <c r="T196" s="24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8" t="s">
        <v>216</v>
      </c>
      <c r="AT196" s="248" t="s">
        <v>211</v>
      </c>
      <c r="AU196" s="248" t="s">
        <v>152</v>
      </c>
      <c r="AY196" s="18" t="s">
        <v>209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8" t="s">
        <v>152</v>
      </c>
      <c r="BK196" s="249">
        <f>ROUND(I196*H196,2)</f>
        <v>0</v>
      </c>
      <c r="BL196" s="18" t="s">
        <v>216</v>
      </c>
      <c r="BM196" s="248" t="s">
        <v>2799</v>
      </c>
    </row>
    <row r="197" spans="1:65" s="2" customFormat="1" ht="21.75" customHeight="1">
      <c r="A197" s="39"/>
      <c r="B197" s="40"/>
      <c r="C197" s="294" t="s">
        <v>367</v>
      </c>
      <c r="D197" s="294" t="s">
        <v>736</v>
      </c>
      <c r="E197" s="295" t="s">
        <v>2800</v>
      </c>
      <c r="F197" s="296" t="s">
        <v>2801</v>
      </c>
      <c r="G197" s="297" t="s">
        <v>214</v>
      </c>
      <c r="H197" s="298">
        <v>1</v>
      </c>
      <c r="I197" s="299"/>
      <c r="J197" s="300">
        <f>ROUND(I197*H197,2)</f>
        <v>0</v>
      </c>
      <c r="K197" s="296" t="s">
        <v>215</v>
      </c>
      <c r="L197" s="301"/>
      <c r="M197" s="302" t="s">
        <v>1</v>
      </c>
      <c r="N197" s="303" t="s">
        <v>42</v>
      </c>
      <c r="O197" s="92"/>
      <c r="P197" s="246">
        <f>O197*H197</f>
        <v>0</v>
      </c>
      <c r="Q197" s="246">
        <v>0.0072</v>
      </c>
      <c r="R197" s="246">
        <f>Q197*H197</f>
        <v>0.0072</v>
      </c>
      <c r="S197" s="246">
        <v>0</v>
      </c>
      <c r="T197" s="24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8" t="s">
        <v>244</v>
      </c>
      <c r="AT197" s="248" t="s">
        <v>736</v>
      </c>
      <c r="AU197" s="248" t="s">
        <v>152</v>
      </c>
      <c r="AY197" s="18" t="s">
        <v>209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8" t="s">
        <v>152</v>
      </c>
      <c r="BK197" s="249">
        <f>ROUND(I197*H197,2)</f>
        <v>0</v>
      </c>
      <c r="BL197" s="18" t="s">
        <v>216</v>
      </c>
      <c r="BM197" s="248" t="s">
        <v>2802</v>
      </c>
    </row>
    <row r="198" spans="1:65" s="2" customFormat="1" ht="16.5" customHeight="1">
      <c r="A198" s="39"/>
      <c r="B198" s="40"/>
      <c r="C198" s="237" t="s">
        <v>377</v>
      </c>
      <c r="D198" s="237" t="s">
        <v>211</v>
      </c>
      <c r="E198" s="238" t="s">
        <v>2803</v>
      </c>
      <c r="F198" s="239" t="s">
        <v>2804</v>
      </c>
      <c r="G198" s="240" t="s">
        <v>214</v>
      </c>
      <c r="H198" s="241">
        <v>1</v>
      </c>
      <c r="I198" s="242"/>
      <c r="J198" s="243">
        <f>ROUND(I198*H198,2)</f>
        <v>0</v>
      </c>
      <c r="K198" s="239" t="s">
        <v>1</v>
      </c>
      <c r="L198" s="45"/>
      <c r="M198" s="244" t="s">
        <v>1</v>
      </c>
      <c r="N198" s="245" t="s">
        <v>42</v>
      </c>
      <c r="O198" s="92"/>
      <c r="P198" s="246">
        <f>O198*H198</f>
        <v>0</v>
      </c>
      <c r="Q198" s="246">
        <v>0.02424</v>
      </c>
      <c r="R198" s="246">
        <f>Q198*H198</f>
        <v>0.02424</v>
      </c>
      <c r="S198" s="246">
        <v>0</v>
      </c>
      <c r="T198" s="24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8" t="s">
        <v>216</v>
      </c>
      <c r="AT198" s="248" t="s">
        <v>211</v>
      </c>
      <c r="AU198" s="248" t="s">
        <v>152</v>
      </c>
      <c r="AY198" s="18" t="s">
        <v>209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8" t="s">
        <v>152</v>
      </c>
      <c r="BK198" s="249">
        <f>ROUND(I198*H198,2)</f>
        <v>0</v>
      </c>
      <c r="BL198" s="18" t="s">
        <v>216</v>
      </c>
      <c r="BM198" s="248" t="s">
        <v>2805</v>
      </c>
    </row>
    <row r="199" spans="1:51" s="13" customFormat="1" ht="12">
      <c r="A199" s="13"/>
      <c r="B199" s="250"/>
      <c r="C199" s="251"/>
      <c r="D199" s="252" t="s">
        <v>218</v>
      </c>
      <c r="E199" s="253" t="s">
        <v>1</v>
      </c>
      <c r="F199" s="254" t="s">
        <v>2806</v>
      </c>
      <c r="G199" s="251"/>
      <c r="H199" s="255">
        <v>1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218</v>
      </c>
      <c r="AU199" s="261" t="s">
        <v>152</v>
      </c>
      <c r="AV199" s="13" t="s">
        <v>152</v>
      </c>
      <c r="AW199" s="13" t="s">
        <v>32</v>
      </c>
      <c r="AX199" s="13" t="s">
        <v>84</v>
      </c>
      <c r="AY199" s="261" t="s">
        <v>209</v>
      </c>
    </row>
    <row r="200" spans="1:65" s="2" customFormat="1" ht="33" customHeight="1">
      <c r="A200" s="39"/>
      <c r="B200" s="40"/>
      <c r="C200" s="237" t="s">
        <v>381</v>
      </c>
      <c r="D200" s="237" t="s">
        <v>211</v>
      </c>
      <c r="E200" s="238" t="s">
        <v>2807</v>
      </c>
      <c r="F200" s="239" t="s">
        <v>2808</v>
      </c>
      <c r="G200" s="240" t="s">
        <v>214</v>
      </c>
      <c r="H200" s="241">
        <v>1</v>
      </c>
      <c r="I200" s="242"/>
      <c r="J200" s="243">
        <f>ROUND(I200*H200,2)</f>
        <v>0</v>
      </c>
      <c r="K200" s="239" t="s">
        <v>1</v>
      </c>
      <c r="L200" s="45"/>
      <c r="M200" s="244" t="s">
        <v>1</v>
      </c>
      <c r="N200" s="245" t="s">
        <v>42</v>
      </c>
      <c r="O200" s="92"/>
      <c r="P200" s="246">
        <f>O200*H200</f>
        <v>0</v>
      </c>
      <c r="Q200" s="246">
        <v>0.12322</v>
      </c>
      <c r="R200" s="246">
        <f>Q200*H200</f>
        <v>0.12322</v>
      </c>
      <c r="S200" s="246">
        <v>0</v>
      </c>
      <c r="T200" s="24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8" t="s">
        <v>216</v>
      </c>
      <c r="AT200" s="248" t="s">
        <v>211</v>
      </c>
      <c r="AU200" s="248" t="s">
        <v>152</v>
      </c>
      <c r="AY200" s="18" t="s">
        <v>209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8" t="s">
        <v>152</v>
      </c>
      <c r="BK200" s="249">
        <f>ROUND(I200*H200,2)</f>
        <v>0</v>
      </c>
      <c r="BL200" s="18" t="s">
        <v>216</v>
      </c>
      <c r="BM200" s="248" t="s">
        <v>2809</v>
      </c>
    </row>
    <row r="201" spans="1:47" s="2" customFormat="1" ht="12">
      <c r="A201" s="39"/>
      <c r="B201" s="40"/>
      <c r="C201" s="41"/>
      <c r="D201" s="252" t="s">
        <v>2365</v>
      </c>
      <c r="E201" s="41"/>
      <c r="F201" s="309" t="s">
        <v>2810</v>
      </c>
      <c r="G201" s="41"/>
      <c r="H201" s="41"/>
      <c r="I201" s="146"/>
      <c r="J201" s="41"/>
      <c r="K201" s="41"/>
      <c r="L201" s="45"/>
      <c r="M201" s="310"/>
      <c r="N201" s="311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2365</v>
      </c>
      <c r="AU201" s="18" t="s">
        <v>152</v>
      </c>
    </row>
    <row r="202" spans="1:51" s="13" customFormat="1" ht="12">
      <c r="A202" s="13"/>
      <c r="B202" s="250"/>
      <c r="C202" s="251"/>
      <c r="D202" s="252" t="s">
        <v>218</v>
      </c>
      <c r="E202" s="253" t="s">
        <v>1</v>
      </c>
      <c r="F202" s="254" t="s">
        <v>2811</v>
      </c>
      <c r="G202" s="251"/>
      <c r="H202" s="255">
        <v>1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218</v>
      </c>
      <c r="AU202" s="261" t="s">
        <v>152</v>
      </c>
      <c r="AV202" s="13" t="s">
        <v>152</v>
      </c>
      <c r="AW202" s="13" t="s">
        <v>32</v>
      </c>
      <c r="AX202" s="13" t="s">
        <v>84</v>
      </c>
      <c r="AY202" s="261" t="s">
        <v>209</v>
      </c>
    </row>
    <row r="203" spans="1:65" s="2" customFormat="1" ht="21.75" customHeight="1">
      <c r="A203" s="39"/>
      <c r="B203" s="40"/>
      <c r="C203" s="237" t="s">
        <v>386</v>
      </c>
      <c r="D203" s="237" t="s">
        <v>211</v>
      </c>
      <c r="E203" s="238" t="s">
        <v>2812</v>
      </c>
      <c r="F203" s="239" t="s">
        <v>2813</v>
      </c>
      <c r="G203" s="240" t="s">
        <v>214</v>
      </c>
      <c r="H203" s="241">
        <v>1</v>
      </c>
      <c r="I203" s="242"/>
      <c r="J203" s="243">
        <f>ROUND(I203*H203,2)</f>
        <v>0</v>
      </c>
      <c r="K203" s="239" t="s">
        <v>1</v>
      </c>
      <c r="L203" s="45"/>
      <c r="M203" s="244" t="s">
        <v>1</v>
      </c>
      <c r="N203" s="245" t="s">
        <v>42</v>
      </c>
      <c r="O203" s="92"/>
      <c r="P203" s="246">
        <f>O203*H203</f>
        <v>0</v>
      </c>
      <c r="Q203" s="246">
        <v>0.12322</v>
      </c>
      <c r="R203" s="246">
        <f>Q203*H203</f>
        <v>0.12322</v>
      </c>
      <c r="S203" s="246">
        <v>0</v>
      </c>
      <c r="T203" s="24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8" t="s">
        <v>216</v>
      </c>
      <c r="AT203" s="248" t="s">
        <v>211</v>
      </c>
      <c r="AU203" s="248" t="s">
        <v>152</v>
      </c>
      <c r="AY203" s="18" t="s">
        <v>209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8" t="s">
        <v>152</v>
      </c>
      <c r="BK203" s="249">
        <f>ROUND(I203*H203,2)</f>
        <v>0</v>
      </c>
      <c r="BL203" s="18" t="s">
        <v>216</v>
      </c>
      <c r="BM203" s="248" t="s">
        <v>2814</v>
      </c>
    </row>
    <row r="204" spans="1:47" s="2" customFormat="1" ht="12">
      <c r="A204" s="39"/>
      <c r="B204" s="40"/>
      <c r="C204" s="41"/>
      <c r="D204" s="252" t="s">
        <v>2365</v>
      </c>
      <c r="E204" s="41"/>
      <c r="F204" s="309" t="s">
        <v>2810</v>
      </c>
      <c r="G204" s="41"/>
      <c r="H204" s="41"/>
      <c r="I204" s="146"/>
      <c r="J204" s="41"/>
      <c r="K204" s="41"/>
      <c r="L204" s="45"/>
      <c r="M204" s="310"/>
      <c r="N204" s="311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2365</v>
      </c>
      <c r="AU204" s="18" t="s">
        <v>152</v>
      </c>
    </row>
    <row r="205" spans="1:51" s="13" customFormat="1" ht="12">
      <c r="A205" s="13"/>
      <c r="B205" s="250"/>
      <c r="C205" s="251"/>
      <c r="D205" s="252" t="s">
        <v>218</v>
      </c>
      <c r="E205" s="253" t="s">
        <v>1</v>
      </c>
      <c r="F205" s="254" t="s">
        <v>2815</v>
      </c>
      <c r="G205" s="251"/>
      <c r="H205" s="255">
        <v>1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218</v>
      </c>
      <c r="AU205" s="261" t="s">
        <v>152</v>
      </c>
      <c r="AV205" s="13" t="s">
        <v>152</v>
      </c>
      <c r="AW205" s="13" t="s">
        <v>32</v>
      </c>
      <c r="AX205" s="13" t="s">
        <v>84</v>
      </c>
      <c r="AY205" s="261" t="s">
        <v>209</v>
      </c>
    </row>
    <row r="206" spans="1:65" s="2" customFormat="1" ht="21.75" customHeight="1">
      <c r="A206" s="39"/>
      <c r="B206" s="40"/>
      <c r="C206" s="237" t="s">
        <v>391</v>
      </c>
      <c r="D206" s="237" t="s">
        <v>211</v>
      </c>
      <c r="E206" s="238" t="s">
        <v>2816</v>
      </c>
      <c r="F206" s="239" t="s">
        <v>2817</v>
      </c>
      <c r="G206" s="240" t="s">
        <v>214</v>
      </c>
      <c r="H206" s="241">
        <v>3</v>
      </c>
      <c r="I206" s="242"/>
      <c r="J206" s="243">
        <f>ROUND(I206*H206,2)</f>
        <v>0</v>
      </c>
      <c r="K206" s="239" t="s">
        <v>215</v>
      </c>
      <c r="L206" s="45"/>
      <c r="M206" s="244" t="s">
        <v>1</v>
      </c>
      <c r="N206" s="245" t="s">
        <v>42</v>
      </c>
      <c r="O206" s="92"/>
      <c r="P206" s="246">
        <f>O206*H206</f>
        <v>0</v>
      </c>
      <c r="Q206" s="246">
        <v>0.15679</v>
      </c>
      <c r="R206" s="246">
        <f>Q206*H206</f>
        <v>0.47037000000000007</v>
      </c>
      <c r="S206" s="246">
        <v>0</v>
      </c>
      <c r="T206" s="24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8" t="s">
        <v>216</v>
      </c>
      <c r="AT206" s="248" t="s">
        <v>211</v>
      </c>
      <c r="AU206" s="248" t="s">
        <v>152</v>
      </c>
      <c r="AY206" s="18" t="s">
        <v>209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8" t="s">
        <v>152</v>
      </c>
      <c r="BK206" s="249">
        <f>ROUND(I206*H206,2)</f>
        <v>0</v>
      </c>
      <c r="BL206" s="18" t="s">
        <v>216</v>
      </c>
      <c r="BM206" s="248" t="s">
        <v>2818</v>
      </c>
    </row>
    <row r="207" spans="1:65" s="2" customFormat="1" ht="33" customHeight="1">
      <c r="A207" s="39"/>
      <c r="B207" s="40"/>
      <c r="C207" s="237" t="s">
        <v>395</v>
      </c>
      <c r="D207" s="237" t="s">
        <v>211</v>
      </c>
      <c r="E207" s="238" t="s">
        <v>2819</v>
      </c>
      <c r="F207" s="239" t="s">
        <v>2820</v>
      </c>
      <c r="G207" s="240" t="s">
        <v>214</v>
      </c>
      <c r="H207" s="241">
        <v>3</v>
      </c>
      <c r="I207" s="242"/>
      <c r="J207" s="243">
        <f>ROUND(I207*H207,2)</f>
        <v>0</v>
      </c>
      <c r="K207" s="239" t="s">
        <v>215</v>
      </c>
      <c r="L207" s="45"/>
      <c r="M207" s="244" t="s">
        <v>1</v>
      </c>
      <c r="N207" s="245" t="s">
        <v>42</v>
      </c>
      <c r="O207" s="92"/>
      <c r="P207" s="246">
        <f>O207*H207</f>
        <v>0</v>
      </c>
      <c r="Q207" s="246">
        <v>0.0012</v>
      </c>
      <c r="R207" s="246">
        <f>Q207*H207</f>
        <v>0.0036</v>
      </c>
      <c r="S207" s="246">
        <v>0</v>
      </c>
      <c r="T207" s="24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8" t="s">
        <v>216</v>
      </c>
      <c r="AT207" s="248" t="s">
        <v>211</v>
      </c>
      <c r="AU207" s="248" t="s">
        <v>152</v>
      </c>
      <c r="AY207" s="18" t="s">
        <v>209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8" t="s">
        <v>152</v>
      </c>
      <c r="BK207" s="249">
        <f>ROUND(I207*H207,2)</f>
        <v>0</v>
      </c>
      <c r="BL207" s="18" t="s">
        <v>216</v>
      </c>
      <c r="BM207" s="248" t="s">
        <v>2821</v>
      </c>
    </row>
    <row r="208" spans="1:65" s="2" customFormat="1" ht="33" customHeight="1">
      <c r="A208" s="39"/>
      <c r="B208" s="40"/>
      <c r="C208" s="237" t="s">
        <v>406</v>
      </c>
      <c r="D208" s="237" t="s">
        <v>211</v>
      </c>
      <c r="E208" s="238" t="s">
        <v>2822</v>
      </c>
      <c r="F208" s="239" t="s">
        <v>2823</v>
      </c>
      <c r="G208" s="240" t="s">
        <v>214</v>
      </c>
      <c r="H208" s="241">
        <v>3</v>
      </c>
      <c r="I208" s="242"/>
      <c r="J208" s="243">
        <f>ROUND(I208*H208,2)</f>
        <v>0</v>
      </c>
      <c r="K208" s="239" t="s">
        <v>215</v>
      </c>
      <c r="L208" s="45"/>
      <c r="M208" s="244" t="s">
        <v>1</v>
      </c>
      <c r="N208" s="245" t="s">
        <v>42</v>
      </c>
      <c r="O208" s="92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216</v>
      </c>
      <c r="AT208" s="248" t="s">
        <v>211</v>
      </c>
      <c r="AU208" s="248" t="s">
        <v>152</v>
      </c>
      <c r="AY208" s="18" t="s">
        <v>209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8" t="s">
        <v>152</v>
      </c>
      <c r="BK208" s="249">
        <f>ROUND(I208*H208,2)</f>
        <v>0</v>
      </c>
      <c r="BL208" s="18" t="s">
        <v>216</v>
      </c>
      <c r="BM208" s="248" t="s">
        <v>2824</v>
      </c>
    </row>
    <row r="209" spans="1:65" s="2" customFormat="1" ht="33" customHeight="1">
      <c r="A209" s="39"/>
      <c r="B209" s="40"/>
      <c r="C209" s="237" t="s">
        <v>413</v>
      </c>
      <c r="D209" s="237" t="s">
        <v>211</v>
      </c>
      <c r="E209" s="238" t="s">
        <v>2825</v>
      </c>
      <c r="F209" s="239" t="s">
        <v>2826</v>
      </c>
      <c r="G209" s="240" t="s">
        <v>214</v>
      </c>
      <c r="H209" s="241">
        <v>3</v>
      </c>
      <c r="I209" s="242"/>
      <c r="J209" s="243">
        <f>ROUND(I209*H209,2)</f>
        <v>0</v>
      </c>
      <c r="K209" s="239" t="s">
        <v>215</v>
      </c>
      <c r="L209" s="45"/>
      <c r="M209" s="244" t="s">
        <v>1</v>
      </c>
      <c r="N209" s="245" t="s">
        <v>42</v>
      </c>
      <c r="O209" s="92"/>
      <c r="P209" s="246">
        <f>O209*H209</f>
        <v>0</v>
      </c>
      <c r="Q209" s="246">
        <v>0.0029</v>
      </c>
      <c r="R209" s="246">
        <f>Q209*H209</f>
        <v>0.0087</v>
      </c>
      <c r="S209" s="246">
        <v>0</v>
      </c>
      <c r="T209" s="24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8" t="s">
        <v>216</v>
      </c>
      <c r="AT209" s="248" t="s">
        <v>211</v>
      </c>
      <c r="AU209" s="248" t="s">
        <v>152</v>
      </c>
      <c r="AY209" s="18" t="s">
        <v>209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8" t="s">
        <v>152</v>
      </c>
      <c r="BK209" s="249">
        <f>ROUND(I209*H209,2)</f>
        <v>0</v>
      </c>
      <c r="BL209" s="18" t="s">
        <v>216</v>
      </c>
      <c r="BM209" s="248" t="s">
        <v>2827</v>
      </c>
    </row>
    <row r="210" spans="1:65" s="2" customFormat="1" ht="21.75" customHeight="1">
      <c r="A210" s="39"/>
      <c r="B210" s="40"/>
      <c r="C210" s="237" t="s">
        <v>419</v>
      </c>
      <c r="D210" s="237" t="s">
        <v>211</v>
      </c>
      <c r="E210" s="238" t="s">
        <v>2828</v>
      </c>
      <c r="F210" s="239" t="s">
        <v>2829</v>
      </c>
      <c r="G210" s="240" t="s">
        <v>334</v>
      </c>
      <c r="H210" s="241">
        <v>1</v>
      </c>
      <c r="I210" s="242"/>
      <c r="J210" s="243">
        <f>ROUND(I210*H210,2)</f>
        <v>0</v>
      </c>
      <c r="K210" s="239" t="s">
        <v>1</v>
      </c>
      <c r="L210" s="45"/>
      <c r="M210" s="244" t="s">
        <v>1</v>
      </c>
      <c r="N210" s="245" t="s">
        <v>42</v>
      </c>
      <c r="O210" s="92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8" t="s">
        <v>297</v>
      </c>
      <c r="AT210" s="248" t="s">
        <v>211</v>
      </c>
      <c r="AU210" s="248" t="s">
        <v>152</v>
      </c>
      <c r="AY210" s="18" t="s">
        <v>209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8" t="s">
        <v>152</v>
      </c>
      <c r="BK210" s="249">
        <f>ROUND(I210*H210,2)</f>
        <v>0</v>
      </c>
      <c r="BL210" s="18" t="s">
        <v>297</v>
      </c>
      <c r="BM210" s="248" t="s">
        <v>2830</v>
      </c>
    </row>
    <row r="211" spans="1:51" s="14" customFormat="1" ht="12">
      <c r="A211" s="14"/>
      <c r="B211" s="262"/>
      <c r="C211" s="263"/>
      <c r="D211" s="252" t="s">
        <v>218</v>
      </c>
      <c r="E211" s="264" t="s">
        <v>1</v>
      </c>
      <c r="F211" s="265" t="s">
        <v>2831</v>
      </c>
      <c r="G211" s="263"/>
      <c r="H211" s="264" t="s">
        <v>1</v>
      </c>
      <c r="I211" s="266"/>
      <c r="J211" s="263"/>
      <c r="K211" s="263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218</v>
      </c>
      <c r="AU211" s="271" t="s">
        <v>152</v>
      </c>
      <c r="AV211" s="14" t="s">
        <v>84</v>
      </c>
      <c r="AW211" s="14" t="s">
        <v>32</v>
      </c>
      <c r="AX211" s="14" t="s">
        <v>76</v>
      </c>
      <c r="AY211" s="271" t="s">
        <v>209</v>
      </c>
    </row>
    <row r="212" spans="1:51" s="14" customFormat="1" ht="12">
      <c r="A212" s="14"/>
      <c r="B212" s="262"/>
      <c r="C212" s="263"/>
      <c r="D212" s="252" t="s">
        <v>218</v>
      </c>
      <c r="E212" s="264" t="s">
        <v>1</v>
      </c>
      <c r="F212" s="265" t="s">
        <v>2832</v>
      </c>
      <c r="G212" s="263"/>
      <c r="H212" s="264" t="s">
        <v>1</v>
      </c>
      <c r="I212" s="266"/>
      <c r="J212" s="263"/>
      <c r="K212" s="263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218</v>
      </c>
      <c r="AU212" s="271" t="s">
        <v>152</v>
      </c>
      <c r="AV212" s="14" t="s">
        <v>84</v>
      </c>
      <c r="AW212" s="14" t="s">
        <v>32</v>
      </c>
      <c r="AX212" s="14" t="s">
        <v>76</v>
      </c>
      <c r="AY212" s="271" t="s">
        <v>209</v>
      </c>
    </row>
    <row r="213" spans="1:51" s="13" customFormat="1" ht="12">
      <c r="A213" s="13"/>
      <c r="B213" s="250"/>
      <c r="C213" s="251"/>
      <c r="D213" s="252" t="s">
        <v>218</v>
      </c>
      <c r="E213" s="253" t="s">
        <v>1</v>
      </c>
      <c r="F213" s="254" t="s">
        <v>2833</v>
      </c>
      <c r="G213" s="251"/>
      <c r="H213" s="255">
        <v>1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218</v>
      </c>
      <c r="AU213" s="261" t="s">
        <v>152</v>
      </c>
      <c r="AV213" s="13" t="s">
        <v>152</v>
      </c>
      <c r="AW213" s="13" t="s">
        <v>32</v>
      </c>
      <c r="AX213" s="13" t="s">
        <v>84</v>
      </c>
      <c r="AY213" s="261" t="s">
        <v>209</v>
      </c>
    </row>
    <row r="214" spans="1:65" s="2" customFormat="1" ht="21.75" customHeight="1">
      <c r="A214" s="39"/>
      <c r="B214" s="40"/>
      <c r="C214" s="237" t="s">
        <v>424</v>
      </c>
      <c r="D214" s="237" t="s">
        <v>211</v>
      </c>
      <c r="E214" s="238" t="s">
        <v>2834</v>
      </c>
      <c r="F214" s="239" t="s">
        <v>2835</v>
      </c>
      <c r="G214" s="240" t="s">
        <v>2085</v>
      </c>
      <c r="H214" s="241">
        <v>1</v>
      </c>
      <c r="I214" s="242"/>
      <c r="J214" s="243">
        <f>ROUND(I214*H214,2)</f>
        <v>0</v>
      </c>
      <c r="K214" s="239" t="s">
        <v>215</v>
      </c>
      <c r="L214" s="45"/>
      <c r="M214" s="244" t="s">
        <v>1</v>
      </c>
      <c r="N214" s="245" t="s">
        <v>42</v>
      </c>
      <c r="O214" s="92"/>
      <c r="P214" s="246">
        <f>O214*H214</f>
        <v>0</v>
      </c>
      <c r="Q214" s="246">
        <v>15.8881</v>
      </c>
      <c r="R214" s="246">
        <f>Q214*H214</f>
        <v>15.8881</v>
      </c>
      <c r="S214" s="246">
        <v>0</v>
      </c>
      <c r="T214" s="24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8" t="s">
        <v>216</v>
      </c>
      <c r="AT214" s="248" t="s">
        <v>211</v>
      </c>
      <c r="AU214" s="248" t="s">
        <v>152</v>
      </c>
      <c r="AY214" s="18" t="s">
        <v>209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8" t="s">
        <v>152</v>
      </c>
      <c r="BK214" s="249">
        <f>ROUND(I214*H214,2)</f>
        <v>0</v>
      </c>
      <c r="BL214" s="18" t="s">
        <v>216</v>
      </c>
      <c r="BM214" s="248" t="s">
        <v>2836</v>
      </c>
    </row>
    <row r="215" spans="1:51" s="13" customFormat="1" ht="12">
      <c r="A215" s="13"/>
      <c r="B215" s="250"/>
      <c r="C215" s="251"/>
      <c r="D215" s="252" t="s">
        <v>218</v>
      </c>
      <c r="E215" s="253" t="s">
        <v>1</v>
      </c>
      <c r="F215" s="254" t="s">
        <v>2837</v>
      </c>
      <c r="G215" s="251"/>
      <c r="H215" s="255">
        <v>1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1" t="s">
        <v>218</v>
      </c>
      <c r="AU215" s="261" t="s">
        <v>152</v>
      </c>
      <c r="AV215" s="13" t="s">
        <v>152</v>
      </c>
      <c r="AW215" s="13" t="s">
        <v>32</v>
      </c>
      <c r="AX215" s="13" t="s">
        <v>84</v>
      </c>
      <c r="AY215" s="261" t="s">
        <v>209</v>
      </c>
    </row>
    <row r="216" spans="1:65" s="2" customFormat="1" ht="21.75" customHeight="1">
      <c r="A216" s="39"/>
      <c r="B216" s="40"/>
      <c r="C216" s="237" t="s">
        <v>430</v>
      </c>
      <c r="D216" s="237" t="s">
        <v>211</v>
      </c>
      <c r="E216" s="238" t="s">
        <v>2838</v>
      </c>
      <c r="F216" s="239" t="s">
        <v>2839</v>
      </c>
      <c r="G216" s="240" t="s">
        <v>214</v>
      </c>
      <c r="H216" s="241">
        <v>1</v>
      </c>
      <c r="I216" s="242"/>
      <c r="J216" s="243">
        <f>ROUND(I216*H216,2)</f>
        <v>0</v>
      </c>
      <c r="K216" s="239" t="s">
        <v>215</v>
      </c>
      <c r="L216" s="45"/>
      <c r="M216" s="244" t="s">
        <v>1</v>
      </c>
      <c r="N216" s="245" t="s">
        <v>42</v>
      </c>
      <c r="O216" s="92"/>
      <c r="P216" s="246">
        <f>O216*H216</f>
        <v>0</v>
      </c>
      <c r="Q216" s="246">
        <v>0.0015</v>
      </c>
      <c r="R216" s="246">
        <f>Q216*H216</f>
        <v>0.0015</v>
      </c>
      <c r="S216" s="246">
        <v>0</v>
      </c>
      <c r="T216" s="24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8" t="s">
        <v>297</v>
      </c>
      <c r="AT216" s="248" t="s">
        <v>211</v>
      </c>
      <c r="AU216" s="248" t="s">
        <v>152</v>
      </c>
      <c r="AY216" s="18" t="s">
        <v>209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8" t="s">
        <v>152</v>
      </c>
      <c r="BK216" s="249">
        <f>ROUND(I216*H216,2)</f>
        <v>0</v>
      </c>
      <c r="BL216" s="18" t="s">
        <v>297</v>
      </c>
      <c r="BM216" s="248" t="s">
        <v>2840</v>
      </c>
    </row>
    <row r="217" spans="1:63" s="12" customFormat="1" ht="25.9" customHeight="1">
      <c r="A217" s="12"/>
      <c r="B217" s="221"/>
      <c r="C217" s="222"/>
      <c r="D217" s="223" t="s">
        <v>75</v>
      </c>
      <c r="E217" s="224" t="s">
        <v>984</v>
      </c>
      <c r="F217" s="224" t="s">
        <v>985</v>
      </c>
      <c r="G217" s="222"/>
      <c r="H217" s="222"/>
      <c r="I217" s="225"/>
      <c r="J217" s="226">
        <f>BK217</f>
        <v>0</v>
      </c>
      <c r="K217" s="222"/>
      <c r="L217" s="227"/>
      <c r="M217" s="228"/>
      <c r="N217" s="229"/>
      <c r="O217" s="229"/>
      <c r="P217" s="230">
        <f>P218</f>
        <v>0</v>
      </c>
      <c r="Q217" s="229"/>
      <c r="R217" s="230">
        <f>R218</f>
        <v>4.95358175</v>
      </c>
      <c r="S217" s="229"/>
      <c r="T217" s="231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2" t="s">
        <v>152</v>
      </c>
      <c r="AT217" s="233" t="s">
        <v>75</v>
      </c>
      <c r="AU217" s="233" t="s">
        <v>76</v>
      </c>
      <c r="AY217" s="232" t="s">
        <v>209</v>
      </c>
      <c r="BK217" s="234">
        <f>BK218</f>
        <v>0</v>
      </c>
    </row>
    <row r="218" spans="1:63" s="12" customFormat="1" ht="22.8" customHeight="1">
      <c r="A218" s="12"/>
      <c r="B218" s="221"/>
      <c r="C218" s="222"/>
      <c r="D218" s="223" t="s">
        <v>75</v>
      </c>
      <c r="E218" s="235" t="s">
        <v>2036</v>
      </c>
      <c r="F218" s="235" t="s">
        <v>2037</v>
      </c>
      <c r="G218" s="222"/>
      <c r="H218" s="222"/>
      <c r="I218" s="225"/>
      <c r="J218" s="236">
        <f>BK218</f>
        <v>0</v>
      </c>
      <c r="K218" s="222"/>
      <c r="L218" s="227"/>
      <c r="M218" s="228"/>
      <c r="N218" s="229"/>
      <c r="O218" s="229"/>
      <c r="P218" s="230">
        <f>P219+SUM(P220:P226)+P229</f>
        <v>0</v>
      </c>
      <c r="Q218" s="229"/>
      <c r="R218" s="230">
        <f>R219+SUM(R220:R226)+R229</f>
        <v>4.95358175</v>
      </c>
      <c r="S218" s="229"/>
      <c r="T218" s="231">
        <f>T219+SUM(T220:T226)+T229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2" t="s">
        <v>152</v>
      </c>
      <c r="AT218" s="233" t="s">
        <v>75</v>
      </c>
      <c r="AU218" s="233" t="s">
        <v>84</v>
      </c>
      <c r="AY218" s="232" t="s">
        <v>209</v>
      </c>
      <c r="BK218" s="234">
        <f>BK219+SUM(BK220:BK226)+BK229</f>
        <v>0</v>
      </c>
    </row>
    <row r="219" spans="1:65" s="2" customFormat="1" ht="16.5" customHeight="1">
      <c r="A219" s="39"/>
      <c r="B219" s="40"/>
      <c r="C219" s="237" t="s">
        <v>439</v>
      </c>
      <c r="D219" s="237" t="s">
        <v>211</v>
      </c>
      <c r="E219" s="238" t="s">
        <v>2064</v>
      </c>
      <c r="F219" s="239" t="s">
        <v>2065</v>
      </c>
      <c r="G219" s="240" t="s">
        <v>214</v>
      </c>
      <c r="H219" s="241">
        <v>6</v>
      </c>
      <c r="I219" s="242"/>
      <c r="J219" s="243">
        <f>ROUND(I219*H219,2)</f>
        <v>0</v>
      </c>
      <c r="K219" s="239" t="s">
        <v>215</v>
      </c>
      <c r="L219" s="45"/>
      <c r="M219" s="244" t="s">
        <v>1</v>
      </c>
      <c r="N219" s="245" t="s">
        <v>42</v>
      </c>
      <c r="O219" s="92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8" t="s">
        <v>297</v>
      </c>
      <c r="AT219" s="248" t="s">
        <v>211</v>
      </c>
      <c r="AU219" s="248" t="s">
        <v>152</v>
      </c>
      <c r="AY219" s="18" t="s">
        <v>209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8" t="s">
        <v>152</v>
      </c>
      <c r="BK219" s="249">
        <f>ROUND(I219*H219,2)</f>
        <v>0</v>
      </c>
      <c r="BL219" s="18" t="s">
        <v>297</v>
      </c>
      <c r="BM219" s="248" t="s">
        <v>2841</v>
      </c>
    </row>
    <row r="220" spans="1:65" s="2" customFormat="1" ht="21.75" customHeight="1">
      <c r="A220" s="39"/>
      <c r="B220" s="40"/>
      <c r="C220" s="237" t="s">
        <v>445</v>
      </c>
      <c r="D220" s="237" t="s">
        <v>211</v>
      </c>
      <c r="E220" s="238" t="s">
        <v>2842</v>
      </c>
      <c r="F220" s="239" t="s">
        <v>2843</v>
      </c>
      <c r="G220" s="240" t="s">
        <v>214</v>
      </c>
      <c r="H220" s="241">
        <v>1</v>
      </c>
      <c r="I220" s="242"/>
      <c r="J220" s="243">
        <f>ROUND(I220*H220,2)</f>
        <v>0</v>
      </c>
      <c r="K220" s="239" t="s">
        <v>215</v>
      </c>
      <c r="L220" s="45"/>
      <c r="M220" s="244" t="s">
        <v>1</v>
      </c>
      <c r="N220" s="245" t="s">
        <v>42</v>
      </c>
      <c r="O220" s="92"/>
      <c r="P220" s="246">
        <f>O220*H220</f>
        <v>0</v>
      </c>
      <c r="Q220" s="246">
        <v>0.00018</v>
      </c>
      <c r="R220" s="246">
        <f>Q220*H220</f>
        <v>0.00018</v>
      </c>
      <c r="S220" s="246">
        <v>0</v>
      </c>
      <c r="T220" s="24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8" t="s">
        <v>297</v>
      </c>
      <c r="AT220" s="248" t="s">
        <v>211</v>
      </c>
      <c r="AU220" s="248" t="s">
        <v>152</v>
      </c>
      <c r="AY220" s="18" t="s">
        <v>209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8" t="s">
        <v>152</v>
      </c>
      <c r="BK220" s="249">
        <f>ROUND(I220*H220,2)</f>
        <v>0</v>
      </c>
      <c r="BL220" s="18" t="s">
        <v>297</v>
      </c>
      <c r="BM220" s="248" t="s">
        <v>2844</v>
      </c>
    </row>
    <row r="221" spans="1:65" s="2" customFormat="1" ht="16.5" customHeight="1">
      <c r="A221" s="39"/>
      <c r="B221" s="40"/>
      <c r="C221" s="237" t="s">
        <v>451</v>
      </c>
      <c r="D221" s="237" t="s">
        <v>211</v>
      </c>
      <c r="E221" s="238" t="s">
        <v>2845</v>
      </c>
      <c r="F221" s="239" t="s">
        <v>2846</v>
      </c>
      <c r="G221" s="240" t="s">
        <v>214</v>
      </c>
      <c r="H221" s="241">
        <v>2</v>
      </c>
      <c r="I221" s="242"/>
      <c r="J221" s="243">
        <f>ROUND(I221*H221,2)</f>
        <v>0</v>
      </c>
      <c r="K221" s="239" t="s">
        <v>1</v>
      </c>
      <c r="L221" s="45"/>
      <c r="M221" s="244" t="s">
        <v>1</v>
      </c>
      <c r="N221" s="245" t="s">
        <v>42</v>
      </c>
      <c r="O221" s="92"/>
      <c r="P221" s="246">
        <f>O221*H221</f>
        <v>0</v>
      </c>
      <c r="Q221" s="246">
        <v>0.00014</v>
      </c>
      <c r="R221" s="246">
        <f>Q221*H221</f>
        <v>0.00028</v>
      </c>
      <c r="S221" s="246">
        <v>0</v>
      </c>
      <c r="T221" s="24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8" t="s">
        <v>297</v>
      </c>
      <c r="AT221" s="248" t="s">
        <v>211</v>
      </c>
      <c r="AU221" s="248" t="s">
        <v>152</v>
      </c>
      <c r="AY221" s="18" t="s">
        <v>209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8" t="s">
        <v>152</v>
      </c>
      <c r="BK221" s="249">
        <f>ROUND(I221*H221,2)</f>
        <v>0</v>
      </c>
      <c r="BL221" s="18" t="s">
        <v>297</v>
      </c>
      <c r="BM221" s="248" t="s">
        <v>2847</v>
      </c>
    </row>
    <row r="222" spans="1:65" s="2" customFormat="1" ht="16.5" customHeight="1">
      <c r="A222" s="39"/>
      <c r="B222" s="40"/>
      <c r="C222" s="237" t="s">
        <v>456</v>
      </c>
      <c r="D222" s="237" t="s">
        <v>211</v>
      </c>
      <c r="E222" s="238" t="s">
        <v>2848</v>
      </c>
      <c r="F222" s="239" t="s">
        <v>2849</v>
      </c>
      <c r="G222" s="240" t="s">
        <v>214</v>
      </c>
      <c r="H222" s="241">
        <v>1</v>
      </c>
      <c r="I222" s="242"/>
      <c r="J222" s="243">
        <f>ROUND(I222*H222,2)</f>
        <v>0</v>
      </c>
      <c r="K222" s="239" t="s">
        <v>1</v>
      </c>
      <c r="L222" s="45"/>
      <c r="M222" s="244" t="s">
        <v>1</v>
      </c>
      <c r="N222" s="245" t="s">
        <v>42</v>
      </c>
      <c r="O222" s="92"/>
      <c r="P222" s="246">
        <f>O222*H222</f>
        <v>0</v>
      </c>
      <c r="Q222" s="246">
        <v>0.00035</v>
      </c>
      <c r="R222" s="246">
        <f>Q222*H222</f>
        <v>0.00035</v>
      </c>
      <c r="S222" s="246">
        <v>0</v>
      </c>
      <c r="T222" s="24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8" t="s">
        <v>297</v>
      </c>
      <c r="AT222" s="248" t="s">
        <v>211</v>
      </c>
      <c r="AU222" s="248" t="s">
        <v>152</v>
      </c>
      <c r="AY222" s="18" t="s">
        <v>209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8" t="s">
        <v>152</v>
      </c>
      <c r="BK222" s="249">
        <f>ROUND(I222*H222,2)</f>
        <v>0</v>
      </c>
      <c r="BL222" s="18" t="s">
        <v>297</v>
      </c>
      <c r="BM222" s="248" t="s">
        <v>2850</v>
      </c>
    </row>
    <row r="223" spans="1:51" s="13" customFormat="1" ht="12">
      <c r="A223" s="13"/>
      <c r="B223" s="250"/>
      <c r="C223" s="251"/>
      <c r="D223" s="252" t="s">
        <v>218</v>
      </c>
      <c r="E223" s="253" t="s">
        <v>1</v>
      </c>
      <c r="F223" s="254" t="s">
        <v>1644</v>
      </c>
      <c r="G223" s="251"/>
      <c r="H223" s="255">
        <v>1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218</v>
      </c>
      <c r="AU223" s="261" t="s">
        <v>152</v>
      </c>
      <c r="AV223" s="13" t="s">
        <v>152</v>
      </c>
      <c r="AW223" s="13" t="s">
        <v>32</v>
      </c>
      <c r="AX223" s="13" t="s">
        <v>84</v>
      </c>
      <c r="AY223" s="261" t="s">
        <v>209</v>
      </c>
    </row>
    <row r="224" spans="1:65" s="2" customFormat="1" ht="16.5" customHeight="1">
      <c r="A224" s="39"/>
      <c r="B224" s="40"/>
      <c r="C224" s="237" t="s">
        <v>461</v>
      </c>
      <c r="D224" s="237" t="s">
        <v>211</v>
      </c>
      <c r="E224" s="238" t="s">
        <v>2851</v>
      </c>
      <c r="F224" s="239" t="s">
        <v>2852</v>
      </c>
      <c r="G224" s="240" t="s">
        <v>214</v>
      </c>
      <c r="H224" s="241">
        <v>1</v>
      </c>
      <c r="I224" s="242"/>
      <c r="J224" s="243">
        <f>ROUND(I224*H224,2)</f>
        <v>0</v>
      </c>
      <c r="K224" s="239" t="s">
        <v>1</v>
      </c>
      <c r="L224" s="45"/>
      <c r="M224" s="244" t="s">
        <v>1</v>
      </c>
      <c r="N224" s="245" t="s">
        <v>42</v>
      </c>
      <c r="O224" s="92"/>
      <c r="P224" s="246">
        <f>O224*H224</f>
        <v>0</v>
      </c>
      <c r="Q224" s="246">
        <v>0.00035</v>
      </c>
      <c r="R224" s="246">
        <f>Q224*H224</f>
        <v>0.00035</v>
      </c>
      <c r="S224" s="246">
        <v>0</v>
      </c>
      <c r="T224" s="24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8" t="s">
        <v>297</v>
      </c>
      <c r="AT224" s="248" t="s">
        <v>211</v>
      </c>
      <c r="AU224" s="248" t="s">
        <v>152</v>
      </c>
      <c r="AY224" s="18" t="s">
        <v>209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8" t="s">
        <v>152</v>
      </c>
      <c r="BK224" s="249">
        <f>ROUND(I224*H224,2)</f>
        <v>0</v>
      </c>
      <c r="BL224" s="18" t="s">
        <v>297</v>
      </c>
      <c r="BM224" s="248" t="s">
        <v>2853</v>
      </c>
    </row>
    <row r="225" spans="1:51" s="13" customFormat="1" ht="12">
      <c r="A225" s="13"/>
      <c r="B225" s="250"/>
      <c r="C225" s="251"/>
      <c r="D225" s="252" t="s">
        <v>218</v>
      </c>
      <c r="E225" s="253" t="s">
        <v>1</v>
      </c>
      <c r="F225" s="254" t="s">
        <v>1644</v>
      </c>
      <c r="G225" s="251"/>
      <c r="H225" s="255">
        <v>1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218</v>
      </c>
      <c r="AU225" s="261" t="s">
        <v>152</v>
      </c>
      <c r="AV225" s="13" t="s">
        <v>152</v>
      </c>
      <c r="AW225" s="13" t="s">
        <v>32</v>
      </c>
      <c r="AX225" s="13" t="s">
        <v>84</v>
      </c>
      <c r="AY225" s="261" t="s">
        <v>209</v>
      </c>
    </row>
    <row r="226" spans="1:63" s="12" customFormat="1" ht="20.85" customHeight="1">
      <c r="A226" s="12"/>
      <c r="B226" s="221"/>
      <c r="C226" s="222"/>
      <c r="D226" s="223" t="s">
        <v>75</v>
      </c>
      <c r="E226" s="235" t="s">
        <v>250</v>
      </c>
      <c r="F226" s="235" t="s">
        <v>913</v>
      </c>
      <c r="G226" s="222"/>
      <c r="H226" s="222"/>
      <c r="I226" s="225"/>
      <c r="J226" s="236">
        <f>BK226</f>
        <v>0</v>
      </c>
      <c r="K226" s="222"/>
      <c r="L226" s="227"/>
      <c r="M226" s="228"/>
      <c r="N226" s="229"/>
      <c r="O226" s="229"/>
      <c r="P226" s="230">
        <f>SUM(P227:P228)</f>
        <v>0</v>
      </c>
      <c r="Q226" s="229"/>
      <c r="R226" s="230">
        <f>SUM(R227:R228)</f>
        <v>4.95242175</v>
      </c>
      <c r="S226" s="229"/>
      <c r="T226" s="231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2" t="s">
        <v>84</v>
      </c>
      <c r="AT226" s="233" t="s">
        <v>75</v>
      </c>
      <c r="AU226" s="233" t="s">
        <v>152</v>
      </c>
      <c r="AY226" s="232" t="s">
        <v>209</v>
      </c>
      <c r="BK226" s="234">
        <f>SUM(BK227:BK228)</f>
        <v>0</v>
      </c>
    </row>
    <row r="227" spans="1:65" s="2" customFormat="1" ht="21.75" customHeight="1">
      <c r="A227" s="39"/>
      <c r="B227" s="40"/>
      <c r="C227" s="237" t="s">
        <v>466</v>
      </c>
      <c r="D227" s="237" t="s">
        <v>211</v>
      </c>
      <c r="E227" s="238" t="s">
        <v>2854</v>
      </c>
      <c r="F227" s="239" t="s">
        <v>2855</v>
      </c>
      <c r="G227" s="240" t="s">
        <v>494</v>
      </c>
      <c r="H227" s="241">
        <v>25</v>
      </c>
      <c r="I227" s="242"/>
      <c r="J227" s="243">
        <f>ROUND(I227*H227,2)</f>
        <v>0</v>
      </c>
      <c r="K227" s="239" t="s">
        <v>215</v>
      </c>
      <c r="L227" s="45"/>
      <c r="M227" s="244" t="s">
        <v>1</v>
      </c>
      <c r="N227" s="245" t="s">
        <v>42</v>
      </c>
      <c r="O227" s="92"/>
      <c r="P227" s="246">
        <f>O227*H227</f>
        <v>0</v>
      </c>
      <c r="Q227" s="246">
        <v>0.19809687</v>
      </c>
      <c r="R227" s="246">
        <f>Q227*H227</f>
        <v>4.95242175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216</v>
      </c>
      <c r="AT227" s="248" t="s">
        <v>211</v>
      </c>
      <c r="AU227" s="248" t="s">
        <v>160</v>
      </c>
      <c r="AY227" s="18" t="s">
        <v>209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8" t="s">
        <v>152</v>
      </c>
      <c r="BK227" s="249">
        <f>ROUND(I227*H227,2)</f>
        <v>0</v>
      </c>
      <c r="BL227" s="18" t="s">
        <v>216</v>
      </c>
      <c r="BM227" s="248" t="s">
        <v>2856</v>
      </c>
    </row>
    <row r="228" spans="1:51" s="13" customFormat="1" ht="12">
      <c r="A228" s="13"/>
      <c r="B228" s="250"/>
      <c r="C228" s="251"/>
      <c r="D228" s="252" t="s">
        <v>218</v>
      </c>
      <c r="E228" s="253" t="s">
        <v>1</v>
      </c>
      <c r="F228" s="254" t="s">
        <v>2857</v>
      </c>
      <c r="G228" s="251"/>
      <c r="H228" s="255">
        <v>25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218</v>
      </c>
      <c r="AU228" s="261" t="s">
        <v>160</v>
      </c>
      <c r="AV228" s="13" t="s">
        <v>152</v>
      </c>
      <c r="AW228" s="13" t="s">
        <v>32</v>
      </c>
      <c r="AX228" s="13" t="s">
        <v>84</v>
      </c>
      <c r="AY228" s="261" t="s">
        <v>209</v>
      </c>
    </row>
    <row r="229" spans="1:63" s="12" customFormat="1" ht="20.85" customHeight="1">
      <c r="A229" s="12"/>
      <c r="B229" s="221"/>
      <c r="C229" s="222"/>
      <c r="D229" s="223" t="s">
        <v>75</v>
      </c>
      <c r="E229" s="235" t="s">
        <v>2858</v>
      </c>
      <c r="F229" s="235" t="s">
        <v>2859</v>
      </c>
      <c r="G229" s="222"/>
      <c r="H229" s="222"/>
      <c r="I229" s="225"/>
      <c r="J229" s="236">
        <f>BK229</f>
        <v>0</v>
      </c>
      <c r="K229" s="222"/>
      <c r="L229" s="227"/>
      <c r="M229" s="228"/>
      <c r="N229" s="229"/>
      <c r="O229" s="229"/>
      <c r="P229" s="230">
        <f>P230</f>
        <v>0</v>
      </c>
      <c r="Q229" s="229"/>
      <c r="R229" s="230">
        <f>R230</f>
        <v>0</v>
      </c>
      <c r="S229" s="229"/>
      <c r="T229" s="231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2" t="s">
        <v>84</v>
      </c>
      <c r="AT229" s="233" t="s">
        <v>75</v>
      </c>
      <c r="AU229" s="233" t="s">
        <v>152</v>
      </c>
      <c r="AY229" s="232" t="s">
        <v>209</v>
      </c>
      <c r="BK229" s="234">
        <f>BK230</f>
        <v>0</v>
      </c>
    </row>
    <row r="230" spans="1:65" s="2" customFormat="1" ht="21.75" customHeight="1">
      <c r="A230" s="39"/>
      <c r="B230" s="40"/>
      <c r="C230" s="237" t="s">
        <v>471</v>
      </c>
      <c r="D230" s="237" t="s">
        <v>211</v>
      </c>
      <c r="E230" s="238" t="s">
        <v>2860</v>
      </c>
      <c r="F230" s="239" t="s">
        <v>2861</v>
      </c>
      <c r="G230" s="240" t="s">
        <v>320</v>
      </c>
      <c r="H230" s="241">
        <v>56.3</v>
      </c>
      <c r="I230" s="242"/>
      <c r="J230" s="243">
        <f>ROUND(I230*H230,2)</f>
        <v>0</v>
      </c>
      <c r="K230" s="239" t="s">
        <v>215</v>
      </c>
      <c r="L230" s="45"/>
      <c r="M230" s="244" t="s">
        <v>1</v>
      </c>
      <c r="N230" s="245" t="s">
        <v>42</v>
      </c>
      <c r="O230" s="92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216</v>
      </c>
      <c r="AT230" s="248" t="s">
        <v>211</v>
      </c>
      <c r="AU230" s="248" t="s">
        <v>160</v>
      </c>
      <c r="AY230" s="18" t="s">
        <v>209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8" t="s">
        <v>152</v>
      </c>
      <c r="BK230" s="249">
        <f>ROUND(I230*H230,2)</f>
        <v>0</v>
      </c>
      <c r="BL230" s="18" t="s">
        <v>216</v>
      </c>
      <c r="BM230" s="248" t="s">
        <v>2862</v>
      </c>
    </row>
    <row r="231" spans="1:63" s="12" customFormat="1" ht="25.9" customHeight="1">
      <c r="A231" s="12"/>
      <c r="B231" s="221"/>
      <c r="C231" s="222"/>
      <c r="D231" s="223" t="s">
        <v>75</v>
      </c>
      <c r="E231" s="224" t="s">
        <v>736</v>
      </c>
      <c r="F231" s="224" t="s">
        <v>1929</v>
      </c>
      <c r="G231" s="222"/>
      <c r="H231" s="222"/>
      <c r="I231" s="225"/>
      <c r="J231" s="226">
        <f>BK231</f>
        <v>0</v>
      </c>
      <c r="K231" s="222"/>
      <c r="L231" s="227"/>
      <c r="M231" s="228"/>
      <c r="N231" s="229"/>
      <c r="O231" s="229"/>
      <c r="P231" s="230">
        <f>P232</f>
        <v>0</v>
      </c>
      <c r="Q231" s="229"/>
      <c r="R231" s="230">
        <f>R232</f>
        <v>0</v>
      </c>
      <c r="S231" s="229"/>
      <c r="T231" s="231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2" t="s">
        <v>160</v>
      </c>
      <c r="AT231" s="233" t="s">
        <v>75</v>
      </c>
      <c r="AU231" s="233" t="s">
        <v>76</v>
      </c>
      <c r="AY231" s="232" t="s">
        <v>209</v>
      </c>
      <c r="BK231" s="234">
        <f>BK232</f>
        <v>0</v>
      </c>
    </row>
    <row r="232" spans="1:63" s="12" customFormat="1" ht="22.8" customHeight="1">
      <c r="A232" s="12"/>
      <c r="B232" s="221"/>
      <c r="C232" s="222"/>
      <c r="D232" s="223" t="s">
        <v>75</v>
      </c>
      <c r="E232" s="235" t="s">
        <v>1930</v>
      </c>
      <c r="F232" s="235" t="s">
        <v>1931</v>
      </c>
      <c r="G232" s="222"/>
      <c r="H232" s="222"/>
      <c r="I232" s="225"/>
      <c r="J232" s="236">
        <f>BK232</f>
        <v>0</v>
      </c>
      <c r="K232" s="222"/>
      <c r="L232" s="227"/>
      <c r="M232" s="228"/>
      <c r="N232" s="229"/>
      <c r="O232" s="229"/>
      <c r="P232" s="230">
        <f>P233</f>
        <v>0</v>
      </c>
      <c r="Q232" s="229"/>
      <c r="R232" s="230">
        <f>R233</f>
        <v>0</v>
      </c>
      <c r="S232" s="229"/>
      <c r="T232" s="231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2" t="s">
        <v>160</v>
      </c>
      <c r="AT232" s="233" t="s">
        <v>75</v>
      </c>
      <c r="AU232" s="233" t="s">
        <v>84</v>
      </c>
      <c r="AY232" s="232" t="s">
        <v>209</v>
      </c>
      <c r="BK232" s="234">
        <f>BK233</f>
        <v>0</v>
      </c>
    </row>
    <row r="233" spans="1:65" s="2" customFormat="1" ht="16.5" customHeight="1">
      <c r="A233" s="39"/>
      <c r="B233" s="40"/>
      <c r="C233" s="237" t="s">
        <v>476</v>
      </c>
      <c r="D233" s="237" t="s">
        <v>211</v>
      </c>
      <c r="E233" s="238" t="s">
        <v>2230</v>
      </c>
      <c r="F233" s="239" t="s">
        <v>2863</v>
      </c>
      <c r="G233" s="240" t="s">
        <v>1962</v>
      </c>
      <c r="H233" s="241">
        <v>10</v>
      </c>
      <c r="I233" s="242"/>
      <c r="J233" s="243">
        <f>ROUND(I233*H233,2)</f>
        <v>0</v>
      </c>
      <c r="K233" s="239" t="s">
        <v>1</v>
      </c>
      <c r="L233" s="45"/>
      <c r="M233" s="304" t="s">
        <v>1</v>
      </c>
      <c r="N233" s="305" t="s">
        <v>42</v>
      </c>
      <c r="O233" s="306"/>
      <c r="P233" s="307">
        <f>O233*H233</f>
        <v>0</v>
      </c>
      <c r="Q233" s="307">
        <v>0</v>
      </c>
      <c r="R233" s="307">
        <f>Q233*H233</f>
        <v>0</v>
      </c>
      <c r="S233" s="307">
        <v>0</v>
      </c>
      <c r="T233" s="30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569</v>
      </c>
      <c r="AT233" s="248" t="s">
        <v>211</v>
      </c>
      <c r="AU233" s="248" t="s">
        <v>152</v>
      </c>
      <c r="AY233" s="18" t="s">
        <v>209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8" t="s">
        <v>152</v>
      </c>
      <c r="BK233" s="249">
        <f>ROUND(I233*H233,2)</f>
        <v>0</v>
      </c>
      <c r="BL233" s="18" t="s">
        <v>569</v>
      </c>
      <c r="BM233" s="248" t="s">
        <v>2864</v>
      </c>
    </row>
    <row r="234" spans="1:31" s="2" customFormat="1" ht="6.95" customHeight="1">
      <c r="A234" s="39"/>
      <c r="B234" s="67"/>
      <c r="C234" s="68"/>
      <c r="D234" s="68"/>
      <c r="E234" s="68"/>
      <c r="F234" s="68"/>
      <c r="G234" s="68"/>
      <c r="H234" s="68"/>
      <c r="I234" s="185"/>
      <c r="J234" s="68"/>
      <c r="K234" s="68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127:K23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156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Zvýšení dostupnosti komunitních pobytových služeb v lokalitě Náchod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161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2865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27. 2. 2020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">
        <v>26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33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35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36</v>
      </c>
      <c r="E30" s="39"/>
      <c r="F30" s="39"/>
      <c r="G30" s="39"/>
      <c r="H30" s="39"/>
      <c r="I30" s="146"/>
      <c r="J30" s="159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38</v>
      </c>
      <c r="G32" s="39"/>
      <c r="H32" s="39"/>
      <c r="I32" s="161" t="s">
        <v>37</v>
      </c>
      <c r="J32" s="160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40</v>
      </c>
      <c r="E33" s="144" t="s">
        <v>41</v>
      </c>
      <c r="F33" s="163">
        <f>ROUND((SUM(BE122:BE169)),2)</f>
        <v>0</v>
      </c>
      <c r="G33" s="39"/>
      <c r="H33" s="39"/>
      <c r="I33" s="164">
        <v>0.21</v>
      </c>
      <c r="J33" s="163">
        <f>ROUND(((SUM(BE122:BE169))*I33),2)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42</v>
      </c>
      <c r="F34" s="163">
        <f>ROUND((SUM(BF122:BF169)),2)</f>
        <v>0</v>
      </c>
      <c r="G34" s="39"/>
      <c r="H34" s="39"/>
      <c r="I34" s="164">
        <v>0.15</v>
      </c>
      <c r="J34" s="163">
        <f>ROUND(((SUM(BF122:BF169))*I34),2)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43</v>
      </c>
      <c r="F35" s="163">
        <f>ROUND((SUM(BG122:BG169)),2)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44</v>
      </c>
      <c r="F36" s="163">
        <f>ROUND((SUM(BH122:BH169)),2)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63">
        <f>ROUND((SUM(BI122:BI169)),2)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9"/>
      <c r="J61" s="180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81"/>
      <c r="F65" s="181"/>
      <c r="G65" s="173" t="s">
        <v>54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9"/>
      <c r="J76" s="180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163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Zvýšení dostupnosti komunitních pobytových služeb v lokalitě Náchod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161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08 - Hlavní aktivity projektu - Požarní nádrž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Náchod</v>
      </c>
      <c r="G89" s="41"/>
      <c r="H89" s="41"/>
      <c r="I89" s="149" t="s">
        <v>22</v>
      </c>
      <c r="J89" s="80" t="str">
        <f>IF(J12="","",J12)</f>
        <v>27. 2. 2020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Královehradecký kraj, Pivovarské nám. 1245/2</v>
      </c>
      <c r="G91" s="41"/>
      <c r="H91" s="41"/>
      <c r="I91" s="149" t="s">
        <v>30</v>
      </c>
      <c r="J91" s="37" t="str">
        <f>E21</f>
        <v>Projecticon s.r.o., A. Kopeckého 151, Nový Hrádek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164</v>
      </c>
      <c r="D94" s="191"/>
      <c r="E94" s="191"/>
      <c r="F94" s="191"/>
      <c r="G94" s="191"/>
      <c r="H94" s="191"/>
      <c r="I94" s="192"/>
      <c r="J94" s="193" t="s">
        <v>165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166</v>
      </c>
      <c r="D96" s="41"/>
      <c r="E96" s="41"/>
      <c r="F96" s="41"/>
      <c r="G96" s="41"/>
      <c r="H96" s="41"/>
      <c r="I96" s="146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167</v>
      </c>
    </row>
    <row r="97" spans="1:31" s="9" customFormat="1" ht="24.95" customHeight="1">
      <c r="A97" s="9"/>
      <c r="B97" s="195"/>
      <c r="C97" s="196"/>
      <c r="D97" s="197" t="s">
        <v>168</v>
      </c>
      <c r="E97" s="198"/>
      <c r="F97" s="198"/>
      <c r="G97" s="198"/>
      <c r="H97" s="198"/>
      <c r="I97" s="199"/>
      <c r="J97" s="200">
        <f>J123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169</v>
      </c>
      <c r="E98" s="205"/>
      <c r="F98" s="205"/>
      <c r="G98" s="205"/>
      <c r="H98" s="205"/>
      <c r="I98" s="206"/>
      <c r="J98" s="207">
        <f>J124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171</v>
      </c>
      <c r="E99" s="205"/>
      <c r="F99" s="205"/>
      <c r="G99" s="205"/>
      <c r="H99" s="205"/>
      <c r="I99" s="206"/>
      <c r="J99" s="207">
        <f>J153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172</v>
      </c>
      <c r="E100" s="205"/>
      <c r="F100" s="205"/>
      <c r="G100" s="205"/>
      <c r="H100" s="205"/>
      <c r="I100" s="206"/>
      <c r="J100" s="207">
        <f>J157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2699</v>
      </c>
      <c r="E101" s="205"/>
      <c r="F101" s="205"/>
      <c r="G101" s="205"/>
      <c r="H101" s="205"/>
      <c r="I101" s="206"/>
      <c r="J101" s="207">
        <f>J164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02"/>
      <c r="C102" s="203"/>
      <c r="D102" s="204" t="s">
        <v>2701</v>
      </c>
      <c r="E102" s="205"/>
      <c r="F102" s="205"/>
      <c r="G102" s="205"/>
      <c r="H102" s="205"/>
      <c r="I102" s="206"/>
      <c r="J102" s="207">
        <f>J168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8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194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Zvýšení dostupnosti komunitních pobytových služeb v lokalitě Náchod</v>
      </c>
      <c r="F112" s="33"/>
      <c r="G112" s="33"/>
      <c r="H112" s="33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161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 08 - Hlavní aktivity projektu - Požarní nádrž</v>
      </c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Náchod</v>
      </c>
      <c r="G116" s="41"/>
      <c r="H116" s="41"/>
      <c r="I116" s="149" t="s">
        <v>22</v>
      </c>
      <c r="J116" s="80" t="str">
        <f>IF(J12="","",J12)</f>
        <v>27. 2. 2020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Královehradecký kraj, Pivovarské nám. 1245/2</v>
      </c>
      <c r="G118" s="41"/>
      <c r="H118" s="41"/>
      <c r="I118" s="149" t="s">
        <v>30</v>
      </c>
      <c r="J118" s="37" t="str">
        <f>E21</f>
        <v>Projecticon s.r.o., A. Kopeckého 151, Nový Hrádek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149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9"/>
      <c r="B121" s="210"/>
      <c r="C121" s="211" t="s">
        <v>195</v>
      </c>
      <c r="D121" s="212" t="s">
        <v>61</v>
      </c>
      <c r="E121" s="212" t="s">
        <v>57</v>
      </c>
      <c r="F121" s="212" t="s">
        <v>58</v>
      </c>
      <c r="G121" s="212" t="s">
        <v>196</v>
      </c>
      <c r="H121" s="212" t="s">
        <v>197</v>
      </c>
      <c r="I121" s="213" t="s">
        <v>198</v>
      </c>
      <c r="J121" s="212" t="s">
        <v>165</v>
      </c>
      <c r="K121" s="214" t="s">
        <v>199</v>
      </c>
      <c r="L121" s="215"/>
      <c r="M121" s="101" t="s">
        <v>1</v>
      </c>
      <c r="N121" s="102" t="s">
        <v>40</v>
      </c>
      <c r="O121" s="102" t="s">
        <v>200</v>
      </c>
      <c r="P121" s="102" t="s">
        <v>201</v>
      </c>
      <c r="Q121" s="102" t="s">
        <v>202</v>
      </c>
      <c r="R121" s="102" t="s">
        <v>203</v>
      </c>
      <c r="S121" s="102" t="s">
        <v>204</v>
      </c>
      <c r="T121" s="103" t="s">
        <v>205</v>
      </c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1:63" s="2" customFormat="1" ht="22.8" customHeight="1">
      <c r="A122" s="39"/>
      <c r="B122" s="40"/>
      <c r="C122" s="108" t="s">
        <v>206</v>
      </c>
      <c r="D122" s="41"/>
      <c r="E122" s="41"/>
      <c r="F122" s="41"/>
      <c r="G122" s="41"/>
      <c r="H122" s="41"/>
      <c r="I122" s="146"/>
      <c r="J122" s="216">
        <f>BK122</f>
        <v>0</v>
      </c>
      <c r="K122" s="41"/>
      <c r="L122" s="45"/>
      <c r="M122" s="104"/>
      <c r="N122" s="217"/>
      <c r="O122" s="105"/>
      <c r="P122" s="218">
        <f>P123</f>
        <v>0</v>
      </c>
      <c r="Q122" s="105"/>
      <c r="R122" s="218">
        <f>R123</f>
        <v>6.768165700000001</v>
      </c>
      <c r="S122" s="105"/>
      <c r="T122" s="21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167</v>
      </c>
      <c r="BK122" s="220">
        <f>BK123</f>
        <v>0</v>
      </c>
    </row>
    <row r="123" spans="1:63" s="12" customFormat="1" ht="25.9" customHeight="1">
      <c r="A123" s="12"/>
      <c r="B123" s="221"/>
      <c r="C123" s="222"/>
      <c r="D123" s="223" t="s">
        <v>75</v>
      </c>
      <c r="E123" s="224" t="s">
        <v>207</v>
      </c>
      <c r="F123" s="224" t="s">
        <v>208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P124+P153+P157+P164</f>
        <v>0</v>
      </c>
      <c r="Q123" s="229"/>
      <c r="R123" s="230">
        <f>R124+R153+R157+R164</f>
        <v>6.768165700000001</v>
      </c>
      <c r="S123" s="229"/>
      <c r="T123" s="231">
        <f>T124+T153+T157+T164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84</v>
      </c>
      <c r="AT123" s="233" t="s">
        <v>75</v>
      </c>
      <c r="AU123" s="233" t="s">
        <v>76</v>
      </c>
      <c r="AY123" s="232" t="s">
        <v>209</v>
      </c>
      <c r="BK123" s="234">
        <f>BK124+BK153+BK157+BK164</f>
        <v>0</v>
      </c>
    </row>
    <row r="124" spans="1:63" s="12" customFormat="1" ht="22.8" customHeight="1">
      <c r="A124" s="12"/>
      <c r="B124" s="221"/>
      <c r="C124" s="222"/>
      <c r="D124" s="223" t="s">
        <v>75</v>
      </c>
      <c r="E124" s="235" t="s">
        <v>84</v>
      </c>
      <c r="F124" s="235" t="s">
        <v>210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SUM(P125:P152)</f>
        <v>0</v>
      </c>
      <c r="Q124" s="229"/>
      <c r="R124" s="230">
        <f>SUM(R125:R152)</f>
        <v>4.172282635</v>
      </c>
      <c r="S124" s="229"/>
      <c r="T124" s="231">
        <f>SUM(T125:T152)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84</v>
      </c>
      <c r="AT124" s="233" t="s">
        <v>75</v>
      </c>
      <c r="AU124" s="233" t="s">
        <v>84</v>
      </c>
      <c r="AY124" s="232" t="s">
        <v>209</v>
      </c>
      <c r="BK124" s="234">
        <f>SUM(BK125:BK152)</f>
        <v>0</v>
      </c>
    </row>
    <row r="125" spans="1:65" s="2" customFormat="1" ht="21.75" customHeight="1">
      <c r="A125" s="39"/>
      <c r="B125" s="40"/>
      <c r="C125" s="237" t="s">
        <v>84</v>
      </c>
      <c r="D125" s="237" t="s">
        <v>211</v>
      </c>
      <c r="E125" s="238" t="s">
        <v>251</v>
      </c>
      <c r="F125" s="239" t="s">
        <v>252</v>
      </c>
      <c r="G125" s="240" t="s">
        <v>247</v>
      </c>
      <c r="H125" s="241">
        <v>44.805</v>
      </c>
      <c r="I125" s="242"/>
      <c r="J125" s="243">
        <f>ROUND(I125*H125,2)</f>
        <v>0</v>
      </c>
      <c r="K125" s="239" t="s">
        <v>215</v>
      </c>
      <c r="L125" s="45"/>
      <c r="M125" s="244" t="s">
        <v>1</v>
      </c>
      <c r="N125" s="245" t="s">
        <v>42</v>
      </c>
      <c r="O125" s="92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8" t="s">
        <v>216</v>
      </c>
      <c r="AT125" s="248" t="s">
        <v>211</v>
      </c>
      <c r="AU125" s="248" t="s">
        <v>152</v>
      </c>
      <c r="AY125" s="18" t="s">
        <v>209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8" t="s">
        <v>152</v>
      </c>
      <c r="BK125" s="249">
        <f>ROUND(I125*H125,2)</f>
        <v>0</v>
      </c>
      <c r="BL125" s="18" t="s">
        <v>216</v>
      </c>
      <c r="BM125" s="248" t="s">
        <v>2866</v>
      </c>
    </row>
    <row r="126" spans="1:51" s="13" customFormat="1" ht="12">
      <c r="A126" s="13"/>
      <c r="B126" s="250"/>
      <c r="C126" s="251"/>
      <c r="D126" s="252" t="s">
        <v>218</v>
      </c>
      <c r="E126" s="253" t="s">
        <v>1</v>
      </c>
      <c r="F126" s="254" t="s">
        <v>2867</v>
      </c>
      <c r="G126" s="251"/>
      <c r="H126" s="255">
        <v>44.805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1" t="s">
        <v>218</v>
      </c>
      <c r="AU126" s="261" t="s">
        <v>152</v>
      </c>
      <c r="AV126" s="13" t="s">
        <v>152</v>
      </c>
      <c r="AW126" s="13" t="s">
        <v>32</v>
      </c>
      <c r="AX126" s="13" t="s">
        <v>84</v>
      </c>
      <c r="AY126" s="261" t="s">
        <v>209</v>
      </c>
    </row>
    <row r="127" spans="1:65" s="2" customFormat="1" ht="16.5" customHeight="1">
      <c r="A127" s="39"/>
      <c r="B127" s="40"/>
      <c r="C127" s="237" t="s">
        <v>152</v>
      </c>
      <c r="D127" s="237" t="s">
        <v>211</v>
      </c>
      <c r="E127" s="238" t="s">
        <v>2714</v>
      </c>
      <c r="F127" s="239" t="s">
        <v>2715</v>
      </c>
      <c r="G127" s="240" t="s">
        <v>225</v>
      </c>
      <c r="H127" s="241">
        <v>38.5</v>
      </c>
      <c r="I127" s="242"/>
      <c r="J127" s="243">
        <f>ROUND(I127*H127,2)</f>
        <v>0</v>
      </c>
      <c r="K127" s="239" t="s">
        <v>215</v>
      </c>
      <c r="L127" s="45"/>
      <c r="M127" s="244" t="s">
        <v>1</v>
      </c>
      <c r="N127" s="245" t="s">
        <v>42</v>
      </c>
      <c r="O127" s="92"/>
      <c r="P127" s="246">
        <f>O127*H127</f>
        <v>0</v>
      </c>
      <c r="Q127" s="246">
        <v>0.00083851</v>
      </c>
      <c r="R127" s="246">
        <f>Q127*H127</f>
        <v>0.032282635</v>
      </c>
      <c r="S127" s="246">
        <v>0</v>
      </c>
      <c r="T127" s="24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8" t="s">
        <v>216</v>
      </c>
      <c r="AT127" s="248" t="s">
        <v>211</v>
      </c>
      <c r="AU127" s="248" t="s">
        <v>152</v>
      </c>
      <c r="AY127" s="18" t="s">
        <v>209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8" t="s">
        <v>152</v>
      </c>
      <c r="BK127" s="249">
        <f>ROUND(I127*H127,2)</f>
        <v>0</v>
      </c>
      <c r="BL127" s="18" t="s">
        <v>216</v>
      </c>
      <c r="BM127" s="248" t="s">
        <v>2868</v>
      </c>
    </row>
    <row r="128" spans="1:51" s="13" customFormat="1" ht="12">
      <c r="A128" s="13"/>
      <c r="B128" s="250"/>
      <c r="C128" s="251"/>
      <c r="D128" s="252" t="s">
        <v>218</v>
      </c>
      <c r="E128" s="253" t="s">
        <v>1</v>
      </c>
      <c r="F128" s="254" t="s">
        <v>2869</v>
      </c>
      <c r="G128" s="251"/>
      <c r="H128" s="255">
        <v>38.5</v>
      </c>
      <c r="I128" s="256"/>
      <c r="J128" s="251"/>
      <c r="K128" s="251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218</v>
      </c>
      <c r="AU128" s="261" t="s">
        <v>152</v>
      </c>
      <c r="AV128" s="13" t="s">
        <v>152</v>
      </c>
      <c r="AW128" s="13" t="s">
        <v>32</v>
      </c>
      <c r="AX128" s="13" t="s">
        <v>84</v>
      </c>
      <c r="AY128" s="261" t="s">
        <v>209</v>
      </c>
    </row>
    <row r="129" spans="1:65" s="2" customFormat="1" ht="21.75" customHeight="1">
      <c r="A129" s="39"/>
      <c r="B129" s="40"/>
      <c r="C129" s="237" t="s">
        <v>160</v>
      </c>
      <c r="D129" s="237" t="s">
        <v>211</v>
      </c>
      <c r="E129" s="238" t="s">
        <v>2718</v>
      </c>
      <c r="F129" s="239" t="s">
        <v>2719</v>
      </c>
      <c r="G129" s="240" t="s">
        <v>225</v>
      </c>
      <c r="H129" s="241">
        <v>38.5</v>
      </c>
      <c r="I129" s="242"/>
      <c r="J129" s="243">
        <f>ROUND(I129*H129,2)</f>
        <v>0</v>
      </c>
      <c r="K129" s="239" t="s">
        <v>215</v>
      </c>
      <c r="L129" s="45"/>
      <c r="M129" s="244" t="s">
        <v>1</v>
      </c>
      <c r="N129" s="245" t="s">
        <v>42</v>
      </c>
      <c r="O129" s="92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216</v>
      </c>
      <c r="AT129" s="248" t="s">
        <v>211</v>
      </c>
      <c r="AU129" s="248" t="s">
        <v>152</v>
      </c>
      <c r="AY129" s="18" t="s">
        <v>209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152</v>
      </c>
      <c r="BK129" s="249">
        <f>ROUND(I129*H129,2)</f>
        <v>0</v>
      </c>
      <c r="BL129" s="18" t="s">
        <v>216</v>
      </c>
      <c r="BM129" s="248" t="s">
        <v>2870</v>
      </c>
    </row>
    <row r="130" spans="1:65" s="2" customFormat="1" ht="21.75" customHeight="1">
      <c r="A130" s="39"/>
      <c r="B130" s="40"/>
      <c r="C130" s="237" t="s">
        <v>216</v>
      </c>
      <c r="D130" s="237" t="s">
        <v>211</v>
      </c>
      <c r="E130" s="238" t="s">
        <v>278</v>
      </c>
      <c r="F130" s="239" t="s">
        <v>279</v>
      </c>
      <c r="G130" s="240" t="s">
        <v>247</v>
      </c>
      <c r="H130" s="241">
        <v>22.72</v>
      </c>
      <c r="I130" s="242"/>
      <c r="J130" s="243">
        <f>ROUND(I130*H130,2)</f>
        <v>0</v>
      </c>
      <c r="K130" s="239" t="s">
        <v>215</v>
      </c>
      <c r="L130" s="45"/>
      <c r="M130" s="244" t="s">
        <v>1</v>
      </c>
      <c r="N130" s="245" t="s">
        <v>42</v>
      </c>
      <c r="O130" s="92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8" t="s">
        <v>216</v>
      </c>
      <c r="AT130" s="248" t="s">
        <v>211</v>
      </c>
      <c r="AU130" s="248" t="s">
        <v>152</v>
      </c>
      <c r="AY130" s="18" t="s">
        <v>209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8" t="s">
        <v>152</v>
      </c>
      <c r="BK130" s="249">
        <f>ROUND(I130*H130,2)</f>
        <v>0</v>
      </c>
      <c r="BL130" s="18" t="s">
        <v>216</v>
      </c>
      <c r="BM130" s="248" t="s">
        <v>2871</v>
      </c>
    </row>
    <row r="131" spans="1:51" s="13" customFormat="1" ht="12">
      <c r="A131" s="13"/>
      <c r="B131" s="250"/>
      <c r="C131" s="251"/>
      <c r="D131" s="252" t="s">
        <v>218</v>
      </c>
      <c r="E131" s="253" t="s">
        <v>1</v>
      </c>
      <c r="F131" s="254" t="s">
        <v>2872</v>
      </c>
      <c r="G131" s="251"/>
      <c r="H131" s="255">
        <v>22.72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218</v>
      </c>
      <c r="AU131" s="261" t="s">
        <v>152</v>
      </c>
      <c r="AV131" s="13" t="s">
        <v>152</v>
      </c>
      <c r="AW131" s="13" t="s">
        <v>32</v>
      </c>
      <c r="AX131" s="13" t="s">
        <v>84</v>
      </c>
      <c r="AY131" s="261" t="s">
        <v>209</v>
      </c>
    </row>
    <row r="132" spans="1:65" s="2" customFormat="1" ht="21.75" customHeight="1">
      <c r="A132" s="39"/>
      <c r="B132" s="40"/>
      <c r="C132" s="237" t="s">
        <v>231</v>
      </c>
      <c r="D132" s="237" t="s">
        <v>211</v>
      </c>
      <c r="E132" s="238" t="s">
        <v>293</v>
      </c>
      <c r="F132" s="239" t="s">
        <v>294</v>
      </c>
      <c r="G132" s="240" t="s">
        <v>247</v>
      </c>
      <c r="H132" s="241">
        <v>33.445</v>
      </c>
      <c r="I132" s="242"/>
      <c r="J132" s="243">
        <f>ROUND(I132*H132,2)</f>
        <v>0</v>
      </c>
      <c r="K132" s="239" t="s">
        <v>215</v>
      </c>
      <c r="L132" s="45"/>
      <c r="M132" s="244" t="s">
        <v>1</v>
      </c>
      <c r="N132" s="245" t="s">
        <v>42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216</v>
      </c>
      <c r="AT132" s="248" t="s">
        <v>211</v>
      </c>
      <c r="AU132" s="248" t="s">
        <v>152</v>
      </c>
      <c r="AY132" s="18" t="s">
        <v>209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152</v>
      </c>
      <c r="BK132" s="249">
        <f>ROUND(I132*H132,2)</f>
        <v>0</v>
      </c>
      <c r="BL132" s="18" t="s">
        <v>216</v>
      </c>
      <c r="BM132" s="248" t="s">
        <v>2873</v>
      </c>
    </row>
    <row r="133" spans="1:51" s="13" customFormat="1" ht="12">
      <c r="A133" s="13"/>
      <c r="B133" s="250"/>
      <c r="C133" s="251"/>
      <c r="D133" s="252" t="s">
        <v>218</v>
      </c>
      <c r="E133" s="253" t="s">
        <v>1</v>
      </c>
      <c r="F133" s="254" t="s">
        <v>2874</v>
      </c>
      <c r="G133" s="251"/>
      <c r="H133" s="255">
        <v>33.445</v>
      </c>
      <c r="I133" s="256"/>
      <c r="J133" s="251"/>
      <c r="K133" s="251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218</v>
      </c>
      <c r="AU133" s="261" t="s">
        <v>152</v>
      </c>
      <c r="AV133" s="13" t="s">
        <v>152</v>
      </c>
      <c r="AW133" s="13" t="s">
        <v>32</v>
      </c>
      <c r="AX133" s="13" t="s">
        <v>84</v>
      </c>
      <c r="AY133" s="261" t="s">
        <v>209</v>
      </c>
    </row>
    <row r="134" spans="1:65" s="2" customFormat="1" ht="33" customHeight="1">
      <c r="A134" s="39"/>
      <c r="B134" s="40"/>
      <c r="C134" s="237" t="s">
        <v>235</v>
      </c>
      <c r="D134" s="237" t="s">
        <v>211</v>
      </c>
      <c r="E134" s="238" t="s">
        <v>298</v>
      </c>
      <c r="F134" s="239" t="s">
        <v>299</v>
      </c>
      <c r="G134" s="240" t="s">
        <v>247</v>
      </c>
      <c r="H134" s="241">
        <v>602.01</v>
      </c>
      <c r="I134" s="242"/>
      <c r="J134" s="243">
        <f>ROUND(I134*H134,2)</f>
        <v>0</v>
      </c>
      <c r="K134" s="239" t="s">
        <v>215</v>
      </c>
      <c r="L134" s="45"/>
      <c r="M134" s="244" t="s">
        <v>1</v>
      </c>
      <c r="N134" s="245" t="s">
        <v>42</v>
      </c>
      <c r="O134" s="92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8" t="s">
        <v>216</v>
      </c>
      <c r="AT134" s="248" t="s">
        <v>211</v>
      </c>
      <c r="AU134" s="248" t="s">
        <v>152</v>
      </c>
      <c r="AY134" s="18" t="s">
        <v>209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8" t="s">
        <v>152</v>
      </c>
      <c r="BK134" s="249">
        <f>ROUND(I134*H134,2)</f>
        <v>0</v>
      </c>
      <c r="BL134" s="18" t="s">
        <v>216</v>
      </c>
      <c r="BM134" s="248" t="s">
        <v>2875</v>
      </c>
    </row>
    <row r="135" spans="1:51" s="13" customFormat="1" ht="12">
      <c r="A135" s="13"/>
      <c r="B135" s="250"/>
      <c r="C135" s="251"/>
      <c r="D135" s="252" t="s">
        <v>218</v>
      </c>
      <c r="E135" s="253" t="s">
        <v>1</v>
      </c>
      <c r="F135" s="254" t="s">
        <v>2876</v>
      </c>
      <c r="G135" s="251"/>
      <c r="H135" s="255">
        <v>602.01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218</v>
      </c>
      <c r="AU135" s="261" t="s">
        <v>152</v>
      </c>
      <c r="AV135" s="13" t="s">
        <v>152</v>
      </c>
      <c r="AW135" s="13" t="s">
        <v>32</v>
      </c>
      <c r="AX135" s="13" t="s">
        <v>84</v>
      </c>
      <c r="AY135" s="261" t="s">
        <v>209</v>
      </c>
    </row>
    <row r="136" spans="1:65" s="2" customFormat="1" ht="21.75" customHeight="1">
      <c r="A136" s="39"/>
      <c r="B136" s="40"/>
      <c r="C136" s="237" t="s">
        <v>239</v>
      </c>
      <c r="D136" s="237" t="s">
        <v>211</v>
      </c>
      <c r="E136" s="238" t="s">
        <v>2877</v>
      </c>
      <c r="F136" s="239" t="s">
        <v>2878</v>
      </c>
      <c r="G136" s="240" t="s">
        <v>247</v>
      </c>
      <c r="H136" s="241">
        <v>56.165</v>
      </c>
      <c r="I136" s="242"/>
      <c r="J136" s="243">
        <f>ROUND(I136*H136,2)</f>
        <v>0</v>
      </c>
      <c r="K136" s="239" t="s">
        <v>215</v>
      </c>
      <c r="L136" s="45"/>
      <c r="M136" s="244" t="s">
        <v>1</v>
      </c>
      <c r="N136" s="245" t="s">
        <v>42</v>
      </c>
      <c r="O136" s="92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8" t="s">
        <v>216</v>
      </c>
      <c r="AT136" s="248" t="s">
        <v>211</v>
      </c>
      <c r="AU136" s="248" t="s">
        <v>152</v>
      </c>
      <c r="AY136" s="18" t="s">
        <v>209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8" t="s">
        <v>152</v>
      </c>
      <c r="BK136" s="249">
        <f>ROUND(I136*H136,2)</f>
        <v>0</v>
      </c>
      <c r="BL136" s="18" t="s">
        <v>216</v>
      </c>
      <c r="BM136" s="248" t="s">
        <v>2879</v>
      </c>
    </row>
    <row r="137" spans="1:51" s="13" customFormat="1" ht="12">
      <c r="A137" s="13"/>
      <c r="B137" s="250"/>
      <c r="C137" s="251"/>
      <c r="D137" s="252" t="s">
        <v>218</v>
      </c>
      <c r="E137" s="253" t="s">
        <v>1</v>
      </c>
      <c r="F137" s="254" t="s">
        <v>2880</v>
      </c>
      <c r="G137" s="251"/>
      <c r="H137" s="255">
        <v>56.165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218</v>
      </c>
      <c r="AU137" s="261" t="s">
        <v>152</v>
      </c>
      <c r="AV137" s="13" t="s">
        <v>152</v>
      </c>
      <c r="AW137" s="13" t="s">
        <v>32</v>
      </c>
      <c r="AX137" s="13" t="s">
        <v>84</v>
      </c>
      <c r="AY137" s="261" t="s">
        <v>209</v>
      </c>
    </row>
    <row r="138" spans="1:65" s="2" customFormat="1" ht="16.5" customHeight="1">
      <c r="A138" s="39"/>
      <c r="B138" s="40"/>
      <c r="C138" s="237" t="s">
        <v>244</v>
      </c>
      <c r="D138" s="237" t="s">
        <v>211</v>
      </c>
      <c r="E138" s="238" t="s">
        <v>312</v>
      </c>
      <c r="F138" s="239" t="s">
        <v>313</v>
      </c>
      <c r="G138" s="240" t="s">
        <v>247</v>
      </c>
      <c r="H138" s="241">
        <v>56.165</v>
      </c>
      <c r="I138" s="242"/>
      <c r="J138" s="243">
        <f>ROUND(I138*H138,2)</f>
        <v>0</v>
      </c>
      <c r="K138" s="239" t="s">
        <v>215</v>
      </c>
      <c r="L138" s="45"/>
      <c r="M138" s="244" t="s">
        <v>1</v>
      </c>
      <c r="N138" s="245" t="s">
        <v>42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216</v>
      </c>
      <c r="AT138" s="248" t="s">
        <v>211</v>
      </c>
      <c r="AU138" s="248" t="s">
        <v>152</v>
      </c>
      <c r="AY138" s="18" t="s">
        <v>209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152</v>
      </c>
      <c r="BK138" s="249">
        <f>ROUND(I138*H138,2)</f>
        <v>0</v>
      </c>
      <c r="BL138" s="18" t="s">
        <v>216</v>
      </c>
      <c r="BM138" s="248" t="s">
        <v>2881</v>
      </c>
    </row>
    <row r="139" spans="1:51" s="13" customFormat="1" ht="12">
      <c r="A139" s="13"/>
      <c r="B139" s="250"/>
      <c r="C139" s="251"/>
      <c r="D139" s="252" t="s">
        <v>218</v>
      </c>
      <c r="E139" s="253" t="s">
        <v>1</v>
      </c>
      <c r="F139" s="254" t="s">
        <v>2880</v>
      </c>
      <c r="G139" s="251"/>
      <c r="H139" s="255">
        <v>56.165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218</v>
      </c>
      <c r="AU139" s="261" t="s">
        <v>152</v>
      </c>
      <c r="AV139" s="13" t="s">
        <v>152</v>
      </c>
      <c r="AW139" s="13" t="s">
        <v>32</v>
      </c>
      <c r="AX139" s="13" t="s">
        <v>84</v>
      </c>
      <c r="AY139" s="261" t="s">
        <v>209</v>
      </c>
    </row>
    <row r="140" spans="1:65" s="2" customFormat="1" ht="21.75" customHeight="1">
      <c r="A140" s="39"/>
      <c r="B140" s="40"/>
      <c r="C140" s="237" t="s">
        <v>250</v>
      </c>
      <c r="D140" s="237" t="s">
        <v>211</v>
      </c>
      <c r="E140" s="238" t="s">
        <v>318</v>
      </c>
      <c r="F140" s="239" t="s">
        <v>319</v>
      </c>
      <c r="G140" s="240" t="s">
        <v>320</v>
      </c>
      <c r="H140" s="241">
        <v>60.206</v>
      </c>
      <c r="I140" s="242"/>
      <c r="J140" s="243">
        <f>ROUND(I140*H140,2)</f>
        <v>0</v>
      </c>
      <c r="K140" s="239" t="s">
        <v>215</v>
      </c>
      <c r="L140" s="45"/>
      <c r="M140" s="244" t="s">
        <v>1</v>
      </c>
      <c r="N140" s="245" t="s">
        <v>42</v>
      </c>
      <c r="O140" s="92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8" t="s">
        <v>216</v>
      </c>
      <c r="AT140" s="248" t="s">
        <v>211</v>
      </c>
      <c r="AU140" s="248" t="s">
        <v>152</v>
      </c>
      <c r="AY140" s="18" t="s">
        <v>209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8" t="s">
        <v>152</v>
      </c>
      <c r="BK140" s="249">
        <f>ROUND(I140*H140,2)</f>
        <v>0</v>
      </c>
      <c r="BL140" s="18" t="s">
        <v>216</v>
      </c>
      <c r="BM140" s="248" t="s">
        <v>2882</v>
      </c>
    </row>
    <row r="141" spans="1:51" s="13" customFormat="1" ht="12">
      <c r="A141" s="13"/>
      <c r="B141" s="250"/>
      <c r="C141" s="251"/>
      <c r="D141" s="252" t="s">
        <v>218</v>
      </c>
      <c r="E141" s="253" t="s">
        <v>1</v>
      </c>
      <c r="F141" s="254" t="s">
        <v>2883</v>
      </c>
      <c r="G141" s="251"/>
      <c r="H141" s="255">
        <v>60.206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218</v>
      </c>
      <c r="AU141" s="261" t="s">
        <v>152</v>
      </c>
      <c r="AV141" s="13" t="s">
        <v>152</v>
      </c>
      <c r="AW141" s="13" t="s">
        <v>32</v>
      </c>
      <c r="AX141" s="13" t="s">
        <v>84</v>
      </c>
      <c r="AY141" s="261" t="s">
        <v>209</v>
      </c>
    </row>
    <row r="142" spans="1:65" s="2" customFormat="1" ht="21.75" customHeight="1">
      <c r="A142" s="39"/>
      <c r="B142" s="40"/>
      <c r="C142" s="237" t="s">
        <v>255</v>
      </c>
      <c r="D142" s="237" t="s">
        <v>211</v>
      </c>
      <c r="E142" s="238" t="s">
        <v>323</v>
      </c>
      <c r="F142" s="239" t="s">
        <v>324</v>
      </c>
      <c r="G142" s="240" t="s">
        <v>247</v>
      </c>
      <c r="H142" s="241">
        <v>11.36</v>
      </c>
      <c r="I142" s="242"/>
      <c r="J142" s="243">
        <f>ROUND(I142*H142,2)</f>
        <v>0</v>
      </c>
      <c r="K142" s="239" t="s">
        <v>215</v>
      </c>
      <c r="L142" s="45"/>
      <c r="M142" s="244" t="s">
        <v>1</v>
      </c>
      <c r="N142" s="245" t="s">
        <v>42</v>
      </c>
      <c r="O142" s="92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8" t="s">
        <v>216</v>
      </c>
      <c r="AT142" s="248" t="s">
        <v>211</v>
      </c>
      <c r="AU142" s="248" t="s">
        <v>152</v>
      </c>
      <c r="AY142" s="18" t="s">
        <v>209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8" t="s">
        <v>152</v>
      </c>
      <c r="BK142" s="249">
        <f>ROUND(I142*H142,2)</f>
        <v>0</v>
      </c>
      <c r="BL142" s="18" t="s">
        <v>216</v>
      </c>
      <c r="BM142" s="248" t="s">
        <v>2884</v>
      </c>
    </row>
    <row r="143" spans="1:51" s="13" customFormat="1" ht="12">
      <c r="A143" s="13"/>
      <c r="B143" s="250"/>
      <c r="C143" s="251"/>
      <c r="D143" s="252" t="s">
        <v>218</v>
      </c>
      <c r="E143" s="253" t="s">
        <v>1</v>
      </c>
      <c r="F143" s="254" t="s">
        <v>2885</v>
      </c>
      <c r="G143" s="251"/>
      <c r="H143" s="255">
        <v>11.36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218</v>
      </c>
      <c r="AU143" s="261" t="s">
        <v>152</v>
      </c>
      <c r="AV143" s="13" t="s">
        <v>152</v>
      </c>
      <c r="AW143" s="13" t="s">
        <v>32</v>
      </c>
      <c r="AX143" s="13" t="s">
        <v>84</v>
      </c>
      <c r="AY143" s="261" t="s">
        <v>209</v>
      </c>
    </row>
    <row r="144" spans="1:65" s="2" customFormat="1" ht="21.75" customHeight="1">
      <c r="A144" s="39"/>
      <c r="B144" s="40"/>
      <c r="C144" s="237" t="s">
        <v>263</v>
      </c>
      <c r="D144" s="237" t="s">
        <v>211</v>
      </c>
      <c r="E144" s="238" t="s">
        <v>2886</v>
      </c>
      <c r="F144" s="239" t="s">
        <v>2887</v>
      </c>
      <c r="G144" s="240" t="s">
        <v>247</v>
      </c>
      <c r="H144" s="241">
        <v>0.99</v>
      </c>
      <c r="I144" s="242"/>
      <c r="J144" s="243">
        <f>ROUND(I144*H144,2)</f>
        <v>0</v>
      </c>
      <c r="K144" s="239" t="s">
        <v>215</v>
      </c>
      <c r="L144" s="45"/>
      <c r="M144" s="244" t="s">
        <v>1</v>
      </c>
      <c r="N144" s="245" t="s">
        <v>42</v>
      </c>
      <c r="O144" s="92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8" t="s">
        <v>216</v>
      </c>
      <c r="AT144" s="248" t="s">
        <v>211</v>
      </c>
      <c r="AU144" s="248" t="s">
        <v>152</v>
      </c>
      <c r="AY144" s="18" t="s">
        <v>209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8" t="s">
        <v>152</v>
      </c>
      <c r="BK144" s="249">
        <f>ROUND(I144*H144,2)</f>
        <v>0</v>
      </c>
      <c r="BL144" s="18" t="s">
        <v>216</v>
      </c>
      <c r="BM144" s="248" t="s">
        <v>2888</v>
      </c>
    </row>
    <row r="145" spans="1:51" s="13" customFormat="1" ht="12">
      <c r="A145" s="13"/>
      <c r="B145" s="250"/>
      <c r="C145" s="251"/>
      <c r="D145" s="252" t="s">
        <v>218</v>
      </c>
      <c r="E145" s="253" t="s">
        <v>1</v>
      </c>
      <c r="F145" s="254" t="s">
        <v>2889</v>
      </c>
      <c r="G145" s="251"/>
      <c r="H145" s="255">
        <v>0.99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218</v>
      </c>
      <c r="AU145" s="261" t="s">
        <v>152</v>
      </c>
      <c r="AV145" s="13" t="s">
        <v>152</v>
      </c>
      <c r="AW145" s="13" t="s">
        <v>32</v>
      </c>
      <c r="AX145" s="13" t="s">
        <v>84</v>
      </c>
      <c r="AY145" s="261" t="s">
        <v>209</v>
      </c>
    </row>
    <row r="146" spans="1:65" s="2" customFormat="1" ht="16.5" customHeight="1">
      <c r="A146" s="39"/>
      <c r="B146" s="40"/>
      <c r="C146" s="294" t="s">
        <v>277</v>
      </c>
      <c r="D146" s="294" t="s">
        <v>736</v>
      </c>
      <c r="E146" s="295" t="s">
        <v>2890</v>
      </c>
      <c r="F146" s="296" t="s">
        <v>2891</v>
      </c>
      <c r="G146" s="297" t="s">
        <v>320</v>
      </c>
      <c r="H146" s="298">
        <v>1.98</v>
      </c>
      <c r="I146" s="299"/>
      <c r="J146" s="300">
        <f>ROUND(I146*H146,2)</f>
        <v>0</v>
      </c>
      <c r="K146" s="296" t="s">
        <v>215</v>
      </c>
      <c r="L146" s="301"/>
      <c r="M146" s="302" t="s">
        <v>1</v>
      </c>
      <c r="N146" s="303" t="s">
        <v>42</v>
      </c>
      <c r="O146" s="92"/>
      <c r="P146" s="246">
        <f>O146*H146</f>
        <v>0</v>
      </c>
      <c r="Q146" s="246">
        <v>1</v>
      </c>
      <c r="R146" s="246">
        <f>Q146*H146</f>
        <v>1.98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244</v>
      </c>
      <c r="AT146" s="248" t="s">
        <v>736</v>
      </c>
      <c r="AU146" s="248" t="s">
        <v>152</v>
      </c>
      <c r="AY146" s="18" t="s">
        <v>209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152</v>
      </c>
      <c r="BK146" s="249">
        <f>ROUND(I146*H146,2)</f>
        <v>0</v>
      </c>
      <c r="BL146" s="18" t="s">
        <v>216</v>
      </c>
      <c r="BM146" s="248" t="s">
        <v>2892</v>
      </c>
    </row>
    <row r="147" spans="1:51" s="13" customFormat="1" ht="12">
      <c r="A147" s="13"/>
      <c r="B147" s="250"/>
      <c r="C147" s="251"/>
      <c r="D147" s="252" t="s">
        <v>218</v>
      </c>
      <c r="E147" s="251"/>
      <c r="F147" s="254" t="s">
        <v>2893</v>
      </c>
      <c r="G147" s="251"/>
      <c r="H147" s="255">
        <v>1.98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218</v>
      </c>
      <c r="AU147" s="261" t="s">
        <v>152</v>
      </c>
      <c r="AV147" s="13" t="s">
        <v>152</v>
      </c>
      <c r="AW147" s="13" t="s">
        <v>4</v>
      </c>
      <c r="AX147" s="13" t="s">
        <v>84</v>
      </c>
      <c r="AY147" s="261" t="s">
        <v>209</v>
      </c>
    </row>
    <row r="148" spans="1:65" s="2" customFormat="1" ht="21.75" customHeight="1">
      <c r="A148" s="39"/>
      <c r="B148" s="40"/>
      <c r="C148" s="237" t="s">
        <v>283</v>
      </c>
      <c r="D148" s="237" t="s">
        <v>211</v>
      </c>
      <c r="E148" s="238" t="s">
        <v>2736</v>
      </c>
      <c r="F148" s="239" t="s">
        <v>2737</v>
      </c>
      <c r="G148" s="240" t="s">
        <v>247</v>
      </c>
      <c r="H148" s="241">
        <v>1.2</v>
      </c>
      <c r="I148" s="242"/>
      <c r="J148" s="243">
        <f>ROUND(I148*H148,2)</f>
        <v>0</v>
      </c>
      <c r="K148" s="239" t="s">
        <v>215</v>
      </c>
      <c r="L148" s="45"/>
      <c r="M148" s="244" t="s">
        <v>1</v>
      </c>
      <c r="N148" s="245" t="s">
        <v>42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216</v>
      </c>
      <c r="AT148" s="248" t="s">
        <v>211</v>
      </c>
      <c r="AU148" s="248" t="s">
        <v>152</v>
      </c>
      <c r="AY148" s="18" t="s">
        <v>209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152</v>
      </c>
      <c r="BK148" s="249">
        <f>ROUND(I148*H148,2)</f>
        <v>0</v>
      </c>
      <c r="BL148" s="18" t="s">
        <v>216</v>
      </c>
      <c r="BM148" s="248" t="s">
        <v>2894</v>
      </c>
    </row>
    <row r="149" spans="1:51" s="13" customFormat="1" ht="12">
      <c r="A149" s="13"/>
      <c r="B149" s="250"/>
      <c r="C149" s="251"/>
      <c r="D149" s="252" t="s">
        <v>218</v>
      </c>
      <c r="E149" s="253" t="s">
        <v>1</v>
      </c>
      <c r="F149" s="254" t="s">
        <v>2895</v>
      </c>
      <c r="G149" s="251"/>
      <c r="H149" s="255">
        <v>1.2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218</v>
      </c>
      <c r="AU149" s="261" t="s">
        <v>152</v>
      </c>
      <c r="AV149" s="13" t="s">
        <v>152</v>
      </c>
      <c r="AW149" s="13" t="s">
        <v>32</v>
      </c>
      <c r="AX149" s="13" t="s">
        <v>84</v>
      </c>
      <c r="AY149" s="261" t="s">
        <v>209</v>
      </c>
    </row>
    <row r="150" spans="1:65" s="2" customFormat="1" ht="16.5" customHeight="1">
      <c r="A150" s="39"/>
      <c r="B150" s="40"/>
      <c r="C150" s="294" t="s">
        <v>288</v>
      </c>
      <c r="D150" s="294" t="s">
        <v>736</v>
      </c>
      <c r="E150" s="295" t="s">
        <v>2742</v>
      </c>
      <c r="F150" s="296" t="s">
        <v>2743</v>
      </c>
      <c r="G150" s="297" t="s">
        <v>320</v>
      </c>
      <c r="H150" s="298">
        <v>2.16</v>
      </c>
      <c r="I150" s="299"/>
      <c r="J150" s="300">
        <f>ROUND(I150*H150,2)</f>
        <v>0</v>
      </c>
      <c r="K150" s="296" t="s">
        <v>215</v>
      </c>
      <c r="L150" s="301"/>
      <c r="M150" s="302" t="s">
        <v>1</v>
      </c>
      <c r="N150" s="303" t="s">
        <v>42</v>
      </c>
      <c r="O150" s="92"/>
      <c r="P150" s="246">
        <f>O150*H150</f>
        <v>0</v>
      </c>
      <c r="Q150" s="246">
        <v>1</v>
      </c>
      <c r="R150" s="246">
        <f>Q150*H150</f>
        <v>2.16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244</v>
      </c>
      <c r="AT150" s="248" t="s">
        <v>736</v>
      </c>
      <c r="AU150" s="248" t="s">
        <v>152</v>
      </c>
      <c r="AY150" s="18" t="s">
        <v>209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152</v>
      </c>
      <c r="BK150" s="249">
        <f>ROUND(I150*H150,2)</f>
        <v>0</v>
      </c>
      <c r="BL150" s="18" t="s">
        <v>216</v>
      </c>
      <c r="BM150" s="248" t="s">
        <v>2896</v>
      </c>
    </row>
    <row r="151" spans="1:51" s="13" customFormat="1" ht="12">
      <c r="A151" s="13"/>
      <c r="B151" s="250"/>
      <c r="C151" s="251"/>
      <c r="D151" s="252" t="s">
        <v>218</v>
      </c>
      <c r="E151" s="253" t="s">
        <v>1</v>
      </c>
      <c r="F151" s="254" t="s">
        <v>2897</v>
      </c>
      <c r="G151" s="251"/>
      <c r="H151" s="255">
        <v>2.16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218</v>
      </c>
      <c r="AU151" s="261" t="s">
        <v>152</v>
      </c>
      <c r="AV151" s="13" t="s">
        <v>152</v>
      </c>
      <c r="AW151" s="13" t="s">
        <v>32</v>
      </c>
      <c r="AX151" s="13" t="s">
        <v>84</v>
      </c>
      <c r="AY151" s="261" t="s">
        <v>209</v>
      </c>
    </row>
    <row r="152" spans="1:65" s="2" customFormat="1" ht="21.75" customHeight="1">
      <c r="A152" s="39"/>
      <c r="B152" s="40"/>
      <c r="C152" s="237" t="s">
        <v>8</v>
      </c>
      <c r="D152" s="237" t="s">
        <v>211</v>
      </c>
      <c r="E152" s="238" t="s">
        <v>2746</v>
      </c>
      <c r="F152" s="239" t="s">
        <v>2747</v>
      </c>
      <c r="G152" s="240" t="s">
        <v>247</v>
      </c>
      <c r="H152" s="241">
        <v>1.2</v>
      </c>
      <c r="I152" s="242"/>
      <c r="J152" s="243">
        <f>ROUND(I152*H152,2)</f>
        <v>0</v>
      </c>
      <c r="K152" s="239" t="s">
        <v>215</v>
      </c>
      <c r="L152" s="45"/>
      <c r="M152" s="244" t="s">
        <v>1</v>
      </c>
      <c r="N152" s="245" t="s">
        <v>42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216</v>
      </c>
      <c r="AT152" s="248" t="s">
        <v>211</v>
      </c>
      <c r="AU152" s="248" t="s">
        <v>152</v>
      </c>
      <c r="AY152" s="18" t="s">
        <v>209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152</v>
      </c>
      <c r="BK152" s="249">
        <f>ROUND(I152*H152,2)</f>
        <v>0</v>
      </c>
      <c r="BL152" s="18" t="s">
        <v>216</v>
      </c>
      <c r="BM152" s="248" t="s">
        <v>2898</v>
      </c>
    </row>
    <row r="153" spans="1:63" s="12" customFormat="1" ht="22.8" customHeight="1">
      <c r="A153" s="12"/>
      <c r="B153" s="221"/>
      <c r="C153" s="222"/>
      <c r="D153" s="223" t="s">
        <v>75</v>
      </c>
      <c r="E153" s="235" t="s">
        <v>160</v>
      </c>
      <c r="F153" s="235" t="s">
        <v>418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SUM(P154:P156)</f>
        <v>0</v>
      </c>
      <c r="Q153" s="229"/>
      <c r="R153" s="230">
        <f>SUM(R154:R156)</f>
        <v>2.52423</v>
      </c>
      <c r="S153" s="229"/>
      <c r="T153" s="231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2" t="s">
        <v>84</v>
      </c>
      <c r="AT153" s="233" t="s">
        <v>75</v>
      </c>
      <c r="AU153" s="233" t="s">
        <v>84</v>
      </c>
      <c r="AY153" s="232" t="s">
        <v>209</v>
      </c>
      <c r="BK153" s="234">
        <f>SUM(BK154:BK156)</f>
        <v>0</v>
      </c>
    </row>
    <row r="154" spans="1:65" s="2" customFormat="1" ht="21.75" customHeight="1">
      <c r="A154" s="39"/>
      <c r="B154" s="40"/>
      <c r="C154" s="237" t="s">
        <v>297</v>
      </c>
      <c r="D154" s="237" t="s">
        <v>211</v>
      </c>
      <c r="E154" s="238" t="s">
        <v>2899</v>
      </c>
      <c r="F154" s="239" t="s">
        <v>2900</v>
      </c>
      <c r="G154" s="240" t="s">
        <v>334</v>
      </c>
      <c r="H154" s="241">
        <v>1</v>
      </c>
      <c r="I154" s="242"/>
      <c r="J154" s="243">
        <f>ROUND(I154*H154,2)</f>
        <v>0</v>
      </c>
      <c r="K154" s="239" t="s">
        <v>1</v>
      </c>
      <c r="L154" s="45"/>
      <c r="M154" s="244" t="s">
        <v>1</v>
      </c>
      <c r="N154" s="245" t="s">
        <v>42</v>
      </c>
      <c r="O154" s="92"/>
      <c r="P154" s="246">
        <f>O154*H154</f>
        <v>0</v>
      </c>
      <c r="Q154" s="246">
        <v>2.52423</v>
      </c>
      <c r="R154" s="246">
        <f>Q154*H154</f>
        <v>2.52423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216</v>
      </c>
      <c r="AT154" s="248" t="s">
        <v>211</v>
      </c>
      <c r="AU154" s="248" t="s">
        <v>152</v>
      </c>
      <c r="AY154" s="18" t="s">
        <v>209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152</v>
      </c>
      <c r="BK154" s="249">
        <f>ROUND(I154*H154,2)</f>
        <v>0</v>
      </c>
      <c r="BL154" s="18" t="s">
        <v>216</v>
      </c>
      <c r="BM154" s="248" t="s">
        <v>2901</v>
      </c>
    </row>
    <row r="155" spans="1:47" s="2" customFormat="1" ht="12">
      <c r="A155" s="39"/>
      <c r="B155" s="40"/>
      <c r="C155" s="41"/>
      <c r="D155" s="252" t="s">
        <v>2365</v>
      </c>
      <c r="E155" s="41"/>
      <c r="F155" s="309" t="s">
        <v>2902</v>
      </c>
      <c r="G155" s="41"/>
      <c r="H155" s="41"/>
      <c r="I155" s="146"/>
      <c r="J155" s="41"/>
      <c r="K155" s="41"/>
      <c r="L155" s="45"/>
      <c r="M155" s="310"/>
      <c r="N155" s="311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2365</v>
      </c>
      <c r="AU155" s="18" t="s">
        <v>152</v>
      </c>
    </row>
    <row r="156" spans="1:51" s="13" customFormat="1" ht="12">
      <c r="A156" s="13"/>
      <c r="B156" s="250"/>
      <c r="C156" s="251"/>
      <c r="D156" s="252" t="s">
        <v>218</v>
      </c>
      <c r="E156" s="253" t="s">
        <v>1</v>
      </c>
      <c r="F156" s="254" t="s">
        <v>2903</v>
      </c>
      <c r="G156" s="251"/>
      <c r="H156" s="255">
        <v>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218</v>
      </c>
      <c r="AU156" s="261" t="s">
        <v>152</v>
      </c>
      <c r="AV156" s="13" t="s">
        <v>152</v>
      </c>
      <c r="AW156" s="13" t="s">
        <v>32</v>
      </c>
      <c r="AX156" s="13" t="s">
        <v>84</v>
      </c>
      <c r="AY156" s="261" t="s">
        <v>209</v>
      </c>
    </row>
    <row r="157" spans="1:63" s="12" customFormat="1" ht="22.8" customHeight="1">
      <c r="A157" s="12"/>
      <c r="B157" s="221"/>
      <c r="C157" s="222"/>
      <c r="D157" s="223" t="s">
        <v>75</v>
      </c>
      <c r="E157" s="235" t="s">
        <v>216</v>
      </c>
      <c r="F157" s="235" t="s">
        <v>533</v>
      </c>
      <c r="G157" s="222"/>
      <c r="H157" s="222"/>
      <c r="I157" s="225"/>
      <c r="J157" s="236">
        <f>BK157</f>
        <v>0</v>
      </c>
      <c r="K157" s="222"/>
      <c r="L157" s="227"/>
      <c r="M157" s="228"/>
      <c r="N157" s="229"/>
      <c r="O157" s="229"/>
      <c r="P157" s="230">
        <f>SUM(P158:P163)</f>
        <v>0</v>
      </c>
      <c r="Q157" s="229"/>
      <c r="R157" s="230">
        <f>SUM(R158:R163)</f>
        <v>0.014213565</v>
      </c>
      <c r="S157" s="229"/>
      <c r="T157" s="231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2" t="s">
        <v>84</v>
      </c>
      <c r="AT157" s="233" t="s">
        <v>75</v>
      </c>
      <c r="AU157" s="233" t="s">
        <v>84</v>
      </c>
      <c r="AY157" s="232" t="s">
        <v>209</v>
      </c>
      <c r="BK157" s="234">
        <f>SUM(BK158:BK163)</f>
        <v>0</v>
      </c>
    </row>
    <row r="158" spans="1:65" s="2" customFormat="1" ht="21.75" customHeight="1">
      <c r="A158" s="39"/>
      <c r="B158" s="40"/>
      <c r="C158" s="237" t="s">
        <v>302</v>
      </c>
      <c r="D158" s="237" t="s">
        <v>211</v>
      </c>
      <c r="E158" s="238" t="s">
        <v>2904</v>
      </c>
      <c r="F158" s="239" t="s">
        <v>2905</v>
      </c>
      <c r="G158" s="240" t="s">
        <v>247</v>
      </c>
      <c r="H158" s="241">
        <v>1.875</v>
      </c>
      <c r="I158" s="242"/>
      <c r="J158" s="243">
        <f>ROUND(I158*H158,2)</f>
        <v>0</v>
      </c>
      <c r="K158" s="239" t="s">
        <v>215</v>
      </c>
      <c r="L158" s="45"/>
      <c r="M158" s="244" t="s">
        <v>1</v>
      </c>
      <c r="N158" s="245" t="s">
        <v>42</v>
      </c>
      <c r="O158" s="92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8" t="s">
        <v>216</v>
      </c>
      <c r="AT158" s="248" t="s">
        <v>211</v>
      </c>
      <c r="AU158" s="248" t="s">
        <v>152</v>
      </c>
      <c r="AY158" s="18" t="s">
        <v>209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8" t="s">
        <v>152</v>
      </c>
      <c r="BK158" s="249">
        <f>ROUND(I158*H158,2)</f>
        <v>0</v>
      </c>
      <c r="BL158" s="18" t="s">
        <v>216</v>
      </c>
      <c r="BM158" s="248" t="s">
        <v>2906</v>
      </c>
    </row>
    <row r="159" spans="1:51" s="13" customFormat="1" ht="12">
      <c r="A159" s="13"/>
      <c r="B159" s="250"/>
      <c r="C159" s="251"/>
      <c r="D159" s="252" t="s">
        <v>218</v>
      </c>
      <c r="E159" s="253" t="s">
        <v>1</v>
      </c>
      <c r="F159" s="254" t="s">
        <v>2907</v>
      </c>
      <c r="G159" s="251"/>
      <c r="H159" s="255">
        <v>1.875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218</v>
      </c>
      <c r="AU159" s="261" t="s">
        <v>152</v>
      </c>
      <c r="AV159" s="13" t="s">
        <v>152</v>
      </c>
      <c r="AW159" s="13" t="s">
        <v>32</v>
      </c>
      <c r="AX159" s="13" t="s">
        <v>76</v>
      </c>
      <c r="AY159" s="261" t="s">
        <v>209</v>
      </c>
    </row>
    <row r="160" spans="1:51" s="15" customFormat="1" ht="12">
      <c r="A160" s="15"/>
      <c r="B160" s="272"/>
      <c r="C160" s="273"/>
      <c r="D160" s="252" t="s">
        <v>218</v>
      </c>
      <c r="E160" s="274" t="s">
        <v>1</v>
      </c>
      <c r="F160" s="275" t="s">
        <v>262</v>
      </c>
      <c r="G160" s="273"/>
      <c r="H160" s="276">
        <v>1.875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2" t="s">
        <v>218</v>
      </c>
      <c r="AU160" s="282" t="s">
        <v>152</v>
      </c>
      <c r="AV160" s="15" t="s">
        <v>216</v>
      </c>
      <c r="AW160" s="15" t="s">
        <v>32</v>
      </c>
      <c r="AX160" s="15" t="s">
        <v>84</v>
      </c>
      <c r="AY160" s="282" t="s">
        <v>209</v>
      </c>
    </row>
    <row r="161" spans="1:65" s="2" customFormat="1" ht="21.75" customHeight="1">
      <c r="A161" s="39"/>
      <c r="B161" s="40"/>
      <c r="C161" s="237" t="s">
        <v>306</v>
      </c>
      <c r="D161" s="237" t="s">
        <v>211</v>
      </c>
      <c r="E161" s="238" t="s">
        <v>2774</v>
      </c>
      <c r="F161" s="239" t="s">
        <v>2775</v>
      </c>
      <c r="G161" s="240" t="s">
        <v>225</v>
      </c>
      <c r="H161" s="241">
        <v>2.25</v>
      </c>
      <c r="I161" s="242"/>
      <c r="J161" s="243">
        <f>ROUND(I161*H161,2)</f>
        <v>0</v>
      </c>
      <c r="K161" s="239" t="s">
        <v>215</v>
      </c>
      <c r="L161" s="45"/>
      <c r="M161" s="244" t="s">
        <v>1</v>
      </c>
      <c r="N161" s="245" t="s">
        <v>42</v>
      </c>
      <c r="O161" s="92"/>
      <c r="P161" s="246">
        <f>O161*H161</f>
        <v>0</v>
      </c>
      <c r="Q161" s="246">
        <v>0.00631714</v>
      </c>
      <c r="R161" s="246">
        <f>Q161*H161</f>
        <v>0.014213565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216</v>
      </c>
      <c r="AT161" s="248" t="s">
        <v>211</v>
      </c>
      <c r="AU161" s="248" t="s">
        <v>152</v>
      </c>
      <c r="AY161" s="18" t="s">
        <v>209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152</v>
      </c>
      <c r="BK161" s="249">
        <f>ROUND(I161*H161,2)</f>
        <v>0</v>
      </c>
      <c r="BL161" s="18" t="s">
        <v>216</v>
      </c>
      <c r="BM161" s="248" t="s">
        <v>2908</v>
      </c>
    </row>
    <row r="162" spans="1:51" s="13" customFormat="1" ht="12">
      <c r="A162" s="13"/>
      <c r="B162" s="250"/>
      <c r="C162" s="251"/>
      <c r="D162" s="252" t="s">
        <v>218</v>
      </c>
      <c r="E162" s="253" t="s">
        <v>1</v>
      </c>
      <c r="F162" s="254" t="s">
        <v>2909</v>
      </c>
      <c r="G162" s="251"/>
      <c r="H162" s="255">
        <v>2.25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218</v>
      </c>
      <c r="AU162" s="261" t="s">
        <v>152</v>
      </c>
      <c r="AV162" s="13" t="s">
        <v>152</v>
      </c>
      <c r="AW162" s="13" t="s">
        <v>32</v>
      </c>
      <c r="AX162" s="13" t="s">
        <v>84</v>
      </c>
      <c r="AY162" s="261" t="s">
        <v>209</v>
      </c>
    </row>
    <row r="163" spans="1:65" s="2" customFormat="1" ht="21.75" customHeight="1">
      <c r="A163" s="39"/>
      <c r="B163" s="40"/>
      <c r="C163" s="237" t="s">
        <v>311</v>
      </c>
      <c r="D163" s="237" t="s">
        <v>211</v>
      </c>
      <c r="E163" s="238" t="s">
        <v>2778</v>
      </c>
      <c r="F163" s="239" t="s">
        <v>2779</v>
      </c>
      <c r="G163" s="240" t="s">
        <v>225</v>
      </c>
      <c r="H163" s="241">
        <v>2.25</v>
      </c>
      <c r="I163" s="242"/>
      <c r="J163" s="243">
        <f>ROUND(I163*H163,2)</f>
        <v>0</v>
      </c>
      <c r="K163" s="239" t="s">
        <v>215</v>
      </c>
      <c r="L163" s="45"/>
      <c r="M163" s="244" t="s">
        <v>1</v>
      </c>
      <c r="N163" s="245" t="s">
        <v>42</v>
      </c>
      <c r="O163" s="92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8" t="s">
        <v>216</v>
      </c>
      <c r="AT163" s="248" t="s">
        <v>211</v>
      </c>
      <c r="AU163" s="248" t="s">
        <v>152</v>
      </c>
      <c r="AY163" s="18" t="s">
        <v>209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8" t="s">
        <v>152</v>
      </c>
      <c r="BK163" s="249">
        <f>ROUND(I163*H163,2)</f>
        <v>0</v>
      </c>
      <c r="BL163" s="18" t="s">
        <v>216</v>
      </c>
      <c r="BM163" s="248" t="s">
        <v>2910</v>
      </c>
    </row>
    <row r="164" spans="1:63" s="12" customFormat="1" ht="22.8" customHeight="1">
      <c r="A164" s="12"/>
      <c r="B164" s="221"/>
      <c r="C164" s="222"/>
      <c r="D164" s="223" t="s">
        <v>75</v>
      </c>
      <c r="E164" s="235" t="s">
        <v>244</v>
      </c>
      <c r="F164" s="235" t="s">
        <v>2781</v>
      </c>
      <c r="G164" s="222"/>
      <c r="H164" s="222"/>
      <c r="I164" s="225"/>
      <c r="J164" s="236">
        <f>BK164</f>
        <v>0</v>
      </c>
      <c r="K164" s="222"/>
      <c r="L164" s="227"/>
      <c r="M164" s="228"/>
      <c r="N164" s="229"/>
      <c r="O164" s="229"/>
      <c r="P164" s="230">
        <f>P165+SUM(P166:P168)</f>
        <v>0</v>
      </c>
      <c r="Q164" s="229"/>
      <c r="R164" s="230">
        <f>R165+SUM(R166:R168)</f>
        <v>0.0574395</v>
      </c>
      <c r="S164" s="229"/>
      <c r="T164" s="231">
        <f>T165+SUM(T166:T168)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2" t="s">
        <v>84</v>
      </c>
      <c r="AT164" s="233" t="s">
        <v>75</v>
      </c>
      <c r="AU164" s="233" t="s">
        <v>84</v>
      </c>
      <c r="AY164" s="232" t="s">
        <v>209</v>
      </c>
      <c r="BK164" s="234">
        <f>BK165+SUM(BK166:BK168)</f>
        <v>0</v>
      </c>
    </row>
    <row r="165" spans="1:65" s="2" customFormat="1" ht="21.75" customHeight="1">
      <c r="A165" s="39"/>
      <c r="B165" s="40"/>
      <c r="C165" s="237" t="s">
        <v>317</v>
      </c>
      <c r="D165" s="237" t="s">
        <v>211</v>
      </c>
      <c r="E165" s="238" t="s">
        <v>2790</v>
      </c>
      <c r="F165" s="239" t="s">
        <v>2791</v>
      </c>
      <c r="G165" s="240" t="s">
        <v>494</v>
      </c>
      <c r="H165" s="241">
        <v>2</v>
      </c>
      <c r="I165" s="242"/>
      <c r="J165" s="243">
        <f>ROUND(I165*H165,2)</f>
        <v>0</v>
      </c>
      <c r="K165" s="239" t="s">
        <v>215</v>
      </c>
      <c r="L165" s="45"/>
      <c r="M165" s="244" t="s">
        <v>1</v>
      </c>
      <c r="N165" s="245" t="s">
        <v>42</v>
      </c>
      <c r="O165" s="92"/>
      <c r="P165" s="246">
        <f>O165*H165</f>
        <v>0</v>
      </c>
      <c r="Q165" s="246">
        <v>0.028716</v>
      </c>
      <c r="R165" s="246">
        <f>Q165*H165</f>
        <v>0.057432</v>
      </c>
      <c r="S165" s="246">
        <v>0</v>
      </c>
      <c r="T165" s="24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8" t="s">
        <v>216</v>
      </c>
      <c r="AT165" s="248" t="s">
        <v>211</v>
      </c>
      <c r="AU165" s="248" t="s">
        <v>152</v>
      </c>
      <c r="AY165" s="18" t="s">
        <v>209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8" t="s">
        <v>152</v>
      </c>
      <c r="BK165" s="249">
        <f>ROUND(I165*H165,2)</f>
        <v>0</v>
      </c>
      <c r="BL165" s="18" t="s">
        <v>216</v>
      </c>
      <c r="BM165" s="248" t="s">
        <v>2911</v>
      </c>
    </row>
    <row r="166" spans="1:51" s="13" customFormat="1" ht="12">
      <c r="A166" s="13"/>
      <c r="B166" s="250"/>
      <c r="C166" s="251"/>
      <c r="D166" s="252" t="s">
        <v>218</v>
      </c>
      <c r="E166" s="253" t="s">
        <v>1</v>
      </c>
      <c r="F166" s="254" t="s">
        <v>2912</v>
      </c>
      <c r="G166" s="251"/>
      <c r="H166" s="255">
        <v>2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218</v>
      </c>
      <c r="AU166" s="261" t="s">
        <v>152</v>
      </c>
      <c r="AV166" s="13" t="s">
        <v>152</v>
      </c>
      <c r="AW166" s="13" t="s">
        <v>32</v>
      </c>
      <c r="AX166" s="13" t="s">
        <v>84</v>
      </c>
      <c r="AY166" s="261" t="s">
        <v>209</v>
      </c>
    </row>
    <row r="167" spans="1:65" s="2" customFormat="1" ht="16.5" customHeight="1">
      <c r="A167" s="39"/>
      <c r="B167" s="40"/>
      <c r="C167" s="237" t="s">
        <v>7</v>
      </c>
      <c r="D167" s="237" t="s">
        <v>211</v>
      </c>
      <c r="E167" s="238" t="s">
        <v>2794</v>
      </c>
      <c r="F167" s="239" t="s">
        <v>2795</v>
      </c>
      <c r="G167" s="240" t="s">
        <v>214</v>
      </c>
      <c r="H167" s="241">
        <v>3</v>
      </c>
      <c r="I167" s="242"/>
      <c r="J167" s="243">
        <f>ROUND(I167*H167,2)</f>
        <v>0</v>
      </c>
      <c r="K167" s="239" t="s">
        <v>215</v>
      </c>
      <c r="L167" s="45"/>
      <c r="M167" s="244" t="s">
        <v>1</v>
      </c>
      <c r="N167" s="245" t="s">
        <v>42</v>
      </c>
      <c r="O167" s="92"/>
      <c r="P167" s="246">
        <f>O167*H167</f>
        <v>0</v>
      </c>
      <c r="Q167" s="246">
        <v>2.5E-06</v>
      </c>
      <c r="R167" s="246">
        <f>Q167*H167</f>
        <v>7.500000000000001E-06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216</v>
      </c>
      <c r="AT167" s="248" t="s">
        <v>211</v>
      </c>
      <c r="AU167" s="248" t="s">
        <v>152</v>
      </c>
      <c r="AY167" s="18" t="s">
        <v>209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152</v>
      </c>
      <c r="BK167" s="249">
        <f>ROUND(I167*H167,2)</f>
        <v>0</v>
      </c>
      <c r="BL167" s="18" t="s">
        <v>216</v>
      </c>
      <c r="BM167" s="248" t="s">
        <v>2913</v>
      </c>
    </row>
    <row r="168" spans="1:63" s="12" customFormat="1" ht="20.85" customHeight="1">
      <c r="A168" s="12"/>
      <c r="B168" s="221"/>
      <c r="C168" s="222"/>
      <c r="D168" s="223" t="s">
        <v>75</v>
      </c>
      <c r="E168" s="235" t="s">
        <v>2858</v>
      </c>
      <c r="F168" s="235" t="s">
        <v>2859</v>
      </c>
      <c r="G168" s="222"/>
      <c r="H168" s="222"/>
      <c r="I168" s="225"/>
      <c r="J168" s="236">
        <f>BK168</f>
        <v>0</v>
      </c>
      <c r="K168" s="222"/>
      <c r="L168" s="227"/>
      <c r="M168" s="228"/>
      <c r="N168" s="229"/>
      <c r="O168" s="229"/>
      <c r="P168" s="230">
        <f>P169</f>
        <v>0</v>
      </c>
      <c r="Q168" s="229"/>
      <c r="R168" s="230">
        <f>R169</f>
        <v>0</v>
      </c>
      <c r="S168" s="229"/>
      <c r="T168" s="231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2" t="s">
        <v>84</v>
      </c>
      <c r="AT168" s="233" t="s">
        <v>75</v>
      </c>
      <c r="AU168" s="233" t="s">
        <v>152</v>
      </c>
      <c r="AY168" s="232" t="s">
        <v>209</v>
      </c>
      <c r="BK168" s="234">
        <f>BK169</f>
        <v>0</v>
      </c>
    </row>
    <row r="169" spans="1:65" s="2" customFormat="1" ht="16.5" customHeight="1">
      <c r="A169" s="39"/>
      <c r="B169" s="40"/>
      <c r="C169" s="237" t="s">
        <v>327</v>
      </c>
      <c r="D169" s="237" t="s">
        <v>211</v>
      </c>
      <c r="E169" s="238" t="s">
        <v>2914</v>
      </c>
      <c r="F169" s="239" t="s">
        <v>2915</v>
      </c>
      <c r="G169" s="240" t="s">
        <v>320</v>
      </c>
      <c r="H169" s="241">
        <v>6.768</v>
      </c>
      <c r="I169" s="242"/>
      <c r="J169" s="243">
        <f>ROUND(I169*H169,2)</f>
        <v>0</v>
      </c>
      <c r="K169" s="239" t="s">
        <v>215</v>
      </c>
      <c r="L169" s="45"/>
      <c r="M169" s="304" t="s">
        <v>1</v>
      </c>
      <c r="N169" s="305" t="s">
        <v>42</v>
      </c>
      <c r="O169" s="306"/>
      <c r="P169" s="307">
        <f>O169*H169</f>
        <v>0</v>
      </c>
      <c r="Q169" s="307">
        <v>0</v>
      </c>
      <c r="R169" s="307">
        <f>Q169*H169</f>
        <v>0</v>
      </c>
      <c r="S169" s="307">
        <v>0</v>
      </c>
      <c r="T169" s="30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8" t="s">
        <v>216</v>
      </c>
      <c r="AT169" s="248" t="s">
        <v>211</v>
      </c>
      <c r="AU169" s="248" t="s">
        <v>160</v>
      </c>
      <c r="AY169" s="18" t="s">
        <v>209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8" t="s">
        <v>152</v>
      </c>
      <c r="BK169" s="249">
        <f>ROUND(I169*H169,2)</f>
        <v>0</v>
      </c>
      <c r="BL169" s="18" t="s">
        <v>216</v>
      </c>
      <c r="BM169" s="248" t="s">
        <v>2916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185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1:K16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2020-03-10T15:33:13Z</dcterms:created>
  <dcterms:modified xsi:type="dcterms:W3CDTF">2020-03-10T15:34:00Z</dcterms:modified>
  <cp:category/>
  <cp:version/>
  <cp:contentType/>
  <cp:contentStatus/>
</cp:coreProperties>
</file>